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\Desktop\Berkeley\Module1_Vincent-Adrienne\"/>
    </mc:Choice>
  </mc:AlternateContent>
  <xr:revisionPtr revIDLastSave="0" documentId="13_ncr:1_{87AF6391-E0BA-4A2B-9413-567A83F12F0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rowdfunding" sheetId="1" r:id="rId1"/>
    <sheet name="Category Pivot" sheetId="3" r:id="rId2"/>
    <sheet name="Sub-Category Pivot" sheetId="4" r:id="rId3"/>
    <sheet name="Date &amp; Outcome Pivot mo-start" sheetId="9" r:id="rId4"/>
    <sheet name="Goal Analysis" sheetId="11" r:id="rId5"/>
    <sheet name="Statistic Analysis" sheetId="13" r:id="rId6"/>
    <sheet name="Date &amp; Outcome Data" sheetId="7" r:id="rId7"/>
    <sheet name="References" sheetId="2" r:id="rId8"/>
    <sheet name="Funding Overage%" sheetId="12" r:id="rId9"/>
  </sheets>
  <definedNames>
    <definedName name="_xlnm._FilterDatabase" localSheetId="0" hidden="1">Crowdfunding!$A$1:$W$1001</definedName>
    <definedName name="_xlchart.v1.0" hidden="1">'Statistic Analysis'!$B$2:$B$566</definedName>
    <definedName name="_xlchart.v1.1" hidden="1">'Statistic Analysis'!#REF!</definedName>
    <definedName name="_xlchart.v1.10" hidden="1">'Statistic Analysis'!$B$2:$B$566</definedName>
    <definedName name="_xlchart.v1.11" hidden="1">'Statistic Analysis'!$B$2:$B$566</definedName>
    <definedName name="_xlchart.v1.12" hidden="1">'Statistic Analysis'!$V$2:$V$930</definedName>
    <definedName name="_xlchart.v1.13" hidden="1">'Statistic Analysis'!$W$2:$W$930</definedName>
    <definedName name="_xlchart.v1.14" hidden="1">'Statistic Analysis'!$A$2:$A$566</definedName>
    <definedName name="_xlchart.v1.15" hidden="1">'Statistic Analysis'!$B$1</definedName>
    <definedName name="_xlchart.v1.16" hidden="1">'Statistic Analysis'!$B$2:$B$566</definedName>
    <definedName name="_xlchart.v1.17" hidden="1">'Statistic Analysis'!#REF!</definedName>
    <definedName name="_xlchart.v1.18" hidden="1">'Statistic Analysis'!#REF!</definedName>
    <definedName name="_xlchart.v1.19" hidden="1">'Statistic Analysis'!$C$1</definedName>
    <definedName name="_xlchart.v1.2" hidden="1">'Statistic Analysis'!$B$1:$B$566</definedName>
    <definedName name="_xlchart.v1.20" hidden="1">'Statistic Analysis'!$C$2:$C$566</definedName>
    <definedName name="_xlchart.v1.21" hidden="1">'Statistic Analysis'!$D$1</definedName>
    <definedName name="_xlchart.v1.22" hidden="1">'Statistic Analysis'!$D$2:$D$566</definedName>
    <definedName name="_xlchart.v1.23" hidden="1">'Statistic Analysis'!$A$2:$A$566</definedName>
    <definedName name="_xlchart.v1.24" hidden="1">'Statistic Analysis'!$B$1</definedName>
    <definedName name="_xlchart.v1.25" hidden="1">'Statistic Analysis'!$B$2:$B$566</definedName>
    <definedName name="_xlchart.v1.26" hidden="1">'Statistic Analysis'!#REF!</definedName>
    <definedName name="_xlchart.v1.27" hidden="1">'Statistic Analysis'!#REF!</definedName>
    <definedName name="_xlchart.v1.28" hidden="1">'Statistic Analysis'!$C$1</definedName>
    <definedName name="_xlchart.v1.29" hidden="1">'Statistic Analysis'!$C$2:$C$566</definedName>
    <definedName name="_xlchart.v1.3" hidden="1">'Statistic Analysis'!$B$2:$B$566</definedName>
    <definedName name="_xlchart.v1.30" hidden="1">'Statistic Analysis'!$D$1</definedName>
    <definedName name="_xlchart.v1.31" hidden="1">'Statistic Analysis'!$D$2:$D$566</definedName>
    <definedName name="_xlchart.v1.4" hidden="1">'Statistic Analysis'!#REF!</definedName>
    <definedName name="_xlchart.v1.5" hidden="1">'Statistic Analysis'!#REF!</definedName>
    <definedName name="_xlchart.v1.6" hidden="1">'Statistic Analysis'!$V$2:$V$930</definedName>
    <definedName name="_xlchart.v1.7" hidden="1">'Statistic Analysis'!$W$2:$W$930</definedName>
    <definedName name="_xlchart.v1.8" hidden="1">'Statistic Analysis'!$Q$2:$Q$930</definedName>
    <definedName name="_xlchart.v1.9" hidden="1">'Statistic Analysis'!$R$2:$R$930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3" l="1"/>
  <c r="I10" i="13" s="1"/>
  <c r="H9" i="13"/>
  <c r="I8" i="13"/>
  <c r="H8" i="13"/>
  <c r="I7" i="13"/>
  <c r="I6" i="13"/>
  <c r="I5" i="13"/>
  <c r="I4" i="13"/>
  <c r="I3" i="13"/>
  <c r="I2" i="13"/>
  <c r="H7" i="13"/>
  <c r="H6" i="13"/>
  <c r="H5" i="13"/>
  <c r="H4" i="13"/>
  <c r="H3" i="13"/>
  <c r="H2" i="13"/>
  <c r="F2" i="1"/>
  <c r="Q3" i="1"/>
  <c r="Q2" i="1"/>
  <c r="F1001" i="7"/>
  <c r="C1001" i="7"/>
  <c r="E1001" i="7" s="1"/>
  <c r="F1000" i="7"/>
  <c r="H1000" i="7" s="1"/>
  <c r="C1000" i="7"/>
  <c r="E1000" i="7" s="1"/>
  <c r="F999" i="7"/>
  <c r="H999" i="7" s="1"/>
  <c r="C999" i="7"/>
  <c r="E999" i="7" s="1"/>
  <c r="F998" i="7"/>
  <c r="H998" i="7" s="1"/>
  <c r="C998" i="7"/>
  <c r="E998" i="7" s="1"/>
  <c r="F997" i="7"/>
  <c r="C997" i="7"/>
  <c r="F996" i="7"/>
  <c r="C996" i="7"/>
  <c r="E996" i="7" s="1"/>
  <c r="F995" i="7"/>
  <c r="C995" i="7"/>
  <c r="F994" i="7"/>
  <c r="H994" i="7" s="1"/>
  <c r="C994" i="7"/>
  <c r="E994" i="7" s="1"/>
  <c r="F993" i="7"/>
  <c r="H993" i="7" s="1"/>
  <c r="C993" i="7"/>
  <c r="F992" i="7"/>
  <c r="C992" i="7"/>
  <c r="E992" i="7" s="1"/>
  <c r="F991" i="7"/>
  <c r="C991" i="7"/>
  <c r="F990" i="7"/>
  <c r="H990" i="7" s="1"/>
  <c r="C990" i="7"/>
  <c r="E990" i="7" s="1"/>
  <c r="F989" i="7"/>
  <c r="C989" i="7"/>
  <c r="E989" i="7" s="1"/>
  <c r="F988" i="7"/>
  <c r="C988" i="7"/>
  <c r="E988" i="7" s="1"/>
  <c r="F987" i="7"/>
  <c r="C987" i="7"/>
  <c r="E987" i="7" s="1"/>
  <c r="F986" i="7"/>
  <c r="H986" i="7" s="1"/>
  <c r="C986" i="7"/>
  <c r="E986" i="7" s="1"/>
  <c r="F985" i="7"/>
  <c r="C985" i="7"/>
  <c r="E985" i="7" s="1"/>
  <c r="F984" i="7"/>
  <c r="H984" i="7" s="1"/>
  <c r="C984" i="7"/>
  <c r="E984" i="7" s="1"/>
  <c r="F983" i="7"/>
  <c r="C983" i="7"/>
  <c r="E983" i="7" s="1"/>
  <c r="F982" i="7"/>
  <c r="H982" i="7" s="1"/>
  <c r="C982" i="7"/>
  <c r="E982" i="7" s="1"/>
  <c r="F981" i="7"/>
  <c r="H981" i="7" s="1"/>
  <c r="C981" i="7"/>
  <c r="F980" i="7"/>
  <c r="C980" i="7"/>
  <c r="E980" i="7" s="1"/>
  <c r="F979" i="7"/>
  <c r="C979" i="7"/>
  <c r="F978" i="7"/>
  <c r="C978" i="7"/>
  <c r="E978" i="7" s="1"/>
  <c r="F977" i="7"/>
  <c r="C977" i="7"/>
  <c r="E977" i="7" s="1"/>
  <c r="F976" i="7"/>
  <c r="H976" i="7" s="1"/>
  <c r="C976" i="7"/>
  <c r="E976" i="7" s="1"/>
  <c r="F975" i="7"/>
  <c r="C975" i="7"/>
  <c r="E975" i="7" s="1"/>
  <c r="F974" i="7"/>
  <c r="C974" i="7"/>
  <c r="E974" i="7" s="1"/>
  <c r="F973" i="7"/>
  <c r="C973" i="7"/>
  <c r="F972" i="7"/>
  <c r="H972" i="7" s="1"/>
  <c r="C972" i="7"/>
  <c r="E972" i="7" s="1"/>
  <c r="F971" i="7"/>
  <c r="C971" i="7"/>
  <c r="E971" i="7" s="1"/>
  <c r="F970" i="7"/>
  <c r="H970" i="7" s="1"/>
  <c r="C970" i="7"/>
  <c r="E970" i="7" s="1"/>
  <c r="F969" i="7"/>
  <c r="H969" i="7" s="1"/>
  <c r="C969" i="7"/>
  <c r="F968" i="7"/>
  <c r="C968" i="7"/>
  <c r="E968" i="7" s="1"/>
  <c r="F967" i="7"/>
  <c r="H967" i="7" s="1"/>
  <c r="C967" i="7"/>
  <c r="E967" i="7" s="1"/>
  <c r="F966" i="7"/>
  <c r="H966" i="7" s="1"/>
  <c r="C966" i="7"/>
  <c r="E966" i="7" s="1"/>
  <c r="F965" i="7"/>
  <c r="H965" i="7" s="1"/>
  <c r="C965" i="7"/>
  <c r="E965" i="7" s="1"/>
  <c r="F964" i="7"/>
  <c r="H964" i="7" s="1"/>
  <c r="C964" i="7"/>
  <c r="E964" i="7" s="1"/>
  <c r="F963" i="7"/>
  <c r="H963" i="7" s="1"/>
  <c r="C963" i="7"/>
  <c r="E963" i="7" s="1"/>
  <c r="F962" i="7"/>
  <c r="H962" i="7" s="1"/>
  <c r="C962" i="7"/>
  <c r="E962" i="7" s="1"/>
  <c r="F961" i="7"/>
  <c r="C961" i="7"/>
  <c r="E961" i="7" s="1"/>
  <c r="F960" i="7"/>
  <c r="C960" i="7"/>
  <c r="E960" i="7" s="1"/>
  <c r="F959" i="7"/>
  <c r="C959" i="7"/>
  <c r="E959" i="7" s="1"/>
  <c r="F958" i="7"/>
  <c r="C958" i="7"/>
  <c r="F957" i="7"/>
  <c r="C957" i="7"/>
  <c r="F956" i="7"/>
  <c r="C956" i="7"/>
  <c r="F955" i="7"/>
  <c r="G955" i="7" s="1"/>
  <c r="C955" i="7"/>
  <c r="E955" i="7" s="1"/>
  <c r="F954" i="7"/>
  <c r="C954" i="7"/>
  <c r="E954" i="7" s="1"/>
  <c r="F953" i="7"/>
  <c r="H953" i="7" s="1"/>
  <c r="C953" i="7"/>
  <c r="E953" i="7" s="1"/>
  <c r="F952" i="7"/>
  <c r="H952" i="7" s="1"/>
  <c r="C952" i="7"/>
  <c r="E952" i="7" s="1"/>
  <c r="F951" i="7"/>
  <c r="H951" i="7" s="1"/>
  <c r="C951" i="7"/>
  <c r="E951" i="7" s="1"/>
  <c r="F950" i="7"/>
  <c r="C950" i="7"/>
  <c r="F949" i="7"/>
  <c r="H949" i="7" s="1"/>
  <c r="C949" i="7"/>
  <c r="E949" i="7" s="1"/>
  <c r="F948" i="7"/>
  <c r="H948" i="7" s="1"/>
  <c r="C948" i="7"/>
  <c r="E948" i="7" s="1"/>
  <c r="F947" i="7"/>
  <c r="C947" i="7"/>
  <c r="E947" i="7" s="1"/>
  <c r="F946" i="7"/>
  <c r="G946" i="7" s="1"/>
  <c r="C946" i="7"/>
  <c r="F945" i="7"/>
  <c r="C945" i="7"/>
  <c r="F944" i="7"/>
  <c r="C944" i="7"/>
  <c r="E944" i="7" s="1"/>
  <c r="F943" i="7"/>
  <c r="C943" i="7"/>
  <c r="E943" i="7" s="1"/>
  <c r="F942" i="7"/>
  <c r="H942" i="7" s="1"/>
  <c r="C942" i="7"/>
  <c r="E942" i="7" s="1"/>
  <c r="F941" i="7"/>
  <c r="H941" i="7" s="1"/>
  <c r="C941" i="7"/>
  <c r="E941" i="7" s="1"/>
  <c r="F940" i="7"/>
  <c r="H940" i="7" s="1"/>
  <c r="C940" i="7"/>
  <c r="E940" i="7" s="1"/>
  <c r="F939" i="7"/>
  <c r="C939" i="7"/>
  <c r="F938" i="7"/>
  <c r="C938" i="7"/>
  <c r="E938" i="7" s="1"/>
  <c r="F937" i="7"/>
  <c r="G937" i="7" s="1"/>
  <c r="C937" i="7"/>
  <c r="E937" i="7" s="1"/>
  <c r="F936" i="7"/>
  <c r="H936" i="7" s="1"/>
  <c r="C936" i="7"/>
  <c r="E936" i="7" s="1"/>
  <c r="F935" i="7"/>
  <c r="C935" i="7"/>
  <c r="F934" i="7"/>
  <c r="H934" i="7" s="1"/>
  <c r="C934" i="7"/>
  <c r="F933" i="7"/>
  <c r="C933" i="7"/>
  <c r="F932" i="7"/>
  <c r="C932" i="7"/>
  <c r="E932" i="7" s="1"/>
  <c r="F931" i="7"/>
  <c r="C931" i="7"/>
  <c r="E931" i="7" s="1"/>
  <c r="F930" i="7"/>
  <c r="C930" i="7"/>
  <c r="E930" i="7" s="1"/>
  <c r="F929" i="7"/>
  <c r="C929" i="7"/>
  <c r="E929" i="7" s="1"/>
  <c r="F928" i="7"/>
  <c r="H928" i="7" s="1"/>
  <c r="C928" i="7"/>
  <c r="E928" i="7" s="1"/>
  <c r="F927" i="7"/>
  <c r="C927" i="7"/>
  <c r="E927" i="7" s="1"/>
  <c r="F926" i="7"/>
  <c r="H926" i="7" s="1"/>
  <c r="C926" i="7"/>
  <c r="E926" i="7" s="1"/>
  <c r="F925" i="7"/>
  <c r="C925" i="7"/>
  <c r="F924" i="7"/>
  <c r="H924" i="7" s="1"/>
  <c r="C924" i="7"/>
  <c r="F923" i="7"/>
  <c r="C923" i="7"/>
  <c r="F922" i="7"/>
  <c r="H922" i="7" s="1"/>
  <c r="C922" i="7"/>
  <c r="F921" i="7"/>
  <c r="C921" i="7"/>
  <c r="F920" i="7"/>
  <c r="C920" i="7"/>
  <c r="E920" i="7" s="1"/>
  <c r="F919" i="7"/>
  <c r="C919" i="7"/>
  <c r="E919" i="7" s="1"/>
  <c r="F918" i="7"/>
  <c r="C918" i="7"/>
  <c r="F917" i="7"/>
  <c r="C917" i="7"/>
  <c r="E917" i="7" s="1"/>
  <c r="F916" i="7"/>
  <c r="C916" i="7"/>
  <c r="E916" i="7" s="1"/>
  <c r="F915" i="7"/>
  <c r="C915" i="7"/>
  <c r="F914" i="7"/>
  <c r="H914" i="7" s="1"/>
  <c r="C914" i="7"/>
  <c r="E914" i="7" s="1"/>
  <c r="F913" i="7"/>
  <c r="C913" i="7"/>
  <c r="F912" i="7"/>
  <c r="H912" i="7" s="1"/>
  <c r="C912" i="7"/>
  <c r="E912" i="7" s="1"/>
  <c r="F911" i="7"/>
  <c r="C911" i="7"/>
  <c r="F910" i="7"/>
  <c r="H910" i="7" s="1"/>
  <c r="C910" i="7"/>
  <c r="F909" i="7"/>
  <c r="H909" i="7" s="1"/>
  <c r="C909" i="7"/>
  <c r="F908" i="7"/>
  <c r="C908" i="7"/>
  <c r="E908" i="7" s="1"/>
  <c r="F907" i="7"/>
  <c r="H907" i="7" s="1"/>
  <c r="C907" i="7"/>
  <c r="F906" i="7"/>
  <c r="H906" i="7" s="1"/>
  <c r="C906" i="7"/>
  <c r="F905" i="7"/>
  <c r="C905" i="7"/>
  <c r="E905" i="7" s="1"/>
  <c r="F904" i="7"/>
  <c r="H904" i="7" s="1"/>
  <c r="C904" i="7"/>
  <c r="E904" i="7" s="1"/>
  <c r="F903" i="7"/>
  <c r="C903" i="7"/>
  <c r="F902" i="7"/>
  <c r="C902" i="7"/>
  <c r="E902" i="7" s="1"/>
  <c r="F901" i="7"/>
  <c r="C901" i="7"/>
  <c r="F900" i="7"/>
  <c r="C900" i="7"/>
  <c r="F899" i="7"/>
  <c r="C899" i="7"/>
  <c r="F898" i="7"/>
  <c r="C898" i="7"/>
  <c r="F897" i="7"/>
  <c r="C897" i="7"/>
  <c r="F896" i="7"/>
  <c r="C896" i="7"/>
  <c r="E896" i="7" s="1"/>
  <c r="F895" i="7"/>
  <c r="C895" i="7"/>
  <c r="F894" i="7"/>
  <c r="C894" i="7"/>
  <c r="E894" i="7" s="1"/>
  <c r="F893" i="7"/>
  <c r="H893" i="7" s="1"/>
  <c r="C893" i="7"/>
  <c r="E893" i="7" s="1"/>
  <c r="F892" i="7"/>
  <c r="H892" i="7" s="1"/>
  <c r="C892" i="7"/>
  <c r="E892" i="7" s="1"/>
  <c r="F891" i="7"/>
  <c r="C891" i="7"/>
  <c r="F890" i="7"/>
  <c r="H890" i="7" s="1"/>
  <c r="C890" i="7"/>
  <c r="E890" i="7" s="1"/>
  <c r="F889" i="7"/>
  <c r="C889" i="7"/>
  <c r="E889" i="7" s="1"/>
  <c r="F888" i="7"/>
  <c r="H888" i="7" s="1"/>
  <c r="C888" i="7"/>
  <c r="F887" i="7"/>
  <c r="C887" i="7"/>
  <c r="F886" i="7"/>
  <c r="H886" i="7" s="1"/>
  <c r="C886" i="7"/>
  <c r="F885" i="7"/>
  <c r="C885" i="7"/>
  <c r="F884" i="7"/>
  <c r="C884" i="7"/>
  <c r="E884" i="7" s="1"/>
  <c r="F883" i="7"/>
  <c r="C883" i="7"/>
  <c r="F882" i="7"/>
  <c r="C882" i="7"/>
  <c r="E882" i="7" s="1"/>
  <c r="F881" i="7"/>
  <c r="C881" i="7"/>
  <c r="E881" i="7" s="1"/>
  <c r="F880" i="7"/>
  <c r="H880" i="7" s="1"/>
  <c r="C880" i="7"/>
  <c r="F879" i="7"/>
  <c r="H879" i="7" s="1"/>
  <c r="C879" i="7"/>
  <c r="E879" i="7" s="1"/>
  <c r="F878" i="7"/>
  <c r="C878" i="7"/>
  <c r="E878" i="7" s="1"/>
  <c r="F877" i="7"/>
  <c r="C877" i="7"/>
  <c r="E877" i="7" s="1"/>
  <c r="F876" i="7"/>
  <c r="C876" i="7"/>
  <c r="E876" i="7" s="1"/>
  <c r="F875" i="7"/>
  <c r="C875" i="7"/>
  <c r="F874" i="7"/>
  <c r="C874" i="7"/>
  <c r="F873" i="7"/>
  <c r="H873" i="7" s="1"/>
  <c r="C873" i="7"/>
  <c r="F872" i="7"/>
  <c r="C872" i="7"/>
  <c r="E872" i="7" s="1"/>
  <c r="F871" i="7"/>
  <c r="C871" i="7"/>
  <c r="E871" i="7" s="1"/>
  <c r="F870" i="7"/>
  <c r="C870" i="7"/>
  <c r="E870" i="7" s="1"/>
  <c r="F869" i="7"/>
  <c r="C869" i="7"/>
  <c r="E869" i="7" s="1"/>
  <c r="F868" i="7"/>
  <c r="C868" i="7"/>
  <c r="F867" i="7"/>
  <c r="C867" i="7"/>
  <c r="E867" i="7" s="1"/>
  <c r="F866" i="7"/>
  <c r="H866" i="7" s="1"/>
  <c r="C866" i="7"/>
  <c r="E866" i="7" s="1"/>
  <c r="F865" i="7"/>
  <c r="C865" i="7"/>
  <c r="E865" i="7" s="1"/>
  <c r="F864" i="7"/>
  <c r="C864" i="7"/>
  <c r="E864" i="7" s="1"/>
  <c r="F863" i="7"/>
  <c r="C863" i="7"/>
  <c r="F862" i="7"/>
  <c r="H862" i="7" s="1"/>
  <c r="C862" i="7"/>
  <c r="F861" i="7"/>
  <c r="C861" i="7"/>
  <c r="F860" i="7"/>
  <c r="C860" i="7"/>
  <c r="E860" i="7" s="1"/>
  <c r="F859" i="7"/>
  <c r="C859" i="7"/>
  <c r="E859" i="7" s="1"/>
  <c r="F858" i="7"/>
  <c r="C858" i="7"/>
  <c r="E858" i="7" s="1"/>
  <c r="F857" i="7"/>
  <c r="C857" i="7"/>
  <c r="E857" i="7" s="1"/>
  <c r="F856" i="7"/>
  <c r="C856" i="7"/>
  <c r="E856" i="7" s="1"/>
  <c r="F855" i="7"/>
  <c r="C855" i="7"/>
  <c r="E855" i="7" s="1"/>
  <c r="F854" i="7"/>
  <c r="C854" i="7"/>
  <c r="E854" i="7" s="1"/>
  <c r="F853" i="7"/>
  <c r="C853" i="7"/>
  <c r="E853" i="7" s="1"/>
  <c r="F852" i="7"/>
  <c r="C852" i="7"/>
  <c r="E852" i="7" s="1"/>
  <c r="F851" i="7"/>
  <c r="C851" i="7"/>
  <c r="F850" i="7"/>
  <c r="C850" i="7"/>
  <c r="F849" i="7"/>
  <c r="C849" i="7"/>
  <c r="F848" i="7"/>
  <c r="C848" i="7"/>
  <c r="E848" i="7" s="1"/>
  <c r="F847" i="7"/>
  <c r="C847" i="7"/>
  <c r="E847" i="7" s="1"/>
  <c r="F846" i="7"/>
  <c r="G846" i="7" s="1"/>
  <c r="C846" i="7"/>
  <c r="E846" i="7" s="1"/>
  <c r="F845" i="7"/>
  <c r="H845" i="7" s="1"/>
  <c r="C845" i="7"/>
  <c r="E845" i="7" s="1"/>
  <c r="F844" i="7"/>
  <c r="H844" i="7" s="1"/>
  <c r="C844" i="7"/>
  <c r="F843" i="7"/>
  <c r="H843" i="7" s="1"/>
  <c r="C843" i="7"/>
  <c r="E843" i="7" s="1"/>
  <c r="F842" i="7"/>
  <c r="C842" i="7"/>
  <c r="E842" i="7" s="1"/>
  <c r="F841" i="7"/>
  <c r="C841" i="7"/>
  <c r="E841" i="7" s="1"/>
  <c r="F840" i="7"/>
  <c r="H840" i="7" s="1"/>
  <c r="C840" i="7"/>
  <c r="E840" i="7" s="1"/>
  <c r="F839" i="7"/>
  <c r="C839" i="7"/>
  <c r="F838" i="7"/>
  <c r="C838" i="7"/>
  <c r="F837" i="7"/>
  <c r="C837" i="7"/>
  <c r="F836" i="7"/>
  <c r="C836" i="7"/>
  <c r="F835" i="7"/>
  <c r="C835" i="7"/>
  <c r="F834" i="7"/>
  <c r="C834" i="7"/>
  <c r="E834" i="7" s="1"/>
  <c r="F833" i="7"/>
  <c r="C833" i="7"/>
  <c r="E833" i="7" s="1"/>
  <c r="F832" i="7"/>
  <c r="C832" i="7"/>
  <c r="F831" i="7"/>
  <c r="C831" i="7"/>
  <c r="E831" i="7" s="1"/>
  <c r="F830" i="7"/>
  <c r="H830" i="7" s="1"/>
  <c r="C830" i="7"/>
  <c r="F829" i="7"/>
  <c r="C829" i="7"/>
  <c r="F828" i="7"/>
  <c r="H828" i="7" s="1"/>
  <c r="C828" i="7"/>
  <c r="E828" i="7" s="1"/>
  <c r="F827" i="7"/>
  <c r="C827" i="7"/>
  <c r="F826" i="7"/>
  <c r="C826" i="7"/>
  <c r="F825" i="7"/>
  <c r="H825" i="7" s="1"/>
  <c r="C825" i="7"/>
  <c r="F824" i="7"/>
  <c r="C824" i="7"/>
  <c r="E824" i="7" s="1"/>
  <c r="F823" i="7"/>
  <c r="H823" i="7" s="1"/>
  <c r="C823" i="7"/>
  <c r="E823" i="7" s="1"/>
  <c r="F822" i="7"/>
  <c r="H822" i="7" s="1"/>
  <c r="C822" i="7"/>
  <c r="E822" i="7" s="1"/>
  <c r="F821" i="7"/>
  <c r="C821" i="7"/>
  <c r="E821" i="7" s="1"/>
  <c r="F820" i="7"/>
  <c r="C820" i="7"/>
  <c r="F819" i="7"/>
  <c r="G819" i="7" s="1"/>
  <c r="C819" i="7"/>
  <c r="E819" i="7" s="1"/>
  <c r="F818" i="7"/>
  <c r="C818" i="7"/>
  <c r="E818" i="7" s="1"/>
  <c r="F817" i="7"/>
  <c r="C817" i="7"/>
  <c r="E817" i="7" s="1"/>
  <c r="F816" i="7"/>
  <c r="H816" i="7" s="1"/>
  <c r="C816" i="7"/>
  <c r="E816" i="7" s="1"/>
  <c r="F815" i="7"/>
  <c r="C815" i="7"/>
  <c r="F814" i="7"/>
  <c r="H814" i="7" s="1"/>
  <c r="C814" i="7"/>
  <c r="F813" i="7"/>
  <c r="C813" i="7"/>
  <c r="F812" i="7"/>
  <c r="C812" i="7"/>
  <c r="E812" i="7" s="1"/>
  <c r="F811" i="7"/>
  <c r="C811" i="7"/>
  <c r="E811" i="7" s="1"/>
  <c r="F810" i="7"/>
  <c r="G810" i="7" s="1"/>
  <c r="C810" i="7"/>
  <c r="E810" i="7" s="1"/>
  <c r="F809" i="7"/>
  <c r="H809" i="7" s="1"/>
  <c r="C809" i="7"/>
  <c r="E809" i="7" s="1"/>
  <c r="F808" i="7"/>
  <c r="H808" i="7" s="1"/>
  <c r="C808" i="7"/>
  <c r="E808" i="7" s="1"/>
  <c r="F807" i="7"/>
  <c r="H807" i="7" s="1"/>
  <c r="C807" i="7"/>
  <c r="F806" i="7"/>
  <c r="C806" i="7"/>
  <c r="F805" i="7"/>
  <c r="C805" i="7"/>
  <c r="E805" i="7" s="1"/>
  <c r="F804" i="7"/>
  <c r="C804" i="7"/>
  <c r="E804" i="7" s="1"/>
  <c r="F803" i="7"/>
  <c r="C803" i="7"/>
  <c r="F802" i="7"/>
  <c r="C802" i="7"/>
  <c r="F801" i="7"/>
  <c r="H801" i="7" s="1"/>
  <c r="C801" i="7"/>
  <c r="F800" i="7"/>
  <c r="C800" i="7"/>
  <c r="E800" i="7" s="1"/>
  <c r="F799" i="7"/>
  <c r="H799" i="7" s="1"/>
  <c r="C799" i="7"/>
  <c r="E799" i="7" s="1"/>
  <c r="F798" i="7"/>
  <c r="H798" i="7" s="1"/>
  <c r="C798" i="7"/>
  <c r="E798" i="7" s="1"/>
  <c r="F797" i="7"/>
  <c r="C797" i="7"/>
  <c r="F796" i="7"/>
  <c r="H796" i="7" s="1"/>
  <c r="C796" i="7"/>
  <c r="E796" i="7" s="1"/>
  <c r="F795" i="7"/>
  <c r="H795" i="7" s="1"/>
  <c r="C795" i="7"/>
  <c r="F794" i="7"/>
  <c r="C794" i="7"/>
  <c r="E794" i="7" s="1"/>
  <c r="F793" i="7"/>
  <c r="C793" i="7"/>
  <c r="E793" i="7" s="1"/>
  <c r="F792" i="7"/>
  <c r="C792" i="7"/>
  <c r="E792" i="7" s="1"/>
  <c r="F791" i="7"/>
  <c r="C791" i="7"/>
  <c r="F790" i="7"/>
  <c r="C790" i="7"/>
  <c r="F789" i="7"/>
  <c r="C789" i="7"/>
  <c r="F788" i="7"/>
  <c r="C788" i="7"/>
  <c r="F787" i="7"/>
  <c r="C787" i="7"/>
  <c r="E787" i="7" s="1"/>
  <c r="F786" i="7"/>
  <c r="C786" i="7"/>
  <c r="E786" i="7" s="1"/>
  <c r="F785" i="7"/>
  <c r="C785" i="7"/>
  <c r="E785" i="7" s="1"/>
  <c r="F784" i="7"/>
  <c r="H784" i="7" s="1"/>
  <c r="C784" i="7"/>
  <c r="E784" i="7" s="1"/>
  <c r="F783" i="7"/>
  <c r="H783" i="7" s="1"/>
  <c r="C783" i="7"/>
  <c r="E783" i="7" s="1"/>
  <c r="F782" i="7"/>
  <c r="H782" i="7" s="1"/>
  <c r="C782" i="7"/>
  <c r="F781" i="7"/>
  <c r="C781" i="7"/>
  <c r="E781" i="7" s="1"/>
  <c r="F780" i="7"/>
  <c r="H780" i="7" s="1"/>
  <c r="C780" i="7"/>
  <c r="E780" i="7" s="1"/>
  <c r="F779" i="7"/>
  <c r="C779" i="7"/>
  <c r="F778" i="7"/>
  <c r="H778" i="7" s="1"/>
  <c r="C778" i="7"/>
  <c r="F777" i="7"/>
  <c r="C777" i="7"/>
  <c r="F776" i="7"/>
  <c r="C776" i="7"/>
  <c r="E776" i="7" s="1"/>
  <c r="F775" i="7"/>
  <c r="H775" i="7" s="1"/>
  <c r="C775" i="7"/>
  <c r="E775" i="7" s="1"/>
  <c r="F774" i="7"/>
  <c r="H774" i="7" s="1"/>
  <c r="C774" i="7"/>
  <c r="E774" i="7" s="1"/>
  <c r="F773" i="7"/>
  <c r="C773" i="7"/>
  <c r="F772" i="7"/>
  <c r="C772" i="7"/>
  <c r="E772" i="7" s="1"/>
  <c r="F771" i="7"/>
  <c r="C771" i="7"/>
  <c r="F770" i="7"/>
  <c r="C770" i="7"/>
  <c r="E770" i="7" s="1"/>
  <c r="F769" i="7"/>
  <c r="C769" i="7"/>
  <c r="E769" i="7" s="1"/>
  <c r="F768" i="7"/>
  <c r="C768" i="7"/>
  <c r="E768" i="7" s="1"/>
  <c r="F767" i="7"/>
  <c r="C767" i="7"/>
  <c r="F766" i="7"/>
  <c r="C766" i="7"/>
  <c r="F765" i="7"/>
  <c r="H765" i="7" s="1"/>
  <c r="C765" i="7"/>
  <c r="F764" i="7"/>
  <c r="C764" i="7"/>
  <c r="F763" i="7"/>
  <c r="H763" i="7" s="1"/>
  <c r="C763" i="7"/>
  <c r="E763" i="7" s="1"/>
  <c r="F762" i="7"/>
  <c r="H762" i="7" s="1"/>
  <c r="C762" i="7"/>
  <c r="E762" i="7" s="1"/>
  <c r="F761" i="7"/>
  <c r="C761" i="7"/>
  <c r="E761" i="7" s="1"/>
  <c r="F760" i="7"/>
  <c r="H760" i="7" s="1"/>
  <c r="C760" i="7"/>
  <c r="E760" i="7" s="1"/>
  <c r="F759" i="7"/>
  <c r="H759" i="7" s="1"/>
  <c r="C759" i="7"/>
  <c r="F758" i="7"/>
  <c r="C758" i="7"/>
  <c r="F757" i="7"/>
  <c r="C757" i="7"/>
  <c r="E757" i="7" s="1"/>
  <c r="F756" i="7"/>
  <c r="C756" i="7"/>
  <c r="E756" i="7" s="1"/>
  <c r="F755" i="7"/>
  <c r="C755" i="7"/>
  <c r="F754" i="7"/>
  <c r="C754" i="7"/>
  <c r="F753" i="7"/>
  <c r="C753" i="7"/>
  <c r="F752" i="7"/>
  <c r="C752" i="7"/>
  <c r="E752" i="7" s="1"/>
  <c r="F751" i="7"/>
  <c r="H751" i="7" s="1"/>
  <c r="C751" i="7"/>
  <c r="E751" i="7" s="1"/>
  <c r="F750" i="7"/>
  <c r="H750" i="7" s="1"/>
  <c r="C750" i="7"/>
  <c r="E750" i="7" s="1"/>
  <c r="F749" i="7"/>
  <c r="C749" i="7"/>
  <c r="E749" i="7" s="1"/>
  <c r="F748" i="7"/>
  <c r="C748" i="7"/>
  <c r="F747" i="7"/>
  <c r="C747" i="7"/>
  <c r="F746" i="7"/>
  <c r="G746" i="7" s="1"/>
  <c r="C746" i="7"/>
  <c r="E746" i="7" s="1"/>
  <c r="F745" i="7"/>
  <c r="C745" i="7"/>
  <c r="E745" i="7" s="1"/>
  <c r="F744" i="7"/>
  <c r="C744" i="7"/>
  <c r="E744" i="7" s="1"/>
  <c r="F743" i="7"/>
  <c r="G743" i="7" s="1"/>
  <c r="C743" i="7"/>
  <c r="F742" i="7"/>
  <c r="H742" i="7" s="1"/>
  <c r="C742" i="7"/>
  <c r="F741" i="7"/>
  <c r="C741" i="7"/>
  <c r="F740" i="7"/>
  <c r="C740" i="7"/>
  <c r="E740" i="7" s="1"/>
  <c r="F739" i="7"/>
  <c r="C739" i="7"/>
  <c r="F738" i="7"/>
  <c r="C738" i="7"/>
  <c r="E738" i="7" s="1"/>
  <c r="F737" i="7"/>
  <c r="H737" i="7" s="1"/>
  <c r="C737" i="7"/>
  <c r="E737" i="7" s="1"/>
  <c r="F736" i="7"/>
  <c r="H736" i="7" s="1"/>
  <c r="C736" i="7"/>
  <c r="F735" i="7"/>
  <c r="H735" i="7" s="1"/>
  <c r="C735" i="7"/>
  <c r="E735" i="7" s="1"/>
  <c r="F734" i="7"/>
  <c r="G734" i="7" s="1"/>
  <c r="C734" i="7"/>
  <c r="F733" i="7"/>
  <c r="C733" i="7"/>
  <c r="E733" i="7" s="1"/>
  <c r="F732" i="7"/>
  <c r="H732" i="7" s="1"/>
  <c r="C732" i="7"/>
  <c r="E732" i="7" s="1"/>
  <c r="F731" i="7"/>
  <c r="C731" i="7"/>
  <c r="F730" i="7"/>
  <c r="C730" i="7"/>
  <c r="F729" i="7"/>
  <c r="C729" i="7"/>
  <c r="F728" i="7"/>
  <c r="C728" i="7"/>
  <c r="E728" i="7" s="1"/>
  <c r="F727" i="7"/>
  <c r="C727" i="7"/>
  <c r="E727" i="7" s="1"/>
  <c r="F726" i="7"/>
  <c r="C726" i="7"/>
  <c r="E726" i="7" s="1"/>
  <c r="F725" i="7"/>
  <c r="C725" i="7"/>
  <c r="E725" i="7" s="1"/>
  <c r="F724" i="7"/>
  <c r="C724" i="7"/>
  <c r="E724" i="7" s="1"/>
  <c r="F723" i="7"/>
  <c r="C723" i="7"/>
  <c r="E723" i="7" s="1"/>
  <c r="F722" i="7"/>
  <c r="H722" i="7" s="1"/>
  <c r="C722" i="7"/>
  <c r="E722" i="7" s="1"/>
  <c r="F721" i="7"/>
  <c r="C721" i="7"/>
  <c r="E721" i="7" s="1"/>
  <c r="F720" i="7"/>
  <c r="H720" i="7" s="1"/>
  <c r="C720" i="7"/>
  <c r="E720" i="7" s="1"/>
  <c r="F719" i="7"/>
  <c r="C719" i="7"/>
  <c r="F718" i="7"/>
  <c r="G718" i="7" s="1"/>
  <c r="C718" i="7"/>
  <c r="F717" i="7"/>
  <c r="H717" i="7" s="1"/>
  <c r="C717" i="7"/>
  <c r="F716" i="7"/>
  <c r="C716" i="7"/>
  <c r="F715" i="7"/>
  <c r="H715" i="7" s="1"/>
  <c r="C715" i="7"/>
  <c r="E715" i="7" s="1"/>
  <c r="F714" i="7"/>
  <c r="H714" i="7" s="1"/>
  <c r="C714" i="7"/>
  <c r="F713" i="7"/>
  <c r="C713" i="7"/>
  <c r="E713" i="7" s="1"/>
  <c r="F712" i="7"/>
  <c r="H712" i="7" s="1"/>
  <c r="C712" i="7"/>
  <c r="E712" i="7" s="1"/>
  <c r="F711" i="7"/>
  <c r="H711" i="7" s="1"/>
  <c r="C711" i="7"/>
  <c r="F710" i="7"/>
  <c r="C710" i="7"/>
  <c r="E710" i="7" s="1"/>
  <c r="F709" i="7"/>
  <c r="C709" i="7"/>
  <c r="E709" i="7" s="1"/>
  <c r="F708" i="7"/>
  <c r="C708" i="7"/>
  <c r="E708" i="7" s="1"/>
  <c r="F707" i="7"/>
  <c r="C707" i="7"/>
  <c r="F706" i="7"/>
  <c r="C706" i="7"/>
  <c r="F705" i="7"/>
  <c r="C705" i="7"/>
  <c r="F704" i="7"/>
  <c r="C704" i="7"/>
  <c r="E704" i="7" s="1"/>
  <c r="F703" i="7"/>
  <c r="C703" i="7"/>
  <c r="E703" i="7" s="1"/>
  <c r="F702" i="7"/>
  <c r="C702" i="7"/>
  <c r="E702" i="7" s="1"/>
  <c r="F701" i="7"/>
  <c r="C701" i="7"/>
  <c r="E701" i="7" s="1"/>
  <c r="F700" i="7"/>
  <c r="H700" i="7" s="1"/>
  <c r="C700" i="7"/>
  <c r="E700" i="7" s="1"/>
  <c r="F699" i="7"/>
  <c r="H699" i="7" s="1"/>
  <c r="C699" i="7"/>
  <c r="F698" i="7"/>
  <c r="C698" i="7"/>
  <c r="E698" i="7" s="1"/>
  <c r="F697" i="7"/>
  <c r="C697" i="7"/>
  <c r="E697" i="7" s="1"/>
  <c r="F696" i="7"/>
  <c r="C696" i="7"/>
  <c r="E696" i="7" s="1"/>
  <c r="F695" i="7"/>
  <c r="C695" i="7"/>
  <c r="F694" i="7"/>
  <c r="H694" i="7" s="1"/>
  <c r="C694" i="7"/>
  <c r="F693" i="7"/>
  <c r="C693" i="7"/>
  <c r="F692" i="7"/>
  <c r="G692" i="7" s="1"/>
  <c r="C692" i="7"/>
  <c r="E692" i="7" s="1"/>
  <c r="F691" i="7"/>
  <c r="C691" i="7"/>
  <c r="F690" i="7"/>
  <c r="C690" i="7"/>
  <c r="E690" i="7" s="1"/>
  <c r="F689" i="7"/>
  <c r="C689" i="7"/>
  <c r="E689" i="7" s="1"/>
  <c r="F688" i="7"/>
  <c r="H688" i="7" s="1"/>
  <c r="C688" i="7"/>
  <c r="F687" i="7"/>
  <c r="H687" i="7" s="1"/>
  <c r="C687" i="7"/>
  <c r="E687" i="7" s="1"/>
  <c r="F686" i="7"/>
  <c r="C686" i="7"/>
  <c r="F685" i="7"/>
  <c r="C685" i="7"/>
  <c r="E685" i="7" s="1"/>
  <c r="F684" i="7"/>
  <c r="C684" i="7"/>
  <c r="E684" i="7" s="1"/>
  <c r="F683" i="7"/>
  <c r="C683" i="7"/>
  <c r="F682" i="7"/>
  <c r="C682" i="7"/>
  <c r="F681" i="7"/>
  <c r="H681" i="7" s="1"/>
  <c r="C681" i="7"/>
  <c r="F680" i="7"/>
  <c r="C680" i="7"/>
  <c r="E680" i="7" s="1"/>
  <c r="F679" i="7"/>
  <c r="H679" i="7" s="1"/>
  <c r="C679" i="7"/>
  <c r="E679" i="7" s="1"/>
  <c r="F678" i="7"/>
  <c r="H678" i="7" s="1"/>
  <c r="C678" i="7"/>
  <c r="E678" i="7" s="1"/>
  <c r="F677" i="7"/>
  <c r="C677" i="7"/>
  <c r="E677" i="7" s="1"/>
  <c r="F676" i="7"/>
  <c r="C676" i="7"/>
  <c r="F675" i="7"/>
  <c r="C675" i="7"/>
  <c r="E675" i="7" s="1"/>
  <c r="F674" i="7"/>
  <c r="C674" i="7"/>
  <c r="E674" i="7" s="1"/>
  <c r="F673" i="7"/>
  <c r="C673" i="7"/>
  <c r="F672" i="7"/>
  <c r="C672" i="7"/>
  <c r="E672" i="7" s="1"/>
  <c r="F671" i="7"/>
  <c r="C671" i="7"/>
  <c r="F670" i="7"/>
  <c r="C670" i="7"/>
  <c r="F669" i="7"/>
  <c r="C669" i="7"/>
  <c r="F668" i="7"/>
  <c r="C668" i="7"/>
  <c r="F667" i="7"/>
  <c r="H667" i="7" s="1"/>
  <c r="C667" i="7"/>
  <c r="F666" i="7"/>
  <c r="C666" i="7"/>
  <c r="E666" i="7" s="1"/>
  <c r="F665" i="7"/>
  <c r="C665" i="7"/>
  <c r="E665" i="7" s="1"/>
  <c r="F664" i="7"/>
  <c r="C664" i="7"/>
  <c r="E664" i="7" s="1"/>
  <c r="F663" i="7"/>
  <c r="C663" i="7"/>
  <c r="E663" i="7" s="1"/>
  <c r="F662" i="7"/>
  <c r="C662" i="7"/>
  <c r="F661" i="7"/>
  <c r="C661" i="7"/>
  <c r="F660" i="7"/>
  <c r="C660" i="7"/>
  <c r="E660" i="7" s="1"/>
  <c r="F659" i="7"/>
  <c r="C659" i="7"/>
  <c r="F658" i="7"/>
  <c r="C658" i="7"/>
  <c r="F657" i="7"/>
  <c r="H657" i="7" s="1"/>
  <c r="C657" i="7"/>
  <c r="F656" i="7"/>
  <c r="C656" i="7"/>
  <c r="F655" i="7"/>
  <c r="H655" i="7" s="1"/>
  <c r="C655" i="7"/>
  <c r="E655" i="7" s="1"/>
  <c r="F654" i="7"/>
  <c r="C654" i="7"/>
  <c r="E654" i="7" s="1"/>
  <c r="F653" i="7"/>
  <c r="H653" i="7" s="1"/>
  <c r="C653" i="7"/>
  <c r="E653" i="7" s="1"/>
  <c r="F652" i="7"/>
  <c r="H652" i="7" s="1"/>
  <c r="C652" i="7"/>
  <c r="F651" i="7"/>
  <c r="H651" i="7" s="1"/>
  <c r="C651" i="7"/>
  <c r="E651" i="7" s="1"/>
  <c r="F650" i="7"/>
  <c r="C650" i="7"/>
  <c r="F649" i="7"/>
  <c r="C649" i="7"/>
  <c r="F648" i="7"/>
  <c r="C648" i="7"/>
  <c r="E648" i="7" s="1"/>
  <c r="F647" i="7"/>
  <c r="C647" i="7"/>
  <c r="F646" i="7"/>
  <c r="C646" i="7"/>
  <c r="F645" i="7"/>
  <c r="C645" i="7"/>
  <c r="F644" i="7"/>
  <c r="G644" i="7" s="1"/>
  <c r="C644" i="7"/>
  <c r="E644" i="7" s="1"/>
  <c r="F643" i="7"/>
  <c r="C643" i="7"/>
  <c r="E643" i="7" s="1"/>
  <c r="F642" i="7"/>
  <c r="C642" i="7"/>
  <c r="E642" i="7" s="1"/>
  <c r="F641" i="7"/>
  <c r="C641" i="7"/>
  <c r="F640" i="7"/>
  <c r="C640" i="7"/>
  <c r="E640" i="7" s="1"/>
  <c r="F639" i="7"/>
  <c r="C639" i="7"/>
  <c r="E639" i="7" s="1"/>
  <c r="F638" i="7"/>
  <c r="H638" i="7" s="1"/>
  <c r="C638" i="7"/>
  <c r="F637" i="7"/>
  <c r="C637" i="7"/>
  <c r="E637" i="7" s="1"/>
  <c r="F636" i="7"/>
  <c r="H636" i="7" s="1"/>
  <c r="C636" i="7"/>
  <c r="E636" i="7" s="1"/>
  <c r="F635" i="7"/>
  <c r="C635" i="7"/>
  <c r="F634" i="7"/>
  <c r="C634" i="7"/>
  <c r="F633" i="7"/>
  <c r="H633" i="7" s="1"/>
  <c r="C633" i="7"/>
  <c r="F632" i="7"/>
  <c r="C632" i="7"/>
  <c r="E632" i="7" s="1"/>
  <c r="F631" i="7"/>
  <c r="H631" i="7" s="1"/>
  <c r="C631" i="7"/>
  <c r="E631" i="7" s="1"/>
  <c r="F630" i="7"/>
  <c r="C630" i="7"/>
  <c r="F629" i="7"/>
  <c r="G629" i="7" s="1"/>
  <c r="C629" i="7"/>
  <c r="E629" i="7" s="1"/>
  <c r="F628" i="7"/>
  <c r="C628" i="7"/>
  <c r="E628" i="7" s="1"/>
  <c r="F627" i="7"/>
  <c r="C627" i="7"/>
  <c r="F626" i="7"/>
  <c r="C626" i="7"/>
  <c r="F625" i="7"/>
  <c r="C625" i="7"/>
  <c r="F624" i="7"/>
  <c r="C624" i="7"/>
  <c r="E624" i="7" s="1"/>
  <c r="F623" i="7"/>
  <c r="C623" i="7"/>
  <c r="F622" i="7"/>
  <c r="H622" i="7" s="1"/>
  <c r="C622" i="7"/>
  <c r="F621" i="7"/>
  <c r="G621" i="7" s="1"/>
  <c r="C621" i="7"/>
  <c r="F620" i="7"/>
  <c r="C620" i="7"/>
  <c r="E620" i="7" s="1"/>
  <c r="F619" i="7"/>
  <c r="C619" i="7"/>
  <c r="E619" i="7" s="1"/>
  <c r="F618" i="7"/>
  <c r="C618" i="7"/>
  <c r="E618" i="7" s="1"/>
  <c r="F617" i="7"/>
  <c r="H617" i="7" s="1"/>
  <c r="C617" i="7"/>
  <c r="E617" i="7" s="1"/>
  <c r="F616" i="7"/>
  <c r="C616" i="7"/>
  <c r="F615" i="7"/>
  <c r="H615" i="7" s="1"/>
  <c r="C615" i="7"/>
  <c r="E615" i="7" s="1"/>
  <c r="F614" i="7"/>
  <c r="C614" i="7"/>
  <c r="F613" i="7"/>
  <c r="G613" i="7" s="1"/>
  <c r="C613" i="7"/>
  <c r="E613" i="7" s="1"/>
  <c r="F612" i="7"/>
  <c r="C612" i="7"/>
  <c r="E612" i="7" s="1"/>
  <c r="F611" i="7"/>
  <c r="C611" i="7"/>
  <c r="F610" i="7"/>
  <c r="C610" i="7"/>
  <c r="F609" i="7"/>
  <c r="H609" i="7" s="1"/>
  <c r="C609" i="7"/>
  <c r="F608" i="7"/>
  <c r="G608" i="7" s="1"/>
  <c r="C608" i="7"/>
  <c r="E608" i="7" s="1"/>
  <c r="F607" i="7"/>
  <c r="H607" i="7" s="1"/>
  <c r="C607" i="7"/>
  <c r="F606" i="7"/>
  <c r="C606" i="7"/>
  <c r="E606" i="7" s="1"/>
  <c r="F605" i="7"/>
  <c r="C605" i="7"/>
  <c r="F604" i="7"/>
  <c r="H604" i="7" s="1"/>
  <c r="C604" i="7"/>
  <c r="E604" i="7" s="1"/>
  <c r="F603" i="7"/>
  <c r="H603" i="7" s="1"/>
  <c r="C603" i="7"/>
  <c r="D603" i="7" s="1"/>
  <c r="F602" i="7"/>
  <c r="G602" i="7" s="1"/>
  <c r="C602" i="7"/>
  <c r="F601" i="7"/>
  <c r="C601" i="7"/>
  <c r="E601" i="7" s="1"/>
  <c r="F600" i="7"/>
  <c r="C600" i="7"/>
  <c r="E600" i="7" s="1"/>
  <c r="F599" i="7"/>
  <c r="C599" i="7"/>
  <c r="F598" i="7"/>
  <c r="C598" i="7"/>
  <c r="F597" i="7"/>
  <c r="C597" i="7"/>
  <c r="F596" i="7"/>
  <c r="C596" i="7"/>
  <c r="F595" i="7"/>
  <c r="C595" i="7"/>
  <c r="F594" i="7"/>
  <c r="C594" i="7"/>
  <c r="E594" i="7" s="1"/>
  <c r="F593" i="7"/>
  <c r="H593" i="7" s="1"/>
  <c r="C593" i="7"/>
  <c r="E593" i="7" s="1"/>
  <c r="F592" i="7"/>
  <c r="C592" i="7"/>
  <c r="E592" i="7" s="1"/>
  <c r="F591" i="7"/>
  <c r="H591" i="7" s="1"/>
  <c r="C591" i="7"/>
  <c r="F590" i="7"/>
  <c r="H590" i="7" s="1"/>
  <c r="C590" i="7"/>
  <c r="F589" i="7"/>
  <c r="C589" i="7"/>
  <c r="F588" i="7"/>
  <c r="H588" i="7" s="1"/>
  <c r="C588" i="7"/>
  <c r="E588" i="7" s="1"/>
  <c r="F587" i="7"/>
  <c r="C587" i="7"/>
  <c r="F586" i="7"/>
  <c r="C586" i="7"/>
  <c r="F585" i="7"/>
  <c r="C585" i="7"/>
  <c r="F584" i="7"/>
  <c r="C584" i="7"/>
  <c r="E584" i="7" s="1"/>
  <c r="F583" i="7"/>
  <c r="C583" i="7"/>
  <c r="E583" i="7" s="1"/>
  <c r="F582" i="7"/>
  <c r="H582" i="7" s="1"/>
  <c r="C582" i="7"/>
  <c r="E582" i="7" s="1"/>
  <c r="F581" i="7"/>
  <c r="C581" i="7"/>
  <c r="E581" i="7" s="1"/>
  <c r="F580" i="7"/>
  <c r="C580" i="7"/>
  <c r="E580" i="7" s="1"/>
  <c r="F579" i="7"/>
  <c r="C579" i="7"/>
  <c r="F578" i="7"/>
  <c r="G578" i="7" s="1"/>
  <c r="C578" i="7"/>
  <c r="F577" i="7"/>
  <c r="C577" i="7"/>
  <c r="E577" i="7" s="1"/>
  <c r="F576" i="7"/>
  <c r="C576" i="7"/>
  <c r="E576" i="7" s="1"/>
  <c r="F575" i="7"/>
  <c r="C575" i="7"/>
  <c r="F574" i="7"/>
  <c r="C574" i="7"/>
  <c r="F573" i="7"/>
  <c r="C573" i="7"/>
  <c r="D573" i="7" s="1"/>
  <c r="F572" i="7"/>
  <c r="C572" i="7"/>
  <c r="E572" i="7" s="1"/>
  <c r="F571" i="7"/>
  <c r="H571" i="7" s="1"/>
  <c r="C571" i="7"/>
  <c r="E571" i="7" s="1"/>
  <c r="F570" i="7"/>
  <c r="H570" i="7" s="1"/>
  <c r="C570" i="7"/>
  <c r="F569" i="7"/>
  <c r="C569" i="7"/>
  <c r="E569" i="7" s="1"/>
  <c r="F568" i="7"/>
  <c r="C568" i="7"/>
  <c r="F567" i="7"/>
  <c r="C567" i="7"/>
  <c r="E567" i="7" s="1"/>
  <c r="F566" i="7"/>
  <c r="C566" i="7"/>
  <c r="F565" i="7"/>
  <c r="C565" i="7"/>
  <c r="E565" i="7" s="1"/>
  <c r="F564" i="7"/>
  <c r="H564" i="7" s="1"/>
  <c r="C564" i="7"/>
  <c r="E564" i="7" s="1"/>
  <c r="F563" i="7"/>
  <c r="C563" i="7"/>
  <c r="F562" i="7"/>
  <c r="C562" i="7"/>
  <c r="F561" i="7"/>
  <c r="C561" i="7"/>
  <c r="F560" i="7"/>
  <c r="C560" i="7"/>
  <c r="E560" i="7" s="1"/>
  <c r="F559" i="7"/>
  <c r="C559" i="7"/>
  <c r="E559" i="7" s="1"/>
  <c r="F558" i="7"/>
  <c r="C558" i="7"/>
  <c r="F557" i="7"/>
  <c r="G557" i="7" s="1"/>
  <c r="C557" i="7"/>
  <c r="E557" i="7" s="1"/>
  <c r="F556" i="7"/>
  <c r="C556" i="7"/>
  <c r="E556" i="7" s="1"/>
  <c r="F555" i="7"/>
  <c r="H555" i="7" s="1"/>
  <c r="C555" i="7"/>
  <c r="F554" i="7"/>
  <c r="C554" i="7"/>
  <c r="F553" i="7"/>
  <c r="C553" i="7"/>
  <c r="F552" i="7"/>
  <c r="C552" i="7"/>
  <c r="E552" i="7" s="1"/>
  <c r="F551" i="7"/>
  <c r="G551" i="7" s="1"/>
  <c r="C551" i="7"/>
  <c r="F550" i="7"/>
  <c r="C550" i="7"/>
  <c r="F549" i="7"/>
  <c r="H549" i="7" s="1"/>
  <c r="C549" i="7"/>
  <c r="F548" i="7"/>
  <c r="C548" i="7"/>
  <c r="F547" i="7"/>
  <c r="H547" i="7" s="1"/>
  <c r="C547" i="7"/>
  <c r="E547" i="7" s="1"/>
  <c r="F546" i="7"/>
  <c r="G546" i="7" s="1"/>
  <c r="C546" i="7"/>
  <c r="F545" i="7"/>
  <c r="C545" i="7"/>
  <c r="E545" i="7" s="1"/>
  <c r="F544" i="7"/>
  <c r="G544" i="7" s="1"/>
  <c r="C544" i="7"/>
  <c r="E544" i="7" s="1"/>
  <c r="F543" i="7"/>
  <c r="C543" i="7"/>
  <c r="D543" i="7" s="1"/>
  <c r="F542" i="7"/>
  <c r="C542" i="7"/>
  <c r="F541" i="7"/>
  <c r="C541" i="7"/>
  <c r="F540" i="7"/>
  <c r="C540" i="7"/>
  <c r="E540" i="7" s="1"/>
  <c r="F539" i="7"/>
  <c r="C539" i="7"/>
  <c r="F538" i="7"/>
  <c r="H538" i="7" s="1"/>
  <c r="C538" i="7"/>
  <c r="D538" i="7" s="1"/>
  <c r="F537" i="7"/>
  <c r="H537" i="7" s="1"/>
  <c r="C537" i="7"/>
  <c r="F536" i="7"/>
  <c r="C536" i="7"/>
  <c r="E536" i="7" s="1"/>
  <c r="F535" i="7"/>
  <c r="C535" i="7"/>
  <c r="F534" i="7"/>
  <c r="C534" i="7"/>
  <c r="E534" i="7" s="1"/>
  <c r="F533" i="7"/>
  <c r="H533" i="7" s="1"/>
  <c r="C533" i="7"/>
  <c r="E533" i="7" s="1"/>
  <c r="F532" i="7"/>
  <c r="C532" i="7"/>
  <c r="F531" i="7"/>
  <c r="C531" i="7"/>
  <c r="E531" i="7" s="1"/>
  <c r="F530" i="7"/>
  <c r="C530" i="7"/>
  <c r="F529" i="7"/>
  <c r="C529" i="7"/>
  <c r="F528" i="7"/>
  <c r="G528" i="7" s="1"/>
  <c r="C528" i="7"/>
  <c r="E528" i="7" s="1"/>
  <c r="F527" i="7"/>
  <c r="C527" i="7"/>
  <c r="F526" i="7"/>
  <c r="G526" i="7" s="1"/>
  <c r="C526" i="7"/>
  <c r="F525" i="7"/>
  <c r="C525" i="7"/>
  <c r="F524" i="7"/>
  <c r="G524" i="7" s="1"/>
  <c r="C524" i="7"/>
  <c r="F523" i="7"/>
  <c r="C523" i="7"/>
  <c r="E523" i="7" s="1"/>
  <c r="F522" i="7"/>
  <c r="C522" i="7"/>
  <c r="F521" i="7"/>
  <c r="G521" i="7" s="1"/>
  <c r="C521" i="7"/>
  <c r="E521" i="7" s="1"/>
  <c r="F520" i="7"/>
  <c r="C520" i="7"/>
  <c r="E520" i="7" s="1"/>
  <c r="F519" i="7"/>
  <c r="C519" i="7"/>
  <c r="F518" i="7"/>
  <c r="C518" i="7"/>
  <c r="F517" i="7"/>
  <c r="G517" i="7" s="1"/>
  <c r="C517" i="7"/>
  <c r="F516" i="7"/>
  <c r="H516" i="7" s="1"/>
  <c r="C516" i="7"/>
  <c r="F515" i="7"/>
  <c r="C515" i="7"/>
  <c r="F514" i="7"/>
  <c r="H514" i="7" s="1"/>
  <c r="C514" i="7"/>
  <c r="F513" i="7"/>
  <c r="G513" i="7" s="1"/>
  <c r="C513" i="7"/>
  <c r="F512" i="7"/>
  <c r="G512" i="7" s="1"/>
  <c r="C512" i="7"/>
  <c r="F511" i="7"/>
  <c r="C511" i="7"/>
  <c r="E511" i="7" s="1"/>
  <c r="F510" i="7"/>
  <c r="C510" i="7"/>
  <c r="F509" i="7"/>
  <c r="C509" i="7"/>
  <c r="E509" i="7" s="1"/>
  <c r="F508" i="7"/>
  <c r="C508" i="7"/>
  <c r="F507" i="7"/>
  <c r="H507" i="7" s="1"/>
  <c r="C507" i="7"/>
  <c r="E507" i="7" s="1"/>
  <c r="F506" i="7"/>
  <c r="H506" i="7" s="1"/>
  <c r="C506" i="7"/>
  <c r="F505" i="7"/>
  <c r="C505" i="7"/>
  <c r="F504" i="7"/>
  <c r="C504" i="7"/>
  <c r="E504" i="7" s="1"/>
  <c r="F503" i="7"/>
  <c r="G503" i="7" s="1"/>
  <c r="C503" i="7"/>
  <c r="F502" i="7"/>
  <c r="C502" i="7"/>
  <c r="F501" i="7"/>
  <c r="C501" i="7"/>
  <c r="F500" i="7"/>
  <c r="C500" i="7"/>
  <c r="E500" i="7" s="1"/>
  <c r="F499" i="7"/>
  <c r="C499" i="7"/>
  <c r="F498" i="7"/>
  <c r="C498" i="7"/>
  <c r="F497" i="7"/>
  <c r="C497" i="7"/>
  <c r="F496" i="7"/>
  <c r="C496" i="7"/>
  <c r="E496" i="7" s="1"/>
  <c r="F495" i="7"/>
  <c r="C495" i="7"/>
  <c r="E495" i="7" s="1"/>
  <c r="F494" i="7"/>
  <c r="C494" i="7"/>
  <c r="F493" i="7"/>
  <c r="C493" i="7"/>
  <c r="D493" i="7" s="1"/>
  <c r="F492" i="7"/>
  <c r="C492" i="7"/>
  <c r="E492" i="7" s="1"/>
  <c r="F491" i="7"/>
  <c r="G491" i="7" s="1"/>
  <c r="C491" i="7"/>
  <c r="F490" i="7"/>
  <c r="H490" i="7" s="1"/>
  <c r="C490" i="7"/>
  <c r="F489" i="7"/>
  <c r="G489" i="7" s="1"/>
  <c r="C489" i="7"/>
  <c r="F488" i="7"/>
  <c r="C488" i="7"/>
  <c r="F487" i="7"/>
  <c r="C487" i="7"/>
  <c r="F486" i="7"/>
  <c r="C486" i="7"/>
  <c r="E486" i="7" s="1"/>
  <c r="F485" i="7"/>
  <c r="H485" i="7" s="1"/>
  <c r="C485" i="7"/>
  <c r="E485" i="7" s="1"/>
  <c r="F484" i="7"/>
  <c r="C484" i="7"/>
  <c r="E484" i="7" s="1"/>
  <c r="F483" i="7"/>
  <c r="C483" i="7"/>
  <c r="F482" i="7"/>
  <c r="C482" i="7"/>
  <c r="F481" i="7"/>
  <c r="C481" i="7"/>
  <c r="F480" i="7"/>
  <c r="C480" i="7"/>
  <c r="E480" i="7" s="1"/>
  <c r="F479" i="7"/>
  <c r="C479" i="7"/>
  <c r="F478" i="7"/>
  <c r="C478" i="7"/>
  <c r="F477" i="7"/>
  <c r="C477" i="7"/>
  <c r="F476" i="7"/>
  <c r="C476" i="7"/>
  <c r="F475" i="7"/>
  <c r="C475" i="7"/>
  <c r="E475" i="7" s="1"/>
  <c r="F474" i="7"/>
  <c r="C474" i="7"/>
  <c r="E474" i="7" s="1"/>
  <c r="F473" i="7"/>
  <c r="C473" i="7"/>
  <c r="E473" i="7" s="1"/>
  <c r="F472" i="7"/>
  <c r="C472" i="7"/>
  <c r="F471" i="7"/>
  <c r="C471" i="7"/>
  <c r="F470" i="7"/>
  <c r="H470" i="7" s="1"/>
  <c r="C470" i="7"/>
  <c r="F469" i="7"/>
  <c r="C469" i="7"/>
  <c r="E469" i="7" s="1"/>
  <c r="F468" i="7"/>
  <c r="C468" i="7"/>
  <c r="E468" i="7" s="1"/>
  <c r="F467" i="7"/>
  <c r="C467" i="7"/>
  <c r="F466" i="7"/>
  <c r="C466" i="7"/>
  <c r="F465" i="7"/>
  <c r="C465" i="7"/>
  <c r="F464" i="7"/>
  <c r="C464" i="7"/>
  <c r="E464" i="7" s="1"/>
  <c r="F463" i="7"/>
  <c r="C463" i="7"/>
  <c r="E463" i="7" s="1"/>
  <c r="F462" i="7"/>
  <c r="C462" i="7"/>
  <c r="F461" i="7"/>
  <c r="H461" i="7" s="1"/>
  <c r="C461" i="7"/>
  <c r="F460" i="7"/>
  <c r="C460" i="7"/>
  <c r="F459" i="7"/>
  <c r="C459" i="7"/>
  <c r="E459" i="7" s="1"/>
  <c r="F458" i="7"/>
  <c r="C458" i="7"/>
  <c r="F457" i="7"/>
  <c r="C457" i="7"/>
  <c r="D457" i="7" s="1"/>
  <c r="F456" i="7"/>
  <c r="C456" i="7"/>
  <c r="E456" i="7" s="1"/>
  <c r="H455" i="7"/>
  <c r="F455" i="7"/>
  <c r="G455" i="7" s="1"/>
  <c r="C455" i="7"/>
  <c r="D455" i="7" s="1"/>
  <c r="F454" i="7"/>
  <c r="C454" i="7"/>
  <c r="F453" i="7"/>
  <c r="C453" i="7"/>
  <c r="F452" i="7"/>
  <c r="C452" i="7"/>
  <c r="E452" i="7" s="1"/>
  <c r="F451" i="7"/>
  <c r="C451" i="7"/>
  <c r="F450" i="7"/>
  <c r="C450" i="7"/>
  <c r="F449" i="7"/>
  <c r="C449" i="7"/>
  <c r="E449" i="7" s="1"/>
  <c r="F448" i="7"/>
  <c r="C448" i="7"/>
  <c r="E448" i="7" s="1"/>
  <c r="F447" i="7"/>
  <c r="C447" i="7"/>
  <c r="E447" i="7" s="1"/>
  <c r="F446" i="7"/>
  <c r="H446" i="7" s="1"/>
  <c r="C446" i="7"/>
  <c r="F445" i="7"/>
  <c r="C445" i="7"/>
  <c r="F444" i="7"/>
  <c r="C444" i="7"/>
  <c r="F443" i="7"/>
  <c r="G443" i="7" s="1"/>
  <c r="C443" i="7"/>
  <c r="F442" i="7"/>
  <c r="C442" i="7"/>
  <c r="F441" i="7"/>
  <c r="H441" i="7" s="1"/>
  <c r="C441" i="7"/>
  <c r="F440" i="7"/>
  <c r="C440" i="7"/>
  <c r="F439" i="7"/>
  <c r="C439" i="7"/>
  <c r="E439" i="7" s="1"/>
  <c r="F438" i="7"/>
  <c r="G438" i="7" s="1"/>
  <c r="C438" i="7"/>
  <c r="F437" i="7"/>
  <c r="C437" i="7"/>
  <c r="E437" i="7" s="1"/>
  <c r="F436" i="7"/>
  <c r="C436" i="7"/>
  <c r="E436" i="7" s="1"/>
  <c r="F435" i="7"/>
  <c r="C435" i="7"/>
  <c r="F434" i="7"/>
  <c r="C434" i="7"/>
  <c r="D434" i="7" s="1"/>
  <c r="F433" i="7"/>
  <c r="C433" i="7"/>
  <c r="F432" i="7"/>
  <c r="C432" i="7"/>
  <c r="E432" i="7" s="1"/>
  <c r="F431" i="7"/>
  <c r="C431" i="7"/>
  <c r="D431" i="7" s="1"/>
  <c r="F430" i="7"/>
  <c r="C430" i="7"/>
  <c r="F429" i="7"/>
  <c r="C429" i="7"/>
  <c r="F428" i="7"/>
  <c r="C428" i="7"/>
  <c r="E428" i="7" s="1"/>
  <c r="F427" i="7"/>
  <c r="C427" i="7"/>
  <c r="F426" i="7"/>
  <c r="G426" i="7" s="1"/>
  <c r="C426" i="7"/>
  <c r="F425" i="7"/>
  <c r="C425" i="7"/>
  <c r="F424" i="7"/>
  <c r="C424" i="7"/>
  <c r="F423" i="7"/>
  <c r="C423" i="7"/>
  <c r="F422" i="7"/>
  <c r="G422" i="7" s="1"/>
  <c r="C422" i="7"/>
  <c r="E422" i="7" s="1"/>
  <c r="F421" i="7"/>
  <c r="C421" i="7"/>
  <c r="F420" i="7"/>
  <c r="H420" i="7" s="1"/>
  <c r="C420" i="7"/>
  <c r="F419" i="7"/>
  <c r="C419" i="7"/>
  <c r="E419" i="7" s="1"/>
  <c r="F418" i="7"/>
  <c r="H418" i="7" s="1"/>
  <c r="C418" i="7"/>
  <c r="F417" i="7"/>
  <c r="C417" i="7"/>
  <c r="F416" i="7"/>
  <c r="C416" i="7"/>
  <c r="F415" i="7"/>
  <c r="C415" i="7"/>
  <c r="F414" i="7"/>
  <c r="C414" i="7"/>
  <c r="F413" i="7"/>
  <c r="C413" i="7"/>
  <c r="F412" i="7"/>
  <c r="C412" i="7"/>
  <c r="F411" i="7"/>
  <c r="G411" i="7" s="1"/>
  <c r="C411" i="7"/>
  <c r="F410" i="7"/>
  <c r="G410" i="7" s="1"/>
  <c r="C410" i="7"/>
  <c r="E410" i="7" s="1"/>
  <c r="F409" i="7"/>
  <c r="C409" i="7"/>
  <c r="E409" i="7" s="1"/>
  <c r="F408" i="7"/>
  <c r="G408" i="7" s="1"/>
  <c r="C408" i="7"/>
  <c r="E408" i="7" s="1"/>
  <c r="F407" i="7"/>
  <c r="C407" i="7"/>
  <c r="F406" i="7"/>
  <c r="C406" i="7"/>
  <c r="F405" i="7"/>
  <c r="C405" i="7"/>
  <c r="E405" i="7" s="1"/>
  <c r="F404" i="7"/>
  <c r="C404" i="7"/>
  <c r="F403" i="7"/>
  <c r="C403" i="7"/>
  <c r="D403" i="7" s="1"/>
  <c r="F402" i="7"/>
  <c r="C402" i="7"/>
  <c r="F401" i="7"/>
  <c r="C401" i="7"/>
  <c r="F400" i="7"/>
  <c r="C400" i="7"/>
  <c r="F399" i="7"/>
  <c r="C399" i="7"/>
  <c r="F398" i="7"/>
  <c r="C398" i="7"/>
  <c r="F397" i="7"/>
  <c r="C397" i="7"/>
  <c r="F396" i="7"/>
  <c r="C396" i="7"/>
  <c r="E396" i="7" s="1"/>
  <c r="F395" i="7"/>
  <c r="C395" i="7"/>
  <c r="D395" i="7" s="1"/>
  <c r="F394" i="7"/>
  <c r="H394" i="7" s="1"/>
  <c r="C394" i="7"/>
  <c r="E394" i="7" s="1"/>
  <c r="F393" i="7"/>
  <c r="H393" i="7" s="1"/>
  <c r="C393" i="7"/>
  <c r="F392" i="7"/>
  <c r="C392" i="7"/>
  <c r="F391" i="7"/>
  <c r="C391" i="7"/>
  <c r="D391" i="7" s="1"/>
  <c r="F390" i="7"/>
  <c r="C390" i="7"/>
  <c r="F389" i="7"/>
  <c r="C389" i="7"/>
  <c r="F388" i="7"/>
  <c r="C388" i="7"/>
  <c r="F387" i="7"/>
  <c r="C387" i="7"/>
  <c r="F386" i="7"/>
  <c r="C386" i="7"/>
  <c r="E386" i="7" s="1"/>
  <c r="F385" i="7"/>
  <c r="C385" i="7"/>
  <c r="F384" i="7"/>
  <c r="C384" i="7"/>
  <c r="D384" i="7" s="1"/>
  <c r="F383" i="7"/>
  <c r="C383" i="7"/>
  <c r="F382" i="7"/>
  <c r="C382" i="7"/>
  <c r="E382" i="7" s="1"/>
  <c r="F381" i="7"/>
  <c r="C381" i="7"/>
  <c r="F380" i="7"/>
  <c r="C380" i="7"/>
  <c r="F379" i="7"/>
  <c r="C379" i="7"/>
  <c r="F378" i="7"/>
  <c r="C378" i="7"/>
  <c r="F377" i="7"/>
  <c r="G377" i="7" s="1"/>
  <c r="C377" i="7"/>
  <c r="F376" i="7"/>
  <c r="C376" i="7"/>
  <c r="F375" i="7"/>
  <c r="G375" i="7" s="1"/>
  <c r="C375" i="7"/>
  <c r="F374" i="7"/>
  <c r="H374" i="7" s="1"/>
  <c r="C374" i="7"/>
  <c r="E374" i="7" s="1"/>
  <c r="F373" i="7"/>
  <c r="C373" i="7"/>
  <c r="F372" i="7"/>
  <c r="C372" i="7"/>
  <c r="E372" i="7" s="1"/>
  <c r="F371" i="7"/>
  <c r="C371" i="7"/>
  <c r="E371" i="7" s="1"/>
  <c r="F370" i="7"/>
  <c r="C370" i="7"/>
  <c r="F369" i="7"/>
  <c r="C369" i="7"/>
  <c r="F368" i="7"/>
  <c r="C368" i="7"/>
  <c r="F367" i="7"/>
  <c r="C367" i="7"/>
  <c r="F366" i="7"/>
  <c r="C366" i="7"/>
  <c r="F365" i="7"/>
  <c r="H365" i="7" s="1"/>
  <c r="C365" i="7"/>
  <c r="F364" i="7"/>
  <c r="C364" i="7"/>
  <c r="F363" i="7"/>
  <c r="C363" i="7"/>
  <c r="F362" i="7"/>
  <c r="C362" i="7"/>
  <c r="F361" i="7"/>
  <c r="C361" i="7"/>
  <c r="D361" i="7" s="1"/>
  <c r="F360" i="7"/>
  <c r="C360" i="7"/>
  <c r="E360" i="7" s="1"/>
  <c r="F359" i="7"/>
  <c r="C359" i="7"/>
  <c r="F358" i="7"/>
  <c r="C358" i="7"/>
  <c r="F357" i="7"/>
  <c r="G357" i="7" s="1"/>
  <c r="C357" i="7"/>
  <c r="F356" i="7"/>
  <c r="C356" i="7"/>
  <c r="E356" i="7" s="1"/>
  <c r="F355" i="7"/>
  <c r="C355" i="7"/>
  <c r="F354" i="7"/>
  <c r="C354" i="7"/>
  <c r="F353" i="7"/>
  <c r="C353" i="7"/>
  <c r="D353" i="7" s="1"/>
  <c r="F352" i="7"/>
  <c r="C352" i="7"/>
  <c r="F351" i="7"/>
  <c r="G351" i="7" s="1"/>
  <c r="C351" i="7"/>
  <c r="F350" i="7"/>
  <c r="H350" i="7" s="1"/>
  <c r="C350" i="7"/>
  <c r="F349" i="7"/>
  <c r="C349" i="7"/>
  <c r="F348" i="7"/>
  <c r="C348" i="7"/>
  <c r="E348" i="7" s="1"/>
  <c r="F347" i="7"/>
  <c r="C347" i="7"/>
  <c r="D347" i="7" s="1"/>
  <c r="F346" i="7"/>
  <c r="C346" i="7"/>
  <c r="E346" i="7" s="1"/>
  <c r="F345" i="7"/>
  <c r="G345" i="7" s="1"/>
  <c r="C345" i="7"/>
  <c r="E345" i="7" s="1"/>
  <c r="F344" i="7"/>
  <c r="C344" i="7"/>
  <c r="F343" i="7"/>
  <c r="C343" i="7"/>
  <c r="F342" i="7"/>
  <c r="C342" i="7"/>
  <c r="D342" i="7" s="1"/>
  <c r="F341" i="7"/>
  <c r="C341" i="7"/>
  <c r="F340" i="7"/>
  <c r="C340" i="7"/>
  <c r="F339" i="7"/>
  <c r="C339" i="7"/>
  <c r="F338" i="7"/>
  <c r="C338" i="7"/>
  <c r="E338" i="7" s="1"/>
  <c r="F337" i="7"/>
  <c r="C337" i="7"/>
  <c r="F336" i="7"/>
  <c r="C336" i="7"/>
  <c r="F335" i="7"/>
  <c r="C335" i="7"/>
  <c r="F334" i="7"/>
  <c r="C334" i="7"/>
  <c r="E334" i="7" s="1"/>
  <c r="F333" i="7"/>
  <c r="C333" i="7"/>
  <c r="F332" i="7"/>
  <c r="C332" i="7"/>
  <c r="D332" i="7" s="1"/>
  <c r="F331" i="7"/>
  <c r="C331" i="7"/>
  <c r="F330" i="7"/>
  <c r="C330" i="7"/>
  <c r="F329" i="7"/>
  <c r="G329" i="7" s="1"/>
  <c r="C329" i="7"/>
  <c r="F328" i="7"/>
  <c r="C328" i="7"/>
  <c r="D328" i="7" s="1"/>
  <c r="F327" i="7"/>
  <c r="C327" i="7"/>
  <c r="F326" i="7"/>
  <c r="C326" i="7"/>
  <c r="E326" i="7" s="1"/>
  <c r="F325" i="7"/>
  <c r="C325" i="7"/>
  <c r="F324" i="7"/>
  <c r="H324" i="7" s="1"/>
  <c r="C324" i="7"/>
  <c r="E324" i="7" s="1"/>
  <c r="F323" i="7"/>
  <c r="C323" i="7"/>
  <c r="E323" i="7" s="1"/>
  <c r="F322" i="7"/>
  <c r="H322" i="7" s="1"/>
  <c r="C322" i="7"/>
  <c r="F321" i="7"/>
  <c r="G321" i="7" s="1"/>
  <c r="C321" i="7"/>
  <c r="F320" i="7"/>
  <c r="C320" i="7"/>
  <c r="F319" i="7"/>
  <c r="C319" i="7"/>
  <c r="F318" i="7"/>
  <c r="C318" i="7"/>
  <c r="F317" i="7"/>
  <c r="C317" i="7"/>
  <c r="F316" i="7"/>
  <c r="G316" i="7" s="1"/>
  <c r="C316" i="7"/>
  <c r="F315" i="7"/>
  <c r="G315" i="7" s="1"/>
  <c r="C315" i="7"/>
  <c r="F314" i="7"/>
  <c r="G314" i="7" s="1"/>
  <c r="C314" i="7"/>
  <c r="E314" i="7" s="1"/>
  <c r="F313" i="7"/>
  <c r="C313" i="7"/>
  <c r="E313" i="7" s="1"/>
  <c r="F312" i="7"/>
  <c r="C312" i="7"/>
  <c r="E312" i="7" s="1"/>
  <c r="F311" i="7"/>
  <c r="G311" i="7" s="1"/>
  <c r="C311" i="7"/>
  <c r="F310" i="7"/>
  <c r="C310" i="7"/>
  <c r="D310" i="7" s="1"/>
  <c r="F309" i="7"/>
  <c r="C309" i="7"/>
  <c r="E309" i="7" s="1"/>
  <c r="F308" i="7"/>
  <c r="C308" i="7"/>
  <c r="F307" i="7"/>
  <c r="C307" i="7"/>
  <c r="F306" i="7"/>
  <c r="C306" i="7"/>
  <c r="F305" i="7"/>
  <c r="C305" i="7"/>
  <c r="F304" i="7"/>
  <c r="C304" i="7"/>
  <c r="F303" i="7"/>
  <c r="G303" i="7" s="1"/>
  <c r="C303" i="7"/>
  <c r="F302" i="7"/>
  <c r="C302" i="7"/>
  <c r="F301" i="7"/>
  <c r="C301" i="7"/>
  <c r="F300" i="7"/>
  <c r="C300" i="7"/>
  <c r="E300" i="7" s="1"/>
  <c r="F299" i="7"/>
  <c r="C299" i="7"/>
  <c r="D299" i="7" s="1"/>
  <c r="F298" i="7"/>
  <c r="H298" i="7" s="1"/>
  <c r="C298" i="7"/>
  <c r="E298" i="7" s="1"/>
  <c r="F297" i="7"/>
  <c r="C297" i="7"/>
  <c r="F296" i="7"/>
  <c r="C296" i="7"/>
  <c r="F295" i="7"/>
  <c r="C295" i="7"/>
  <c r="F294" i="7"/>
  <c r="C294" i="7"/>
  <c r="F293" i="7"/>
  <c r="C293" i="7"/>
  <c r="F292" i="7"/>
  <c r="C292" i="7"/>
  <c r="F291" i="7"/>
  <c r="C291" i="7"/>
  <c r="F290" i="7"/>
  <c r="C290" i="7"/>
  <c r="E290" i="7" s="1"/>
  <c r="F289" i="7"/>
  <c r="C289" i="7"/>
  <c r="F288" i="7"/>
  <c r="G288" i="7" s="1"/>
  <c r="C288" i="7"/>
  <c r="F287" i="7"/>
  <c r="G287" i="7" s="1"/>
  <c r="C287" i="7"/>
  <c r="F286" i="7"/>
  <c r="C286" i="7"/>
  <c r="D286" i="7" s="1"/>
  <c r="F285" i="7"/>
  <c r="G285" i="7" s="1"/>
  <c r="C285" i="7"/>
  <c r="F284" i="7"/>
  <c r="C284" i="7"/>
  <c r="F283" i="7"/>
  <c r="C283" i="7"/>
  <c r="F282" i="7"/>
  <c r="C282" i="7"/>
  <c r="F281" i="7"/>
  <c r="C281" i="7"/>
  <c r="D281" i="7" s="1"/>
  <c r="F280" i="7"/>
  <c r="G280" i="7" s="1"/>
  <c r="C280" i="7"/>
  <c r="F279" i="7"/>
  <c r="C279" i="7"/>
  <c r="F278" i="7"/>
  <c r="H278" i="7" s="1"/>
  <c r="C278" i="7"/>
  <c r="E278" i="7" s="1"/>
  <c r="F277" i="7"/>
  <c r="C277" i="7"/>
  <c r="F276" i="7"/>
  <c r="C276" i="7"/>
  <c r="F275" i="7"/>
  <c r="C275" i="7"/>
  <c r="E275" i="7" s="1"/>
  <c r="F274" i="7"/>
  <c r="C274" i="7"/>
  <c r="F273" i="7"/>
  <c r="C273" i="7"/>
  <c r="F272" i="7"/>
  <c r="C272" i="7"/>
  <c r="D272" i="7" s="1"/>
  <c r="F271" i="7"/>
  <c r="C271" i="7"/>
  <c r="F270" i="7"/>
  <c r="C270" i="7"/>
  <c r="F269" i="7"/>
  <c r="H269" i="7" s="1"/>
  <c r="C269" i="7"/>
  <c r="F268" i="7"/>
  <c r="C268" i="7"/>
  <c r="D268" i="7" s="1"/>
  <c r="F267" i="7"/>
  <c r="G267" i="7" s="1"/>
  <c r="C267" i="7"/>
  <c r="E267" i="7" s="1"/>
  <c r="F266" i="7"/>
  <c r="C266" i="7"/>
  <c r="F265" i="7"/>
  <c r="G265" i="7" s="1"/>
  <c r="C265" i="7"/>
  <c r="E265" i="7" s="1"/>
  <c r="F264" i="7"/>
  <c r="C264" i="7"/>
  <c r="E264" i="7" s="1"/>
  <c r="F263" i="7"/>
  <c r="C263" i="7"/>
  <c r="D263" i="7" s="1"/>
  <c r="F262" i="7"/>
  <c r="C262" i="7"/>
  <c r="F261" i="7"/>
  <c r="C261" i="7"/>
  <c r="F260" i="7"/>
  <c r="C260" i="7"/>
  <c r="F259" i="7"/>
  <c r="C259" i="7"/>
  <c r="D259" i="7" s="1"/>
  <c r="F258" i="7"/>
  <c r="C258" i="7"/>
  <c r="F257" i="7"/>
  <c r="G257" i="7" s="1"/>
  <c r="C257" i="7"/>
  <c r="F256" i="7"/>
  <c r="G256" i="7" s="1"/>
  <c r="C256" i="7"/>
  <c r="F255" i="7"/>
  <c r="C255" i="7"/>
  <c r="F254" i="7"/>
  <c r="C254" i="7"/>
  <c r="F253" i="7"/>
  <c r="C253" i="7"/>
  <c r="F252" i="7"/>
  <c r="C252" i="7"/>
  <c r="E252" i="7" s="1"/>
  <c r="F251" i="7"/>
  <c r="C251" i="7"/>
  <c r="F250" i="7"/>
  <c r="C250" i="7"/>
  <c r="D250" i="7" s="1"/>
  <c r="F249" i="7"/>
  <c r="C249" i="7"/>
  <c r="F248" i="7"/>
  <c r="C248" i="7"/>
  <c r="F247" i="7"/>
  <c r="C247" i="7"/>
  <c r="F246" i="7"/>
  <c r="C246" i="7"/>
  <c r="F245" i="7"/>
  <c r="C245" i="7"/>
  <c r="D245" i="7" s="1"/>
  <c r="F244" i="7"/>
  <c r="C244" i="7"/>
  <c r="F243" i="7"/>
  <c r="C243" i="7"/>
  <c r="F242" i="7"/>
  <c r="C242" i="7"/>
  <c r="E242" i="7" s="1"/>
  <c r="F241" i="7"/>
  <c r="C241" i="7"/>
  <c r="F240" i="7"/>
  <c r="C240" i="7"/>
  <c r="F239" i="7"/>
  <c r="G239" i="7" s="1"/>
  <c r="C239" i="7"/>
  <c r="F238" i="7"/>
  <c r="G238" i="7" s="1"/>
  <c r="C238" i="7"/>
  <c r="E238" i="7" s="1"/>
  <c r="F237" i="7"/>
  <c r="C237" i="7"/>
  <c r="F236" i="7"/>
  <c r="C236" i="7"/>
  <c r="D236" i="7" s="1"/>
  <c r="F235" i="7"/>
  <c r="C235" i="7"/>
  <c r="F234" i="7"/>
  <c r="C234" i="7"/>
  <c r="F233" i="7"/>
  <c r="C233" i="7"/>
  <c r="F232" i="7"/>
  <c r="C232" i="7"/>
  <c r="D232" i="7" s="1"/>
  <c r="F231" i="7"/>
  <c r="H231" i="7" s="1"/>
  <c r="C231" i="7"/>
  <c r="E231" i="7" s="1"/>
  <c r="F230" i="7"/>
  <c r="H230" i="7" s="1"/>
  <c r="C230" i="7"/>
  <c r="F229" i="7"/>
  <c r="C229" i="7"/>
  <c r="F228" i="7"/>
  <c r="H228" i="7" s="1"/>
  <c r="C228" i="7"/>
  <c r="F227" i="7"/>
  <c r="C227" i="7"/>
  <c r="E227" i="7" s="1"/>
  <c r="F226" i="7"/>
  <c r="G226" i="7" s="1"/>
  <c r="C226" i="7"/>
  <c r="F225" i="7"/>
  <c r="C225" i="7"/>
  <c r="F224" i="7"/>
  <c r="C224" i="7"/>
  <c r="F223" i="7"/>
  <c r="C223" i="7"/>
  <c r="D223" i="7" s="1"/>
  <c r="F222" i="7"/>
  <c r="C222" i="7"/>
  <c r="F221" i="7"/>
  <c r="C221" i="7"/>
  <c r="F220" i="7"/>
  <c r="C220" i="7"/>
  <c r="F219" i="7"/>
  <c r="C219" i="7"/>
  <c r="F218" i="7"/>
  <c r="C218" i="7"/>
  <c r="F217" i="7"/>
  <c r="C217" i="7"/>
  <c r="E217" i="7" s="1"/>
  <c r="F216" i="7"/>
  <c r="C216" i="7"/>
  <c r="E216" i="7" s="1"/>
  <c r="F215" i="7"/>
  <c r="C215" i="7"/>
  <c r="E215" i="7" s="1"/>
  <c r="F214" i="7"/>
  <c r="C214" i="7"/>
  <c r="D214" i="7" s="1"/>
  <c r="F213" i="7"/>
  <c r="G213" i="7" s="1"/>
  <c r="C213" i="7"/>
  <c r="F212" i="7"/>
  <c r="C212" i="7"/>
  <c r="F211" i="7"/>
  <c r="C211" i="7"/>
  <c r="F210" i="7"/>
  <c r="C210" i="7"/>
  <c r="F209" i="7"/>
  <c r="C209" i="7"/>
  <c r="D209" i="7" s="1"/>
  <c r="F208" i="7"/>
  <c r="G208" i="7" s="1"/>
  <c r="C208" i="7"/>
  <c r="F207" i="7"/>
  <c r="G207" i="7" s="1"/>
  <c r="C207" i="7"/>
  <c r="F206" i="7"/>
  <c r="C206" i="7"/>
  <c r="F205" i="7"/>
  <c r="C205" i="7"/>
  <c r="E205" i="7" s="1"/>
  <c r="F204" i="7"/>
  <c r="C204" i="7"/>
  <c r="F203" i="7"/>
  <c r="C203" i="7"/>
  <c r="F202" i="7"/>
  <c r="C202" i="7"/>
  <c r="E202" i="7" s="1"/>
  <c r="F201" i="7"/>
  <c r="C201" i="7"/>
  <c r="F200" i="7"/>
  <c r="C200" i="7"/>
  <c r="E200" i="7" s="1"/>
  <c r="F199" i="7"/>
  <c r="C199" i="7"/>
  <c r="F198" i="7"/>
  <c r="C198" i="7"/>
  <c r="F197" i="7"/>
  <c r="C197" i="7"/>
  <c r="F196" i="7"/>
  <c r="C196" i="7"/>
  <c r="D196" i="7" s="1"/>
  <c r="F195" i="7"/>
  <c r="G195" i="7" s="1"/>
  <c r="C195" i="7"/>
  <c r="E195" i="7" s="1"/>
  <c r="F194" i="7"/>
  <c r="H194" i="7" s="1"/>
  <c r="C194" i="7"/>
  <c r="E194" i="7" s="1"/>
  <c r="F193" i="7"/>
  <c r="C193" i="7"/>
  <c r="F192" i="7"/>
  <c r="C192" i="7"/>
  <c r="F191" i="7"/>
  <c r="C191" i="7"/>
  <c r="F190" i="7"/>
  <c r="C190" i="7"/>
  <c r="E190" i="7" s="1"/>
  <c r="F189" i="7"/>
  <c r="C189" i="7"/>
  <c r="E189" i="7" s="1"/>
  <c r="F188" i="7"/>
  <c r="C188" i="7"/>
  <c r="E188" i="7" s="1"/>
  <c r="F187" i="7"/>
  <c r="C187" i="7"/>
  <c r="D187" i="7" s="1"/>
  <c r="F186" i="7"/>
  <c r="C186" i="7"/>
  <c r="F185" i="7"/>
  <c r="C185" i="7"/>
  <c r="F184" i="7"/>
  <c r="C184" i="7"/>
  <c r="F183" i="7"/>
  <c r="H183" i="7" s="1"/>
  <c r="C183" i="7"/>
  <c r="E183" i="7" s="1"/>
  <c r="F182" i="7"/>
  <c r="H182" i="7" s="1"/>
  <c r="C182" i="7"/>
  <c r="F181" i="7"/>
  <c r="C181" i="7"/>
  <c r="F180" i="7"/>
  <c r="G180" i="7" s="1"/>
  <c r="C180" i="7"/>
  <c r="F179" i="7"/>
  <c r="C179" i="7"/>
  <c r="E179" i="7" s="1"/>
  <c r="F178" i="7"/>
  <c r="C178" i="7"/>
  <c r="F177" i="7"/>
  <c r="C177" i="7"/>
  <c r="F176" i="7"/>
  <c r="C176" i="7"/>
  <c r="F175" i="7"/>
  <c r="C175" i="7"/>
  <c r="F174" i="7"/>
  <c r="C174" i="7"/>
  <c r="F173" i="7"/>
  <c r="H173" i="7" s="1"/>
  <c r="C173" i="7"/>
  <c r="F172" i="7"/>
  <c r="C172" i="7"/>
  <c r="E172" i="7" s="1"/>
  <c r="F171" i="7"/>
  <c r="H171" i="7" s="1"/>
  <c r="C171" i="7"/>
  <c r="F170" i="7"/>
  <c r="C170" i="7"/>
  <c r="F169" i="7"/>
  <c r="C169" i="7"/>
  <c r="E169" i="7" s="1"/>
  <c r="F168" i="7"/>
  <c r="C168" i="7"/>
  <c r="E168" i="7" s="1"/>
  <c r="F167" i="7"/>
  <c r="C167" i="7"/>
  <c r="F166" i="7"/>
  <c r="C166" i="7"/>
  <c r="F165" i="7"/>
  <c r="C165" i="7"/>
  <c r="F164" i="7"/>
  <c r="C164" i="7"/>
  <c r="D164" i="7" s="1"/>
  <c r="F163" i="7"/>
  <c r="C163" i="7"/>
  <c r="F162" i="7"/>
  <c r="C162" i="7"/>
  <c r="F161" i="7"/>
  <c r="C161" i="7"/>
  <c r="D161" i="7" s="1"/>
  <c r="F160" i="7"/>
  <c r="C160" i="7"/>
  <c r="F159" i="7"/>
  <c r="C159" i="7"/>
  <c r="F158" i="7"/>
  <c r="C158" i="7"/>
  <c r="F157" i="7"/>
  <c r="C157" i="7"/>
  <c r="F156" i="7"/>
  <c r="C156" i="7"/>
  <c r="F155" i="7"/>
  <c r="C155" i="7"/>
  <c r="D155" i="7" s="1"/>
  <c r="F154" i="7"/>
  <c r="C154" i="7"/>
  <c r="E154" i="7" s="1"/>
  <c r="F153" i="7"/>
  <c r="C153" i="7"/>
  <c r="F152" i="7"/>
  <c r="C152" i="7"/>
  <c r="F151" i="7"/>
  <c r="C151" i="7"/>
  <c r="F150" i="7"/>
  <c r="C150" i="7"/>
  <c r="F149" i="7"/>
  <c r="G149" i="7" s="1"/>
  <c r="C149" i="7"/>
  <c r="F148" i="7"/>
  <c r="C148" i="7"/>
  <c r="D148" i="7" s="1"/>
  <c r="F147" i="7"/>
  <c r="C147" i="7"/>
  <c r="F146" i="7"/>
  <c r="C146" i="7"/>
  <c r="E146" i="7" s="1"/>
  <c r="F145" i="7"/>
  <c r="C145" i="7"/>
  <c r="F144" i="7"/>
  <c r="C144" i="7"/>
  <c r="F143" i="7"/>
  <c r="C143" i="7"/>
  <c r="F142" i="7"/>
  <c r="G142" i="7" s="1"/>
  <c r="C142" i="7"/>
  <c r="E142" i="7" s="1"/>
  <c r="F141" i="7"/>
  <c r="C141" i="7"/>
  <c r="D141" i="7" s="1"/>
  <c r="F140" i="7"/>
  <c r="C140" i="7"/>
  <c r="E140" i="7" s="1"/>
  <c r="F139" i="7"/>
  <c r="C139" i="7"/>
  <c r="F138" i="7"/>
  <c r="C138" i="7"/>
  <c r="F137" i="7"/>
  <c r="C137" i="7"/>
  <c r="F136" i="7"/>
  <c r="C136" i="7"/>
  <c r="F135" i="7"/>
  <c r="C135" i="7"/>
  <c r="F134" i="7"/>
  <c r="C134" i="7"/>
  <c r="E134" i="7" s="1"/>
  <c r="F133" i="7"/>
  <c r="C133" i="7"/>
  <c r="F132" i="7"/>
  <c r="C132" i="7"/>
  <c r="F131" i="7"/>
  <c r="C131" i="7"/>
  <c r="E131" i="7" s="1"/>
  <c r="F130" i="7"/>
  <c r="C130" i="7"/>
  <c r="F129" i="7"/>
  <c r="C129" i="7"/>
  <c r="F128" i="7"/>
  <c r="C128" i="7"/>
  <c r="F127" i="7"/>
  <c r="C127" i="7"/>
  <c r="F126" i="7"/>
  <c r="C126" i="7"/>
  <c r="F125" i="7"/>
  <c r="C125" i="7"/>
  <c r="F124" i="7"/>
  <c r="C124" i="7"/>
  <c r="F123" i="7"/>
  <c r="C123" i="7"/>
  <c r="F122" i="7"/>
  <c r="C122" i="7"/>
  <c r="E122" i="7" s="1"/>
  <c r="F121" i="7"/>
  <c r="C121" i="7"/>
  <c r="E121" i="7" s="1"/>
  <c r="F120" i="7"/>
  <c r="C120" i="7"/>
  <c r="D120" i="7" s="1"/>
  <c r="F119" i="7"/>
  <c r="C119" i="7"/>
  <c r="F118" i="7"/>
  <c r="H118" i="7" s="1"/>
  <c r="C118" i="7"/>
  <c r="F117" i="7"/>
  <c r="H117" i="7" s="1"/>
  <c r="C117" i="7"/>
  <c r="F116" i="7"/>
  <c r="C116" i="7"/>
  <c r="E116" i="7" s="1"/>
  <c r="F115" i="7"/>
  <c r="C115" i="7"/>
  <c r="F114" i="7"/>
  <c r="C114" i="7"/>
  <c r="F113" i="7"/>
  <c r="C113" i="7"/>
  <c r="F112" i="7"/>
  <c r="C112" i="7"/>
  <c r="D112" i="7" s="1"/>
  <c r="F111" i="7"/>
  <c r="C111" i="7"/>
  <c r="F110" i="7"/>
  <c r="C110" i="7"/>
  <c r="F109" i="7"/>
  <c r="C109" i="7"/>
  <c r="F108" i="7"/>
  <c r="C108" i="7"/>
  <c r="F107" i="7"/>
  <c r="C107" i="7"/>
  <c r="F106" i="7"/>
  <c r="C106" i="7"/>
  <c r="F105" i="7"/>
  <c r="C105" i="7"/>
  <c r="E105" i="7" s="1"/>
  <c r="F104" i="7"/>
  <c r="C104" i="7"/>
  <c r="E104" i="7" s="1"/>
  <c r="F103" i="7"/>
  <c r="C103" i="7"/>
  <c r="F102" i="7"/>
  <c r="C102" i="7"/>
  <c r="F101" i="7"/>
  <c r="C101" i="7"/>
  <c r="F100" i="7"/>
  <c r="C100" i="7"/>
  <c r="F99" i="7"/>
  <c r="C99" i="7"/>
  <c r="E99" i="7" s="1"/>
  <c r="F98" i="7"/>
  <c r="H98" i="7" s="1"/>
  <c r="C98" i="7"/>
  <c r="E98" i="7" s="1"/>
  <c r="F97" i="7"/>
  <c r="C97" i="7"/>
  <c r="F96" i="7"/>
  <c r="C96" i="7"/>
  <c r="F95" i="7"/>
  <c r="C95" i="7"/>
  <c r="F94" i="7"/>
  <c r="C94" i="7"/>
  <c r="D94" i="7" s="1"/>
  <c r="F93" i="7"/>
  <c r="H93" i="7" s="1"/>
  <c r="C93" i="7"/>
  <c r="E93" i="7" s="1"/>
  <c r="F92" i="7"/>
  <c r="C92" i="7"/>
  <c r="F91" i="7"/>
  <c r="C91" i="7"/>
  <c r="F90" i="7"/>
  <c r="C90" i="7"/>
  <c r="F89" i="7"/>
  <c r="G89" i="7" s="1"/>
  <c r="C89" i="7"/>
  <c r="F88" i="7"/>
  <c r="C88" i="7"/>
  <c r="E88" i="7" s="1"/>
  <c r="F87" i="7"/>
  <c r="C87" i="7"/>
  <c r="F86" i="7"/>
  <c r="C86" i="7"/>
  <c r="F85" i="7"/>
  <c r="C85" i="7"/>
  <c r="F84" i="7"/>
  <c r="C84" i="7"/>
  <c r="F83" i="7"/>
  <c r="C83" i="7"/>
  <c r="F82" i="7"/>
  <c r="C82" i="7"/>
  <c r="F81" i="7"/>
  <c r="C81" i="7"/>
  <c r="F80" i="7"/>
  <c r="C80" i="7"/>
  <c r="F79" i="7"/>
  <c r="C79" i="7"/>
  <c r="F78" i="7"/>
  <c r="C78" i="7"/>
  <c r="F77" i="7"/>
  <c r="G77" i="7" s="1"/>
  <c r="C77" i="7"/>
  <c r="F76" i="7"/>
  <c r="C76" i="7"/>
  <c r="E76" i="7" s="1"/>
  <c r="F75" i="7"/>
  <c r="C75" i="7"/>
  <c r="F74" i="7"/>
  <c r="C74" i="7"/>
  <c r="F73" i="7"/>
  <c r="C73" i="7"/>
  <c r="E73" i="7" s="1"/>
  <c r="F72" i="7"/>
  <c r="C72" i="7"/>
  <c r="E72" i="7" s="1"/>
  <c r="F71" i="7"/>
  <c r="C71" i="7"/>
  <c r="E71" i="7" s="1"/>
  <c r="F70" i="7"/>
  <c r="C70" i="7"/>
  <c r="F69" i="7"/>
  <c r="C69" i="7"/>
  <c r="F68" i="7"/>
  <c r="C68" i="7"/>
  <c r="F67" i="7"/>
  <c r="C67" i="7"/>
  <c r="F66" i="7"/>
  <c r="C66" i="7"/>
  <c r="F65" i="7"/>
  <c r="C65" i="7"/>
  <c r="F64" i="7"/>
  <c r="G64" i="7" s="1"/>
  <c r="C64" i="7"/>
  <c r="F63" i="7"/>
  <c r="C63" i="7"/>
  <c r="F62" i="7"/>
  <c r="G62" i="7" s="1"/>
  <c r="C62" i="7"/>
  <c r="F61" i="7"/>
  <c r="C61" i="7"/>
  <c r="F60" i="7"/>
  <c r="C60" i="7"/>
  <c r="D60" i="7" s="1"/>
  <c r="F59" i="7"/>
  <c r="C59" i="7"/>
  <c r="F58" i="7"/>
  <c r="C58" i="7"/>
  <c r="D58" i="7" s="1"/>
  <c r="F57" i="7"/>
  <c r="C57" i="7"/>
  <c r="F56" i="7"/>
  <c r="C56" i="7"/>
  <c r="F55" i="7"/>
  <c r="C55" i="7"/>
  <c r="F54" i="7"/>
  <c r="C54" i="7"/>
  <c r="F53" i="7"/>
  <c r="G53" i="7" s="1"/>
  <c r="C53" i="7"/>
  <c r="F52" i="7"/>
  <c r="C52" i="7"/>
  <c r="F51" i="7"/>
  <c r="C51" i="7"/>
  <c r="F50" i="7"/>
  <c r="C50" i="7"/>
  <c r="E50" i="7" s="1"/>
  <c r="F49" i="7"/>
  <c r="C49" i="7"/>
  <c r="F48" i="7"/>
  <c r="H48" i="7" s="1"/>
  <c r="C48" i="7"/>
  <c r="F47" i="7"/>
  <c r="C47" i="7"/>
  <c r="D47" i="7" s="1"/>
  <c r="F46" i="7"/>
  <c r="C46" i="7"/>
  <c r="E46" i="7" s="1"/>
  <c r="F45" i="7"/>
  <c r="C45" i="7"/>
  <c r="F44" i="7"/>
  <c r="C44" i="7"/>
  <c r="E44" i="7" s="1"/>
  <c r="F43" i="7"/>
  <c r="C43" i="7"/>
  <c r="F42" i="7"/>
  <c r="C42" i="7"/>
  <c r="F41" i="7"/>
  <c r="C41" i="7"/>
  <c r="F40" i="7"/>
  <c r="C40" i="7"/>
  <c r="F39" i="7"/>
  <c r="C39" i="7"/>
  <c r="F38" i="7"/>
  <c r="C38" i="7"/>
  <c r="E38" i="7" s="1"/>
  <c r="F37" i="7"/>
  <c r="C37" i="7"/>
  <c r="F36" i="7"/>
  <c r="C36" i="7"/>
  <c r="F35" i="7"/>
  <c r="C35" i="7"/>
  <c r="F34" i="7"/>
  <c r="G34" i="7" s="1"/>
  <c r="C34" i="7"/>
  <c r="F33" i="7"/>
  <c r="C33" i="7"/>
  <c r="F32" i="7"/>
  <c r="C32" i="7"/>
  <c r="F31" i="7"/>
  <c r="C31" i="7"/>
  <c r="F30" i="7"/>
  <c r="C30" i="7"/>
  <c r="F29" i="7"/>
  <c r="C29" i="7"/>
  <c r="F28" i="7"/>
  <c r="G28" i="7" s="1"/>
  <c r="C28" i="7"/>
  <c r="F27" i="7"/>
  <c r="C27" i="7"/>
  <c r="E27" i="7" s="1"/>
  <c r="F26" i="7"/>
  <c r="C26" i="7"/>
  <c r="E26" i="7" s="1"/>
  <c r="F25" i="7"/>
  <c r="C25" i="7"/>
  <c r="E25" i="7" s="1"/>
  <c r="F24" i="7"/>
  <c r="C24" i="7"/>
  <c r="E24" i="7" s="1"/>
  <c r="F23" i="7"/>
  <c r="C23" i="7"/>
  <c r="F22" i="7"/>
  <c r="C22" i="7"/>
  <c r="F21" i="7"/>
  <c r="C21" i="7"/>
  <c r="E21" i="7" s="1"/>
  <c r="F20" i="7"/>
  <c r="C20" i="7"/>
  <c r="F19" i="7"/>
  <c r="C19" i="7"/>
  <c r="F18" i="7"/>
  <c r="C18" i="7"/>
  <c r="F17" i="7"/>
  <c r="C17" i="7"/>
  <c r="D17" i="7" s="1"/>
  <c r="F16" i="7"/>
  <c r="C16" i="7"/>
  <c r="F15" i="7"/>
  <c r="C15" i="7"/>
  <c r="F14" i="7"/>
  <c r="C14" i="7"/>
  <c r="F13" i="7"/>
  <c r="C13" i="7"/>
  <c r="F12" i="7"/>
  <c r="C12" i="7"/>
  <c r="D12" i="7" s="1"/>
  <c r="F11" i="7"/>
  <c r="G11" i="7" s="1"/>
  <c r="C11" i="7"/>
  <c r="E11" i="7" s="1"/>
  <c r="F10" i="7"/>
  <c r="C10" i="7"/>
  <c r="E10" i="7" s="1"/>
  <c r="F9" i="7"/>
  <c r="C9" i="7"/>
  <c r="F8" i="7"/>
  <c r="C8" i="7"/>
  <c r="F7" i="7"/>
  <c r="C7" i="7"/>
  <c r="D7" i="7" s="1"/>
  <c r="F6" i="7"/>
  <c r="C6" i="7"/>
  <c r="F5" i="7"/>
  <c r="C5" i="7"/>
  <c r="D5" i="7" s="1"/>
  <c r="F4" i="7"/>
  <c r="C4" i="7"/>
  <c r="F3" i="7"/>
  <c r="C3" i="7"/>
  <c r="F2" i="7"/>
  <c r="C2" i="7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G1001" i="1"/>
  <c r="F1001" i="1"/>
  <c r="G1000" i="1"/>
  <c r="F1000" i="1"/>
  <c r="G998" i="1"/>
  <c r="F998" i="1"/>
  <c r="G997" i="1"/>
  <c r="F997" i="1"/>
  <c r="G996" i="1"/>
  <c r="F996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6" i="1"/>
  <c r="F966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5" i="1"/>
  <c r="F945" i="1"/>
  <c r="G943" i="1"/>
  <c r="F943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29" i="1"/>
  <c r="F929" i="1"/>
  <c r="G928" i="1"/>
  <c r="F928" i="1"/>
  <c r="G927" i="1"/>
  <c r="F927" i="1"/>
  <c r="G925" i="1"/>
  <c r="F925" i="1"/>
  <c r="G924" i="1"/>
  <c r="F924" i="1"/>
  <c r="G923" i="1"/>
  <c r="F923" i="1"/>
  <c r="G922" i="1"/>
  <c r="F922" i="1"/>
  <c r="G918" i="1"/>
  <c r="F918" i="1"/>
  <c r="G914" i="1"/>
  <c r="F914" i="1"/>
  <c r="G913" i="1"/>
  <c r="F913" i="1"/>
  <c r="G912" i="1"/>
  <c r="F912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0" i="1"/>
  <c r="F900" i="1"/>
  <c r="G899" i="1"/>
  <c r="F899" i="1"/>
  <c r="G897" i="1"/>
  <c r="F897" i="1"/>
  <c r="G894" i="1"/>
  <c r="F894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79" i="1"/>
  <c r="F879" i="1"/>
  <c r="G877" i="1"/>
  <c r="F877" i="1"/>
  <c r="G876" i="1"/>
  <c r="F876" i="1"/>
  <c r="G875" i="1"/>
  <c r="F875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8" i="1"/>
  <c r="F858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6" i="1"/>
  <c r="F846" i="1"/>
  <c r="G845" i="1"/>
  <c r="F845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3" i="1"/>
  <c r="F833" i="1"/>
  <c r="G832" i="1"/>
  <c r="F832" i="1"/>
  <c r="G831" i="1"/>
  <c r="F831" i="1"/>
  <c r="G830" i="1"/>
  <c r="F830" i="1"/>
  <c r="G828" i="1"/>
  <c r="F828" i="1"/>
  <c r="G826" i="1"/>
  <c r="F826" i="1"/>
  <c r="G825" i="1"/>
  <c r="F825" i="1"/>
  <c r="G824" i="1"/>
  <c r="F824" i="1"/>
  <c r="G823" i="1"/>
  <c r="F823" i="1"/>
  <c r="G821" i="1"/>
  <c r="F821" i="1"/>
  <c r="G820" i="1"/>
  <c r="F820" i="1"/>
  <c r="G818" i="1"/>
  <c r="F818" i="1"/>
  <c r="G815" i="1"/>
  <c r="F815" i="1"/>
  <c r="G813" i="1"/>
  <c r="F813" i="1"/>
  <c r="G812" i="1"/>
  <c r="F812" i="1"/>
  <c r="G810" i="1"/>
  <c r="F810" i="1"/>
  <c r="G809" i="1"/>
  <c r="F809" i="1"/>
  <c r="G808" i="1"/>
  <c r="F808" i="1"/>
  <c r="G806" i="1"/>
  <c r="F806" i="1"/>
  <c r="G805" i="1"/>
  <c r="F805" i="1"/>
  <c r="G804" i="1"/>
  <c r="F804" i="1"/>
  <c r="G803" i="1"/>
  <c r="F803" i="1"/>
  <c r="G800" i="1"/>
  <c r="F800" i="1"/>
  <c r="G799" i="1"/>
  <c r="F799" i="1"/>
  <c r="G798" i="1"/>
  <c r="F798" i="1"/>
  <c r="G797" i="1"/>
  <c r="F797" i="1"/>
  <c r="G796" i="1"/>
  <c r="F796" i="1"/>
  <c r="G794" i="1"/>
  <c r="F794" i="1"/>
  <c r="G793" i="1"/>
  <c r="F793" i="1"/>
  <c r="G792" i="1"/>
  <c r="F792" i="1"/>
  <c r="G791" i="1"/>
  <c r="F791" i="1"/>
  <c r="G790" i="1"/>
  <c r="F790" i="1"/>
  <c r="G786" i="1"/>
  <c r="F786" i="1"/>
  <c r="G785" i="1"/>
  <c r="F785" i="1"/>
  <c r="G784" i="1"/>
  <c r="F784" i="1"/>
  <c r="G782" i="1"/>
  <c r="F782" i="1"/>
  <c r="G781" i="1"/>
  <c r="F781" i="1"/>
  <c r="G779" i="1"/>
  <c r="F779" i="1"/>
  <c r="G778" i="1"/>
  <c r="F778" i="1"/>
  <c r="G777" i="1"/>
  <c r="F777" i="1"/>
  <c r="G775" i="1"/>
  <c r="F775" i="1"/>
  <c r="G774" i="1"/>
  <c r="F774" i="1"/>
  <c r="G773" i="1"/>
  <c r="F773" i="1"/>
  <c r="G771" i="1"/>
  <c r="F771" i="1"/>
  <c r="G770" i="1"/>
  <c r="F770" i="1"/>
  <c r="G769" i="1"/>
  <c r="F769" i="1"/>
  <c r="G767" i="1"/>
  <c r="F767" i="1"/>
  <c r="G766" i="1"/>
  <c r="F766" i="1"/>
  <c r="G765" i="1"/>
  <c r="F765" i="1"/>
  <c r="G763" i="1"/>
  <c r="F763" i="1"/>
  <c r="G761" i="1"/>
  <c r="F761" i="1"/>
  <c r="G759" i="1"/>
  <c r="F759" i="1"/>
  <c r="G758" i="1"/>
  <c r="F758" i="1"/>
  <c r="G756" i="1"/>
  <c r="F756" i="1"/>
  <c r="G755" i="1"/>
  <c r="F755" i="1"/>
  <c r="G754" i="1"/>
  <c r="F754" i="1"/>
  <c r="G753" i="1"/>
  <c r="F753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1" i="1"/>
  <c r="L731" i="1" s="1"/>
  <c r="F731" i="1"/>
  <c r="G730" i="1"/>
  <c r="F730" i="1"/>
  <c r="G729" i="1"/>
  <c r="F729" i="1"/>
  <c r="G728" i="1"/>
  <c r="F728" i="1"/>
  <c r="G727" i="1"/>
  <c r="F727" i="1"/>
  <c r="G724" i="1"/>
  <c r="F724" i="1"/>
  <c r="G723" i="1"/>
  <c r="L723" i="1" s="1"/>
  <c r="F723" i="1"/>
  <c r="G721" i="1"/>
  <c r="F721" i="1"/>
  <c r="G720" i="1"/>
  <c r="F720" i="1"/>
  <c r="G719" i="1"/>
  <c r="F719" i="1"/>
  <c r="G718" i="1"/>
  <c r="F718" i="1"/>
  <c r="G717" i="1"/>
  <c r="F717" i="1"/>
  <c r="G716" i="1"/>
  <c r="L716" i="1" s="1"/>
  <c r="F716" i="1"/>
  <c r="G715" i="1"/>
  <c r="F715" i="1"/>
  <c r="G714" i="1"/>
  <c r="F714" i="1"/>
  <c r="G712" i="1"/>
  <c r="F712" i="1"/>
  <c r="G709" i="1"/>
  <c r="F709" i="1"/>
  <c r="G706" i="1"/>
  <c r="F706" i="1"/>
  <c r="G705" i="1"/>
  <c r="L705" i="1" s="1"/>
  <c r="F705" i="1"/>
  <c r="G704" i="1"/>
  <c r="F704" i="1"/>
  <c r="G703" i="1"/>
  <c r="F703" i="1"/>
  <c r="G702" i="1"/>
  <c r="F702" i="1"/>
  <c r="G701" i="1"/>
  <c r="F701" i="1"/>
  <c r="G699" i="1"/>
  <c r="F699" i="1"/>
  <c r="G698" i="1"/>
  <c r="L698" i="1" s="1"/>
  <c r="F698" i="1"/>
  <c r="G696" i="1"/>
  <c r="F696" i="1"/>
  <c r="G695" i="1"/>
  <c r="F695" i="1"/>
  <c r="G693" i="1"/>
  <c r="F693" i="1"/>
  <c r="G692" i="1"/>
  <c r="F692" i="1"/>
  <c r="G691" i="1"/>
  <c r="F691" i="1"/>
  <c r="G690" i="1"/>
  <c r="L690" i="1" s="1"/>
  <c r="F690" i="1"/>
  <c r="G689" i="1"/>
  <c r="F689" i="1"/>
  <c r="G688" i="1"/>
  <c r="F688" i="1"/>
  <c r="G685" i="1"/>
  <c r="F685" i="1"/>
  <c r="G684" i="1"/>
  <c r="F684" i="1"/>
  <c r="G683" i="1"/>
  <c r="F683" i="1"/>
  <c r="G682" i="1"/>
  <c r="L682" i="1" s="1"/>
  <c r="F682" i="1"/>
  <c r="G681" i="1"/>
  <c r="F681" i="1"/>
  <c r="G680" i="1"/>
  <c r="F680" i="1"/>
  <c r="G679" i="1"/>
  <c r="F679" i="1"/>
  <c r="G678" i="1"/>
  <c r="F678" i="1"/>
  <c r="G677" i="1"/>
  <c r="F677" i="1"/>
  <c r="G676" i="1"/>
  <c r="L676" i="1" s="1"/>
  <c r="F676" i="1"/>
  <c r="G673" i="1"/>
  <c r="F673" i="1"/>
  <c r="G672" i="1"/>
  <c r="F672" i="1"/>
  <c r="G670" i="1"/>
  <c r="F670" i="1"/>
  <c r="G669" i="1"/>
  <c r="F669" i="1"/>
  <c r="G668" i="1"/>
  <c r="F668" i="1"/>
  <c r="G667" i="1"/>
  <c r="L667" i="1" s="1"/>
  <c r="F667" i="1"/>
  <c r="G666" i="1"/>
  <c r="F666" i="1"/>
  <c r="G665" i="1"/>
  <c r="F665" i="1"/>
  <c r="G664" i="1"/>
  <c r="F664" i="1"/>
  <c r="G662" i="1"/>
  <c r="F662" i="1"/>
  <c r="G660" i="1"/>
  <c r="F660" i="1"/>
  <c r="G659" i="1"/>
  <c r="L659" i="1" s="1"/>
  <c r="F659" i="1"/>
  <c r="G657" i="1"/>
  <c r="F657" i="1"/>
  <c r="G656" i="1"/>
  <c r="F656" i="1"/>
  <c r="G655" i="1"/>
  <c r="F655" i="1"/>
  <c r="G654" i="1"/>
  <c r="F654" i="1"/>
  <c r="G652" i="1"/>
  <c r="F652" i="1"/>
  <c r="G650" i="1"/>
  <c r="L650" i="1" s="1"/>
  <c r="F650" i="1"/>
  <c r="G649" i="1"/>
  <c r="F649" i="1"/>
  <c r="G648" i="1"/>
  <c r="F648" i="1"/>
  <c r="G647" i="1"/>
  <c r="F647" i="1"/>
  <c r="G645" i="1"/>
  <c r="F645" i="1"/>
  <c r="G642" i="1"/>
  <c r="F642" i="1"/>
  <c r="G641" i="1"/>
  <c r="L641" i="1" s="1"/>
  <c r="F641" i="1"/>
  <c r="G640" i="1"/>
  <c r="F640" i="1"/>
  <c r="G639" i="1"/>
  <c r="F639" i="1"/>
  <c r="G637" i="1"/>
  <c r="F637" i="1"/>
  <c r="G636" i="1"/>
  <c r="F636" i="1"/>
  <c r="G635" i="1"/>
  <c r="F635" i="1"/>
  <c r="G634" i="1"/>
  <c r="L634" i="1" s="1"/>
  <c r="F634" i="1"/>
  <c r="G633" i="1"/>
  <c r="F633" i="1"/>
  <c r="G632" i="1"/>
  <c r="F632" i="1"/>
  <c r="G631" i="1"/>
  <c r="F631" i="1"/>
  <c r="G630" i="1"/>
  <c r="F630" i="1"/>
  <c r="G628" i="1"/>
  <c r="F628" i="1"/>
  <c r="G627" i="1"/>
  <c r="L627" i="1" s="1"/>
  <c r="F627" i="1"/>
  <c r="G626" i="1"/>
  <c r="F626" i="1"/>
  <c r="G624" i="1"/>
  <c r="F624" i="1"/>
  <c r="G623" i="1"/>
  <c r="F623" i="1"/>
  <c r="G621" i="1"/>
  <c r="F621" i="1"/>
  <c r="G620" i="1"/>
  <c r="F620" i="1"/>
  <c r="G619" i="1"/>
  <c r="L619" i="1" s="1"/>
  <c r="F619" i="1"/>
  <c r="G616" i="1"/>
  <c r="F616" i="1"/>
  <c r="G614" i="1"/>
  <c r="F614" i="1"/>
  <c r="G613" i="1"/>
  <c r="F613" i="1"/>
  <c r="G612" i="1"/>
  <c r="F612" i="1"/>
  <c r="G611" i="1"/>
  <c r="F611" i="1"/>
  <c r="G610" i="1"/>
  <c r="L610" i="1" s="1"/>
  <c r="F610" i="1"/>
  <c r="G609" i="1"/>
  <c r="F609" i="1"/>
  <c r="G607" i="1"/>
  <c r="F607" i="1"/>
  <c r="G606" i="1"/>
  <c r="F606" i="1"/>
  <c r="G605" i="1"/>
  <c r="F605" i="1"/>
  <c r="G604" i="1"/>
  <c r="F604" i="1"/>
  <c r="G603" i="1"/>
  <c r="L603" i="1" s="1"/>
  <c r="F603" i="1"/>
  <c r="G599" i="1"/>
  <c r="F599" i="1"/>
  <c r="G598" i="1"/>
  <c r="F598" i="1"/>
  <c r="G597" i="1"/>
  <c r="F597" i="1"/>
  <c r="G596" i="1"/>
  <c r="F596" i="1"/>
  <c r="G595" i="1"/>
  <c r="F595" i="1"/>
  <c r="G594" i="1"/>
  <c r="L594" i="1" s="1"/>
  <c r="F594" i="1"/>
  <c r="G593" i="1"/>
  <c r="F593" i="1"/>
  <c r="G591" i="1"/>
  <c r="F591" i="1"/>
  <c r="G588" i="1"/>
  <c r="F588" i="1"/>
  <c r="G587" i="1"/>
  <c r="F587" i="1"/>
  <c r="G586" i="1"/>
  <c r="F586" i="1"/>
  <c r="G585" i="1"/>
  <c r="L585" i="1" s="1"/>
  <c r="F585" i="1"/>
  <c r="G584" i="1"/>
  <c r="F584" i="1"/>
  <c r="G583" i="1"/>
  <c r="F583" i="1"/>
  <c r="G582" i="1"/>
  <c r="F582" i="1"/>
  <c r="G581" i="1"/>
  <c r="F581" i="1"/>
  <c r="G580" i="1"/>
  <c r="F580" i="1"/>
  <c r="G579" i="1"/>
  <c r="L579" i="1" s="1"/>
  <c r="F579" i="1"/>
  <c r="G578" i="1"/>
  <c r="F578" i="1"/>
  <c r="G577" i="1"/>
  <c r="F577" i="1"/>
  <c r="G576" i="1"/>
  <c r="F576" i="1"/>
  <c r="G575" i="1"/>
  <c r="F575" i="1"/>
  <c r="G574" i="1"/>
  <c r="F574" i="1"/>
  <c r="G572" i="1"/>
  <c r="L572" i="1" s="1"/>
  <c r="F572" i="1"/>
  <c r="G570" i="1"/>
  <c r="F570" i="1"/>
  <c r="G569" i="1"/>
  <c r="F569" i="1"/>
  <c r="G568" i="1"/>
  <c r="F568" i="1"/>
  <c r="G567" i="1"/>
  <c r="F567" i="1"/>
  <c r="G566" i="1"/>
  <c r="F566" i="1"/>
  <c r="G562" i="1"/>
  <c r="L562" i="1" s="1"/>
  <c r="F562" i="1"/>
  <c r="G561" i="1"/>
  <c r="F561" i="1"/>
  <c r="G560" i="1"/>
  <c r="F560" i="1"/>
  <c r="G559" i="1"/>
  <c r="F559" i="1"/>
  <c r="G558" i="1"/>
  <c r="F558" i="1"/>
  <c r="G555" i="1"/>
  <c r="F555" i="1"/>
  <c r="G554" i="1"/>
  <c r="L554" i="1" s="1"/>
  <c r="F554" i="1"/>
  <c r="G551" i="1"/>
  <c r="F551" i="1"/>
  <c r="G550" i="1"/>
  <c r="F550" i="1"/>
  <c r="G549" i="1"/>
  <c r="F549" i="1"/>
  <c r="G548" i="1"/>
  <c r="F548" i="1"/>
  <c r="G547" i="1"/>
  <c r="F547" i="1"/>
  <c r="G546" i="1"/>
  <c r="L546" i="1" s="1"/>
  <c r="F546" i="1"/>
  <c r="G545" i="1"/>
  <c r="F545" i="1"/>
  <c r="G542" i="1"/>
  <c r="F542" i="1"/>
  <c r="G541" i="1"/>
  <c r="F541" i="1"/>
  <c r="G540" i="1"/>
  <c r="F540" i="1"/>
  <c r="G536" i="1"/>
  <c r="F536" i="1"/>
  <c r="G532" i="1"/>
  <c r="L532" i="1" s="1"/>
  <c r="F532" i="1"/>
  <c r="G531" i="1"/>
  <c r="F531" i="1"/>
  <c r="G528" i="1"/>
  <c r="F528" i="1"/>
  <c r="G527" i="1"/>
  <c r="F527" i="1"/>
  <c r="G526" i="1"/>
  <c r="F526" i="1"/>
  <c r="G525" i="1"/>
  <c r="F525" i="1"/>
  <c r="G524" i="1"/>
  <c r="L524" i="1" s="1"/>
  <c r="F524" i="1"/>
  <c r="G523" i="1"/>
  <c r="F523" i="1"/>
  <c r="G522" i="1"/>
  <c r="F522" i="1"/>
  <c r="G521" i="1"/>
  <c r="F521" i="1"/>
  <c r="G520" i="1"/>
  <c r="F520" i="1"/>
  <c r="G519" i="1"/>
  <c r="F519" i="1"/>
  <c r="G518" i="1"/>
  <c r="L518" i="1" s="1"/>
  <c r="F518" i="1"/>
  <c r="G515" i="1"/>
  <c r="F515" i="1"/>
  <c r="G514" i="1"/>
  <c r="F514" i="1"/>
  <c r="G513" i="1"/>
  <c r="F513" i="1"/>
  <c r="G511" i="1"/>
  <c r="F511" i="1"/>
  <c r="G510" i="1"/>
  <c r="F510" i="1"/>
  <c r="G509" i="1"/>
  <c r="L509" i="1" s="1"/>
  <c r="F509" i="1"/>
  <c r="G508" i="1"/>
  <c r="F508" i="1"/>
  <c r="G507" i="1"/>
  <c r="F507" i="1"/>
  <c r="G505" i="1"/>
  <c r="F505" i="1"/>
  <c r="G503" i="1"/>
  <c r="F503" i="1"/>
  <c r="G502" i="1"/>
  <c r="L502" i="1" s="1"/>
  <c r="F502" i="1"/>
  <c r="G501" i="1"/>
  <c r="L501" i="1" s="1"/>
  <c r="F501" i="1"/>
  <c r="G499" i="1"/>
  <c r="F499" i="1"/>
  <c r="G498" i="1"/>
  <c r="F498" i="1"/>
  <c r="G496" i="1"/>
  <c r="F496" i="1"/>
  <c r="G495" i="1"/>
  <c r="F495" i="1"/>
  <c r="G494" i="1"/>
  <c r="F494" i="1"/>
  <c r="G493" i="1"/>
  <c r="L493" i="1" s="1"/>
  <c r="F493" i="1"/>
  <c r="G492" i="1"/>
  <c r="F492" i="1"/>
  <c r="G490" i="1"/>
  <c r="F490" i="1"/>
  <c r="G489" i="1"/>
  <c r="F489" i="1"/>
  <c r="G485" i="1"/>
  <c r="F485" i="1"/>
  <c r="G484" i="1"/>
  <c r="F484" i="1"/>
  <c r="G483" i="1"/>
  <c r="L483" i="1" s="1"/>
  <c r="F483" i="1"/>
  <c r="G482" i="1"/>
  <c r="F482" i="1"/>
  <c r="G480" i="1"/>
  <c r="F480" i="1"/>
  <c r="G479" i="1"/>
  <c r="F479" i="1"/>
  <c r="G478" i="1"/>
  <c r="F478" i="1"/>
  <c r="G477" i="1"/>
  <c r="F477" i="1"/>
  <c r="G476" i="1"/>
  <c r="L476" i="1" s="1"/>
  <c r="F476" i="1"/>
  <c r="G475" i="1"/>
  <c r="F475" i="1"/>
  <c r="G474" i="1"/>
  <c r="F474" i="1"/>
  <c r="G472" i="1"/>
  <c r="F472" i="1"/>
  <c r="G471" i="1"/>
  <c r="F471" i="1"/>
  <c r="G470" i="1"/>
  <c r="F470" i="1"/>
  <c r="G468" i="1"/>
  <c r="L468" i="1" s="1"/>
  <c r="F468" i="1"/>
  <c r="G467" i="1"/>
  <c r="F467" i="1"/>
  <c r="G466" i="1"/>
  <c r="F466" i="1"/>
  <c r="G465" i="1"/>
  <c r="F465" i="1"/>
  <c r="G464" i="1"/>
  <c r="F464" i="1"/>
  <c r="G463" i="1"/>
  <c r="F463" i="1"/>
  <c r="G462" i="1"/>
  <c r="L462" i="1" s="1"/>
  <c r="F462" i="1"/>
  <c r="G461" i="1"/>
  <c r="F461" i="1"/>
  <c r="G460" i="1"/>
  <c r="F460" i="1"/>
  <c r="G459" i="1"/>
  <c r="F459" i="1"/>
  <c r="G458" i="1"/>
  <c r="F458" i="1"/>
  <c r="G457" i="1"/>
  <c r="F457" i="1"/>
  <c r="G456" i="1"/>
  <c r="L456" i="1" s="1"/>
  <c r="F456" i="1"/>
  <c r="G455" i="1"/>
  <c r="F455" i="1"/>
  <c r="G454" i="1"/>
  <c r="F454" i="1"/>
  <c r="G453" i="1"/>
  <c r="F453" i="1"/>
  <c r="G450" i="1"/>
  <c r="F450" i="1"/>
  <c r="G448" i="1"/>
  <c r="F448" i="1"/>
  <c r="G447" i="1"/>
  <c r="L447" i="1" s="1"/>
  <c r="F447" i="1"/>
  <c r="G446" i="1"/>
  <c r="F446" i="1"/>
  <c r="G445" i="1"/>
  <c r="F445" i="1"/>
  <c r="G443" i="1"/>
  <c r="F443" i="1"/>
  <c r="G442" i="1"/>
  <c r="F442" i="1"/>
  <c r="G441" i="1"/>
  <c r="F441" i="1"/>
  <c r="G440" i="1"/>
  <c r="L440" i="1" s="1"/>
  <c r="F440" i="1"/>
  <c r="G439" i="1"/>
  <c r="F439" i="1"/>
  <c r="G438" i="1"/>
  <c r="F438" i="1"/>
  <c r="G435" i="1"/>
  <c r="F435" i="1"/>
  <c r="G434" i="1"/>
  <c r="F434" i="1"/>
  <c r="G433" i="1"/>
  <c r="F433" i="1"/>
  <c r="G432" i="1"/>
  <c r="L432" i="1" s="1"/>
  <c r="F432" i="1"/>
  <c r="G431" i="1"/>
  <c r="F431" i="1"/>
  <c r="G430" i="1"/>
  <c r="F430" i="1"/>
  <c r="G429" i="1"/>
  <c r="F429" i="1"/>
  <c r="G428" i="1"/>
  <c r="F428" i="1"/>
  <c r="G427" i="1"/>
  <c r="F427" i="1"/>
  <c r="G426" i="1"/>
  <c r="L426" i="1" s="1"/>
  <c r="F426" i="1"/>
  <c r="G425" i="1"/>
  <c r="F425" i="1"/>
  <c r="G424" i="1"/>
  <c r="F424" i="1"/>
  <c r="G423" i="1"/>
  <c r="F423" i="1"/>
  <c r="G422" i="1"/>
  <c r="F422" i="1"/>
  <c r="G421" i="1"/>
  <c r="F421" i="1"/>
  <c r="G419" i="1"/>
  <c r="L419" i="1" s="1"/>
  <c r="F419" i="1"/>
  <c r="G418" i="1"/>
  <c r="F418" i="1"/>
  <c r="G417" i="1"/>
  <c r="F417" i="1"/>
  <c r="G416" i="1"/>
  <c r="F416" i="1"/>
  <c r="G415" i="1"/>
  <c r="F415" i="1"/>
  <c r="G414" i="1"/>
  <c r="F414" i="1"/>
  <c r="G413" i="1"/>
  <c r="L413" i="1" s="1"/>
  <c r="F413" i="1"/>
  <c r="G412" i="1"/>
  <c r="F412" i="1"/>
  <c r="G411" i="1"/>
  <c r="F411" i="1"/>
  <c r="G408" i="1"/>
  <c r="F408" i="1"/>
  <c r="G407" i="1"/>
  <c r="F407" i="1"/>
  <c r="G406" i="1"/>
  <c r="F406" i="1"/>
  <c r="G404" i="1"/>
  <c r="L404" i="1" s="1"/>
  <c r="F404" i="1"/>
  <c r="G403" i="1"/>
  <c r="F403" i="1"/>
  <c r="G402" i="1"/>
  <c r="F402" i="1"/>
  <c r="G401" i="1"/>
  <c r="F401" i="1"/>
  <c r="G399" i="1"/>
  <c r="F399" i="1"/>
  <c r="G397" i="1"/>
  <c r="F397" i="1"/>
  <c r="G396" i="1"/>
  <c r="L396" i="1" s="1"/>
  <c r="F396" i="1"/>
  <c r="G394" i="1"/>
  <c r="F394" i="1"/>
  <c r="G393" i="1"/>
  <c r="F393" i="1"/>
  <c r="G392" i="1"/>
  <c r="F392" i="1"/>
  <c r="G391" i="1"/>
  <c r="F391" i="1"/>
  <c r="G389" i="1"/>
  <c r="F389" i="1"/>
  <c r="G388" i="1"/>
  <c r="L388" i="1" s="1"/>
  <c r="F388" i="1"/>
  <c r="G387" i="1"/>
  <c r="F387" i="1"/>
  <c r="G386" i="1"/>
  <c r="F386" i="1"/>
  <c r="G385" i="1"/>
  <c r="F385" i="1"/>
  <c r="G384" i="1"/>
  <c r="F384" i="1"/>
  <c r="G383" i="1"/>
  <c r="F383" i="1"/>
  <c r="G382" i="1"/>
  <c r="L382" i="1" s="1"/>
  <c r="F382" i="1"/>
  <c r="G380" i="1"/>
  <c r="F380" i="1"/>
  <c r="G379" i="1"/>
  <c r="F379" i="1"/>
  <c r="G378" i="1"/>
  <c r="F378" i="1"/>
  <c r="G377" i="1"/>
  <c r="F377" i="1"/>
  <c r="G376" i="1"/>
  <c r="F376" i="1"/>
  <c r="G375" i="1"/>
  <c r="L375" i="1" s="1"/>
  <c r="F375" i="1"/>
  <c r="G374" i="1"/>
  <c r="F374" i="1"/>
  <c r="G373" i="1"/>
  <c r="F373" i="1"/>
  <c r="G372" i="1"/>
  <c r="F372" i="1"/>
  <c r="G371" i="1"/>
  <c r="F371" i="1"/>
  <c r="G369" i="1"/>
  <c r="F369" i="1"/>
  <c r="G368" i="1"/>
  <c r="L368" i="1" s="1"/>
  <c r="F368" i="1"/>
  <c r="G366" i="1"/>
  <c r="F366" i="1"/>
  <c r="G365" i="1"/>
  <c r="F365" i="1"/>
  <c r="G364" i="1"/>
  <c r="F364" i="1"/>
  <c r="G363" i="1"/>
  <c r="F363" i="1"/>
  <c r="G361" i="1"/>
  <c r="F361" i="1"/>
  <c r="G359" i="1"/>
  <c r="L359" i="1" s="1"/>
  <c r="F359" i="1"/>
  <c r="G357" i="1"/>
  <c r="F357" i="1"/>
  <c r="G355" i="1"/>
  <c r="F355" i="1"/>
  <c r="G353" i="1"/>
  <c r="F353" i="1"/>
  <c r="G352" i="1"/>
  <c r="F352" i="1"/>
  <c r="G351" i="1"/>
  <c r="F351" i="1"/>
  <c r="G350" i="1"/>
  <c r="L350" i="1" s="1"/>
  <c r="F350" i="1"/>
  <c r="G349" i="1"/>
  <c r="F349" i="1"/>
  <c r="G348" i="1"/>
  <c r="F348" i="1"/>
  <c r="G346" i="1"/>
  <c r="F346" i="1"/>
  <c r="G345" i="1"/>
  <c r="F345" i="1"/>
  <c r="G344" i="1"/>
  <c r="F344" i="1"/>
  <c r="G343" i="1"/>
  <c r="L343" i="1" s="1"/>
  <c r="F343" i="1"/>
  <c r="G342" i="1"/>
  <c r="F342" i="1"/>
  <c r="G340" i="1"/>
  <c r="F340" i="1"/>
  <c r="G339" i="1"/>
  <c r="F339" i="1"/>
  <c r="G338" i="1"/>
  <c r="F338" i="1"/>
  <c r="G337" i="1"/>
  <c r="F337" i="1"/>
  <c r="G336" i="1"/>
  <c r="L336" i="1" s="1"/>
  <c r="F336" i="1"/>
  <c r="G335" i="1"/>
  <c r="F335" i="1"/>
  <c r="G334" i="1"/>
  <c r="F334" i="1"/>
  <c r="G333" i="1"/>
  <c r="F333" i="1"/>
  <c r="G331" i="1"/>
  <c r="F331" i="1"/>
  <c r="G330" i="1"/>
  <c r="F330" i="1"/>
  <c r="G329" i="1"/>
  <c r="L329" i="1" s="1"/>
  <c r="F329" i="1"/>
  <c r="G328" i="1"/>
  <c r="F328" i="1"/>
  <c r="G327" i="1"/>
  <c r="F327" i="1"/>
  <c r="G326" i="1"/>
  <c r="F326" i="1"/>
  <c r="G324" i="1"/>
  <c r="F324" i="1"/>
  <c r="G323" i="1"/>
  <c r="F323" i="1"/>
  <c r="G322" i="1"/>
  <c r="L322" i="1" s="1"/>
  <c r="F322" i="1"/>
  <c r="G321" i="1"/>
  <c r="F321" i="1"/>
  <c r="G320" i="1"/>
  <c r="F320" i="1"/>
  <c r="G319" i="1"/>
  <c r="F319" i="1"/>
  <c r="G317" i="1"/>
  <c r="F317" i="1"/>
  <c r="G316" i="1"/>
  <c r="F316" i="1"/>
  <c r="G315" i="1"/>
  <c r="L315" i="1" s="1"/>
  <c r="F315" i="1"/>
  <c r="G314" i="1"/>
  <c r="F314" i="1"/>
  <c r="G313" i="1"/>
  <c r="F313" i="1"/>
  <c r="G312" i="1"/>
  <c r="F312" i="1"/>
  <c r="G311" i="1"/>
  <c r="F311" i="1"/>
  <c r="G310" i="1"/>
  <c r="F310" i="1"/>
  <c r="G308" i="1"/>
  <c r="L308" i="1" s="1"/>
  <c r="F308" i="1"/>
  <c r="G307" i="1"/>
  <c r="F307" i="1"/>
  <c r="G306" i="1"/>
  <c r="F306" i="1"/>
  <c r="G305" i="1"/>
  <c r="F305" i="1"/>
  <c r="G304" i="1"/>
  <c r="F304" i="1"/>
  <c r="G303" i="1"/>
  <c r="F303" i="1"/>
  <c r="G301" i="1"/>
  <c r="L301" i="1" s="1"/>
  <c r="F301" i="1"/>
  <c r="G300" i="1"/>
  <c r="F300" i="1"/>
  <c r="G296" i="1"/>
  <c r="F296" i="1"/>
  <c r="G294" i="1"/>
  <c r="F294" i="1"/>
  <c r="G293" i="1"/>
  <c r="F293" i="1"/>
  <c r="G292" i="1"/>
  <c r="F292" i="1"/>
  <c r="G289" i="1"/>
  <c r="L289" i="1" s="1"/>
  <c r="F289" i="1"/>
  <c r="G288" i="1"/>
  <c r="F288" i="1"/>
  <c r="G287" i="1"/>
  <c r="F287" i="1"/>
  <c r="G286" i="1"/>
  <c r="F286" i="1"/>
  <c r="G284" i="1"/>
  <c r="F284" i="1"/>
  <c r="G283" i="1"/>
  <c r="F283" i="1"/>
  <c r="G282" i="1"/>
  <c r="L282" i="1" s="1"/>
  <c r="F282" i="1"/>
  <c r="G281" i="1"/>
  <c r="F281" i="1"/>
  <c r="G280" i="1"/>
  <c r="F280" i="1"/>
  <c r="G279" i="1"/>
  <c r="F279" i="1"/>
  <c r="G278" i="1"/>
  <c r="F278" i="1"/>
  <c r="G277" i="1"/>
  <c r="F277" i="1"/>
  <c r="G276" i="1"/>
  <c r="L276" i="1" s="1"/>
  <c r="F276" i="1"/>
  <c r="G274" i="1"/>
  <c r="F274" i="1"/>
  <c r="G273" i="1"/>
  <c r="F273" i="1"/>
  <c r="G272" i="1"/>
  <c r="F272" i="1"/>
  <c r="G271" i="1"/>
  <c r="F271" i="1"/>
  <c r="G270" i="1"/>
  <c r="F270" i="1"/>
  <c r="G267" i="1"/>
  <c r="L267" i="1" s="1"/>
  <c r="F267" i="1"/>
  <c r="G266" i="1"/>
  <c r="F266" i="1"/>
  <c r="G265" i="1"/>
  <c r="F265" i="1"/>
  <c r="G264" i="1"/>
  <c r="F264" i="1"/>
  <c r="G263" i="1"/>
  <c r="F263" i="1"/>
  <c r="G262" i="1"/>
  <c r="F262" i="1"/>
  <c r="G261" i="1"/>
  <c r="L261" i="1" s="1"/>
  <c r="F261" i="1"/>
  <c r="G260" i="1"/>
  <c r="F260" i="1"/>
  <c r="G259" i="1"/>
  <c r="F259" i="1"/>
  <c r="G257" i="1"/>
  <c r="F257" i="1"/>
  <c r="G256" i="1"/>
  <c r="F256" i="1"/>
  <c r="G254" i="1"/>
  <c r="F254" i="1"/>
  <c r="G253" i="1"/>
  <c r="L253" i="1" s="1"/>
  <c r="F253" i="1"/>
  <c r="G252" i="1"/>
  <c r="F252" i="1"/>
  <c r="G251" i="1"/>
  <c r="F251" i="1"/>
  <c r="G249" i="1"/>
  <c r="F249" i="1"/>
  <c r="G248" i="1"/>
  <c r="F248" i="1"/>
  <c r="G247" i="1"/>
  <c r="F247" i="1"/>
  <c r="G246" i="1"/>
  <c r="L246" i="1" s="1"/>
  <c r="F246" i="1"/>
  <c r="G245" i="1"/>
  <c r="F245" i="1"/>
  <c r="G244" i="1"/>
  <c r="F244" i="1"/>
  <c r="G242" i="1"/>
  <c r="F242" i="1"/>
  <c r="G241" i="1"/>
  <c r="F241" i="1"/>
  <c r="G239" i="1"/>
  <c r="F239" i="1"/>
  <c r="G237" i="1"/>
  <c r="L237" i="1" s="1"/>
  <c r="F237" i="1"/>
  <c r="G235" i="1"/>
  <c r="F235" i="1"/>
  <c r="G234" i="1"/>
  <c r="F234" i="1"/>
  <c r="G233" i="1"/>
  <c r="F233" i="1"/>
  <c r="G232" i="1"/>
  <c r="F232" i="1"/>
  <c r="G231" i="1"/>
  <c r="F231" i="1"/>
  <c r="G230" i="1"/>
  <c r="L230" i="1" s="1"/>
  <c r="F230" i="1"/>
  <c r="G229" i="1"/>
  <c r="F229" i="1"/>
  <c r="G228" i="1"/>
  <c r="F228" i="1"/>
  <c r="G227" i="1"/>
  <c r="F227" i="1"/>
  <c r="G226" i="1"/>
  <c r="F226" i="1"/>
  <c r="G225" i="1"/>
  <c r="F225" i="1"/>
  <c r="G224" i="1"/>
  <c r="L224" i="1" s="1"/>
  <c r="F224" i="1"/>
  <c r="G223" i="1"/>
  <c r="F223" i="1"/>
  <c r="G222" i="1"/>
  <c r="F222" i="1"/>
  <c r="G221" i="1"/>
  <c r="F221" i="1"/>
  <c r="G219" i="1"/>
  <c r="F219" i="1"/>
  <c r="G218" i="1"/>
  <c r="F218" i="1"/>
  <c r="G217" i="1"/>
  <c r="L217" i="1" s="1"/>
  <c r="F217" i="1"/>
  <c r="G216" i="1"/>
  <c r="F216" i="1"/>
  <c r="G215" i="1"/>
  <c r="F215" i="1"/>
  <c r="G214" i="1"/>
  <c r="F214" i="1"/>
  <c r="G213" i="1"/>
  <c r="F213" i="1"/>
  <c r="G210" i="1"/>
  <c r="F210" i="1"/>
  <c r="G209" i="1"/>
  <c r="L209" i="1" s="1"/>
  <c r="F209" i="1"/>
  <c r="G208" i="1"/>
  <c r="F208" i="1"/>
  <c r="G207" i="1"/>
  <c r="F207" i="1"/>
  <c r="G206" i="1"/>
  <c r="F206" i="1"/>
  <c r="G204" i="1"/>
  <c r="F204" i="1"/>
  <c r="G203" i="1"/>
  <c r="F203" i="1"/>
  <c r="G201" i="1"/>
  <c r="L201" i="1" s="1"/>
  <c r="F201" i="1"/>
  <c r="G200" i="1"/>
  <c r="F200" i="1"/>
  <c r="G199" i="1"/>
  <c r="F199" i="1"/>
  <c r="G197" i="1"/>
  <c r="F197" i="1"/>
  <c r="G196" i="1"/>
  <c r="F196" i="1"/>
  <c r="G195" i="1"/>
  <c r="F195" i="1"/>
  <c r="G194" i="1"/>
  <c r="L194" i="1" s="1"/>
  <c r="F194" i="1"/>
  <c r="G192" i="1"/>
  <c r="F192" i="1"/>
  <c r="G191" i="1"/>
  <c r="F191" i="1"/>
  <c r="G188" i="1"/>
  <c r="F188" i="1"/>
  <c r="G187" i="1"/>
  <c r="F187" i="1"/>
  <c r="G186" i="1"/>
  <c r="F186" i="1"/>
  <c r="G183" i="1"/>
  <c r="L183" i="1" s="1"/>
  <c r="F183" i="1"/>
  <c r="G180" i="1"/>
  <c r="F180" i="1"/>
  <c r="G179" i="1"/>
  <c r="F179" i="1"/>
  <c r="G178" i="1"/>
  <c r="F178" i="1"/>
  <c r="G177" i="1"/>
  <c r="F177" i="1"/>
  <c r="G176" i="1"/>
  <c r="F176" i="1"/>
  <c r="G175" i="1"/>
  <c r="L175" i="1" s="1"/>
  <c r="F175" i="1"/>
  <c r="G174" i="1"/>
  <c r="F174" i="1"/>
  <c r="G173" i="1"/>
  <c r="F173" i="1"/>
  <c r="G172" i="1"/>
  <c r="F172" i="1"/>
  <c r="G171" i="1"/>
  <c r="F171" i="1"/>
  <c r="G168" i="1"/>
  <c r="F168" i="1"/>
  <c r="G167" i="1"/>
  <c r="L167" i="1" s="1"/>
  <c r="F167" i="1"/>
  <c r="G166" i="1"/>
  <c r="F166" i="1"/>
  <c r="G165" i="1"/>
  <c r="F165" i="1"/>
  <c r="G163" i="1"/>
  <c r="F163" i="1"/>
  <c r="G162" i="1"/>
  <c r="F162" i="1"/>
  <c r="G161" i="1"/>
  <c r="F161" i="1"/>
  <c r="G160" i="1"/>
  <c r="L160" i="1" s="1"/>
  <c r="F160" i="1"/>
  <c r="G157" i="1"/>
  <c r="F157" i="1"/>
  <c r="G156" i="1"/>
  <c r="F156" i="1"/>
  <c r="G155" i="1"/>
  <c r="F155" i="1"/>
  <c r="G154" i="1"/>
  <c r="F154" i="1"/>
  <c r="G153" i="1"/>
  <c r="F153" i="1"/>
  <c r="G152" i="1"/>
  <c r="L152" i="1" s="1"/>
  <c r="F152" i="1"/>
  <c r="G151" i="1"/>
  <c r="F151" i="1"/>
  <c r="G150" i="1"/>
  <c r="F150" i="1"/>
  <c r="G149" i="1"/>
  <c r="F149" i="1"/>
  <c r="G148" i="1"/>
  <c r="F148" i="1"/>
  <c r="G146" i="1"/>
  <c r="F146" i="1"/>
  <c r="G145" i="1"/>
  <c r="L145" i="1" s="1"/>
  <c r="F145" i="1"/>
  <c r="G144" i="1"/>
  <c r="F144" i="1"/>
  <c r="G143" i="1"/>
  <c r="F143" i="1"/>
  <c r="G142" i="1"/>
  <c r="F142" i="1"/>
  <c r="G141" i="1"/>
  <c r="F141" i="1"/>
  <c r="G140" i="1"/>
  <c r="F140" i="1"/>
  <c r="G139" i="1"/>
  <c r="L139" i="1" s="1"/>
  <c r="F139" i="1"/>
  <c r="G138" i="1"/>
  <c r="F138" i="1"/>
  <c r="G137" i="1"/>
  <c r="F137" i="1"/>
  <c r="G135" i="1"/>
  <c r="F135" i="1"/>
  <c r="G134" i="1"/>
  <c r="F134" i="1"/>
  <c r="G130" i="1"/>
  <c r="F130" i="1"/>
  <c r="G128" i="1"/>
  <c r="F128" i="1"/>
  <c r="G127" i="1"/>
  <c r="F127" i="1"/>
  <c r="G124" i="1"/>
  <c r="F124" i="1"/>
  <c r="G123" i="1"/>
  <c r="F123" i="1"/>
  <c r="G122" i="1"/>
  <c r="F122" i="1"/>
  <c r="G121" i="1"/>
  <c r="F121" i="1"/>
  <c r="G120" i="1"/>
  <c r="L120" i="1" s="1"/>
  <c r="F120" i="1"/>
  <c r="G119" i="1"/>
  <c r="F119" i="1"/>
  <c r="G118" i="1"/>
  <c r="F118" i="1"/>
  <c r="G116" i="1"/>
  <c r="F116" i="1"/>
  <c r="G115" i="1"/>
  <c r="F115" i="1"/>
  <c r="G113" i="1"/>
  <c r="F113" i="1"/>
  <c r="G112" i="1"/>
  <c r="L112" i="1" s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4" i="1"/>
  <c r="F104" i="1"/>
  <c r="G103" i="1"/>
  <c r="F103" i="1"/>
  <c r="G102" i="1"/>
  <c r="F102" i="1"/>
  <c r="G101" i="1"/>
  <c r="F101" i="1"/>
  <c r="G99" i="1"/>
  <c r="F99" i="1"/>
  <c r="G98" i="1"/>
  <c r="L98" i="1" s="1"/>
  <c r="F98" i="1"/>
  <c r="G97" i="1"/>
  <c r="F97" i="1"/>
  <c r="G95" i="1"/>
  <c r="F95" i="1"/>
  <c r="G92" i="1"/>
  <c r="F92" i="1"/>
  <c r="G91" i="1"/>
  <c r="F91" i="1"/>
  <c r="G90" i="1"/>
  <c r="F90" i="1"/>
  <c r="G88" i="1"/>
  <c r="L88" i="1" s="1"/>
  <c r="F88" i="1"/>
  <c r="G86" i="1"/>
  <c r="F86" i="1"/>
  <c r="G85" i="1"/>
  <c r="F85" i="1"/>
  <c r="G83" i="1"/>
  <c r="F83" i="1"/>
  <c r="G82" i="1"/>
  <c r="F82" i="1"/>
  <c r="G81" i="1"/>
  <c r="F81" i="1"/>
  <c r="G80" i="1"/>
  <c r="L80" i="1" s="1"/>
  <c r="F80" i="1"/>
  <c r="G79" i="1"/>
  <c r="F79" i="1"/>
  <c r="G78" i="1"/>
  <c r="F78" i="1"/>
  <c r="G77" i="1"/>
  <c r="F77" i="1"/>
  <c r="G75" i="1"/>
  <c r="F75" i="1"/>
  <c r="G74" i="1"/>
  <c r="F74" i="1"/>
  <c r="G73" i="1"/>
  <c r="L73" i="1" s="1"/>
  <c r="F73" i="1"/>
  <c r="G71" i="1"/>
  <c r="F71" i="1"/>
  <c r="G68" i="1"/>
  <c r="F68" i="1"/>
  <c r="G67" i="1"/>
  <c r="F67" i="1"/>
  <c r="G66" i="1"/>
  <c r="F66" i="1"/>
  <c r="G65" i="1"/>
  <c r="F65" i="1"/>
  <c r="G64" i="1"/>
  <c r="L64" i="1" s="1"/>
  <c r="F64" i="1"/>
  <c r="G61" i="1"/>
  <c r="F61" i="1"/>
  <c r="G60" i="1"/>
  <c r="F60" i="1"/>
  <c r="G59" i="1"/>
  <c r="F59" i="1"/>
  <c r="G58" i="1"/>
  <c r="F58" i="1"/>
  <c r="G57" i="1"/>
  <c r="F57" i="1"/>
  <c r="G56" i="1"/>
  <c r="L56" i="1" s="1"/>
  <c r="F56" i="1"/>
  <c r="G55" i="1"/>
  <c r="F55" i="1"/>
  <c r="G54" i="1"/>
  <c r="F54" i="1"/>
  <c r="G51" i="1"/>
  <c r="F51" i="1"/>
  <c r="G50" i="1"/>
  <c r="F50" i="1"/>
  <c r="G49" i="1"/>
  <c r="F49" i="1"/>
  <c r="G48" i="1"/>
  <c r="L48" i="1" s="1"/>
  <c r="F48" i="1"/>
  <c r="G47" i="1"/>
  <c r="F47" i="1"/>
  <c r="G45" i="1"/>
  <c r="F45" i="1"/>
  <c r="G44" i="1"/>
  <c r="F44" i="1"/>
  <c r="G42" i="1"/>
  <c r="F42" i="1"/>
  <c r="G40" i="1"/>
  <c r="F40" i="1"/>
  <c r="G39" i="1"/>
  <c r="L39" i="1" s="1"/>
  <c r="F39" i="1"/>
  <c r="G38" i="1"/>
  <c r="F38" i="1"/>
  <c r="G36" i="1"/>
  <c r="F36" i="1"/>
  <c r="G35" i="1"/>
  <c r="F35" i="1"/>
  <c r="G32" i="1"/>
  <c r="F32" i="1"/>
  <c r="G30" i="1"/>
  <c r="F30" i="1"/>
  <c r="G29" i="1"/>
  <c r="L29" i="1" s="1"/>
  <c r="F29" i="1"/>
  <c r="G28" i="1"/>
  <c r="F28" i="1"/>
  <c r="G27" i="1"/>
  <c r="F27" i="1"/>
  <c r="G26" i="1"/>
  <c r="F26" i="1"/>
  <c r="G24" i="1"/>
  <c r="F24" i="1"/>
  <c r="G23" i="1"/>
  <c r="F23" i="1"/>
  <c r="G22" i="1"/>
  <c r="L22" i="1" s="1"/>
  <c r="F22" i="1"/>
  <c r="G21" i="1"/>
  <c r="F21" i="1"/>
  <c r="G20" i="1"/>
  <c r="F20" i="1"/>
  <c r="G19" i="1"/>
  <c r="F19" i="1"/>
  <c r="G18" i="1"/>
  <c r="F18" i="1"/>
  <c r="G17" i="1"/>
  <c r="F17" i="1"/>
  <c r="G16" i="1"/>
  <c r="L16" i="1" s="1"/>
  <c r="F16" i="1"/>
  <c r="G15" i="1"/>
  <c r="F15" i="1"/>
  <c r="G14" i="1"/>
  <c r="F14" i="1"/>
  <c r="G13" i="1"/>
  <c r="F13" i="1"/>
  <c r="G12" i="1"/>
  <c r="F12" i="1"/>
  <c r="G11" i="1"/>
  <c r="F11" i="1"/>
  <c r="G6" i="1"/>
  <c r="L6" i="1" s="1"/>
  <c r="F6" i="1"/>
  <c r="G5" i="1"/>
  <c r="F5" i="1"/>
  <c r="G3" i="1"/>
  <c r="F3" i="1"/>
  <c r="G999" i="1"/>
  <c r="F999" i="1"/>
  <c r="G995" i="1"/>
  <c r="F995" i="1"/>
  <c r="G965" i="1"/>
  <c r="F965" i="1"/>
  <c r="G930" i="1"/>
  <c r="L930" i="1" s="1"/>
  <c r="F930" i="1"/>
  <c r="G926" i="1"/>
  <c r="F926" i="1"/>
  <c r="G895" i="1"/>
  <c r="F895" i="1"/>
  <c r="G880" i="1"/>
  <c r="F880" i="1"/>
  <c r="G844" i="1"/>
  <c r="F844" i="1"/>
  <c r="G819" i="1"/>
  <c r="F819" i="1"/>
  <c r="G788" i="1"/>
  <c r="L788" i="1" s="1"/>
  <c r="F788" i="1"/>
  <c r="G776" i="1"/>
  <c r="F776" i="1"/>
  <c r="G772" i="1"/>
  <c r="F772" i="1"/>
  <c r="G762" i="1"/>
  <c r="F762" i="1"/>
  <c r="G751" i="1"/>
  <c r="F751" i="1"/>
  <c r="G713" i="1"/>
  <c r="F713" i="1"/>
  <c r="G711" i="1"/>
  <c r="L711" i="1" s="1"/>
  <c r="F711" i="1"/>
  <c r="G697" i="1"/>
  <c r="F697" i="1"/>
  <c r="G675" i="1"/>
  <c r="F675" i="1"/>
  <c r="G671" i="1"/>
  <c r="F671" i="1"/>
  <c r="G653" i="1"/>
  <c r="F653" i="1"/>
  <c r="G617" i="1"/>
  <c r="F617" i="1"/>
  <c r="G600" i="1"/>
  <c r="L600" i="1" s="1"/>
  <c r="F600" i="1"/>
  <c r="G573" i="1"/>
  <c r="F573" i="1"/>
  <c r="G571" i="1"/>
  <c r="F571" i="1"/>
  <c r="G543" i="1"/>
  <c r="F543" i="1"/>
  <c r="G538" i="1"/>
  <c r="F538" i="1"/>
  <c r="G537" i="1"/>
  <c r="F537" i="1"/>
  <c r="G506" i="1"/>
  <c r="L506" i="1" s="1"/>
  <c r="F506" i="1"/>
  <c r="G491" i="1"/>
  <c r="F491" i="1"/>
  <c r="G444" i="1"/>
  <c r="F444" i="1"/>
  <c r="G437" i="1"/>
  <c r="F437" i="1"/>
  <c r="G400" i="1"/>
  <c r="F400" i="1"/>
  <c r="G358" i="1"/>
  <c r="F358" i="1"/>
  <c r="G318" i="1"/>
  <c r="L318" i="1" s="1"/>
  <c r="F318" i="1"/>
  <c r="G295" i="1"/>
  <c r="F295" i="1"/>
  <c r="G268" i="1"/>
  <c r="F268" i="1"/>
  <c r="G236" i="1"/>
  <c r="F236" i="1"/>
  <c r="G193" i="1"/>
  <c r="F193" i="1"/>
  <c r="G190" i="1"/>
  <c r="F190" i="1"/>
  <c r="G126" i="1"/>
  <c r="L126" i="1" s="1"/>
  <c r="F126" i="1"/>
  <c r="G117" i="1"/>
  <c r="F117" i="1"/>
  <c r="G105" i="1"/>
  <c r="F105" i="1"/>
  <c r="G93" i="1"/>
  <c r="F93" i="1"/>
  <c r="G72" i="1"/>
  <c r="F72" i="1"/>
  <c r="G70" i="1"/>
  <c r="F70" i="1"/>
  <c r="G52" i="1"/>
  <c r="L52" i="1" s="1"/>
  <c r="F52" i="1"/>
  <c r="G43" i="1"/>
  <c r="F43" i="1"/>
  <c r="G34" i="1"/>
  <c r="F34" i="1"/>
  <c r="G835" i="1"/>
  <c r="F835" i="1"/>
  <c r="G834" i="1"/>
  <c r="F834" i="1"/>
  <c r="G816" i="1"/>
  <c r="F816" i="1"/>
  <c r="G757" i="1"/>
  <c r="L757" i="1" s="1"/>
  <c r="F757" i="1"/>
  <c r="G722" i="1"/>
  <c r="F722" i="1"/>
  <c r="G663" i="1"/>
  <c r="F663" i="1"/>
  <c r="G638" i="1"/>
  <c r="F638" i="1"/>
  <c r="G601" i="1"/>
  <c r="F601" i="1"/>
  <c r="G557" i="1"/>
  <c r="F557" i="1"/>
  <c r="G539" i="1"/>
  <c r="L539" i="1" s="1"/>
  <c r="F539" i="1"/>
  <c r="G500" i="1"/>
  <c r="F500" i="1"/>
  <c r="G497" i="1"/>
  <c r="F497" i="1"/>
  <c r="G451" i="1"/>
  <c r="F451" i="1"/>
  <c r="G409" i="1"/>
  <c r="F409" i="1"/>
  <c r="G356" i="1"/>
  <c r="F356" i="1"/>
  <c r="G309" i="1"/>
  <c r="F309" i="1"/>
  <c r="G302" i="1"/>
  <c r="F302" i="1"/>
  <c r="G290" i="1"/>
  <c r="F290" i="1"/>
  <c r="G285" i="1"/>
  <c r="F285" i="1"/>
  <c r="G240" i="1"/>
  <c r="F240" i="1"/>
  <c r="G212" i="1"/>
  <c r="F212" i="1"/>
  <c r="G198" i="1"/>
  <c r="L198" i="1" s="1"/>
  <c r="F198" i="1"/>
  <c r="G184" i="1"/>
  <c r="F184" i="1"/>
  <c r="G170" i="1"/>
  <c r="F170" i="1"/>
  <c r="G132" i="1"/>
  <c r="F132" i="1"/>
  <c r="G46" i="1"/>
  <c r="F46" i="1"/>
  <c r="G41" i="1"/>
  <c r="F41" i="1"/>
  <c r="G37" i="1"/>
  <c r="L37" i="1" s="1"/>
  <c r="F37" i="1"/>
  <c r="G10" i="1"/>
  <c r="F10" i="1"/>
  <c r="G9" i="1"/>
  <c r="F9" i="1"/>
  <c r="G7" i="1"/>
  <c r="F7" i="1"/>
  <c r="G920" i="1"/>
  <c r="F920" i="1"/>
  <c r="G901" i="1"/>
  <c r="F901" i="1"/>
  <c r="G859" i="1"/>
  <c r="L859" i="1" s="1"/>
  <c r="F859" i="1"/>
  <c r="G811" i="1"/>
  <c r="F811" i="1"/>
  <c r="G802" i="1"/>
  <c r="F802" i="1"/>
  <c r="G795" i="1"/>
  <c r="F795" i="1"/>
  <c r="G783" i="1"/>
  <c r="F783" i="1"/>
  <c r="G780" i="1"/>
  <c r="F780" i="1"/>
  <c r="G710" i="1"/>
  <c r="L710" i="1" s="1"/>
  <c r="F710" i="1"/>
  <c r="G651" i="1"/>
  <c r="F651" i="1"/>
  <c r="G643" i="1"/>
  <c r="F643" i="1"/>
  <c r="G564" i="1"/>
  <c r="F564" i="1"/>
  <c r="G563" i="1"/>
  <c r="F563" i="1"/>
  <c r="G552" i="1"/>
  <c r="F552" i="1"/>
  <c r="G533" i="1"/>
  <c r="F533" i="1"/>
  <c r="G516" i="1"/>
  <c r="F516" i="1"/>
  <c r="G390" i="1"/>
  <c r="F390" i="1"/>
  <c r="G297" i="1"/>
  <c r="F297" i="1"/>
  <c r="G164" i="1"/>
  <c r="F164" i="1"/>
  <c r="G147" i="1"/>
  <c r="F147" i="1"/>
  <c r="G136" i="1"/>
  <c r="L136" i="1" s="1"/>
  <c r="F136" i="1"/>
  <c r="G94" i="1"/>
  <c r="F94" i="1"/>
  <c r="G31" i="1"/>
  <c r="F31" i="1"/>
  <c r="G942" i="1"/>
  <c r="G911" i="1"/>
  <c r="G893" i="1"/>
  <c r="G878" i="1"/>
  <c r="G856" i="1"/>
  <c r="G855" i="1"/>
  <c r="G817" i="1"/>
  <c r="G814" i="1"/>
  <c r="G789" i="1"/>
  <c r="G760" i="1"/>
  <c r="G732" i="1"/>
  <c r="G700" i="1"/>
  <c r="G687" i="1"/>
  <c r="G686" i="1"/>
  <c r="G646" i="1"/>
  <c r="G644" i="1"/>
  <c r="G615" i="1"/>
  <c r="G589" i="1"/>
  <c r="G556" i="1"/>
  <c r="G534" i="1"/>
  <c r="G529" i="1"/>
  <c r="G517" i="1"/>
  <c r="G469" i="1"/>
  <c r="G452" i="1"/>
  <c r="G436" i="1"/>
  <c r="G420" i="1"/>
  <c r="G410" i="1"/>
  <c r="G405" i="1"/>
  <c r="G395" i="1"/>
  <c r="G360" i="1"/>
  <c r="G354" i="1"/>
  <c r="G341" i="1"/>
  <c r="G291" i="1"/>
  <c r="G275" i="1"/>
  <c r="G255" i="1"/>
  <c r="G202" i="1"/>
  <c r="G189" i="1"/>
  <c r="G185" i="1"/>
  <c r="G181" i="1"/>
  <c r="G129" i="1"/>
  <c r="G125" i="1"/>
  <c r="G63" i="1"/>
  <c r="G62" i="1"/>
  <c r="L62" i="1" s="1"/>
  <c r="F62" i="1"/>
  <c r="G2" i="1"/>
  <c r="L2" i="1" s="1"/>
  <c r="F942" i="1"/>
  <c r="F911" i="1"/>
  <c r="F893" i="1"/>
  <c r="F878" i="1"/>
  <c r="F856" i="1"/>
  <c r="F855" i="1"/>
  <c r="F817" i="1"/>
  <c r="F814" i="1"/>
  <c r="F789" i="1"/>
  <c r="F760" i="1"/>
  <c r="F732" i="1"/>
  <c r="F700" i="1"/>
  <c r="F687" i="1"/>
  <c r="F686" i="1"/>
  <c r="F646" i="1"/>
  <c r="F644" i="1"/>
  <c r="F615" i="1"/>
  <c r="F589" i="1"/>
  <c r="F556" i="1"/>
  <c r="F534" i="1"/>
  <c r="F529" i="1"/>
  <c r="F517" i="1"/>
  <c r="F469" i="1"/>
  <c r="F452" i="1"/>
  <c r="F436" i="1"/>
  <c r="F420" i="1"/>
  <c r="F410" i="1"/>
  <c r="F405" i="1"/>
  <c r="F395" i="1"/>
  <c r="F360" i="1"/>
  <c r="F354" i="1"/>
  <c r="F341" i="1"/>
  <c r="F291" i="1"/>
  <c r="F275" i="1"/>
  <c r="F255" i="1"/>
  <c r="F202" i="1"/>
  <c r="F189" i="1"/>
  <c r="F185" i="1"/>
  <c r="F181" i="1"/>
  <c r="F129" i="1"/>
  <c r="F125" i="1"/>
  <c r="F63" i="1"/>
  <c r="G956" i="1"/>
  <c r="G946" i="1"/>
  <c r="G944" i="1"/>
  <c r="G921" i="1"/>
  <c r="G915" i="1"/>
  <c r="G898" i="1"/>
  <c r="G874" i="1"/>
  <c r="G857" i="1"/>
  <c r="G829" i="1"/>
  <c r="G807" i="1"/>
  <c r="G787" i="1"/>
  <c r="G768" i="1"/>
  <c r="G764" i="1"/>
  <c r="G725" i="1"/>
  <c r="G708" i="1"/>
  <c r="G674" i="1"/>
  <c r="G658" i="1"/>
  <c r="G622" i="1"/>
  <c r="G592" i="1"/>
  <c r="G565" i="1"/>
  <c r="G553" i="1"/>
  <c r="G512" i="1"/>
  <c r="G504" i="1"/>
  <c r="G398" i="1"/>
  <c r="G367" i="1"/>
  <c r="G299" i="1"/>
  <c r="G298" i="1"/>
  <c r="G269" i="1"/>
  <c r="G250" i="1"/>
  <c r="G243" i="1"/>
  <c r="G238" i="1"/>
  <c r="G211" i="1"/>
  <c r="G205" i="1"/>
  <c r="G182" i="1"/>
  <c r="G169" i="1"/>
  <c r="G159" i="1"/>
  <c r="G158" i="1"/>
  <c r="G131" i="1"/>
  <c r="G114" i="1"/>
  <c r="G100" i="1"/>
  <c r="G89" i="1"/>
  <c r="G87" i="1"/>
  <c r="G4" i="1"/>
  <c r="F956" i="1"/>
  <c r="F946" i="1"/>
  <c r="F944" i="1"/>
  <c r="F921" i="1"/>
  <c r="F915" i="1"/>
  <c r="F898" i="1"/>
  <c r="F874" i="1"/>
  <c r="F857" i="1"/>
  <c r="F829" i="1"/>
  <c r="F807" i="1"/>
  <c r="F787" i="1"/>
  <c r="F768" i="1"/>
  <c r="F764" i="1"/>
  <c r="F725" i="1"/>
  <c r="F708" i="1"/>
  <c r="F674" i="1"/>
  <c r="F658" i="1"/>
  <c r="F622" i="1"/>
  <c r="F592" i="1"/>
  <c r="F565" i="1"/>
  <c r="F553" i="1"/>
  <c r="F512" i="1"/>
  <c r="F504" i="1"/>
  <c r="F398" i="1"/>
  <c r="F367" i="1"/>
  <c r="F299" i="1"/>
  <c r="F298" i="1"/>
  <c r="F269" i="1"/>
  <c r="F250" i="1"/>
  <c r="F243" i="1"/>
  <c r="F238" i="1"/>
  <c r="F211" i="1"/>
  <c r="F205" i="1"/>
  <c r="F182" i="1"/>
  <c r="F169" i="1"/>
  <c r="F159" i="1"/>
  <c r="F158" i="1"/>
  <c r="F131" i="1"/>
  <c r="F114" i="1"/>
  <c r="F100" i="1"/>
  <c r="F89" i="1"/>
  <c r="F87" i="1"/>
  <c r="F4" i="1"/>
  <c r="G8" i="1"/>
  <c r="G981" i="1"/>
  <c r="G967" i="1"/>
  <c r="G931" i="1"/>
  <c r="G919" i="1"/>
  <c r="G917" i="1"/>
  <c r="G916" i="1"/>
  <c r="G896" i="1"/>
  <c r="G847" i="1"/>
  <c r="G827" i="1"/>
  <c r="G822" i="1"/>
  <c r="G801" i="1"/>
  <c r="G752" i="1"/>
  <c r="G726" i="1"/>
  <c r="G707" i="1"/>
  <c r="G694" i="1"/>
  <c r="G661" i="1"/>
  <c r="G629" i="1"/>
  <c r="G625" i="1"/>
  <c r="G618" i="1"/>
  <c r="G608" i="1"/>
  <c r="G602" i="1"/>
  <c r="G590" i="1"/>
  <c r="G544" i="1"/>
  <c r="G535" i="1"/>
  <c r="G530" i="1"/>
  <c r="G488" i="1"/>
  <c r="G487" i="1"/>
  <c r="G486" i="1"/>
  <c r="G481" i="1"/>
  <c r="G473" i="1"/>
  <c r="G449" i="1"/>
  <c r="G381" i="1"/>
  <c r="G370" i="1"/>
  <c r="G362" i="1"/>
  <c r="G347" i="1"/>
  <c r="G332" i="1"/>
  <c r="G325" i="1"/>
  <c r="G258" i="1"/>
  <c r="G220" i="1"/>
  <c r="G133" i="1"/>
  <c r="G96" i="1"/>
  <c r="G84" i="1"/>
  <c r="G76" i="1"/>
  <c r="G69" i="1"/>
  <c r="G53" i="1"/>
  <c r="G33" i="1"/>
  <c r="G25" i="1"/>
  <c r="F981" i="1"/>
  <c r="F967" i="1"/>
  <c r="F931" i="1"/>
  <c r="F919" i="1"/>
  <c r="F917" i="1"/>
  <c r="F916" i="1"/>
  <c r="F896" i="1"/>
  <c r="F847" i="1"/>
  <c r="F827" i="1"/>
  <c r="F822" i="1"/>
  <c r="F801" i="1"/>
  <c r="F752" i="1"/>
  <c r="F726" i="1"/>
  <c r="F707" i="1"/>
  <c r="F694" i="1"/>
  <c r="F661" i="1"/>
  <c r="F629" i="1"/>
  <c r="F625" i="1"/>
  <c r="F618" i="1"/>
  <c r="F608" i="1"/>
  <c r="F602" i="1"/>
  <c r="F590" i="1"/>
  <c r="F544" i="1"/>
  <c r="F535" i="1"/>
  <c r="F530" i="1"/>
  <c r="F488" i="1"/>
  <c r="F487" i="1"/>
  <c r="F486" i="1"/>
  <c r="F481" i="1"/>
  <c r="F473" i="1"/>
  <c r="F449" i="1"/>
  <c r="F381" i="1"/>
  <c r="F370" i="1"/>
  <c r="F362" i="1"/>
  <c r="F347" i="1"/>
  <c r="F332" i="1"/>
  <c r="F325" i="1"/>
  <c r="F258" i="1"/>
  <c r="F220" i="1"/>
  <c r="F133" i="1"/>
  <c r="F96" i="1"/>
  <c r="F84" i="1"/>
  <c r="F76" i="1"/>
  <c r="F69" i="1"/>
  <c r="F53" i="1"/>
  <c r="F33" i="1"/>
  <c r="F25" i="1"/>
  <c r="F8" i="1"/>
  <c r="H10" i="13" l="1"/>
  <c r="L255" i="1"/>
  <c r="C4" i="11"/>
  <c r="L469" i="1"/>
  <c r="L732" i="1"/>
  <c r="L21" i="1"/>
  <c r="L28" i="1"/>
  <c r="L38" i="1"/>
  <c r="L47" i="1"/>
  <c r="L55" i="1"/>
  <c r="L61" i="1"/>
  <c r="L79" i="1"/>
  <c r="L86" i="1"/>
  <c r="L104" i="1"/>
  <c r="L111" i="1"/>
  <c r="L119" i="1"/>
  <c r="L127" i="1"/>
  <c r="L138" i="1"/>
  <c r="L144" i="1"/>
  <c r="L151" i="1"/>
  <c r="L157" i="1"/>
  <c r="L166" i="1"/>
  <c r="L174" i="1"/>
  <c r="L180" i="1"/>
  <c r="L192" i="1"/>
  <c r="L200" i="1"/>
  <c r="L208" i="1"/>
  <c r="L216" i="1"/>
  <c r="L223" i="1"/>
  <c r="L533" i="1"/>
  <c r="L309" i="1"/>
  <c r="L544" i="1"/>
  <c r="L740" i="1"/>
  <c r="D7" i="11"/>
  <c r="L229" i="1"/>
  <c r="L235" i="1"/>
  <c r="L245" i="1"/>
  <c r="L252" i="1"/>
  <c r="L260" i="1"/>
  <c r="L266" i="1"/>
  <c r="L274" i="1"/>
  <c r="L281" i="1"/>
  <c r="L288" i="1"/>
  <c r="L300" i="1"/>
  <c r="L307" i="1"/>
  <c r="L314" i="1"/>
  <c r="L321" i="1"/>
  <c r="L328" i="1"/>
  <c r="L335" i="1"/>
  <c r="L342" i="1"/>
  <c r="L349" i="1"/>
  <c r="L357" i="1"/>
  <c r="L366" i="1"/>
  <c r="L374" i="1"/>
  <c r="L380" i="1"/>
  <c r="L387" i="1"/>
  <c r="L394" i="1"/>
  <c r="L403" i="1"/>
  <c r="L412" i="1"/>
  <c r="L418" i="1"/>
  <c r="L425" i="1"/>
  <c r="L431" i="1"/>
  <c r="L439" i="1"/>
  <c r="L446" i="1"/>
  <c r="L455" i="1"/>
  <c r="L461" i="1"/>
  <c r="L467" i="1"/>
  <c r="L475" i="1"/>
  <c r="L482" i="1"/>
  <c r="L492" i="1"/>
  <c r="L499" i="1"/>
  <c r="L508" i="1"/>
  <c r="L515" i="1"/>
  <c r="L523" i="1"/>
  <c r="L531" i="1"/>
  <c r="L545" i="1"/>
  <c r="L551" i="1"/>
  <c r="L561" i="1"/>
  <c r="L570" i="1"/>
  <c r="L578" i="1"/>
  <c r="L584" i="1"/>
  <c r="L593" i="1"/>
  <c r="L599" i="1"/>
  <c r="L609" i="1"/>
  <c r="L616" i="1"/>
  <c r="L626" i="1"/>
  <c r="L633" i="1"/>
  <c r="L640" i="1"/>
  <c r="L649" i="1"/>
  <c r="L657" i="1"/>
  <c r="L666" i="1"/>
  <c r="L673" i="1"/>
  <c r="L681" i="1"/>
  <c r="L689" i="1"/>
  <c r="L696" i="1"/>
  <c r="L704" i="1"/>
  <c r="L715" i="1"/>
  <c r="L721" i="1"/>
  <c r="L730" i="1"/>
  <c r="L737" i="1"/>
  <c r="L743" i="1"/>
  <c r="L749" i="1"/>
  <c r="L758" i="1"/>
  <c r="L767" i="1"/>
  <c r="L775" i="1"/>
  <c r="L784" i="1"/>
  <c r="L793" i="1"/>
  <c r="L800" i="1"/>
  <c r="L809" i="1"/>
  <c r="L820" i="1"/>
  <c r="L828" i="1"/>
  <c r="L837" i="1"/>
  <c r="L843" i="1"/>
  <c r="L851" i="1"/>
  <c r="L861" i="1"/>
  <c r="L867" i="1"/>
  <c r="L873" i="1"/>
  <c r="L882" i="1"/>
  <c r="L888" i="1"/>
  <c r="B4" i="11"/>
  <c r="L170" i="1"/>
  <c r="L663" i="1"/>
  <c r="L105" i="1"/>
  <c r="L268" i="1"/>
  <c r="L444" i="1"/>
  <c r="L571" i="1"/>
  <c r="L675" i="1"/>
  <c r="L772" i="1"/>
  <c r="L895" i="1"/>
  <c r="L3" i="1"/>
  <c r="L14" i="1"/>
  <c r="L20" i="1"/>
  <c r="L27" i="1"/>
  <c r="L36" i="1"/>
  <c r="L45" i="1"/>
  <c r="L54" i="1"/>
  <c r="L60" i="1"/>
  <c r="L68" i="1"/>
  <c r="L78" i="1"/>
  <c r="L85" i="1"/>
  <c r="L103" i="1"/>
  <c r="L110" i="1"/>
  <c r="L118" i="1"/>
  <c r="L124" i="1"/>
  <c r="L137" i="1"/>
  <c r="L143" i="1"/>
  <c r="L150" i="1"/>
  <c r="L156" i="1"/>
  <c r="L165" i="1"/>
  <c r="L173" i="1"/>
  <c r="L179" i="1"/>
  <c r="L199" i="1"/>
  <c r="L207" i="1"/>
  <c r="L215" i="1"/>
  <c r="L222" i="1"/>
  <c r="L228" i="1"/>
  <c r="L234" i="1"/>
  <c r="L244" i="1"/>
  <c r="L251" i="1"/>
  <c r="L259" i="1"/>
  <c r="L265" i="1"/>
  <c r="L273" i="1"/>
  <c r="L280" i="1"/>
  <c r="L287" i="1"/>
  <c r="L296" i="1"/>
  <c r="L306" i="1"/>
  <c r="L290" i="1"/>
  <c r="D4" i="11"/>
  <c r="B11" i="11"/>
  <c r="B10" i="11"/>
  <c r="B9" i="11"/>
  <c r="B8" i="11"/>
  <c r="B7" i="11"/>
  <c r="B5" i="11"/>
  <c r="B3" i="11"/>
  <c r="B2" i="11"/>
  <c r="B12" i="11"/>
  <c r="L31" i="1"/>
  <c r="L390" i="1"/>
  <c r="L643" i="1"/>
  <c r="L802" i="1"/>
  <c r="L9" i="1"/>
  <c r="L34" i="1"/>
  <c r="L94" i="1"/>
  <c r="L516" i="1"/>
  <c r="L651" i="1"/>
  <c r="L811" i="1"/>
  <c r="L10" i="1"/>
  <c r="L184" i="1"/>
  <c r="L302" i="1"/>
  <c r="L500" i="1"/>
  <c r="L722" i="1"/>
  <c r="L43" i="1"/>
  <c r="L117" i="1"/>
  <c r="L295" i="1"/>
  <c r="L491" i="1"/>
  <c r="L573" i="1"/>
  <c r="L697" i="1"/>
  <c r="L776" i="1"/>
  <c r="L926" i="1"/>
  <c r="L5" i="1"/>
  <c r="L15" i="1"/>
  <c r="D12" i="11"/>
  <c r="D6" i="11"/>
  <c r="D11" i="11"/>
  <c r="D5" i="11"/>
  <c r="D10" i="11"/>
  <c r="D9" i="11"/>
  <c r="D3" i="11"/>
  <c r="D8" i="11"/>
  <c r="D2" i="11"/>
  <c r="D13" i="11"/>
  <c r="L497" i="1"/>
  <c r="C12" i="11"/>
  <c r="C6" i="11"/>
  <c r="C11" i="11"/>
  <c r="C5" i="11"/>
  <c r="C10" i="11"/>
  <c r="C9" i="11"/>
  <c r="C3" i="11"/>
  <c r="C8" i="11"/>
  <c r="C2" i="11"/>
  <c r="C13" i="11"/>
  <c r="C7" i="11"/>
  <c r="B6" i="11"/>
  <c r="B13" i="11"/>
  <c r="L327" i="1"/>
  <c r="L334" i="1"/>
  <c r="L340" i="1"/>
  <c r="L348" i="1"/>
  <c r="L355" i="1"/>
  <c r="L365" i="1"/>
  <c r="L373" i="1"/>
  <c r="L379" i="1"/>
  <c r="L386" i="1"/>
  <c r="L393" i="1"/>
  <c r="L402" i="1"/>
  <c r="L411" i="1"/>
  <c r="L417" i="1"/>
  <c r="L424" i="1"/>
  <c r="L430" i="1"/>
  <c r="L438" i="1"/>
  <c r="L445" i="1"/>
  <c r="L454" i="1"/>
  <c r="L460" i="1"/>
  <c r="L474" i="1"/>
  <c r="L480" i="1"/>
  <c r="L490" i="1"/>
  <c r="L498" i="1"/>
  <c r="L507" i="1"/>
  <c r="L514" i="1"/>
  <c r="L522" i="1"/>
  <c r="L528" i="1"/>
  <c r="L542" i="1"/>
  <c r="L550" i="1"/>
  <c r="L560" i="1"/>
  <c r="L569" i="1"/>
  <c r="L577" i="1"/>
  <c r="L583" i="1"/>
  <c r="L591" i="1"/>
  <c r="L598" i="1"/>
  <c r="L607" i="1"/>
  <c r="L614" i="1"/>
  <c r="L624" i="1"/>
  <c r="L632" i="1"/>
  <c r="L639" i="1"/>
  <c r="L648" i="1"/>
  <c r="L656" i="1"/>
  <c r="L665" i="1"/>
  <c r="L672" i="1"/>
  <c r="L680" i="1"/>
  <c r="L688" i="1"/>
  <c r="L695" i="1"/>
  <c r="L703" i="1"/>
  <c r="L714" i="1"/>
  <c r="L720" i="1"/>
  <c r="L729" i="1"/>
  <c r="L736" i="1"/>
  <c r="L742" i="1"/>
  <c r="L748" i="1"/>
  <c r="L756" i="1"/>
  <c r="L774" i="1"/>
  <c r="L782" i="1"/>
  <c r="L792" i="1"/>
  <c r="L799" i="1"/>
  <c r="L808" i="1"/>
  <c r="L818" i="1"/>
  <c r="L826" i="1"/>
  <c r="L836" i="1"/>
  <c r="L842" i="1"/>
  <c r="L850" i="1"/>
  <c r="L860" i="1"/>
  <c r="L866" i="1"/>
  <c r="L872" i="1"/>
  <c r="L881" i="1"/>
  <c r="L894" i="1"/>
  <c r="L904" i="1"/>
  <c r="L910" i="1"/>
  <c r="L932" i="1"/>
  <c r="L938" i="1"/>
  <c r="L947" i="1"/>
  <c r="L953" i="1"/>
  <c r="L960" i="1"/>
  <c r="L968" i="1"/>
  <c r="L974" i="1"/>
  <c r="L980" i="1"/>
  <c r="L987" i="1"/>
  <c r="L897" i="1"/>
  <c r="L905" i="1"/>
  <c r="L912" i="1"/>
  <c r="L924" i="1"/>
  <c r="L933" i="1"/>
  <c r="L939" i="1"/>
  <c r="L948" i="1"/>
  <c r="L954" i="1"/>
  <c r="L961" i="1"/>
  <c r="L969" i="1"/>
  <c r="L975" i="1"/>
  <c r="L982" i="1"/>
  <c r="L988" i="1"/>
  <c r="L994" i="1"/>
  <c r="L182" i="1"/>
  <c r="L512" i="1"/>
  <c r="L807" i="1"/>
  <c r="L205" i="1"/>
  <c r="L95" i="1"/>
  <c r="L191" i="1"/>
  <c r="L466" i="1"/>
  <c r="L887" i="1"/>
  <c r="L71" i="1"/>
  <c r="L97" i="1"/>
  <c r="L106" i="1"/>
  <c r="L128" i="1"/>
  <c r="L398" i="1"/>
  <c r="L164" i="1"/>
  <c r="L563" i="1"/>
  <c r="L783" i="1"/>
  <c r="L920" i="1"/>
  <c r="L46" i="1"/>
  <c r="L240" i="1"/>
  <c r="L409" i="1"/>
  <c r="L601" i="1"/>
  <c r="L834" i="1"/>
  <c r="L72" i="1"/>
  <c r="L193" i="1"/>
  <c r="L400" i="1"/>
  <c r="L538" i="1"/>
  <c r="L653" i="1"/>
  <c r="L751" i="1"/>
  <c r="L844" i="1"/>
  <c r="L995" i="1"/>
  <c r="L12" i="1"/>
  <c r="L18" i="1"/>
  <c r="L24" i="1"/>
  <c r="L32" i="1"/>
  <c r="L42" i="1"/>
  <c r="L50" i="1"/>
  <c r="L58" i="1"/>
  <c r="L66" i="1"/>
  <c r="L75" i="1"/>
  <c r="L82" i="1"/>
  <c r="L91" i="1"/>
  <c r="L101" i="1"/>
  <c r="L108" i="1"/>
  <c r="L115" i="1"/>
  <c r="L122" i="1"/>
  <c r="L134" i="1"/>
  <c r="L141" i="1"/>
  <c r="L148" i="1"/>
  <c r="L154" i="1"/>
  <c r="L162" i="1"/>
  <c r="L171" i="1"/>
  <c r="L177" i="1"/>
  <c r="L187" i="1"/>
  <c r="L196" i="1"/>
  <c r="L204" i="1"/>
  <c r="L213" i="1"/>
  <c r="L219" i="1"/>
  <c r="L226" i="1"/>
  <c r="L232" i="1"/>
  <c r="L241" i="1"/>
  <c r="L248" i="1"/>
  <c r="L256" i="1"/>
  <c r="L263" i="1"/>
  <c r="L271" i="1"/>
  <c r="L278" i="1"/>
  <c r="L284" i="1"/>
  <c r="L293" i="1"/>
  <c r="L304" i="1"/>
  <c r="L311" i="1"/>
  <c r="L317" i="1"/>
  <c r="L324" i="1"/>
  <c r="L331" i="1"/>
  <c r="L878" i="1"/>
  <c r="L189" i="1"/>
  <c r="L436" i="1"/>
  <c r="L687" i="1"/>
  <c r="L553" i="1"/>
  <c r="L313" i="1"/>
  <c r="L320" i="1"/>
  <c r="L338" i="1"/>
  <c r="L345" i="1"/>
  <c r="L352" i="1"/>
  <c r="L363" i="1"/>
  <c r="L371" i="1"/>
  <c r="L377" i="1"/>
  <c r="L384" i="1"/>
  <c r="L391" i="1"/>
  <c r="L399" i="1"/>
  <c r="L407" i="1"/>
  <c r="L415" i="1"/>
  <c r="L422" i="1"/>
  <c r="L428" i="1"/>
  <c r="L434" i="1"/>
  <c r="L442" i="1"/>
  <c r="L450" i="1"/>
  <c r="L458" i="1"/>
  <c r="L464" i="1"/>
  <c r="L471" i="1"/>
  <c r="L478" i="1"/>
  <c r="L485" i="1"/>
  <c r="L495" i="1"/>
  <c r="L503" i="1"/>
  <c r="L511" i="1"/>
  <c r="L520" i="1"/>
  <c r="L526" i="1"/>
  <c r="L540" i="1"/>
  <c r="L548" i="1"/>
  <c r="L558" i="1"/>
  <c r="L567" i="1"/>
  <c r="L575" i="1"/>
  <c r="L581" i="1"/>
  <c r="L587" i="1"/>
  <c r="L596" i="1"/>
  <c r="L605" i="1"/>
  <c r="L612" i="1"/>
  <c r="L621" i="1"/>
  <c r="L630" i="1"/>
  <c r="L636" i="1"/>
  <c r="L645" i="1"/>
  <c r="L654" i="1"/>
  <c r="L662" i="1"/>
  <c r="L669" i="1"/>
  <c r="L678" i="1"/>
  <c r="L684" i="1"/>
  <c r="L692" i="1"/>
  <c r="L701" i="1"/>
  <c r="L709" i="1"/>
  <c r="L718" i="1"/>
  <c r="L727" i="1"/>
  <c r="L734" i="1"/>
  <c r="L746" i="1"/>
  <c r="L754" i="1"/>
  <c r="L763" i="1"/>
  <c r="L771" i="1"/>
  <c r="L779" i="1"/>
  <c r="L790" i="1"/>
  <c r="L797" i="1"/>
  <c r="L805" i="1"/>
  <c r="L813" i="1"/>
  <c r="L824" i="1"/>
  <c r="L832" i="1"/>
  <c r="L840" i="1"/>
  <c r="L848" i="1"/>
  <c r="L854" i="1"/>
  <c r="L864" i="1"/>
  <c r="L870" i="1"/>
  <c r="L877" i="1"/>
  <c r="L885" i="1"/>
  <c r="L891" i="1"/>
  <c r="L902" i="1"/>
  <c r="L908" i="1"/>
  <c r="L918" i="1"/>
  <c r="L928" i="1"/>
  <c r="L936" i="1"/>
  <c r="L943" i="1"/>
  <c r="L951" i="1"/>
  <c r="L958" i="1"/>
  <c r="L964" i="1"/>
  <c r="L972" i="1"/>
  <c r="L978" i="1"/>
  <c r="L985" i="1"/>
  <c r="L991" i="1"/>
  <c r="L998" i="1"/>
  <c r="L766" i="1"/>
  <c r="L923" i="1"/>
  <c r="L602" i="1"/>
  <c r="L69" i="1"/>
  <c r="L381" i="1"/>
  <c r="L608" i="1"/>
  <c r="L847" i="1"/>
  <c r="L169" i="1"/>
  <c r="L504" i="1"/>
  <c r="L787" i="1"/>
  <c r="L185" i="1"/>
  <c r="L420" i="1"/>
  <c r="L686" i="1"/>
  <c r="L911" i="1"/>
  <c r="L942" i="1"/>
  <c r="L829" i="1"/>
  <c r="L857" i="1"/>
  <c r="L211" i="1"/>
  <c r="L565" i="1"/>
  <c r="L789" i="1"/>
  <c r="L291" i="1"/>
  <c r="L529" i="1"/>
  <c r="L258" i="1"/>
  <c r="L488" i="1"/>
  <c r="L707" i="1"/>
  <c r="L967" i="1"/>
  <c r="L89" i="1"/>
  <c r="L250" i="1"/>
  <c r="L658" i="1"/>
  <c r="L530" i="1"/>
  <c r="L125" i="1"/>
  <c r="L615" i="1"/>
  <c r="L181" i="1"/>
  <c r="L410" i="1"/>
  <c r="L646" i="1"/>
  <c r="L893" i="1"/>
  <c r="L84" i="1"/>
  <c r="L473" i="1"/>
  <c r="L625" i="1"/>
  <c r="L916" i="1"/>
  <c r="L142" i="1"/>
  <c r="L674" i="1"/>
  <c r="L395" i="1"/>
  <c r="L856" i="1"/>
  <c r="L915" i="1"/>
  <c r="L738" i="1"/>
  <c r="L744" i="1"/>
  <c r="L750" i="1"/>
  <c r="L759" i="1"/>
  <c r="L769" i="1"/>
  <c r="L777" i="1"/>
  <c r="L785" i="1"/>
  <c r="L794" i="1"/>
  <c r="L803" i="1"/>
  <c r="L810" i="1"/>
  <c r="L821" i="1"/>
  <c r="L830" i="1"/>
  <c r="L838" i="1"/>
  <c r="L845" i="1"/>
  <c r="L852" i="1"/>
  <c r="L862" i="1"/>
  <c r="L868" i="1"/>
  <c r="L875" i="1"/>
  <c r="L883" i="1"/>
  <c r="L889" i="1"/>
  <c r="L899" i="1"/>
  <c r="L906" i="1"/>
  <c r="L913" i="1"/>
  <c r="L925" i="1"/>
  <c r="L934" i="1"/>
  <c r="L940" i="1"/>
  <c r="L949" i="1"/>
  <c r="L955" i="1"/>
  <c r="L962" i="1"/>
  <c r="L970" i="1"/>
  <c r="L976" i="1"/>
  <c r="L983" i="1"/>
  <c r="L989" i="1"/>
  <c r="L996" i="1"/>
  <c r="L780" i="1"/>
  <c r="L356" i="1"/>
  <c r="L190" i="1"/>
  <c r="L713" i="1"/>
  <c r="L11" i="1"/>
  <c r="L30" i="1"/>
  <c r="L49" i="1"/>
  <c r="L74" i="1"/>
  <c r="L99" i="1"/>
  <c r="L121" i="1"/>
  <c r="L146" i="1"/>
  <c r="L161" i="1"/>
  <c r="L186" i="1"/>
  <c r="L210" i="1"/>
  <c r="L225" i="1"/>
  <c r="L247" i="1"/>
  <c r="L270" i="1"/>
  <c r="L292" i="1"/>
  <c r="L323" i="1"/>
  <c r="L351" i="1"/>
  <c r="L383" i="1"/>
  <c r="L406" i="1"/>
  <c r="L421" i="1"/>
  <c r="L433" i="1"/>
  <c r="L448" i="1"/>
  <c r="L470" i="1"/>
  <c r="L484" i="1"/>
  <c r="L519" i="1"/>
  <c r="L547" i="1"/>
  <c r="L574" i="1"/>
  <c r="L586" i="1"/>
  <c r="L611" i="1"/>
  <c r="L628" i="1"/>
  <c r="L642" i="1"/>
  <c r="L660" i="1"/>
  <c r="L677" i="1"/>
  <c r="L691" i="1"/>
  <c r="L717" i="1"/>
  <c r="L733" i="1"/>
  <c r="L745" i="1"/>
  <c r="L761" i="1"/>
  <c r="L770" i="1"/>
  <c r="L786" i="1"/>
  <c r="L804" i="1"/>
  <c r="L812" i="1"/>
  <c r="L823" i="1"/>
  <c r="L839" i="1"/>
  <c r="L846" i="1"/>
  <c r="L853" i="1"/>
  <c r="L863" i="1"/>
  <c r="L869" i="1"/>
  <c r="L876" i="1"/>
  <c r="L884" i="1"/>
  <c r="L890" i="1"/>
  <c r="L900" i="1"/>
  <c r="L907" i="1"/>
  <c r="L914" i="1"/>
  <c r="L927" i="1"/>
  <c r="L935" i="1"/>
  <c r="L941" i="1"/>
  <c r="L950" i="1"/>
  <c r="L957" i="1"/>
  <c r="L963" i="1"/>
  <c r="L971" i="1"/>
  <c r="L977" i="1"/>
  <c r="L984" i="1"/>
  <c r="L997" i="1"/>
  <c r="L147" i="1"/>
  <c r="L552" i="1"/>
  <c r="L901" i="1"/>
  <c r="L41" i="1"/>
  <c r="L212" i="1"/>
  <c r="L557" i="1"/>
  <c r="L816" i="1"/>
  <c r="L70" i="1"/>
  <c r="L358" i="1"/>
  <c r="L537" i="1"/>
  <c r="L617" i="1"/>
  <c r="L819" i="1"/>
  <c r="L965" i="1"/>
  <c r="L17" i="1"/>
  <c r="L23" i="1"/>
  <c r="L40" i="1"/>
  <c r="L57" i="1"/>
  <c r="L65" i="1"/>
  <c r="L81" i="1"/>
  <c r="L90" i="1"/>
  <c r="L107" i="1"/>
  <c r="L113" i="1"/>
  <c r="L130" i="1"/>
  <c r="L140" i="1"/>
  <c r="L153" i="1"/>
  <c r="L168" i="1"/>
  <c r="L176" i="1"/>
  <c r="L195" i="1"/>
  <c r="L203" i="1"/>
  <c r="L218" i="1"/>
  <c r="L231" i="1"/>
  <c r="L239" i="1"/>
  <c r="L254" i="1"/>
  <c r="L262" i="1"/>
  <c r="L277" i="1"/>
  <c r="L283" i="1"/>
  <c r="L303" i="1"/>
  <c r="L310" i="1"/>
  <c r="L316" i="1"/>
  <c r="L330" i="1"/>
  <c r="L337" i="1"/>
  <c r="L344" i="1"/>
  <c r="L361" i="1"/>
  <c r="L369" i="1"/>
  <c r="L376" i="1"/>
  <c r="L389" i="1"/>
  <c r="L397" i="1"/>
  <c r="L414" i="1"/>
  <c r="L427" i="1"/>
  <c r="L441" i="1"/>
  <c r="L457" i="1"/>
  <c r="L463" i="1"/>
  <c r="L477" i="1"/>
  <c r="L494" i="1"/>
  <c r="L510" i="1"/>
  <c r="L525" i="1"/>
  <c r="L536" i="1"/>
  <c r="L555" i="1"/>
  <c r="L566" i="1"/>
  <c r="L580" i="1"/>
  <c r="L595" i="1"/>
  <c r="L604" i="1"/>
  <c r="L620" i="1"/>
  <c r="L635" i="1"/>
  <c r="L652" i="1"/>
  <c r="L668" i="1"/>
  <c r="L683" i="1"/>
  <c r="L699" i="1"/>
  <c r="L706" i="1"/>
  <c r="L724" i="1"/>
  <c r="L739" i="1"/>
  <c r="L753" i="1"/>
  <c r="L778" i="1"/>
  <c r="L796" i="1"/>
  <c r="L831" i="1"/>
  <c r="L990" i="1"/>
  <c r="L33" i="1"/>
  <c r="L362" i="1"/>
  <c r="L590" i="1"/>
  <c r="L822" i="1"/>
  <c r="L158" i="1"/>
  <c r="L367" i="1"/>
  <c r="L764" i="1"/>
  <c r="L956" i="1"/>
  <c r="L133" i="1"/>
  <c r="L486" i="1"/>
  <c r="L661" i="1"/>
  <c r="L919" i="1"/>
  <c r="L4" i="1"/>
  <c r="L238" i="1"/>
  <c r="L592" i="1"/>
  <c r="L874" i="1"/>
  <c r="L275" i="1"/>
  <c r="L517" i="1"/>
  <c r="L760" i="1"/>
  <c r="L451" i="1"/>
  <c r="L671" i="1"/>
  <c r="L26" i="1"/>
  <c r="L83" i="1"/>
  <c r="L155" i="1"/>
  <c r="L227" i="1"/>
  <c r="L305" i="1"/>
  <c r="L378" i="1"/>
  <c r="L443" i="1"/>
  <c r="L513" i="1"/>
  <c r="L597" i="1"/>
  <c r="L670" i="1"/>
  <c r="L741" i="1"/>
  <c r="L815" i="1"/>
  <c r="L879" i="1"/>
  <c r="L945" i="1"/>
  <c r="L96" i="1"/>
  <c r="L481" i="1"/>
  <c r="L629" i="1"/>
  <c r="L917" i="1"/>
  <c r="L202" i="1"/>
  <c r="L452" i="1"/>
  <c r="L700" i="1"/>
  <c r="L297" i="1"/>
  <c r="L638" i="1"/>
  <c r="L762" i="1"/>
  <c r="L44" i="1"/>
  <c r="L92" i="1"/>
  <c r="L149" i="1"/>
  <c r="L214" i="1"/>
  <c r="L286" i="1"/>
  <c r="L372" i="1"/>
  <c r="L429" i="1"/>
  <c r="L496" i="1"/>
  <c r="L582" i="1"/>
  <c r="L655" i="1"/>
  <c r="L728" i="1"/>
  <c r="L825" i="1"/>
  <c r="L886" i="1"/>
  <c r="L959" i="1"/>
  <c r="L993" i="1"/>
  <c r="L1001" i="1"/>
  <c r="L132" i="1"/>
  <c r="L543" i="1"/>
  <c r="L35" i="1"/>
  <c r="L116" i="1"/>
  <c r="L178" i="1"/>
  <c r="L257" i="1"/>
  <c r="L333" i="1"/>
  <c r="L401" i="1"/>
  <c r="L472" i="1"/>
  <c r="L549" i="1"/>
  <c r="L637" i="1"/>
  <c r="L719" i="1"/>
  <c r="L791" i="1"/>
  <c r="L871" i="1"/>
  <c r="L929" i="1"/>
  <c r="L973" i="1"/>
  <c r="L1000" i="1"/>
  <c r="L220" i="1"/>
  <c r="L487" i="1"/>
  <c r="L694" i="1"/>
  <c r="L931" i="1"/>
  <c r="L87" i="1"/>
  <c r="L243" i="1"/>
  <c r="L622" i="1"/>
  <c r="L898" i="1"/>
  <c r="L564" i="1"/>
  <c r="L93" i="1"/>
  <c r="L999" i="1"/>
  <c r="L51" i="1"/>
  <c r="L109" i="1"/>
  <c r="L172" i="1"/>
  <c r="L242" i="1"/>
  <c r="L312" i="1"/>
  <c r="L385" i="1"/>
  <c r="L453" i="1"/>
  <c r="L527" i="1"/>
  <c r="L613" i="1"/>
  <c r="L685" i="1"/>
  <c r="L765" i="1"/>
  <c r="L833" i="1"/>
  <c r="L892" i="1"/>
  <c r="L966" i="1"/>
  <c r="L795" i="1"/>
  <c r="L285" i="1"/>
  <c r="L835" i="1"/>
  <c r="L437" i="1"/>
  <c r="L880" i="1"/>
  <c r="L19" i="1"/>
  <c r="L59" i="1"/>
  <c r="L77" i="1"/>
  <c r="L102" i="1"/>
  <c r="L123" i="1"/>
  <c r="L163" i="1"/>
  <c r="L197" i="1"/>
  <c r="L221" i="1"/>
  <c r="L249" i="1"/>
  <c r="L264" i="1"/>
  <c r="L294" i="1"/>
  <c r="L326" i="1"/>
  <c r="L339" i="1"/>
  <c r="L364" i="1"/>
  <c r="L392" i="1"/>
  <c r="L416" i="1"/>
  <c r="L435" i="1"/>
  <c r="L459" i="1"/>
  <c r="L479" i="1"/>
  <c r="L505" i="1"/>
  <c r="L541" i="1"/>
  <c r="L559" i="1"/>
  <c r="L588" i="1"/>
  <c r="L606" i="1"/>
  <c r="L623" i="1"/>
  <c r="L664" i="1"/>
  <c r="L679" i="1"/>
  <c r="L702" i="1"/>
  <c r="L735" i="1"/>
  <c r="L755" i="1"/>
  <c r="L773" i="1"/>
  <c r="L798" i="1"/>
  <c r="L841" i="1"/>
  <c r="L858" i="1"/>
  <c r="L903" i="1"/>
  <c r="L937" i="1"/>
  <c r="L986" i="1"/>
  <c r="L325" i="1"/>
  <c r="L726" i="1"/>
  <c r="L981" i="1"/>
  <c r="L100" i="1"/>
  <c r="L269" i="1"/>
  <c r="L921" i="1"/>
  <c r="L341" i="1"/>
  <c r="L534" i="1"/>
  <c r="L814" i="1"/>
  <c r="L188" i="1"/>
  <c r="L233" i="1"/>
  <c r="L272" i="1"/>
  <c r="L319" i="1"/>
  <c r="L353" i="1"/>
  <c r="L408" i="1"/>
  <c r="L465" i="1"/>
  <c r="L521" i="1"/>
  <c r="L576" i="1"/>
  <c r="L631" i="1"/>
  <c r="L693" i="1"/>
  <c r="L747" i="1"/>
  <c r="L806" i="1"/>
  <c r="L865" i="1"/>
  <c r="L922" i="1"/>
  <c r="L979" i="1"/>
  <c r="L332" i="1"/>
  <c r="L535" i="1"/>
  <c r="L752" i="1"/>
  <c r="L8" i="1"/>
  <c r="L114" i="1"/>
  <c r="L298" i="1"/>
  <c r="L708" i="1"/>
  <c r="L944" i="1"/>
  <c r="L354" i="1"/>
  <c r="L556" i="1"/>
  <c r="L817" i="1"/>
  <c r="L7" i="1"/>
  <c r="L236" i="1"/>
  <c r="L13" i="1"/>
  <c r="L67" i="1"/>
  <c r="L135" i="1"/>
  <c r="L206" i="1"/>
  <c r="L279" i="1"/>
  <c r="L346" i="1"/>
  <c r="L423" i="1"/>
  <c r="L489" i="1"/>
  <c r="L568" i="1"/>
  <c r="L647" i="1"/>
  <c r="L712" i="1"/>
  <c r="L781" i="1"/>
  <c r="L849" i="1"/>
  <c r="L909" i="1"/>
  <c r="L952" i="1"/>
  <c r="L992" i="1"/>
  <c r="L25" i="1"/>
  <c r="L347" i="1"/>
  <c r="L801" i="1"/>
  <c r="L63" i="1"/>
  <c r="L360" i="1"/>
  <c r="L589" i="1"/>
  <c r="L855" i="1"/>
  <c r="L53" i="1"/>
  <c r="L370" i="1"/>
  <c r="L827" i="1"/>
  <c r="L159" i="1"/>
  <c r="L768" i="1"/>
  <c r="L131" i="1"/>
  <c r="L299" i="1"/>
  <c r="L725" i="1"/>
  <c r="L946" i="1"/>
  <c r="L129" i="1"/>
  <c r="L405" i="1"/>
  <c r="L644" i="1"/>
  <c r="L76" i="1"/>
  <c r="L449" i="1"/>
  <c r="L618" i="1"/>
  <c r="L896" i="1"/>
  <c r="I2" i="1"/>
  <c r="H329" i="7"/>
  <c r="E120" i="7"/>
  <c r="E272" i="7"/>
  <c r="H77" i="7"/>
  <c r="E250" i="7"/>
  <c r="H410" i="7"/>
  <c r="H692" i="7"/>
  <c r="E164" i="7"/>
  <c r="H256" i="7"/>
  <c r="H546" i="7"/>
  <c r="E263" i="7"/>
  <c r="H351" i="7"/>
  <c r="D1001" i="7"/>
  <c r="H613" i="7"/>
  <c r="H846" i="7"/>
  <c r="D968" i="7"/>
  <c r="H411" i="7"/>
  <c r="D857" i="7"/>
  <c r="D818" i="7"/>
  <c r="D674" i="7"/>
  <c r="E47" i="7"/>
  <c r="D637" i="7"/>
  <c r="H213" i="7"/>
  <c r="G998" i="7"/>
  <c r="G951" i="7"/>
  <c r="G940" i="7"/>
  <c r="D824" i="7"/>
  <c r="D672" i="7"/>
  <c r="G993" i="7"/>
  <c r="E603" i="7"/>
  <c r="H608" i="7"/>
  <c r="H11" i="7"/>
  <c r="H34" i="7"/>
  <c r="H303" i="7"/>
  <c r="D992" i="7"/>
  <c r="D810" i="7"/>
  <c r="D628" i="7"/>
  <c r="G936" i="7"/>
  <c r="H62" i="7"/>
  <c r="D632" i="7"/>
  <c r="H257" i="7"/>
  <c r="D976" i="7"/>
  <c r="D780" i="7"/>
  <c r="D593" i="7"/>
  <c r="G845" i="7"/>
  <c r="D816" i="7"/>
  <c r="E7" i="7"/>
  <c r="E12" i="7"/>
  <c r="H345" i="7"/>
  <c r="H438" i="7"/>
  <c r="D974" i="7"/>
  <c r="D775" i="7"/>
  <c r="D576" i="7"/>
  <c r="G798" i="7"/>
  <c r="D735" i="7"/>
  <c r="D520" i="7"/>
  <c r="G782" i="7"/>
  <c r="E434" i="7"/>
  <c r="H528" i="7"/>
  <c r="D940" i="7"/>
  <c r="D727" i="7"/>
  <c r="D496" i="7"/>
  <c r="G631" i="7"/>
  <c r="E60" i="7"/>
  <c r="D905" i="7"/>
  <c r="D723" i="7"/>
  <c r="D217" i="7"/>
  <c r="G470" i="7"/>
  <c r="D904" i="7"/>
  <c r="D697" i="7"/>
  <c r="D202" i="7"/>
  <c r="G441" i="7"/>
  <c r="D996" i="7"/>
  <c r="H208" i="7"/>
  <c r="E395" i="7"/>
  <c r="H946" i="7"/>
  <c r="D864" i="7"/>
  <c r="D687" i="7"/>
  <c r="G999" i="7"/>
  <c r="G420" i="7"/>
  <c r="D944" i="7"/>
  <c r="D914" i="7"/>
  <c r="D871" i="7"/>
  <c r="D783" i="7"/>
  <c r="D382" i="7"/>
  <c r="D252" i="7"/>
  <c r="D38" i="7"/>
  <c r="G653" i="7"/>
  <c r="E58" i="7"/>
  <c r="E161" i="7"/>
  <c r="H314" i="7"/>
  <c r="H422" i="7"/>
  <c r="H491" i="7"/>
  <c r="H746" i="7"/>
  <c r="D1000" i="7"/>
  <c r="D975" i="7"/>
  <c r="D942" i="7"/>
  <c r="D912" i="7"/>
  <c r="D866" i="7"/>
  <c r="D823" i="7"/>
  <c r="D781" i="7"/>
  <c r="D728" i="7"/>
  <c r="D689" i="7"/>
  <c r="D636" i="7"/>
  <c r="D583" i="7"/>
  <c r="D504" i="7"/>
  <c r="D371" i="7"/>
  <c r="D10" i="7"/>
  <c r="G941" i="7"/>
  <c r="G825" i="7"/>
  <c r="G636" i="7"/>
  <c r="G446" i="7"/>
  <c r="E384" i="7"/>
  <c r="E209" i="7"/>
  <c r="E214" i="7"/>
  <c r="H287" i="7"/>
  <c r="E538" i="7"/>
  <c r="H718" i="7"/>
  <c r="D990" i="7"/>
  <c r="D967" i="7"/>
  <c r="D937" i="7"/>
  <c r="D896" i="7"/>
  <c r="D848" i="7"/>
  <c r="D769" i="7"/>
  <c r="D722" i="7"/>
  <c r="D620" i="7"/>
  <c r="D567" i="7"/>
  <c r="D475" i="7"/>
  <c r="D334" i="7"/>
  <c r="D194" i="7"/>
  <c r="G926" i="7"/>
  <c r="G780" i="7"/>
  <c r="G603" i="7"/>
  <c r="G418" i="7"/>
  <c r="H503" i="7"/>
  <c r="H955" i="7"/>
  <c r="D572" i="7"/>
  <c r="G617" i="7"/>
  <c r="E94" i="7"/>
  <c r="H265" i="7"/>
  <c r="E493" i="7"/>
  <c r="E573" i="7"/>
  <c r="H578" i="7"/>
  <c r="D989" i="7"/>
  <c r="D965" i="7"/>
  <c r="D936" i="7"/>
  <c r="D894" i="7"/>
  <c r="D846" i="7"/>
  <c r="D808" i="7"/>
  <c r="D768" i="7"/>
  <c r="D720" i="7"/>
  <c r="D666" i="7"/>
  <c r="D617" i="7"/>
  <c r="D564" i="7"/>
  <c r="D473" i="7"/>
  <c r="D323" i="7"/>
  <c r="D179" i="7"/>
  <c r="G984" i="7"/>
  <c r="G922" i="7"/>
  <c r="G750" i="7"/>
  <c r="G588" i="7"/>
  <c r="G394" i="7"/>
  <c r="E543" i="7"/>
  <c r="D938" i="7"/>
  <c r="E112" i="7"/>
  <c r="E141" i="7"/>
  <c r="H226" i="7"/>
  <c r="H316" i="7"/>
  <c r="H408" i="7"/>
  <c r="D988" i="7"/>
  <c r="D963" i="7"/>
  <c r="D931" i="7"/>
  <c r="D893" i="7"/>
  <c r="D845" i="7"/>
  <c r="D804" i="7"/>
  <c r="D763" i="7"/>
  <c r="D713" i="7"/>
  <c r="D665" i="7"/>
  <c r="D615" i="7"/>
  <c r="D560" i="7"/>
  <c r="D468" i="7"/>
  <c r="D313" i="7"/>
  <c r="D134" i="7"/>
  <c r="G970" i="7"/>
  <c r="G910" i="7"/>
  <c r="G570" i="7"/>
  <c r="G350" i="7"/>
  <c r="E361" i="7"/>
  <c r="H526" i="7"/>
  <c r="D987" i="7"/>
  <c r="D960" i="7"/>
  <c r="D930" i="7"/>
  <c r="D892" i="7"/>
  <c r="D841" i="7"/>
  <c r="D799" i="7"/>
  <c r="D762" i="7"/>
  <c r="D712" i="7"/>
  <c r="D664" i="7"/>
  <c r="D612" i="7"/>
  <c r="D547" i="7"/>
  <c r="D437" i="7"/>
  <c r="D298" i="7"/>
  <c r="D131" i="7"/>
  <c r="G967" i="7"/>
  <c r="G907" i="7"/>
  <c r="G722" i="7"/>
  <c r="G555" i="7"/>
  <c r="D986" i="7"/>
  <c r="D954" i="7"/>
  <c r="D929" i="7"/>
  <c r="D890" i="7"/>
  <c r="D834" i="7"/>
  <c r="D798" i="7"/>
  <c r="D760" i="7"/>
  <c r="D704" i="7"/>
  <c r="D654" i="7"/>
  <c r="D608" i="7"/>
  <c r="D544" i="7"/>
  <c r="D422" i="7"/>
  <c r="D290" i="7"/>
  <c r="D121" i="7"/>
  <c r="G966" i="7"/>
  <c r="G892" i="7"/>
  <c r="G717" i="7"/>
  <c r="G549" i="7"/>
  <c r="G322" i="7"/>
  <c r="D985" i="7"/>
  <c r="D953" i="7"/>
  <c r="D928" i="7"/>
  <c r="D881" i="7"/>
  <c r="D833" i="7"/>
  <c r="D794" i="7"/>
  <c r="D756" i="7"/>
  <c r="D702" i="7"/>
  <c r="D653" i="7"/>
  <c r="D604" i="7"/>
  <c r="D531" i="7"/>
  <c r="D419" i="7"/>
  <c r="D278" i="7"/>
  <c r="G965" i="7"/>
  <c r="G890" i="7"/>
  <c r="G715" i="7"/>
  <c r="G533" i="7"/>
  <c r="G298" i="7"/>
  <c r="D338" i="7"/>
  <c r="H142" i="7"/>
  <c r="E148" i="7"/>
  <c r="H267" i="7"/>
  <c r="H426" i="7"/>
  <c r="H644" i="7"/>
  <c r="H810" i="7"/>
  <c r="D978" i="7"/>
  <c r="D952" i="7"/>
  <c r="D926" i="7"/>
  <c r="D879" i="7"/>
  <c r="D831" i="7"/>
  <c r="D793" i="7"/>
  <c r="D751" i="7"/>
  <c r="D700" i="7"/>
  <c r="D648" i="7"/>
  <c r="D600" i="7"/>
  <c r="D528" i="7"/>
  <c r="D409" i="7"/>
  <c r="D275" i="7"/>
  <c r="D73" i="7"/>
  <c r="G953" i="7"/>
  <c r="G886" i="7"/>
  <c r="G700" i="7"/>
  <c r="G490" i="7"/>
  <c r="D492" i="7"/>
  <c r="D977" i="7"/>
  <c r="D948" i="7"/>
  <c r="D920" i="7"/>
  <c r="D872" i="7"/>
  <c r="D828" i="7"/>
  <c r="D786" i="7"/>
  <c r="D746" i="7"/>
  <c r="D698" i="7"/>
  <c r="D644" i="7"/>
  <c r="D594" i="7"/>
  <c r="D521" i="7"/>
  <c r="D394" i="7"/>
  <c r="D265" i="7"/>
  <c r="G952" i="7"/>
  <c r="G862" i="7"/>
  <c r="G687" i="7"/>
  <c r="G485" i="7"/>
  <c r="G182" i="7"/>
  <c r="H283" i="7"/>
  <c r="G283" i="7"/>
  <c r="E81" i="7"/>
  <c r="D81" i="7"/>
  <c r="E273" i="7"/>
  <c r="D273" i="7"/>
  <c r="E418" i="7"/>
  <c r="D418" i="7"/>
  <c r="H456" i="7"/>
  <c r="G456" i="7"/>
  <c r="H540" i="7"/>
  <c r="G540" i="7"/>
  <c r="H21" i="7"/>
  <c r="G21" i="7"/>
  <c r="H27" i="7"/>
  <c r="G27" i="7"/>
  <c r="E33" i="7"/>
  <c r="D33" i="7"/>
  <c r="H38" i="7"/>
  <c r="G38" i="7"/>
  <c r="H44" i="7"/>
  <c r="G44" i="7"/>
  <c r="H55" i="7"/>
  <c r="G55" i="7"/>
  <c r="H60" i="7"/>
  <c r="G60" i="7"/>
  <c r="E66" i="7"/>
  <c r="D66" i="7"/>
  <c r="H83" i="7"/>
  <c r="G83" i="7"/>
  <c r="H94" i="7"/>
  <c r="G94" i="7"/>
  <c r="H100" i="7"/>
  <c r="G100" i="7"/>
  <c r="H106" i="7"/>
  <c r="G106" i="7"/>
  <c r="E118" i="7"/>
  <c r="D118" i="7"/>
  <c r="H123" i="7"/>
  <c r="G123" i="7"/>
  <c r="H129" i="7"/>
  <c r="G129" i="7"/>
  <c r="H135" i="7"/>
  <c r="G135" i="7"/>
  <c r="H146" i="7"/>
  <c r="G146" i="7"/>
  <c r="E152" i="7"/>
  <c r="D152" i="7"/>
  <c r="E158" i="7"/>
  <c r="D158" i="7"/>
  <c r="H163" i="7"/>
  <c r="G163" i="7"/>
  <c r="E175" i="7"/>
  <c r="D175" i="7"/>
  <c r="E186" i="7"/>
  <c r="D186" i="7"/>
  <c r="H191" i="7"/>
  <c r="G191" i="7"/>
  <c r="H196" i="7"/>
  <c r="G196" i="7"/>
  <c r="H202" i="7"/>
  <c r="G202" i="7"/>
  <c r="E208" i="7"/>
  <c r="D208" i="7"/>
  <c r="E213" i="7"/>
  <c r="D213" i="7"/>
  <c r="E218" i="7"/>
  <c r="D218" i="7"/>
  <c r="H223" i="7"/>
  <c r="G223" i="7"/>
  <c r="E234" i="7"/>
  <c r="D234" i="7"/>
  <c r="E256" i="7"/>
  <c r="D256" i="7"/>
  <c r="H260" i="7"/>
  <c r="G260" i="7"/>
  <c r="E270" i="7"/>
  <c r="D270" i="7"/>
  <c r="H275" i="7"/>
  <c r="G275" i="7"/>
  <c r="H290" i="7"/>
  <c r="G290" i="7"/>
  <c r="H296" i="7"/>
  <c r="G296" i="7"/>
  <c r="H301" i="7"/>
  <c r="G301" i="7"/>
  <c r="E307" i="7"/>
  <c r="D307" i="7"/>
  <c r="E322" i="7"/>
  <c r="D322" i="7"/>
  <c r="H332" i="7"/>
  <c r="G332" i="7"/>
  <c r="H338" i="7"/>
  <c r="G338" i="7"/>
  <c r="E344" i="7"/>
  <c r="D344" i="7"/>
  <c r="E349" i="7"/>
  <c r="D349" i="7"/>
  <c r="E354" i="7"/>
  <c r="D354" i="7"/>
  <c r="H359" i="7"/>
  <c r="G359" i="7"/>
  <c r="E365" i="7"/>
  <c r="D365" i="7"/>
  <c r="H376" i="7"/>
  <c r="G376" i="7"/>
  <c r="H387" i="7"/>
  <c r="G387" i="7"/>
  <c r="E393" i="7"/>
  <c r="D393" i="7"/>
  <c r="H398" i="7"/>
  <c r="G398" i="7"/>
  <c r="D404" i="7"/>
  <c r="E404" i="7"/>
  <c r="H442" i="7"/>
  <c r="G442" i="7"/>
  <c r="E454" i="7"/>
  <c r="D454" i="7"/>
  <c r="E465" i="7"/>
  <c r="D465" i="7"/>
  <c r="E471" i="7"/>
  <c r="D471" i="7"/>
  <c r="H476" i="7"/>
  <c r="G476" i="7"/>
  <c r="H482" i="7"/>
  <c r="G482" i="7"/>
  <c r="H488" i="7"/>
  <c r="G488" i="7"/>
  <c r="E499" i="7"/>
  <c r="D499" i="7"/>
  <c r="E510" i="7"/>
  <c r="D510" i="7"/>
  <c r="H515" i="7"/>
  <c r="G515" i="7"/>
  <c r="E548" i="7"/>
  <c r="D548" i="7"/>
  <c r="G553" i="7"/>
  <c r="H553" i="7"/>
  <c r="H594" i="7"/>
  <c r="G594" i="7"/>
  <c r="H600" i="7"/>
  <c r="G600" i="7"/>
  <c r="E634" i="7"/>
  <c r="D634" i="7"/>
  <c r="E693" i="7"/>
  <c r="D693" i="7"/>
  <c r="E699" i="7"/>
  <c r="D699" i="7"/>
  <c r="E705" i="7"/>
  <c r="D705" i="7"/>
  <c r="E711" i="7"/>
  <c r="D711" i="7"/>
  <c r="E829" i="7"/>
  <c r="D829" i="7"/>
  <c r="E835" i="7"/>
  <c r="D835" i="7"/>
  <c r="H852" i="7"/>
  <c r="G852" i="7"/>
  <c r="H858" i="7"/>
  <c r="G858" i="7"/>
  <c r="H864" i="7"/>
  <c r="G864" i="7"/>
  <c r="H870" i="7"/>
  <c r="G870" i="7"/>
  <c r="H876" i="7"/>
  <c r="G876" i="7"/>
  <c r="G882" i="7"/>
  <c r="H882" i="7"/>
  <c r="D927" i="7"/>
  <c r="D809" i="7"/>
  <c r="D629" i="7"/>
  <c r="D545" i="7"/>
  <c r="D448" i="7"/>
  <c r="D312" i="7"/>
  <c r="D238" i="7"/>
  <c r="D142" i="7"/>
  <c r="H41" i="7"/>
  <c r="G41" i="7"/>
  <c r="H272" i="7"/>
  <c r="G272" i="7"/>
  <c r="H30" i="7"/>
  <c r="G30" i="7"/>
  <c r="H92" i="7"/>
  <c r="G92" i="7"/>
  <c r="E268" i="7"/>
  <c r="H325" i="7"/>
  <c r="G325" i="7"/>
  <c r="H407" i="7"/>
  <c r="G407" i="7"/>
  <c r="E6" i="7"/>
  <c r="D6" i="7"/>
  <c r="H16" i="7"/>
  <c r="G16" i="7"/>
  <c r="E22" i="7"/>
  <c r="D22" i="7"/>
  <c r="E28" i="7"/>
  <c r="D28" i="7"/>
  <c r="H33" i="7"/>
  <c r="G33" i="7"/>
  <c r="E39" i="7"/>
  <c r="D39" i="7"/>
  <c r="E45" i="7"/>
  <c r="D45" i="7"/>
  <c r="H50" i="7"/>
  <c r="G50" i="7"/>
  <c r="E56" i="7"/>
  <c r="D56" i="7"/>
  <c r="E61" i="7"/>
  <c r="D61" i="7"/>
  <c r="H66" i="7"/>
  <c r="G66" i="7"/>
  <c r="H72" i="7"/>
  <c r="G72" i="7"/>
  <c r="E78" i="7"/>
  <c r="D78" i="7"/>
  <c r="E84" i="7"/>
  <c r="D84" i="7"/>
  <c r="H89" i="7"/>
  <c r="E95" i="7"/>
  <c r="D95" i="7"/>
  <c r="E101" i="7"/>
  <c r="D101" i="7"/>
  <c r="E107" i="7"/>
  <c r="D107" i="7"/>
  <c r="H112" i="7"/>
  <c r="G112" i="7"/>
  <c r="E124" i="7"/>
  <c r="D124" i="7"/>
  <c r="E130" i="7"/>
  <c r="D130" i="7"/>
  <c r="E136" i="7"/>
  <c r="D136" i="7"/>
  <c r="H141" i="7"/>
  <c r="G141" i="7"/>
  <c r="E147" i="7"/>
  <c r="D147" i="7"/>
  <c r="H152" i="7"/>
  <c r="G152" i="7"/>
  <c r="H158" i="7"/>
  <c r="G158" i="7"/>
  <c r="H169" i="7"/>
  <c r="G169" i="7"/>
  <c r="H175" i="7"/>
  <c r="G175" i="7"/>
  <c r="H180" i="7"/>
  <c r="H186" i="7"/>
  <c r="G186" i="7"/>
  <c r="E192" i="7"/>
  <c r="D192" i="7"/>
  <c r="E197" i="7"/>
  <c r="D197" i="7"/>
  <c r="E203" i="7"/>
  <c r="D203" i="7"/>
  <c r="H218" i="7"/>
  <c r="G218" i="7"/>
  <c r="E224" i="7"/>
  <c r="D224" i="7"/>
  <c r="E229" i="7"/>
  <c r="D229" i="7"/>
  <c r="H234" i="7"/>
  <c r="G234" i="7"/>
  <c r="H239" i="7"/>
  <c r="E245" i="7"/>
  <c r="H250" i="7"/>
  <c r="G250" i="7"/>
  <c r="E261" i="7"/>
  <c r="D261" i="7"/>
  <c r="E266" i="7"/>
  <c r="D266" i="7"/>
  <c r="H270" i="7"/>
  <c r="G270" i="7"/>
  <c r="E276" i="7"/>
  <c r="D276" i="7"/>
  <c r="E281" i="7"/>
  <c r="E286" i="7"/>
  <c r="E291" i="7"/>
  <c r="D291" i="7"/>
  <c r="E297" i="7"/>
  <c r="D297" i="7"/>
  <c r="E302" i="7"/>
  <c r="D302" i="7"/>
  <c r="H307" i="7"/>
  <c r="G307" i="7"/>
  <c r="H312" i="7"/>
  <c r="G312" i="7"/>
  <c r="E317" i="7"/>
  <c r="D317" i="7"/>
  <c r="E328" i="7"/>
  <c r="E333" i="7"/>
  <c r="D333" i="7"/>
  <c r="E339" i="7"/>
  <c r="D339" i="7"/>
  <c r="H344" i="7"/>
  <c r="G344" i="7"/>
  <c r="H349" i="7"/>
  <c r="G349" i="7"/>
  <c r="H354" i="7"/>
  <c r="G354" i="7"/>
  <c r="H371" i="7"/>
  <c r="G371" i="7"/>
  <c r="E377" i="7"/>
  <c r="D377" i="7"/>
  <c r="H437" i="7"/>
  <c r="G437" i="7"/>
  <c r="E443" i="7"/>
  <c r="D443" i="7"/>
  <c r="H448" i="7"/>
  <c r="G448" i="7"/>
  <c r="H454" i="7"/>
  <c r="G454" i="7"/>
  <c r="H459" i="7"/>
  <c r="G459" i="7"/>
  <c r="H465" i="7"/>
  <c r="G465" i="7"/>
  <c r="H471" i="7"/>
  <c r="G471" i="7"/>
  <c r="E477" i="7"/>
  <c r="D477" i="7"/>
  <c r="E483" i="7"/>
  <c r="D483" i="7"/>
  <c r="E489" i="7"/>
  <c r="D489" i="7"/>
  <c r="H493" i="7"/>
  <c r="G493" i="7"/>
  <c r="H499" i="7"/>
  <c r="G499" i="7"/>
  <c r="H504" i="7"/>
  <c r="G504" i="7"/>
  <c r="H510" i="7"/>
  <c r="G510" i="7"/>
  <c r="E516" i="7"/>
  <c r="D516" i="7"/>
  <c r="H521" i="7"/>
  <c r="E532" i="7"/>
  <c r="D532" i="7"/>
  <c r="H548" i="7"/>
  <c r="G548" i="7"/>
  <c r="E566" i="7"/>
  <c r="D566" i="7"/>
  <c r="H577" i="7"/>
  <c r="G577" i="7"/>
  <c r="E589" i="7"/>
  <c r="D589" i="7"/>
  <c r="E595" i="7"/>
  <c r="D595" i="7"/>
  <c r="H606" i="7"/>
  <c r="G606" i="7"/>
  <c r="H628" i="7"/>
  <c r="G628" i="7"/>
  <c r="H634" i="7"/>
  <c r="G634" i="7"/>
  <c r="E652" i="7"/>
  <c r="D652" i="7"/>
  <c r="E658" i="7"/>
  <c r="D658" i="7"/>
  <c r="E670" i="7"/>
  <c r="D670" i="7"/>
  <c r="E676" i="7"/>
  <c r="D676" i="7"/>
  <c r="E682" i="7"/>
  <c r="D682" i="7"/>
  <c r="E688" i="7"/>
  <c r="D688" i="7"/>
  <c r="E758" i="7"/>
  <c r="D758" i="7"/>
  <c r="E764" i="7"/>
  <c r="D764" i="7"/>
  <c r="E782" i="7"/>
  <c r="D782" i="7"/>
  <c r="E788" i="7"/>
  <c r="D788" i="7"/>
  <c r="E806" i="7"/>
  <c r="D806" i="7"/>
  <c r="H811" i="7"/>
  <c r="G811" i="7"/>
  <c r="H817" i="7"/>
  <c r="G817" i="7"/>
  <c r="E883" i="7"/>
  <c r="D883" i="7"/>
  <c r="E895" i="7"/>
  <c r="D895" i="7"/>
  <c r="E901" i="7"/>
  <c r="D901" i="7"/>
  <c r="E907" i="7"/>
  <c r="D907" i="7"/>
  <c r="E913" i="7"/>
  <c r="D913" i="7"/>
  <c r="E925" i="7"/>
  <c r="D925" i="7"/>
  <c r="D889" i="7"/>
  <c r="D842" i="7"/>
  <c r="D776" i="7"/>
  <c r="D750" i="7"/>
  <c r="D592" i="7"/>
  <c r="D495" i="7"/>
  <c r="D439" i="7"/>
  <c r="D374" i="7"/>
  <c r="D300" i="7"/>
  <c r="D227" i="7"/>
  <c r="D25" i="7"/>
  <c r="G622" i="7"/>
  <c r="G324" i="7"/>
  <c r="E8" i="7"/>
  <c r="D8" i="7"/>
  <c r="H24" i="7"/>
  <c r="G24" i="7"/>
  <c r="E53" i="7"/>
  <c r="D53" i="7"/>
  <c r="E75" i="7"/>
  <c r="D75" i="7"/>
  <c r="E92" i="7"/>
  <c r="D92" i="7"/>
  <c r="H109" i="7"/>
  <c r="G109" i="7"/>
  <c r="H132" i="7"/>
  <c r="G132" i="7"/>
  <c r="E149" i="7"/>
  <c r="D149" i="7"/>
  <c r="E237" i="7"/>
  <c r="D237" i="7"/>
  <c r="H247" i="7"/>
  <c r="G247" i="7"/>
  <c r="E253" i="7"/>
  <c r="D253" i="7"/>
  <c r="H293" i="7"/>
  <c r="G293" i="7"/>
  <c r="E304" i="7"/>
  <c r="D304" i="7"/>
  <c r="H319" i="7"/>
  <c r="G319" i="7"/>
  <c r="H346" i="7"/>
  <c r="G346" i="7"/>
  <c r="H390" i="7"/>
  <c r="G390" i="7"/>
  <c r="H401" i="7"/>
  <c r="G401" i="7"/>
  <c r="H417" i="7"/>
  <c r="G417" i="7"/>
  <c r="E445" i="7"/>
  <c r="D445" i="7"/>
  <c r="D462" i="7"/>
  <c r="E462" i="7"/>
  <c r="H534" i="7"/>
  <c r="G534" i="7"/>
  <c r="E551" i="7"/>
  <c r="D551" i="7"/>
  <c r="H597" i="7"/>
  <c r="G597" i="7"/>
  <c r="E614" i="7"/>
  <c r="D614" i="7"/>
  <c r="H660" i="7"/>
  <c r="G660" i="7"/>
  <c r="H684" i="7"/>
  <c r="G684" i="7"/>
  <c r="H719" i="7"/>
  <c r="G719" i="7"/>
  <c r="E826" i="7"/>
  <c r="D826" i="7"/>
  <c r="E844" i="7"/>
  <c r="D844" i="7"/>
  <c r="H861" i="7"/>
  <c r="G861" i="7"/>
  <c r="H903" i="7"/>
  <c r="G903" i="7"/>
  <c r="H8" i="7"/>
  <c r="G8" i="7"/>
  <c r="E19" i="7"/>
  <c r="D19" i="7"/>
  <c r="E42" i="7"/>
  <c r="D42" i="7"/>
  <c r="H75" i="7"/>
  <c r="G75" i="7"/>
  <c r="H368" i="7"/>
  <c r="G368" i="7"/>
  <c r="E380" i="7"/>
  <c r="D380" i="7"/>
  <c r="E385" i="7"/>
  <c r="D385" i="7"/>
  <c r="E412" i="7"/>
  <c r="D412" i="7"/>
  <c r="E429" i="7"/>
  <c r="D429" i="7"/>
  <c r="H445" i="7"/>
  <c r="G445" i="7"/>
  <c r="E519" i="7"/>
  <c r="D519" i="7"/>
  <c r="E535" i="7"/>
  <c r="D535" i="7"/>
  <c r="E546" i="7"/>
  <c r="D546" i="7"/>
  <c r="H637" i="7"/>
  <c r="G637" i="7"/>
  <c r="H702" i="7"/>
  <c r="G702" i="7"/>
  <c r="E755" i="7"/>
  <c r="D755" i="7"/>
  <c r="E773" i="7"/>
  <c r="D773" i="7"/>
  <c r="E791" i="7"/>
  <c r="D791" i="7"/>
  <c r="H832" i="7"/>
  <c r="G832" i="7"/>
  <c r="E850" i="7"/>
  <c r="D850" i="7"/>
  <c r="E868" i="7"/>
  <c r="D868" i="7"/>
  <c r="H6" i="7"/>
  <c r="G6" i="7"/>
  <c r="E34" i="7"/>
  <c r="D34" i="7"/>
  <c r="H45" i="7"/>
  <c r="G45" i="7"/>
  <c r="E51" i="7"/>
  <c r="D51" i="7"/>
  <c r="H61" i="7"/>
  <c r="G61" i="7"/>
  <c r="E67" i="7"/>
  <c r="D67" i="7"/>
  <c r="H78" i="7"/>
  <c r="G78" i="7"/>
  <c r="H84" i="7"/>
  <c r="G84" i="7"/>
  <c r="H95" i="7"/>
  <c r="G95" i="7"/>
  <c r="H101" i="7"/>
  <c r="G101" i="7"/>
  <c r="E113" i="7"/>
  <c r="D113" i="7"/>
  <c r="H124" i="7"/>
  <c r="G124" i="7"/>
  <c r="H130" i="7"/>
  <c r="G130" i="7"/>
  <c r="H136" i="7"/>
  <c r="G136" i="7"/>
  <c r="H147" i="7"/>
  <c r="G147" i="7"/>
  <c r="H192" i="7"/>
  <c r="G192" i="7"/>
  <c r="H203" i="7"/>
  <c r="G203" i="7"/>
  <c r="E219" i="7"/>
  <c r="D219" i="7"/>
  <c r="H224" i="7"/>
  <c r="G224" i="7"/>
  <c r="E235" i="7"/>
  <c r="D235" i="7"/>
  <c r="H245" i="7"/>
  <c r="G245" i="7"/>
  <c r="H261" i="7"/>
  <c r="G261" i="7"/>
  <c r="E271" i="7"/>
  <c r="D271" i="7"/>
  <c r="H281" i="7"/>
  <c r="G281" i="7"/>
  <c r="H286" i="7"/>
  <c r="G286" i="7"/>
  <c r="H291" i="7"/>
  <c r="G291" i="7"/>
  <c r="H297" i="7"/>
  <c r="G297" i="7"/>
  <c r="D308" i="7"/>
  <c r="E308" i="7"/>
  <c r="H432" i="7"/>
  <c r="G432" i="7"/>
  <c r="E438" i="7"/>
  <c r="D438" i="7"/>
  <c r="E505" i="7"/>
  <c r="D505" i="7"/>
  <c r="E527" i="7"/>
  <c r="D527" i="7"/>
  <c r="H560" i="7"/>
  <c r="G560" i="7"/>
  <c r="H572" i="7"/>
  <c r="G572" i="7"/>
  <c r="H583" i="7"/>
  <c r="G583" i="7"/>
  <c r="H601" i="7"/>
  <c r="G601" i="7"/>
  <c r="H612" i="7"/>
  <c r="G612" i="7"/>
  <c r="E641" i="7"/>
  <c r="D641" i="7"/>
  <c r="H646" i="7"/>
  <c r="G646" i="7"/>
  <c r="H658" i="7"/>
  <c r="G658" i="7"/>
  <c r="H670" i="7"/>
  <c r="G670" i="7"/>
  <c r="E747" i="7"/>
  <c r="D747" i="7"/>
  <c r="H853" i="7"/>
  <c r="G853" i="7"/>
  <c r="H865" i="7"/>
  <c r="G865" i="7"/>
  <c r="H877" i="7"/>
  <c r="G877" i="7"/>
  <c r="E17" i="7"/>
  <c r="E23" i="7"/>
  <c r="D23" i="7"/>
  <c r="H28" i="7"/>
  <c r="E40" i="7"/>
  <c r="D40" i="7"/>
  <c r="H51" i="7"/>
  <c r="G51" i="7"/>
  <c r="E57" i="7"/>
  <c r="D57" i="7"/>
  <c r="E62" i="7"/>
  <c r="D62" i="7"/>
  <c r="H67" i="7"/>
  <c r="G67" i="7"/>
  <c r="H73" i="7"/>
  <c r="G73" i="7"/>
  <c r="E79" i="7"/>
  <c r="D79" i="7"/>
  <c r="E85" i="7"/>
  <c r="D85" i="7"/>
  <c r="H90" i="7"/>
  <c r="G90" i="7"/>
  <c r="E96" i="7"/>
  <c r="D96" i="7"/>
  <c r="E102" i="7"/>
  <c r="D102" i="7"/>
  <c r="E108" i="7"/>
  <c r="D108" i="7"/>
  <c r="H113" i="7"/>
  <c r="G113" i="7"/>
  <c r="H119" i="7"/>
  <c r="G119" i="7"/>
  <c r="E125" i="7"/>
  <c r="D125" i="7"/>
  <c r="E137" i="7"/>
  <c r="D137" i="7"/>
  <c r="H153" i="7"/>
  <c r="G153" i="7"/>
  <c r="H159" i="7"/>
  <c r="G159" i="7"/>
  <c r="H164" i="7"/>
  <c r="G164" i="7"/>
  <c r="H170" i="7"/>
  <c r="G170" i="7"/>
  <c r="H176" i="7"/>
  <c r="G176" i="7"/>
  <c r="H181" i="7"/>
  <c r="G181" i="7"/>
  <c r="E187" i="7"/>
  <c r="E193" i="7"/>
  <c r="D193" i="7"/>
  <c r="E198" i="7"/>
  <c r="D198" i="7"/>
  <c r="E204" i="7"/>
  <c r="D204" i="7"/>
  <c r="H219" i="7"/>
  <c r="G219" i="7"/>
  <c r="E225" i="7"/>
  <c r="D225" i="7"/>
  <c r="E230" i="7"/>
  <c r="D230" i="7"/>
  <c r="H235" i="7"/>
  <c r="G235" i="7"/>
  <c r="H405" i="7"/>
  <c r="G405" i="7"/>
  <c r="E416" i="7"/>
  <c r="D416" i="7"/>
  <c r="E427" i="7"/>
  <c r="D427" i="7"/>
  <c r="E433" i="7"/>
  <c r="D433" i="7"/>
  <c r="H443" i="7"/>
  <c r="H449" i="7"/>
  <c r="G449" i="7"/>
  <c r="E455" i="7"/>
  <c r="H460" i="7"/>
  <c r="G460" i="7"/>
  <c r="H466" i="7"/>
  <c r="G466" i="7"/>
  <c r="H472" i="7"/>
  <c r="G472" i="7"/>
  <c r="E478" i="7"/>
  <c r="D478" i="7"/>
  <c r="H489" i="7"/>
  <c r="H494" i="7"/>
  <c r="G494" i="7"/>
  <c r="H500" i="7"/>
  <c r="G500" i="7"/>
  <c r="H505" i="7"/>
  <c r="G505" i="7"/>
  <c r="H511" i="7"/>
  <c r="G511" i="7"/>
  <c r="E517" i="7"/>
  <c r="D517" i="7"/>
  <c r="E555" i="7"/>
  <c r="D555" i="7"/>
  <c r="E561" i="7"/>
  <c r="D561" i="7"/>
  <c r="E596" i="7"/>
  <c r="D596" i="7"/>
  <c r="E602" i="7"/>
  <c r="D602" i="7"/>
  <c r="H635" i="7"/>
  <c r="G635" i="7"/>
  <c r="H641" i="7"/>
  <c r="G641" i="7"/>
  <c r="E647" i="7"/>
  <c r="D647" i="7"/>
  <c r="E736" i="7"/>
  <c r="D736" i="7"/>
  <c r="E742" i="7"/>
  <c r="D742" i="7"/>
  <c r="E753" i="7"/>
  <c r="D753" i="7"/>
  <c r="E759" i="7"/>
  <c r="D759" i="7"/>
  <c r="E765" i="7"/>
  <c r="D765" i="7"/>
  <c r="E771" i="7"/>
  <c r="D771" i="7"/>
  <c r="E777" i="7"/>
  <c r="D777" i="7"/>
  <c r="E789" i="7"/>
  <c r="D789" i="7"/>
  <c r="E795" i="7"/>
  <c r="D795" i="7"/>
  <c r="E801" i="7"/>
  <c r="D801" i="7"/>
  <c r="E807" i="7"/>
  <c r="D807" i="7"/>
  <c r="H812" i="7"/>
  <c r="G812" i="7"/>
  <c r="H818" i="7"/>
  <c r="G818" i="7"/>
  <c r="E973" i="7"/>
  <c r="D973" i="7"/>
  <c r="E979" i="7"/>
  <c r="D979" i="7"/>
  <c r="E991" i="7"/>
  <c r="D991" i="7"/>
  <c r="E997" i="7"/>
  <c r="D997" i="7"/>
  <c r="D919" i="7"/>
  <c r="D800" i="7"/>
  <c r="D770" i="7"/>
  <c r="D745" i="7"/>
  <c r="D655" i="7"/>
  <c r="D619" i="7"/>
  <c r="D581" i="7"/>
  <c r="D536" i="7"/>
  <c r="D485" i="7"/>
  <c r="D432" i="7"/>
  <c r="D216" i="7"/>
  <c r="G873" i="7"/>
  <c r="G461" i="7"/>
  <c r="E13" i="7"/>
  <c r="D13" i="7"/>
  <c r="E30" i="7"/>
  <c r="D30" i="7"/>
  <c r="H80" i="7"/>
  <c r="G80" i="7"/>
  <c r="H97" i="7"/>
  <c r="G97" i="7"/>
  <c r="H120" i="7"/>
  <c r="G120" i="7"/>
  <c r="H143" i="7"/>
  <c r="G143" i="7"/>
  <c r="E258" i="7"/>
  <c r="D258" i="7"/>
  <c r="H341" i="7"/>
  <c r="G341" i="7"/>
  <c r="E357" i="7"/>
  <c r="D357" i="7"/>
  <c r="E368" i="7"/>
  <c r="D368" i="7"/>
  <c r="H384" i="7"/>
  <c r="G384" i="7"/>
  <c r="E407" i="7"/>
  <c r="D407" i="7"/>
  <c r="E423" i="7"/>
  <c r="D423" i="7"/>
  <c r="H439" i="7"/>
  <c r="G439" i="7"/>
  <c r="E451" i="7"/>
  <c r="D451" i="7"/>
  <c r="H518" i="7"/>
  <c r="G518" i="7"/>
  <c r="H545" i="7"/>
  <c r="G545" i="7"/>
  <c r="G562" i="7"/>
  <c r="H562" i="7"/>
  <c r="H619" i="7"/>
  <c r="G619" i="7"/>
  <c r="H654" i="7"/>
  <c r="G654" i="7"/>
  <c r="H672" i="7"/>
  <c r="G672" i="7"/>
  <c r="G690" i="7"/>
  <c r="H690" i="7"/>
  <c r="H731" i="7"/>
  <c r="G731" i="7"/>
  <c r="E820" i="7"/>
  <c r="D820" i="7"/>
  <c r="E838" i="7"/>
  <c r="D838" i="7"/>
  <c r="H855" i="7"/>
  <c r="G855" i="7"/>
  <c r="H885" i="7"/>
  <c r="G885" i="7"/>
  <c r="H897" i="7"/>
  <c r="G897" i="7"/>
  <c r="H915" i="7"/>
  <c r="G915" i="7"/>
  <c r="H927" i="7"/>
  <c r="G927" i="7"/>
  <c r="H933" i="7"/>
  <c r="G933" i="7"/>
  <c r="E3" i="7"/>
  <c r="D3" i="7"/>
  <c r="E36" i="7"/>
  <c r="D36" i="7"/>
  <c r="E87" i="7"/>
  <c r="D87" i="7"/>
  <c r="E248" i="7"/>
  <c r="D248" i="7"/>
  <c r="H263" i="7"/>
  <c r="G263" i="7"/>
  <c r="E284" i="7"/>
  <c r="D284" i="7"/>
  <c r="E299" i="7"/>
  <c r="E315" i="7"/>
  <c r="D315" i="7"/>
  <c r="H330" i="7"/>
  <c r="G330" i="7"/>
  <c r="E402" i="7"/>
  <c r="D402" i="7"/>
  <c r="E529" i="7"/>
  <c r="D529" i="7"/>
  <c r="E598" i="7"/>
  <c r="D598" i="7"/>
  <c r="E649" i="7"/>
  <c r="D649" i="7"/>
  <c r="E673" i="7"/>
  <c r="D673" i="7"/>
  <c r="E691" i="7"/>
  <c r="D691" i="7"/>
  <c r="H708" i="7"/>
  <c r="G708" i="7"/>
  <c r="E767" i="7"/>
  <c r="D767" i="7"/>
  <c r="E779" i="7"/>
  <c r="D779" i="7"/>
  <c r="E797" i="7"/>
  <c r="D797" i="7"/>
  <c r="E803" i="7"/>
  <c r="D803" i="7"/>
  <c r="H820" i="7"/>
  <c r="G820" i="7"/>
  <c r="E862" i="7"/>
  <c r="D862" i="7"/>
  <c r="E874" i="7"/>
  <c r="D874" i="7"/>
  <c r="H22" i="7"/>
  <c r="G22" i="7"/>
  <c r="H39" i="7"/>
  <c r="G39" i="7"/>
  <c r="H56" i="7"/>
  <c r="G56" i="7"/>
  <c r="E90" i="7"/>
  <c r="D90" i="7"/>
  <c r="H107" i="7"/>
  <c r="G107" i="7"/>
  <c r="E119" i="7"/>
  <c r="D119" i="7"/>
  <c r="E153" i="7"/>
  <c r="D153" i="7"/>
  <c r="E159" i="7"/>
  <c r="D159" i="7"/>
  <c r="E170" i="7"/>
  <c r="D170" i="7"/>
  <c r="E176" i="7"/>
  <c r="D176" i="7"/>
  <c r="E181" i="7"/>
  <c r="D181" i="7"/>
  <c r="H197" i="7"/>
  <c r="G197" i="7"/>
  <c r="H229" i="7"/>
  <c r="G229" i="7"/>
  <c r="E240" i="7"/>
  <c r="D240" i="7"/>
  <c r="E251" i="7"/>
  <c r="D251" i="7"/>
  <c r="H266" i="7"/>
  <c r="G266" i="7"/>
  <c r="H276" i="7"/>
  <c r="G276" i="7"/>
  <c r="H302" i="7"/>
  <c r="G302" i="7"/>
  <c r="E460" i="7"/>
  <c r="D460" i="7"/>
  <c r="E466" i="7"/>
  <c r="D466" i="7"/>
  <c r="E472" i="7"/>
  <c r="D472" i="7"/>
  <c r="H477" i="7"/>
  <c r="G477" i="7"/>
  <c r="H483" i="7"/>
  <c r="G483" i="7"/>
  <c r="E494" i="7"/>
  <c r="D494" i="7"/>
  <c r="E522" i="7"/>
  <c r="D522" i="7"/>
  <c r="H532" i="7"/>
  <c r="G532" i="7"/>
  <c r="H543" i="7"/>
  <c r="G543" i="7"/>
  <c r="H566" i="7"/>
  <c r="G566" i="7"/>
  <c r="E578" i="7"/>
  <c r="D578" i="7"/>
  <c r="H589" i="7"/>
  <c r="G589" i="7"/>
  <c r="E607" i="7"/>
  <c r="D607" i="7"/>
  <c r="E623" i="7"/>
  <c r="D623" i="7"/>
  <c r="H664" i="7"/>
  <c r="G664" i="7"/>
  <c r="H676" i="7"/>
  <c r="G676" i="7"/>
  <c r="E830" i="7"/>
  <c r="D830" i="7"/>
  <c r="E836" i="7"/>
  <c r="D836" i="7"/>
  <c r="H847" i="7"/>
  <c r="G847" i="7"/>
  <c r="H859" i="7"/>
  <c r="G859" i="7"/>
  <c r="H871" i="7"/>
  <c r="G871" i="7"/>
  <c r="H996" i="7"/>
  <c r="G996" i="7"/>
  <c r="D540" i="7"/>
  <c r="D24" i="7"/>
  <c r="G879" i="7"/>
  <c r="H17" i="7"/>
  <c r="G17" i="7"/>
  <c r="H23" i="7"/>
  <c r="G23" i="7"/>
  <c r="E29" i="7"/>
  <c r="D29" i="7"/>
  <c r="H40" i="7"/>
  <c r="G40" i="7"/>
  <c r="H46" i="7"/>
  <c r="G46" i="7"/>
  <c r="E52" i="7"/>
  <c r="D52" i="7"/>
  <c r="H57" i="7"/>
  <c r="G57" i="7"/>
  <c r="E68" i="7"/>
  <c r="D68" i="7"/>
  <c r="E74" i="7"/>
  <c r="D74" i="7"/>
  <c r="H79" i="7"/>
  <c r="G79" i="7"/>
  <c r="H85" i="7"/>
  <c r="G85" i="7"/>
  <c r="E91" i="7"/>
  <c r="D91" i="7"/>
  <c r="H96" i="7"/>
  <c r="G96" i="7"/>
  <c r="H102" i="7"/>
  <c r="G102" i="7"/>
  <c r="H108" i="7"/>
  <c r="G108" i="7"/>
  <c r="E114" i="7"/>
  <c r="D114" i="7"/>
  <c r="H125" i="7"/>
  <c r="G125" i="7"/>
  <c r="H131" i="7"/>
  <c r="G131" i="7"/>
  <c r="H137" i="7"/>
  <c r="G137" i="7"/>
  <c r="E160" i="7"/>
  <c r="D160" i="7"/>
  <c r="E165" i="7"/>
  <c r="D165" i="7"/>
  <c r="E171" i="7"/>
  <c r="D171" i="7"/>
  <c r="E177" i="7"/>
  <c r="D177" i="7"/>
  <c r="E182" i="7"/>
  <c r="D182" i="7"/>
  <c r="H187" i="7"/>
  <c r="G187" i="7"/>
  <c r="H193" i="7"/>
  <c r="G193" i="7"/>
  <c r="H198" i="7"/>
  <c r="G198" i="7"/>
  <c r="H204" i="7"/>
  <c r="G204" i="7"/>
  <c r="E220" i="7"/>
  <c r="D220" i="7"/>
  <c r="G225" i="7"/>
  <c r="H225" i="7"/>
  <c r="H378" i="7"/>
  <c r="G378" i="7"/>
  <c r="H389" i="7"/>
  <c r="G389" i="7"/>
  <c r="H400" i="7"/>
  <c r="G400" i="7"/>
  <c r="E406" i="7"/>
  <c r="D406" i="7"/>
  <c r="E411" i="7"/>
  <c r="D411" i="7"/>
  <c r="H416" i="7"/>
  <c r="G416" i="7"/>
  <c r="H427" i="7"/>
  <c r="G427" i="7"/>
  <c r="H433" i="7"/>
  <c r="G433" i="7"/>
  <c r="E444" i="7"/>
  <c r="D444" i="7"/>
  <c r="E450" i="7"/>
  <c r="D450" i="7"/>
  <c r="E461" i="7"/>
  <c r="D461" i="7"/>
  <c r="E467" i="7"/>
  <c r="D467" i="7"/>
  <c r="H478" i="7"/>
  <c r="G478" i="7"/>
  <c r="H484" i="7"/>
  <c r="G484" i="7"/>
  <c r="E490" i="7"/>
  <c r="D490" i="7"/>
  <c r="E501" i="7"/>
  <c r="D501" i="7"/>
  <c r="E506" i="7"/>
  <c r="D506" i="7"/>
  <c r="E512" i="7"/>
  <c r="D512" i="7"/>
  <c r="E550" i="7"/>
  <c r="D550" i="7"/>
  <c r="H561" i="7"/>
  <c r="G561" i="7"/>
  <c r="H567" i="7"/>
  <c r="G567" i="7"/>
  <c r="H584" i="7"/>
  <c r="G584" i="7"/>
  <c r="G596" i="7"/>
  <c r="H596" i="7"/>
  <c r="E630" i="7"/>
  <c r="D630" i="7"/>
  <c r="H724" i="7"/>
  <c r="G724" i="7"/>
  <c r="H730" i="7"/>
  <c r="G730" i="7"/>
  <c r="E748" i="7"/>
  <c r="D748" i="7"/>
  <c r="H938" i="7"/>
  <c r="G938" i="7"/>
  <c r="H944" i="7"/>
  <c r="G944" i="7"/>
  <c r="E950" i="7"/>
  <c r="D950" i="7"/>
  <c r="H961" i="7"/>
  <c r="G961" i="7"/>
  <c r="H973" i="7"/>
  <c r="G973" i="7"/>
  <c r="H979" i="7"/>
  <c r="G979" i="7"/>
  <c r="H985" i="7"/>
  <c r="G985" i="7"/>
  <c r="G991" i="7"/>
  <c r="H991" i="7"/>
  <c r="D737" i="7"/>
  <c r="D484" i="7"/>
  <c r="D428" i="7"/>
  <c r="D360" i="7"/>
  <c r="G590" i="7"/>
  <c r="G278" i="7"/>
  <c r="H434" i="7"/>
  <c r="G434" i="7"/>
  <c r="E2" i="7"/>
  <c r="D2" i="7"/>
  <c r="H7" i="7"/>
  <c r="G7" i="7"/>
  <c r="H12" i="7"/>
  <c r="G12" i="7"/>
  <c r="E18" i="7"/>
  <c r="D18" i="7"/>
  <c r="H29" i="7"/>
  <c r="G29" i="7"/>
  <c r="E35" i="7"/>
  <c r="D35" i="7"/>
  <c r="E41" i="7"/>
  <c r="D41" i="7"/>
  <c r="H52" i="7"/>
  <c r="G52" i="7"/>
  <c r="H68" i="7"/>
  <c r="G68" i="7"/>
  <c r="H74" i="7"/>
  <c r="G74" i="7"/>
  <c r="E80" i="7"/>
  <c r="D80" i="7"/>
  <c r="E86" i="7"/>
  <c r="D86" i="7"/>
  <c r="H91" i="7"/>
  <c r="G91" i="7"/>
  <c r="E97" i="7"/>
  <c r="D97" i="7"/>
  <c r="E103" i="7"/>
  <c r="D103" i="7"/>
  <c r="E109" i="7"/>
  <c r="D109" i="7"/>
  <c r="H114" i="7"/>
  <c r="G114" i="7"/>
  <c r="E126" i="7"/>
  <c r="D126" i="7"/>
  <c r="E132" i="7"/>
  <c r="D132" i="7"/>
  <c r="E138" i="7"/>
  <c r="D138" i="7"/>
  <c r="E143" i="7"/>
  <c r="D143" i="7"/>
  <c r="H148" i="7"/>
  <c r="G148" i="7"/>
  <c r="H154" i="7"/>
  <c r="G154" i="7"/>
  <c r="H309" i="7"/>
  <c r="G309" i="7"/>
  <c r="E319" i="7"/>
  <c r="D319" i="7"/>
  <c r="E335" i="7"/>
  <c r="D335" i="7"/>
  <c r="E341" i="7"/>
  <c r="D341" i="7"/>
  <c r="H356" i="7"/>
  <c r="G356" i="7"/>
  <c r="H361" i="7"/>
  <c r="G361" i="7"/>
  <c r="H367" i="7"/>
  <c r="G367" i="7"/>
  <c r="H373" i="7"/>
  <c r="G373" i="7"/>
  <c r="E379" i="7"/>
  <c r="D379" i="7"/>
  <c r="E390" i="7"/>
  <c r="D390" i="7"/>
  <c r="E401" i="7"/>
  <c r="D401" i="7"/>
  <c r="H406" i="7"/>
  <c r="G406" i="7"/>
  <c r="E417" i="7"/>
  <c r="D417" i="7"/>
  <c r="H444" i="7"/>
  <c r="G444" i="7"/>
  <c r="H450" i="7"/>
  <c r="G450" i="7"/>
  <c r="H467" i="7"/>
  <c r="G467" i="7"/>
  <c r="H473" i="7"/>
  <c r="G473" i="7"/>
  <c r="E479" i="7"/>
  <c r="D479" i="7"/>
  <c r="H550" i="7"/>
  <c r="G550" i="7"/>
  <c r="E562" i="7"/>
  <c r="D562" i="7"/>
  <c r="E568" i="7"/>
  <c r="D568" i="7"/>
  <c r="H573" i="7"/>
  <c r="G573" i="7"/>
  <c r="E579" i="7"/>
  <c r="D579" i="7"/>
  <c r="E585" i="7"/>
  <c r="D585" i="7"/>
  <c r="E591" i="7"/>
  <c r="D591" i="7"/>
  <c r="H624" i="7"/>
  <c r="G624" i="7"/>
  <c r="H630" i="7"/>
  <c r="G630" i="7"/>
  <c r="H695" i="7"/>
  <c r="G695" i="7"/>
  <c r="H701" i="7"/>
  <c r="G701" i="7"/>
  <c r="H707" i="7"/>
  <c r="G707" i="7"/>
  <c r="G713" i="7"/>
  <c r="H713" i="7"/>
  <c r="E743" i="7"/>
  <c r="D743" i="7"/>
  <c r="E885" i="7"/>
  <c r="D885" i="7"/>
  <c r="E891" i="7"/>
  <c r="D891" i="7"/>
  <c r="E897" i="7"/>
  <c r="D897" i="7"/>
  <c r="E903" i="7"/>
  <c r="D903" i="7"/>
  <c r="E909" i="7"/>
  <c r="D909" i="7"/>
  <c r="E915" i="7"/>
  <c r="D915" i="7"/>
  <c r="E921" i="7"/>
  <c r="D921" i="7"/>
  <c r="E933" i="7"/>
  <c r="D933" i="7"/>
  <c r="E939" i="7"/>
  <c r="D939" i="7"/>
  <c r="E945" i="7"/>
  <c r="D945" i="7"/>
  <c r="H950" i="7"/>
  <c r="G950" i="7"/>
  <c r="E956" i="7"/>
  <c r="D956" i="7"/>
  <c r="D348" i="7"/>
  <c r="D98" i="7"/>
  <c r="G269" i="7"/>
  <c r="D346" i="7"/>
  <c r="D190" i="7"/>
  <c r="G844" i="7"/>
  <c r="G228" i="7"/>
  <c r="H103" i="7"/>
  <c r="G103" i="7"/>
  <c r="H3" i="7"/>
  <c r="G3" i="7"/>
  <c r="E9" i="7"/>
  <c r="D9" i="7"/>
  <c r="E14" i="7"/>
  <c r="D14" i="7"/>
  <c r="H19" i="7"/>
  <c r="G19" i="7"/>
  <c r="H25" i="7"/>
  <c r="G25" i="7"/>
  <c r="E31" i="7"/>
  <c r="D31" i="7"/>
  <c r="H36" i="7"/>
  <c r="G36" i="7"/>
  <c r="H42" i="7"/>
  <c r="G42" i="7"/>
  <c r="E48" i="7"/>
  <c r="D48" i="7"/>
  <c r="H53" i="7"/>
  <c r="E59" i="7"/>
  <c r="D59" i="7"/>
  <c r="E64" i="7"/>
  <c r="D64" i="7"/>
  <c r="E156" i="7"/>
  <c r="D156" i="7"/>
  <c r="H161" i="7"/>
  <c r="G161" i="7"/>
  <c r="E167" i="7"/>
  <c r="D167" i="7"/>
  <c r="E173" i="7"/>
  <c r="D173" i="7"/>
  <c r="E184" i="7"/>
  <c r="D184" i="7"/>
  <c r="H189" i="7"/>
  <c r="G189" i="7"/>
  <c r="H200" i="7"/>
  <c r="G200" i="7"/>
  <c r="H206" i="7"/>
  <c r="G206" i="7"/>
  <c r="E211" i="7"/>
  <c r="D211" i="7"/>
  <c r="E222" i="7"/>
  <c r="D222" i="7"/>
  <c r="E232" i="7"/>
  <c r="E243" i="7"/>
  <c r="D243" i="7"/>
  <c r="H248" i="7"/>
  <c r="G248" i="7"/>
  <c r="E254" i="7"/>
  <c r="D254" i="7"/>
  <c r="H268" i="7"/>
  <c r="G268" i="7"/>
  <c r="H273" i="7"/>
  <c r="G273" i="7"/>
  <c r="H279" i="7"/>
  <c r="G279" i="7"/>
  <c r="H284" i="7"/>
  <c r="G284" i="7"/>
  <c r="H288" i="7"/>
  <c r="H294" i="7"/>
  <c r="G294" i="7"/>
  <c r="H299" i="7"/>
  <c r="G299" i="7"/>
  <c r="E305" i="7"/>
  <c r="D305" i="7"/>
  <c r="H310" i="7"/>
  <c r="G310" i="7"/>
  <c r="H320" i="7"/>
  <c r="G320" i="7"/>
  <c r="E331" i="7"/>
  <c r="D331" i="7"/>
  <c r="H336" i="7"/>
  <c r="G336" i="7"/>
  <c r="E342" i="7"/>
  <c r="E347" i="7"/>
  <c r="H352" i="7"/>
  <c r="G352" i="7"/>
  <c r="H357" i="7"/>
  <c r="E363" i="7"/>
  <c r="D363" i="7"/>
  <c r="E369" i="7"/>
  <c r="D369" i="7"/>
  <c r="E375" i="7"/>
  <c r="D375" i="7"/>
  <c r="H380" i="7"/>
  <c r="G380" i="7"/>
  <c r="H385" i="7"/>
  <c r="G385" i="7"/>
  <c r="E391" i="7"/>
  <c r="H396" i="7"/>
  <c r="G396" i="7"/>
  <c r="H402" i="7"/>
  <c r="G402" i="7"/>
  <c r="H412" i="7"/>
  <c r="G412" i="7"/>
  <c r="E424" i="7"/>
  <c r="D424" i="7"/>
  <c r="H429" i="7"/>
  <c r="G429" i="7"/>
  <c r="E435" i="7"/>
  <c r="D435" i="7"/>
  <c r="H440" i="7"/>
  <c r="G440" i="7"/>
  <c r="D446" i="7"/>
  <c r="E446" i="7"/>
  <c r="H486" i="7"/>
  <c r="G486" i="7"/>
  <c r="E497" i="7"/>
  <c r="D497" i="7"/>
  <c r="E503" i="7"/>
  <c r="D503" i="7"/>
  <c r="E508" i="7"/>
  <c r="D508" i="7"/>
  <c r="H513" i="7"/>
  <c r="H519" i="7"/>
  <c r="G519" i="7"/>
  <c r="H524" i="7"/>
  <c r="H529" i="7"/>
  <c r="G529" i="7"/>
  <c r="H535" i="7"/>
  <c r="G535" i="7"/>
  <c r="E541" i="7"/>
  <c r="D541" i="7"/>
  <c r="H551" i="7"/>
  <c r="H563" i="7"/>
  <c r="G563" i="7"/>
  <c r="H569" i="7"/>
  <c r="G569" i="7"/>
  <c r="E575" i="7"/>
  <c r="D575" i="7"/>
  <c r="H580" i="7"/>
  <c r="G580" i="7"/>
  <c r="H586" i="7"/>
  <c r="G586" i="7"/>
  <c r="H592" i="7"/>
  <c r="G592" i="7"/>
  <c r="E638" i="7"/>
  <c r="D638" i="7"/>
  <c r="H685" i="7"/>
  <c r="G685" i="7"/>
  <c r="H691" i="7"/>
  <c r="G691" i="7"/>
  <c r="H744" i="7"/>
  <c r="G744" i="7"/>
  <c r="H755" i="7"/>
  <c r="G755" i="7"/>
  <c r="H761" i="7"/>
  <c r="G761" i="7"/>
  <c r="H767" i="7"/>
  <c r="G767" i="7"/>
  <c r="H773" i="7"/>
  <c r="G773" i="7"/>
  <c r="H779" i="7"/>
  <c r="G779" i="7"/>
  <c r="H785" i="7"/>
  <c r="G785" i="7"/>
  <c r="H791" i="7"/>
  <c r="G791" i="7"/>
  <c r="H797" i="7"/>
  <c r="G797" i="7"/>
  <c r="H803" i="7"/>
  <c r="G803" i="7"/>
  <c r="E815" i="7"/>
  <c r="D815" i="7"/>
  <c r="D962" i="7"/>
  <c r="D761" i="7"/>
  <c r="D680" i="7"/>
  <c r="D639" i="7"/>
  <c r="D511" i="7"/>
  <c r="D464" i="7"/>
  <c r="D408" i="7"/>
  <c r="D264" i="7"/>
  <c r="D169" i="7"/>
  <c r="D72" i="7"/>
  <c r="G814" i="7"/>
  <c r="G681" i="7"/>
  <c r="E69" i="7"/>
  <c r="D69" i="7"/>
  <c r="E288" i="7"/>
  <c r="D288" i="7"/>
  <c r="H13" i="7"/>
  <c r="G13" i="7"/>
  <c r="H47" i="7"/>
  <c r="G47" i="7"/>
  <c r="H69" i="7"/>
  <c r="G69" i="7"/>
  <c r="H253" i="7"/>
  <c r="G253" i="7"/>
  <c r="H304" i="7"/>
  <c r="G304" i="7"/>
  <c r="E352" i="7"/>
  <c r="D352" i="7"/>
  <c r="E440" i="7"/>
  <c r="D440" i="7"/>
  <c r="E4" i="7"/>
  <c r="D4" i="7"/>
  <c r="H9" i="7"/>
  <c r="G9" i="7"/>
  <c r="H14" i="7"/>
  <c r="G14" i="7"/>
  <c r="D20" i="7"/>
  <c r="E20" i="7"/>
  <c r="H150" i="7"/>
  <c r="G150" i="7"/>
  <c r="H156" i="7"/>
  <c r="G156" i="7"/>
  <c r="E162" i="7"/>
  <c r="D162" i="7"/>
  <c r="H167" i="7"/>
  <c r="G167" i="7"/>
  <c r="H184" i="7"/>
  <c r="G184" i="7"/>
  <c r="H195" i="7"/>
  <c r="E201" i="7"/>
  <c r="D201" i="7"/>
  <c r="E207" i="7"/>
  <c r="D207" i="7"/>
  <c r="H211" i="7"/>
  <c r="G211" i="7"/>
  <c r="H216" i="7"/>
  <c r="G216" i="7"/>
  <c r="H222" i="7"/>
  <c r="G222" i="7"/>
  <c r="H232" i="7"/>
  <c r="G232" i="7"/>
  <c r="H243" i="7"/>
  <c r="G243" i="7"/>
  <c r="E249" i="7"/>
  <c r="D249" i="7"/>
  <c r="H254" i="7"/>
  <c r="G254" i="7"/>
  <c r="E259" i="7"/>
  <c r="H264" i="7"/>
  <c r="G264" i="7"/>
  <c r="E269" i="7"/>
  <c r="D269" i="7"/>
  <c r="E274" i="7"/>
  <c r="D274" i="7"/>
  <c r="E280" i="7"/>
  <c r="D280" i="7"/>
  <c r="E285" i="7"/>
  <c r="D285" i="7"/>
  <c r="E289" i="7"/>
  <c r="D289" i="7"/>
  <c r="E295" i="7"/>
  <c r="D295" i="7"/>
  <c r="H305" i="7"/>
  <c r="G305" i="7"/>
  <c r="E311" i="7"/>
  <c r="D311" i="7"/>
  <c r="H315" i="7"/>
  <c r="E321" i="7"/>
  <c r="D321" i="7"/>
  <c r="H326" i="7"/>
  <c r="G326" i="7"/>
  <c r="H331" i="7"/>
  <c r="G331" i="7"/>
  <c r="E337" i="7"/>
  <c r="D337" i="7"/>
  <c r="H342" i="7"/>
  <c r="G342" i="7"/>
  <c r="H347" i="7"/>
  <c r="G347" i="7"/>
  <c r="E358" i="7"/>
  <c r="D358" i="7"/>
  <c r="H363" i="7"/>
  <c r="G363" i="7"/>
  <c r="H369" i="7"/>
  <c r="G369" i="7"/>
  <c r="E381" i="7"/>
  <c r="D381" i="7"/>
  <c r="H391" i="7"/>
  <c r="G391" i="7"/>
  <c r="E397" i="7"/>
  <c r="D397" i="7"/>
  <c r="E413" i="7"/>
  <c r="D413" i="7"/>
  <c r="H424" i="7"/>
  <c r="G424" i="7"/>
  <c r="E430" i="7"/>
  <c r="D430" i="7"/>
  <c r="H435" i="7"/>
  <c r="G435" i="7"/>
  <c r="E441" i="7"/>
  <c r="D441" i="7"/>
  <c r="H463" i="7"/>
  <c r="G463" i="7"/>
  <c r="H469" i="7"/>
  <c r="G469" i="7"/>
  <c r="E481" i="7"/>
  <c r="D481" i="7"/>
  <c r="E487" i="7"/>
  <c r="D487" i="7"/>
  <c r="H497" i="7"/>
  <c r="G497" i="7"/>
  <c r="H508" i="7"/>
  <c r="G508" i="7"/>
  <c r="E514" i="7"/>
  <c r="D514" i="7"/>
  <c r="E525" i="7"/>
  <c r="D525" i="7"/>
  <c r="E530" i="7"/>
  <c r="D530" i="7"/>
  <c r="H541" i="7"/>
  <c r="G541" i="7"/>
  <c r="E558" i="7"/>
  <c r="D558" i="7"/>
  <c r="E570" i="7"/>
  <c r="D570" i="7"/>
  <c r="H575" i="7"/>
  <c r="G575" i="7"/>
  <c r="E587" i="7"/>
  <c r="D587" i="7"/>
  <c r="H632" i="7"/>
  <c r="G632" i="7"/>
  <c r="E650" i="7"/>
  <c r="D650" i="7"/>
  <c r="E656" i="7"/>
  <c r="D656" i="7"/>
  <c r="E662" i="7"/>
  <c r="D662" i="7"/>
  <c r="E668" i="7"/>
  <c r="D668" i="7"/>
  <c r="E686" i="7"/>
  <c r="D686" i="7"/>
  <c r="E739" i="7"/>
  <c r="D739" i="7"/>
  <c r="D856" i="7"/>
  <c r="D785" i="7"/>
  <c r="D679" i="7"/>
  <c r="D557" i="7"/>
  <c r="D509" i="7"/>
  <c r="D459" i="7"/>
  <c r="D396" i="7"/>
  <c r="D326" i="7"/>
  <c r="D168" i="7"/>
  <c r="G909" i="7"/>
  <c r="G809" i="7"/>
  <c r="G374" i="7"/>
  <c r="G173" i="7"/>
  <c r="E330" i="7"/>
  <c r="D330" i="7"/>
  <c r="H63" i="7"/>
  <c r="G63" i="7"/>
  <c r="E661" i="7"/>
  <c r="D661" i="7"/>
  <c r="H99" i="7"/>
  <c r="G99" i="7"/>
  <c r="H111" i="7"/>
  <c r="G111" i="7"/>
  <c r="H128" i="7"/>
  <c r="G128" i="7"/>
  <c r="H140" i="7"/>
  <c r="G140" i="7"/>
  <c r="E151" i="7"/>
  <c r="D151" i="7"/>
  <c r="H162" i="7"/>
  <c r="G162" i="7"/>
  <c r="E174" i="7"/>
  <c r="D174" i="7"/>
  <c r="E185" i="7"/>
  <c r="D185" i="7"/>
  <c r="H190" i="7"/>
  <c r="G190" i="7"/>
  <c r="H201" i="7"/>
  <c r="G201" i="7"/>
  <c r="H249" i="7"/>
  <c r="G249" i="7"/>
  <c r="E343" i="7"/>
  <c r="D343" i="7"/>
  <c r="E353" i="7"/>
  <c r="E364" i="7"/>
  <c r="D364" i="7"/>
  <c r="H375" i="7"/>
  <c r="H386" i="7"/>
  <c r="G386" i="7"/>
  <c r="H419" i="7"/>
  <c r="G419" i="7"/>
  <c r="H430" i="7"/>
  <c r="G430" i="7"/>
  <c r="E458" i="7"/>
  <c r="D458" i="7"/>
  <c r="E470" i="7"/>
  <c r="D470" i="7"/>
  <c r="H487" i="7"/>
  <c r="G487" i="7"/>
  <c r="H530" i="7"/>
  <c r="G530" i="7"/>
  <c r="E633" i="7"/>
  <c r="D633" i="7"/>
  <c r="H650" i="7"/>
  <c r="G650" i="7"/>
  <c r="H656" i="7"/>
  <c r="G656" i="7"/>
  <c r="H662" i="7"/>
  <c r="G662" i="7"/>
  <c r="H674" i="7"/>
  <c r="G674" i="7"/>
  <c r="G680" i="7"/>
  <c r="H680" i="7"/>
  <c r="E716" i="7"/>
  <c r="D716" i="7"/>
  <c r="H721" i="7"/>
  <c r="G721" i="7"/>
  <c r="H727" i="7"/>
  <c r="G727" i="7"/>
  <c r="H733" i="7"/>
  <c r="G733" i="7"/>
  <c r="H739" i="7"/>
  <c r="G739" i="7"/>
  <c r="D556" i="7"/>
  <c r="D456" i="7"/>
  <c r="D154" i="7"/>
  <c r="D50" i="7"/>
  <c r="G652" i="7"/>
  <c r="G516" i="7"/>
  <c r="G365" i="7"/>
  <c r="G118" i="7"/>
  <c r="H2" i="7"/>
  <c r="G2" i="7"/>
  <c r="H18" i="7"/>
  <c r="G18" i="7"/>
  <c r="H35" i="7"/>
  <c r="G35" i="7"/>
  <c r="E63" i="7"/>
  <c r="D63" i="7"/>
  <c r="H86" i="7"/>
  <c r="G86" i="7"/>
  <c r="E115" i="7"/>
  <c r="D115" i="7"/>
  <c r="H126" i="7"/>
  <c r="G126" i="7"/>
  <c r="H138" i="7"/>
  <c r="G138" i="7"/>
  <c r="E325" i="7"/>
  <c r="D325" i="7"/>
  <c r="H335" i="7"/>
  <c r="G335" i="7"/>
  <c r="E362" i="7"/>
  <c r="D362" i="7"/>
  <c r="H379" i="7"/>
  <c r="G379" i="7"/>
  <c r="H395" i="7"/>
  <c r="G395" i="7"/>
  <c r="H428" i="7"/>
  <c r="G428" i="7"/>
  <c r="E524" i="7"/>
  <c r="D524" i="7"/>
  <c r="H556" i="7"/>
  <c r="G556" i="7"/>
  <c r="E625" i="7"/>
  <c r="D625" i="7"/>
  <c r="H648" i="7"/>
  <c r="G648" i="7"/>
  <c r="H666" i="7"/>
  <c r="G666" i="7"/>
  <c r="E714" i="7"/>
  <c r="D714" i="7"/>
  <c r="H725" i="7"/>
  <c r="G725" i="7"/>
  <c r="E832" i="7"/>
  <c r="D832" i="7"/>
  <c r="H849" i="7"/>
  <c r="G849" i="7"/>
  <c r="H867" i="7"/>
  <c r="G867" i="7"/>
  <c r="H891" i="7"/>
  <c r="G891" i="7"/>
  <c r="H921" i="7"/>
  <c r="G921" i="7"/>
  <c r="H58" i="7"/>
  <c r="G58" i="7"/>
  <c r="H237" i="7"/>
  <c r="G237" i="7"/>
  <c r="H242" i="7"/>
  <c r="G242" i="7"/>
  <c r="H258" i="7"/>
  <c r="G258" i="7"/>
  <c r="E279" i="7"/>
  <c r="D279" i="7"/>
  <c r="E294" i="7"/>
  <c r="D294" i="7"/>
  <c r="E310" i="7"/>
  <c r="E320" i="7"/>
  <c r="D320" i="7"/>
  <c r="E336" i="7"/>
  <c r="D336" i="7"/>
  <c r="H362" i="7"/>
  <c r="G362" i="7"/>
  <c r="H423" i="7"/>
  <c r="G423" i="7"/>
  <c r="H451" i="7"/>
  <c r="G451" i="7"/>
  <c r="H643" i="7"/>
  <c r="G643" i="7"/>
  <c r="E667" i="7"/>
  <c r="D667" i="7"/>
  <c r="H696" i="7"/>
  <c r="G696" i="7"/>
  <c r="H826" i="7"/>
  <c r="G826" i="7"/>
  <c r="H838" i="7"/>
  <c r="G838" i="7"/>
  <c r="E880" i="7"/>
  <c r="D880" i="7"/>
  <c r="H4" i="7"/>
  <c r="G4" i="7"/>
  <c r="H105" i="7"/>
  <c r="G105" i="7"/>
  <c r="E117" i="7"/>
  <c r="D117" i="7"/>
  <c r="H122" i="7"/>
  <c r="G122" i="7"/>
  <c r="H134" i="7"/>
  <c r="G134" i="7"/>
  <c r="H145" i="7"/>
  <c r="G145" i="7"/>
  <c r="E157" i="7"/>
  <c r="D157" i="7"/>
  <c r="H179" i="7"/>
  <c r="G179" i="7"/>
  <c r="E212" i="7"/>
  <c r="D212" i="7"/>
  <c r="H227" i="7"/>
  <c r="G227" i="7"/>
  <c r="E233" i="7"/>
  <c r="D233" i="7"/>
  <c r="H238" i="7"/>
  <c r="E244" i="7"/>
  <c r="D244" i="7"/>
  <c r="E255" i="7"/>
  <c r="D255" i="7"/>
  <c r="H259" i="7"/>
  <c r="G259" i="7"/>
  <c r="H274" i="7"/>
  <c r="G274" i="7"/>
  <c r="H289" i="7"/>
  <c r="G289" i="7"/>
  <c r="H295" i="7"/>
  <c r="G295" i="7"/>
  <c r="H300" i="7"/>
  <c r="G300" i="7"/>
  <c r="E306" i="7"/>
  <c r="D306" i="7"/>
  <c r="E316" i="7"/>
  <c r="D316" i="7"/>
  <c r="E327" i="7"/>
  <c r="D327" i="7"/>
  <c r="H337" i="7"/>
  <c r="G337" i="7"/>
  <c r="H358" i="7"/>
  <c r="G358" i="7"/>
  <c r="E370" i="7"/>
  <c r="D370" i="7"/>
  <c r="H381" i="7"/>
  <c r="G381" i="7"/>
  <c r="E392" i="7"/>
  <c r="D392" i="7"/>
  <c r="H397" i="7"/>
  <c r="G397" i="7"/>
  <c r="E403" i="7"/>
  <c r="H413" i="7"/>
  <c r="G413" i="7"/>
  <c r="E425" i="7"/>
  <c r="D425" i="7"/>
  <c r="H475" i="7"/>
  <c r="G475" i="7"/>
  <c r="H481" i="7"/>
  <c r="G481" i="7"/>
  <c r="H492" i="7"/>
  <c r="G492" i="7"/>
  <c r="E498" i="7"/>
  <c r="D498" i="7"/>
  <c r="H520" i="7"/>
  <c r="G520" i="7"/>
  <c r="H525" i="7"/>
  <c r="G525" i="7"/>
  <c r="H536" i="7"/>
  <c r="G536" i="7"/>
  <c r="E542" i="7"/>
  <c r="D542" i="7"/>
  <c r="H558" i="7"/>
  <c r="G558" i="7"/>
  <c r="E605" i="7"/>
  <c r="D605" i="7"/>
  <c r="H610" i="7"/>
  <c r="G610" i="7"/>
  <c r="E616" i="7"/>
  <c r="D616" i="7"/>
  <c r="E627" i="7"/>
  <c r="D627" i="7"/>
  <c r="H668" i="7"/>
  <c r="G668" i="7"/>
  <c r="H65" i="7"/>
  <c r="G65" i="7"/>
  <c r="H71" i="7"/>
  <c r="G71" i="7"/>
  <c r="E83" i="7"/>
  <c r="D83" i="7"/>
  <c r="E89" i="7"/>
  <c r="D89" i="7"/>
  <c r="E100" i="7"/>
  <c r="D100" i="7"/>
  <c r="E106" i="7"/>
  <c r="D106" i="7"/>
  <c r="E123" i="7"/>
  <c r="D123" i="7"/>
  <c r="E129" i="7"/>
  <c r="D129" i="7"/>
  <c r="E135" i="7"/>
  <c r="D135" i="7"/>
  <c r="H151" i="7"/>
  <c r="G151" i="7"/>
  <c r="H157" i="7"/>
  <c r="G157" i="7"/>
  <c r="E163" i="7"/>
  <c r="D163" i="7"/>
  <c r="H168" i="7"/>
  <c r="G168" i="7"/>
  <c r="H174" i="7"/>
  <c r="G174" i="7"/>
  <c r="E180" i="7"/>
  <c r="D180" i="7"/>
  <c r="H185" i="7"/>
  <c r="G185" i="7"/>
  <c r="E191" i="7"/>
  <c r="D191" i="7"/>
  <c r="E196" i="7"/>
  <c r="H207" i="7"/>
  <c r="H212" i="7"/>
  <c r="G212" i="7"/>
  <c r="H217" i="7"/>
  <c r="G217" i="7"/>
  <c r="E223" i="7"/>
  <c r="E228" i="7"/>
  <c r="D228" i="7"/>
  <c r="H233" i="7"/>
  <c r="G233" i="7"/>
  <c r="E239" i="7"/>
  <c r="D239" i="7"/>
  <c r="H244" i="7"/>
  <c r="G244" i="7"/>
  <c r="H255" i="7"/>
  <c r="G255" i="7"/>
  <c r="E260" i="7"/>
  <c r="D260" i="7"/>
  <c r="H280" i="7"/>
  <c r="H285" i="7"/>
  <c r="E296" i="7"/>
  <c r="D296" i="7"/>
  <c r="E301" i="7"/>
  <c r="D301" i="7"/>
  <c r="H306" i="7"/>
  <c r="G306" i="7"/>
  <c r="H311" i="7"/>
  <c r="H321" i="7"/>
  <c r="H327" i="7"/>
  <c r="G327" i="7"/>
  <c r="E332" i="7"/>
  <c r="H343" i="7"/>
  <c r="G343" i="7"/>
  <c r="H348" i="7"/>
  <c r="G348" i="7"/>
  <c r="H353" i="7"/>
  <c r="G353" i="7"/>
  <c r="E359" i="7"/>
  <c r="D359" i="7"/>
  <c r="H364" i="7"/>
  <c r="G364" i="7"/>
  <c r="H370" i="7"/>
  <c r="G370" i="7"/>
  <c r="E376" i="7"/>
  <c r="D376" i="7"/>
  <c r="E387" i="7"/>
  <c r="D387" i="7"/>
  <c r="H392" i="7"/>
  <c r="G392" i="7"/>
  <c r="E398" i="7"/>
  <c r="D398" i="7"/>
  <c r="H403" i="7"/>
  <c r="G403" i="7"/>
  <c r="E414" i="7"/>
  <c r="D414" i="7"/>
  <c r="E420" i="7"/>
  <c r="D420" i="7"/>
  <c r="G425" i="7"/>
  <c r="H425" i="7"/>
  <c r="H447" i="7"/>
  <c r="G447" i="7"/>
  <c r="H453" i="7"/>
  <c r="G453" i="7"/>
  <c r="H458" i="7"/>
  <c r="G458" i="7"/>
  <c r="H464" i="7"/>
  <c r="G464" i="7"/>
  <c r="E476" i="7"/>
  <c r="D476" i="7"/>
  <c r="E482" i="7"/>
  <c r="D482" i="7"/>
  <c r="E488" i="7"/>
  <c r="D488" i="7"/>
  <c r="H498" i="7"/>
  <c r="G498" i="7"/>
  <c r="H509" i="7"/>
  <c r="G509" i="7"/>
  <c r="E515" i="7"/>
  <c r="D515" i="7"/>
  <c r="E526" i="7"/>
  <c r="D526" i="7"/>
  <c r="E553" i="7"/>
  <c r="D553" i="7"/>
  <c r="H605" i="7"/>
  <c r="G605" i="7"/>
  <c r="E611" i="7"/>
  <c r="D611" i="7"/>
  <c r="H616" i="7"/>
  <c r="G616" i="7"/>
  <c r="H621" i="7"/>
  <c r="H627" i="7"/>
  <c r="G627" i="7"/>
  <c r="H639" i="7"/>
  <c r="G639" i="7"/>
  <c r="E645" i="7"/>
  <c r="D645" i="7"/>
  <c r="H698" i="7"/>
  <c r="G698" i="7"/>
  <c r="H704" i="7"/>
  <c r="G704" i="7"/>
  <c r="H710" i="7"/>
  <c r="G710" i="7"/>
  <c r="H716" i="7"/>
  <c r="G716" i="7"/>
  <c r="E734" i="7"/>
  <c r="D734" i="7"/>
  <c r="E888" i="7"/>
  <c r="D888" i="7"/>
  <c r="E900" i="7"/>
  <c r="D900" i="7"/>
  <c r="E906" i="7"/>
  <c r="D906" i="7"/>
  <c r="E918" i="7"/>
  <c r="D918" i="7"/>
  <c r="E924" i="7"/>
  <c r="D924" i="7"/>
  <c r="D752" i="7"/>
  <c r="D500" i="7"/>
  <c r="D449" i="7"/>
  <c r="D386" i="7"/>
  <c r="D242" i="7"/>
  <c r="D146" i="7"/>
  <c r="D46" i="7"/>
  <c r="G514" i="7"/>
  <c r="G117" i="7"/>
  <c r="E15" i="7"/>
  <c r="D15" i="7"/>
  <c r="H31" i="7"/>
  <c r="G31" i="7"/>
  <c r="E37" i="7"/>
  <c r="D37" i="7"/>
  <c r="E43" i="7"/>
  <c r="D43" i="7"/>
  <c r="E54" i="7"/>
  <c r="D54" i="7"/>
  <c r="H59" i="7"/>
  <c r="G59" i="7"/>
  <c r="E70" i="7"/>
  <c r="D70" i="7"/>
  <c r="H81" i="7"/>
  <c r="G81" i="7"/>
  <c r="H87" i="7"/>
  <c r="G87" i="7"/>
  <c r="E110" i="7"/>
  <c r="D110" i="7"/>
  <c r="H115" i="7"/>
  <c r="G115" i="7"/>
  <c r="E127" i="7"/>
  <c r="D127" i="7"/>
  <c r="E133" i="7"/>
  <c r="D133" i="7"/>
  <c r="E139" i="7"/>
  <c r="D139" i="7"/>
  <c r="E144" i="7"/>
  <c r="D144" i="7"/>
  <c r="H160" i="7"/>
  <c r="G160" i="7"/>
  <c r="H165" i="7"/>
  <c r="G165" i="7"/>
  <c r="H177" i="7"/>
  <c r="G177" i="7"/>
  <c r="E199" i="7"/>
  <c r="D199" i="7"/>
  <c r="H209" i="7"/>
  <c r="G209" i="7"/>
  <c r="H214" i="7"/>
  <c r="G214" i="7"/>
  <c r="H220" i="7"/>
  <c r="G220" i="7"/>
  <c r="H240" i="7"/>
  <c r="G240" i="7"/>
  <c r="E246" i="7"/>
  <c r="D246" i="7"/>
  <c r="H251" i="7"/>
  <c r="G251" i="7"/>
  <c r="E257" i="7"/>
  <c r="D257" i="7"/>
  <c r="E262" i="7"/>
  <c r="D262" i="7"/>
  <c r="H271" i="7"/>
  <c r="G271" i="7"/>
  <c r="E277" i="7"/>
  <c r="D277" i="7"/>
  <c r="E282" i="7"/>
  <c r="D282" i="7"/>
  <c r="E287" i="7"/>
  <c r="D287" i="7"/>
  <c r="E292" i="7"/>
  <c r="D292" i="7"/>
  <c r="E303" i="7"/>
  <c r="D303" i="7"/>
  <c r="H317" i="7"/>
  <c r="G317" i="7"/>
  <c r="H328" i="7"/>
  <c r="G328" i="7"/>
  <c r="H333" i="7"/>
  <c r="G333" i="7"/>
  <c r="H339" i="7"/>
  <c r="G339" i="7"/>
  <c r="E350" i="7"/>
  <c r="D350" i="7"/>
  <c r="E355" i="7"/>
  <c r="D355" i="7"/>
  <c r="H360" i="7"/>
  <c r="G360" i="7"/>
  <c r="E366" i="7"/>
  <c r="D366" i="7"/>
  <c r="H382" i="7"/>
  <c r="G382" i="7"/>
  <c r="E388" i="7"/>
  <c r="D388" i="7"/>
  <c r="E399" i="7"/>
  <c r="D399" i="7"/>
  <c r="H409" i="7"/>
  <c r="G409" i="7"/>
  <c r="H414" i="7"/>
  <c r="G414" i="7"/>
  <c r="H479" i="7"/>
  <c r="G479" i="7"/>
  <c r="H495" i="7"/>
  <c r="G495" i="7"/>
  <c r="H501" i="7"/>
  <c r="G501" i="7"/>
  <c r="H522" i="7"/>
  <c r="G522" i="7"/>
  <c r="H527" i="7"/>
  <c r="G527" i="7"/>
  <c r="E549" i="7"/>
  <c r="D549" i="7"/>
  <c r="H581" i="7"/>
  <c r="G581" i="7"/>
  <c r="H587" i="7"/>
  <c r="G587" i="7"/>
  <c r="H598" i="7"/>
  <c r="G598" i="7"/>
  <c r="E609" i="7"/>
  <c r="D609" i="7"/>
  <c r="H614" i="7"/>
  <c r="G614" i="7"/>
  <c r="H625" i="7"/>
  <c r="G625" i="7"/>
  <c r="H647" i="7"/>
  <c r="G647" i="7"/>
  <c r="E659" i="7"/>
  <c r="D659" i="7"/>
  <c r="E671" i="7"/>
  <c r="D671" i="7"/>
  <c r="H682" i="7"/>
  <c r="G682" i="7"/>
  <c r="H693" i="7"/>
  <c r="G693" i="7"/>
  <c r="H705" i="7"/>
  <c r="G705" i="7"/>
  <c r="E717" i="7"/>
  <c r="D717" i="7"/>
  <c r="H728" i="7"/>
  <c r="G728" i="7"/>
  <c r="H745" i="7"/>
  <c r="G745" i="7"/>
  <c r="H815" i="7"/>
  <c r="G815" i="7"/>
  <c r="E827" i="7"/>
  <c r="D827" i="7"/>
  <c r="E839" i="7"/>
  <c r="D839" i="7"/>
  <c r="H850" i="7"/>
  <c r="G850" i="7"/>
  <c r="H856" i="7"/>
  <c r="G856" i="7"/>
  <c r="H868" i="7"/>
  <c r="G868" i="7"/>
  <c r="H874" i="7"/>
  <c r="G874" i="7"/>
  <c r="E886" i="7"/>
  <c r="D886" i="7"/>
  <c r="E898" i="7"/>
  <c r="D898" i="7"/>
  <c r="E910" i="7"/>
  <c r="D910" i="7"/>
  <c r="E922" i="7"/>
  <c r="D922" i="7"/>
  <c r="E934" i="7"/>
  <c r="D934" i="7"/>
  <c r="H939" i="7"/>
  <c r="G939" i="7"/>
  <c r="H945" i="7"/>
  <c r="G945" i="7"/>
  <c r="H956" i="7"/>
  <c r="G956" i="7"/>
  <c r="H997" i="7"/>
  <c r="G997" i="7"/>
  <c r="D999" i="7"/>
  <c r="D984" i="7"/>
  <c r="D966" i="7"/>
  <c r="D951" i="7"/>
  <c r="D870" i="7"/>
  <c r="D855" i="7"/>
  <c r="D840" i="7"/>
  <c r="D822" i="7"/>
  <c r="D792" i="7"/>
  <c r="D774" i="7"/>
  <c r="D744" i="7"/>
  <c r="D726" i="7"/>
  <c r="D696" i="7"/>
  <c r="D678" i="7"/>
  <c r="D663" i="7"/>
  <c r="D643" i="7"/>
  <c r="D571" i="7"/>
  <c r="D463" i="7"/>
  <c r="D447" i="7"/>
  <c r="D215" i="7"/>
  <c r="D189" i="7"/>
  <c r="D93" i="7"/>
  <c r="D71" i="7"/>
  <c r="G934" i="7"/>
  <c r="G906" i="7"/>
  <c r="G843" i="7"/>
  <c r="G808" i="7"/>
  <c r="G778" i="7"/>
  <c r="G714" i="7"/>
  <c r="G679" i="7"/>
  <c r="G651" i="7"/>
  <c r="G547" i="7"/>
  <c r="G171" i="7"/>
  <c r="G98" i="7"/>
  <c r="E5" i="7"/>
  <c r="H10" i="7"/>
  <c r="G10" i="7"/>
  <c r="H15" i="7"/>
  <c r="G15" i="7"/>
  <c r="H20" i="7"/>
  <c r="G20" i="7"/>
  <c r="H26" i="7"/>
  <c r="G26" i="7"/>
  <c r="E32" i="7"/>
  <c r="D32" i="7"/>
  <c r="H37" i="7"/>
  <c r="G37" i="7"/>
  <c r="H43" i="7"/>
  <c r="G43" i="7"/>
  <c r="E49" i="7"/>
  <c r="D49" i="7"/>
  <c r="H54" i="7"/>
  <c r="G54" i="7"/>
  <c r="H64" i="7"/>
  <c r="H70" i="7"/>
  <c r="G70" i="7"/>
  <c r="H76" i="7"/>
  <c r="G76" i="7"/>
  <c r="E82" i="7"/>
  <c r="D82" i="7"/>
  <c r="H104" i="7"/>
  <c r="G104" i="7"/>
  <c r="H110" i="7"/>
  <c r="G110" i="7"/>
  <c r="H121" i="7"/>
  <c r="G121" i="7"/>
  <c r="H127" i="7"/>
  <c r="G127" i="7"/>
  <c r="H133" i="7"/>
  <c r="G133" i="7"/>
  <c r="H139" i="7"/>
  <c r="G139" i="7"/>
  <c r="H144" i="7"/>
  <c r="G144" i="7"/>
  <c r="H149" i="7"/>
  <c r="E155" i="7"/>
  <c r="E166" i="7"/>
  <c r="D166" i="7"/>
  <c r="E178" i="7"/>
  <c r="D178" i="7"/>
  <c r="H188" i="7"/>
  <c r="G188" i="7"/>
  <c r="H199" i="7"/>
  <c r="G199" i="7"/>
  <c r="H205" i="7"/>
  <c r="G205" i="7"/>
  <c r="E210" i="7"/>
  <c r="D210" i="7"/>
  <c r="E221" i="7"/>
  <c r="D221" i="7"/>
  <c r="E226" i="7"/>
  <c r="D226" i="7"/>
  <c r="E236" i="7"/>
  <c r="E241" i="7"/>
  <c r="D241" i="7"/>
  <c r="H246" i="7"/>
  <c r="G246" i="7"/>
  <c r="H262" i="7"/>
  <c r="G262" i="7"/>
  <c r="H277" i="7"/>
  <c r="G277" i="7"/>
  <c r="H282" i="7"/>
  <c r="G282" i="7"/>
  <c r="H292" i="7"/>
  <c r="G292" i="7"/>
  <c r="H308" i="7"/>
  <c r="G308" i="7"/>
  <c r="H313" i="7"/>
  <c r="G313" i="7"/>
  <c r="E318" i="7"/>
  <c r="D318" i="7"/>
  <c r="H323" i="7"/>
  <c r="G323" i="7"/>
  <c r="E329" i="7"/>
  <c r="D329" i="7"/>
  <c r="E340" i="7"/>
  <c r="D340" i="7"/>
  <c r="H355" i="7"/>
  <c r="G355" i="7"/>
  <c r="H366" i="7"/>
  <c r="G366" i="7"/>
  <c r="H372" i="7"/>
  <c r="G372" i="7"/>
  <c r="H377" i="7"/>
  <c r="E383" i="7"/>
  <c r="D383" i="7"/>
  <c r="H388" i="7"/>
  <c r="G388" i="7"/>
  <c r="H399" i="7"/>
  <c r="G399" i="7"/>
  <c r="H404" i="7"/>
  <c r="G404" i="7"/>
  <c r="E415" i="7"/>
  <c r="D415" i="7"/>
  <c r="E421" i="7"/>
  <c r="D421" i="7"/>
  <c r="E426" i="7"/>
  <c r="D426" i="7"/>
  <c r="E431" i="7"/>
  <c r="H436" i="7"/>
  <c r="G436" i="7"/>
  <c r="H452" i="7"/>
  <c r="G452" i="7"/>
  <c r="E457" i="7"/>
  <c r="H462" i="7"/>
  <c r="G462" i="7"/>
  <c r="H468" i="7"/>
  <c r="G468" i="7"/>
  <c r="H474" i="7"/>
  <c r="G474" i="7"/>
  <c r="E491" i="7"/>
  <c r="D491" i="7"/>
  <c r="E502" i="7"/>
  <c r="D502" i="7"/>
  <c r="H512" i="7"/>
  <c r="H517" i="7"/>
  <c r="E539" i="7"/>
  <c r="D539" i="7"/>
  <c r="E554" i="7"/>
  <c r="D554" i="7"/>
  <c r="H559" i="7"/>
  <c r="G559" i="7"/>
  <c r="H576" i="7"/>
  <c r="G576" i="7"/>
  <c r="E599" i="7"/>
  <c r="D599" i="7"/>
  <c r="H620" i="7"/>
  <c r="G620" i="7"/>
  <c r="E626" i="7"/>
  <c r="D626" i="7"/>
  <c r="H642" i="7"/>
  <c r="G642" i="7"/>
  <c r="H659" i="7"/>
  <c r="G659" i="7"/>
  <c r="H665" i="7"/>
  <c r="G665" i="7"/>
  <c r="H671" i="7"/>
  <c r="G671" i="7"/>
  <c r="H677" i="7"/>
  <c r="G677" i="7"/>
  <c r="E683" i="7"/>
  <c r="D683" i="7"/>
  <c r="E694" i="7"/>
  <c r="D694" i="7"/>
  <c r="E706" i="7"/>
  <c r="D706" i="7"/>
  <c r="E729" i="7"/>
  <c r="D729" i="7"/>
  <c r="H734" i="7"/>
  <c r="H740" i="7"/>
  <c r="G740" i="7"/>
  <c r="H756" i="7"/>
  <c r="G756" i="7"/>
  <c r="H768" i="7"/>
  <c r="G768" i="7"/>
  <c r="H786" i="7"/>
  <c r="G786" i="7"/>
  <c r="H792" i="7"/>
  <c r="G792" i="7"/>
  <c r="H804" i="7"/>
  <c r="G804" i="7"/>
  <c r="H821" i="7"/>
  <c r="G821" i="7"/>
  <c r="H827" i="7"/>
  <c r="G827" i="7"/>
  <c r="H833" i="7"/>
  <c r="G833" i="7"/>
  <c r="H839" i="7"/>
  <c r="G839" i="7"/>
  <c r="E851" i="7"/>
  <c r="D851" i="7"/>
  <c r="E863" i="7"/>
  <c r="D863" i="7"/>
  <c r="E875" i="7"/>
  <c r="D875" i="7"/>
  <c r="H898" i="7"/>
  <c r="G898" i="7"/>
  <c r="H916" i="7"/>
  <c r="G916" i="7"/>
  <c r="E946" i="7"/>
  <c r="D946" i="7"/>
  <c r="E957" i="7"/>
  <c r="D957" i="7"/>
  <c r="H968" i="7"/>
  <c r="G968" i="7"/>
  <c r="H974" i="7"/>
  <c r="G974" i="7"/>
  <c r="H980" i="7"/>
  <c r="G980" i="7"/>
  <c r="D998" i="7"/>
  <c r="D980" i="7"/>
  <c r="D932" i="7"/>
  <c r="D917" i="7"/>
  <c r="D902" i="7"/>
  <c r="D884" i="7"/>
  <c r="D869" i="7"/>
  <c r="D854" i="7"/>
  <c r="D821" i="7"/>
  <c r="D740" i="7"/>
  <c r="D725" i="7"/>
  <c r="D710" i="7"/>
  <c r="D692" i="7"/>
  <c r="D677" i="7"/>
  <c r="D642" i="7"/>
  <c r="D606" i="7"/>
  <c r="D534" i="7"/>
  <c r="D405" i="7"/>
  <c r="D309" i="7"/>
  <c r="D188" i="7"/>
  <c r="D140" i="7"/>
  <c r="D44" i="7"/>
  <c r="D21" i="7"/>
  <c r="G990" i="7"/>
  <c r="G963" i="7"/>
  <c r="G904" i="7"/>
  <c r="G840" i="7"/>
  <c r="G807" i="7"/>
  <c r="G775" i="7"/>
  <c r="G742" i="7"/>
  <c r="G712" i="7"/>
  <c r="G678" i="7"/>
  <c r="G615" i="7"/>
  <c r="G507" i="7"/>
  <c r="H5" i="7"/>
  <c r="G5" i="7"/>
  <c r="E16" i="7"/>
  <c r="D16" i="7"/>
  <c r="H32" i="7"/>
  <c r="G32" i="7"/>
  <c r="H49" i="7"/>
  <c r="G49" i="7"/>
  <c r="E55" i="7"/>
  <c r="D55" i="7"/>
  <c r="E65" i="7"/>
  <c r="D65" i="7"/>
  <c r="E77" i="7"/>
  <c r="D77" i="7"/>
  <c r="H82" i="7"/>
  <c r="G82" i="7"/>
  <c r="H88" i="7"/>
  <c r="G88" i="7"/>
  <c r="E111" i="7"/>
  <c r="D111" i="7"/>
  <c r="H116" i="7"/>
  <c r="G116" i="7"/>
  <c r="E128" i="7"/>
  <c r="D128" i="7"/>
  <c r="E145" i="7"/>
  <c r="D145" i="7"/>
  <c r="E150" i="7"/>
  <c r="D150" i="7"/>
  <c r="H155" i="7"/>
  <c r="G155" i="7"/>
  <c r="H166" i="7"/>
  <c r="G166" i="7"/>
  <c r="H172" i="7"/>
  <c r="G172" i="7"/>
  <c r="H178" i="7"/>
  <c r="G178" i="7"/>
  <c r="E206" i="7"/>
  <c r="D206" i="7"/>
  <c r="H210" i="7"/>
  <c r="G210" i="7"/>
  <c r="H215" i="7"/>
  <c r="G215" i="7"/>
  <c r="H221" i="7"/>
  <c r="G221" i="7"/>
  <c r="H236" i="7"/>
  <c r="G236" i="7"/>
  <c r="H241" i="7"/>
  <c r="G241" i="7"/>
  <c r="E247" i="7"/>
  <c r="D247" i="7"/>
  <c r="H252" i="7"/>
  <c r="G252" i="7"/>
  <c r="E283" i="7"/>
  <c r="D283" i="7"/>
  <c r="E293" i="7"/>
  <c r="D293" i="7"/>
  <c r="H318" i="7"/>
  <c r="G318" i="7"/>
  <c r="H334" i="7"/>
  <c r="G334" i="7"/>
  <c r="H340" i="7"/>
  <c r="G340" i="7"/>
  <c r="E351" i="7"/>
  <c r="D351" i="7"/>
  <c r="E367" i="7"/>
  <c r="D367" i="7"/>
  <c r="E373" i="7"/>
  <c r="D373" i="7"/>
  <c r="E378" i="7"/>
  <c r="D378" i="7"/>
  <c r="H383" i="7"/>
  <c r="G383" i="7"/>
  <c r="E389" i="7"/>
  <c r="D389" i="7"/>
  <c r="E400" i="7"/>
  <c r="D400" i="7"/>
  <c r="H415" i="7"/>
  <c r="G415" i="7"/>
  <c r="H421" i="7"/>
  <c r="G421" i="7"/>
  <c r="H431" i="7"/>
  <c r="G431" i="7"/>
  <c r="E442" i="7"/>
  <c r="D442" i="7"/>
  <c r="E453" i="7"/>
  <c r="D453" i="7"/>
  <c r="H457" i="7"/>
  <c r="G457" i="7"/>
  <c r="H480" i="7"/>
  <c r="G480" i="7"/>
  <c r="H496" i="7"/>
  <c r="G496" i="7"/>
  <c r="H502" i="7"/>
  <c r="G502" i="7"/>
  <c r="E513" i="7"/>
  <c r="D513" i="7"/>
  <c r="E518" i="7"/>
  <c r="D518" i="7"/>
  <c r="H523" i="7"/>
  <c r="G523" i="7"/>
  <c r="H539" i="7"/>
  <c r="G539" i="7"/>
  <c r="H544" i="7"/>
  <c r="H554" i="7"/>
  <c r="G554" i="7"/>
  <c r="H565" i="7"/>
  <c r="G565" i="7"/>
  <c r="H599" i="7"/>
  <c r="G599" i="7"/>
  <c r="E610" i="7"/>
  <c r="D610" i="7"/>
  <c r="E621" i="7"/>
  <c r="D621" i="7"/>
  <c r="H626" i="7"/>
  <c r="G626" i="7"/>
  <c r="H683" i="7"/>
  <c r="G683" i="7"/>
  <c r="H689" i="7"/>
  <c r="G689" i="7"/>
  <c r="H706" i="7"/>
  <c r="G706" i="7"/>
  <c r="E718" i="7"/>
  <c r="D718" i="7"/>
  <c r="H723" i="7"/>
  <c r="G723" i="7"/>
  <c r="H729" i="7"/>
  <c r="G729" i="7"/>
  <c r="E741" i="7"/>
  <c r="D741" i="7"/>
  <c r="H851" i="7"/>
  <c r="G851" i="7"/>
  <c r="H857" i="7"/>
  <c r="G857" i="7"/>
  <c r="H863" i="7"/>
  <c r="G863" i="7"/>
  <c r="H869" i="7"/>
  <c r="G869" i="7"/>
  <c r="H875" i="7"/>
  <c r="G875" i="7"/>
  <c r="H881" i="7"/>
  <c r="G881" i="7"/>
  <c r="E887" i="7"/>
  <c r="D887" i="7"/>
  <c r="E899" i="7"/>
  <c r="D899" i="7"/>
  <c r="E911" i="7"/>
  <c r="D911" i="7"/>
  <c r="E923" i="7"/>
  <c r="D923" i="7"/>
  <c r="E935" i="7"/>
  <c r="D935" i="7"/>
  <c r="H957" i="7"/>
  <c r="G957" i="7"/>
  <c r="E969" i="7"/>
  <c r="D969" i="7"/>
  <c r="E981" i="7"/>
  <c r="D981" i="7"/>
  <c r="H992" i="7"/>
  <c r="G992" i="7"/>
  <c r="D964" i="7"/>
  <c r="D949" i="7"/>
  <c r="D916" i="7"/>
  <c r="D853" i="7"/>
  <c r="D805" i="7"/>
  <c r="D787" i="7"/>
  <c r="D772" i="7"/>
  <c r="D757" i="7"/>
  <c r="D724" i="7"/>
  <c r="D709" i="7"/>
  <c r="D660" i="7"/>
  <c r="D624" i="7"/>
  <c r="D588" i="7"/>
  <c r="D569" i="7"/>
  <c r="D552" i="7"/>
  <c r="D533" i="7"/>
  <c r="D480" i="7"/>
  <c r="D356" i="7"/>
  <c r="D116" i="7"/>
  <c r="D88" i="7"/>
  <c r="G986" i="7"/>
  <c r="G962" i="7"/>
  <c r="G928" i="7"/>
  <c r="G866" i="7"/>
  <c r="G801" i="7"/>
  <c r="G774" i="7"/>
  <c r="G737" i="7"/>
  <c r="G711" i="7"/>
  <c r="G609" i="7"/>
  <c r="G582" i="7"/>
  <c r="G506" i="7"/>
  <c r="G93" i="7"/>
  <c r="E695" i="7"/>
  <c r="D695" i="7"/>
  <c r="E707" i="7"/>
  <c r="D707" i="7"/>
  <c r="E730" i="7"/>
  <c r="D730" i="7"/>
  <c r="H741" i="7"/>
  <c r="G741" i="7"/>
  <c r="H757" i="7"/>
  <c r="G757" i="7"/>
  <c r="H769" i="7"/>
  <c r="G769" i="7"/>
  <c r="H781" i="7"/>
  <c r="G781" i="7"/>
  <c r="H787" i="7"/>
  <c r="G787" i="7"/>
  <c r="H793" i="7"/>
  <c r="G793" i="7"/>
  <c r="H805" i="7"/>
  <c r="G805" i="7"/>
  <c r="H834" i="7"/>
  <c r="G834" i="7"/>
  <c r="H887" i="7"/>
  <c r="G887" i="7"/>
  <c r="H899" i="7"/>
  <c r="G899" i="7"/>
  <c r="H905" i="7"/>
  <c r="G905" i="7"/>
  <c r="H911" i="7"/>
  <c r="G911" i="7"/>
  <c r="H917" i="7"/>
  <c r="G917" i="7"/>
  <c r="H923" i="7"/>
  <c r="G923" i="7"/>
  <c r="H929" i="7"/>
  <c r="G929" i="7"/>
  <c r="H935" i="7"/>
  <c r="G935" i="7"/>
  <c r="E958" i="7"/>
  <c r="D958" i="7"/>
  <c r="H975" i="7"/>
  <c r="G975" i="7"/>
  <c r="H987" i="7"/>
  <c r="G987" i="7"/>
  <c r="E993" i="7"/>
  <c r="D993" i="7"/>
  <c r="D882" i="7"/>
  <c r="D867" i="7"/>
  <c r="D852" i="7"/>
  <c r="D819" i="7"/>
  <c r="D738" i="7"/>
  <c r="D708" i="7"/>
  <c r="D690" i="7"/>
  <c r="D675" i="7"/>
  <c r="D640" i="7"/>
  <c r="D584" i="7"/>
  <c r="D231" i="7"/>
  <c r="D205" i="7"/>
  <c r="D183" i="7"/>
  <c r="D11" i="7"/>
  <c r="G893" i="7"/>
  <c r="G830" i="7"/>
  <c r="G799" i="7"/>
  <c r="G765" i="7"/>
  <c r="G736" i="7"/>
  <c r="G638" i="7"/>
  <c r="G607" i="7"/>
  <c r="G571" i="7"/>
  <c r="G538" i="7"/>
  <c r="G828" i="7"/>
  <c r="G763" i="7"/>
  <c r="G735" i="7"/>
  <c r="G537" i="7"/>
  <c r="E590" i="7"/>
  <c r="D590" i="7"/>
  <c r="H595" i="7"/>
  <c r="G595" i="7"/>
  <c r="H611" i="7"/>
  <c r="G611" i="7"/>
  <c r="E622" i="7"/>
  <c r="D622" i="7"/>
  <c r="H649" i="7"/>
  <c r="G649" i="7"/>
  <c r="H661" i="7"/>
  <c r="G661" i="7"/>
  <c r="H673" i="7"/>
  <c r="G673" i="7"/>
  <c r="E719" i="7"/>
  <c r="D719" i="7"/>
  <c r="E731" i="7"/>
  <c r="D731" i="7"/>
  <c r="H747" i="7"/>
  <c r="G747" i="7"/>
  <c r="H752" i="7"/>
  <c r="G752" i="7"/>
  <c r="H758" i="7"/>
  <c r="G758" i="7"/>
  <c r="H764" i="7"/>
  <c r="G764" i="7"/>
  <c r="H770" i="7"/>
  <c r="G770" i="7"/>
  <c r="H776" i="7"/>
  <c r="G776" i="7"/>
  <c r="H788" i="7"/>
  <c r="G788" i="7"/>
  <c r="H794" i="7"/>
  <c r="G794" i="7"/>
  <c r="H800" i="7"/>
  <c r="G800" i="7"/>
  <c r="H806" i="7"/>
  <c r="G806" i="7"/>
  <c r="H829" i="7"/>
  <c r="G829" i="7"/>
  <c r="H835" i="7"/>
  <c r="G835" i="7"/>
  <c r="H841" i="7"/>
  <c r="G841" i="7"/>
  <c r="H894" i="7"/>
  <c r="G894" i="7"/>
  <c r="H900" i="7"/>
  <c r="G900" i="7"/>
  <c r="H918" i="7"/>
  <c r="G918" i="7"/>
  <c r="D961" i="7"/>
  <c r="D943" i="7"/>
  <c r="D865" i="7"/>
  <c r="D847" i="7"/>
  <c r="D817" i="7"/>
  <c r="D784" i="7"/>
  <c r="D721" i="7"/>
  <c r="D703" i="7"/>
  <c r="D618" i="7"/>
  <c r="D601" i="7"/>
  <c r="D582" i="7"/>
  <c r="D565" i="7"/>
  <c r="D474" i="7"/>
  <c r="D372" i="7"/>
  <c r="D324" i="7"/>
  <c r="G981" i="7"/>
  <c r="G924" i="7"/>
  <c r="G796" i="7"/>
  <c r="G762" i="7"/>
  <c r="G732" i="7"/>
  <c r="G699" i="7"/>
  <c r="G667" i="7"/>
  <c r="G604" i="7"/>
  <c r="G393" i="7"/>
  <c r="G795" i="7"/>
  <c r="G633" i="7"/>
  <c r="H748" i="7"/>
  <c r="G748" i="7"/>
  <c r="H753" i="7"/>
  <c r="G753" i="7"/>
  <c r="H771" i="7"/>
  <c r="G771" i="7"/>
  <c r="H777" i="7"/>
  <c r="G777" i="7"/>
  <c r="H789" i="7"/>
  <c r="G789" i="7"/>
  <c r="E813" i="7"/>
  <c r="D813" i="7"/>
  <c r="H824" i="7"/>
  <c r="G824" i="7"/>
  <c r="H836" i="7"/>
  <c r="G836" i="7"/>
  <c r="H842" i="7"/>
  <c r="G842" i="7"/>
  <c r="H883" i="7"/>
  <c r="G883" i="7"/>
  <c r="H889" i="7"/>
  <c r="G889" i="7"/>
  <c r="H895" i="7"/>
  <c r="G895" i="7"/>
  <c r="H901" i="7"/>
  <c r="G901" i="7"/>
  <c r="H913" i="7"/>
  <c r="G913" i="7"/>
  <c r="H919" i="7"/>
  <c r="G919" i="7"/>
  <c r="H925" i="7"/>
  <c r="G925" i="7"/>
  <c r="H931" i="7"/>
  <c r="G931" i="7"/>
  <c r="H954" i="7"/>
  <c r="G954" i="7"/>
  <c r="H971" i="7"/>
  <c r="G971" i="7"/>
  <c r="H977" i="7"/>
  <c r="G977" i="7"/>
  <c r="H983" i="7"/>
  <c r="G983" i="7"/>
  <c r="H989" i="7"/>
  <c r="G989" i="7"/>
  <c r="E995" i="7"/>
  <c r="D995" i="7"/>
  <c r="D941" i="7"/>
  <c r="D908" i="7"/>
  <c r="D878" i="7"/>
  <c r="D860" i="7"/>
  <c r="D812" i="7"/>
  <c r="D749" i="7"/>
  <c r="D701" i="7"/>
  <c r="D580" i="7"/>
  <c r="D452" i="7"/>
  <c r="D436" i="7"/>
  <c r="D345" i="7"/>
  <c r="D172" i="7"/>
  <c r="D105" i="7"/>
  <c r="D76" i="7"/>
  <c r="G972" i="7"/>
  <c r="G949" i="7"/>
  <c r="G914" i="7"/>
  <c r="G888" i="7"/>
  <c r="G823" i="7"/>
  <c r="G760" i="7"/>
  <c r="G657" i="7"/>
  <c r="G593" i="7"/>
  <c r="G48" i="7"/>
  <c r="E537" i="7"/>
  <c r="D537" i="7"/>
  <c r="H542" i="7"/>
  <c r="G542" i="7"/>
  <c r="H568" i="7"/>
  <c r="G568" i="7"/>
  <c r="E574" i="7"/>
  <c r="D574" i="7"/>
  <c r="H579" i="7"/>
  <c r="G579" i="7"/>
  <c r="H585" i="7"/>
  <c r="G585" i="7"/>
  <c r="H623" i="7"/>
  <c r="G623" i="7"/>
  <c r="H645" i="7"/>
  <c r="G645" i="7"/>
  <c r="E657" i="7"/>
  <c r="D657" i="7"/>
  <c r="E669" i="7"/>
  <c r="D669" i="7"/>
  <c r="H686" i="7"/>
  <c r="G686" i="7"/>
  <c r="H697" i="7"/>
  <c r="G697" i="7"/>
  <c r="H703" i="7"/>
  <c r="G703" i="7"/>
  <c r="H709" i="7"/>
  <c r="G709" i="7"/>
  <c r="H726" i="7"/>
  <c r="G726" i="7"/>
  <c r="H743" i="7"/>
  <c r="E754" i="7"/>
  <c r="D754" i="7"/>
  <c r="E766" i="7"/>
  <c r="D766" i="7"/>
  <c r="E778" i="7"/>
  <c r="D778" i="7"/>
  <c r="E790" i="7"/>
  <c r="D790" i="7"/>
  <c r="E802" i="7"/>
  <c r="D802" i="7"/>
  <c r="H813" i="7"/>
  <c r="G813" i="7"/>
  <c r="E825" i="7"/>
  <c r="D825" i="7"/>
  <c r="E837" i="7"/>
  <c r="D837" i="7"/>
  <c r="H848" i="7"/>
  <c r="G848" i="7"/>
  <c r="H854" i="7"/>
  <c r="G854" i="7"/>
  <c r="H860" i="7"/>
  <c r="G860" i="7"/>
  <c r="H872" i="7"/>
  <c r="G872" i="7"/>
  <c r="H878" i="7"/>
  <c r="G878" i="7"/>
  <c r="H937" i="7"/>
  <c r="H943" i="7"/>
  <c r="G943" i="7"/>
  <c r="H960" i="7"/>
  <c r="G960" i="7"/>
  <c r="H995" i="7"/>
  <c r="G995" i="7"/>
  <c r="H1001" i="7"/>
  <c r="G1001" i="7"/>
  <c r="D955" i="7"/>
  <c r="D877" i="7"/>
  <c r="D859" i="7"/>
  <c r="D811" i="7"/>
  <c r="D796" i="7"/>
  <c r="D733" i="7"/>
  <c r="D715" i="7"/>
  <c r="D685" i="7"/>
  <c r="D651" i="7"/>
  <c r="D631" i="7"/>
  <c r="D559" i="7"/>
  <c r="D523" i="7"/>
  <c r="D507" i="7"/>
  <c r="D267" i="7"/>
  <c r="D200" i="7"/>
  <c r="D104" i="7"/>
  <c r="D27" i="7"/>
  <c r="G948" i="7"/>
  <c r="G912" i="7"/>
  <c r="G822" i="7"/>
  <c r="G784" i="7"/>
  <c r="G759" i="7"/>
  <c r="G720" i="7"/>
  <c r="G694" i="7"/>
  <c r="G655" i="7"/>
  <c r="G564" i="7"/>
  <c r="G231" i="7"/>
  <c r="G194" i="7"/>
  <c r="H531" i="7"/>
  <c r="G531" i="7"/>
  <c r="H552" i="7"/>
  <c r="G552" i="7"/>
  <c r="H557" i="7"/>
  <c r="E563" i="7"/>
  <c r="D563" i="7"/>
  <c r="H574" i="7"/>
  <c r="G574" i="7"/>
  <c r="E586" i="7"/>
  <c r="D586" i="7"/>
  <c r="E597" i="7"/>
  <c r="D597" i="7"/>
  <c r="H602" i="7"/>
  <c r="H618" i="7"/>
  <c r="G618" i="7"/>
  <c r="H629" i="7"/>
  <c r="E635" i="7"/>
  <c r="D635" i="7"/>
  <c r="H640" i="7"/>
  <c r="G640" i="7"/>
  <c r="E646" i="7"/>
  <c r="D646" i="7"/>
  <c r="H663" i="7"/>
  <c r="G663" i="7"/>
  <c r="H669" i="7"/>
  <c r="G669" i="7"/>
  <c r="H675" i="7"/>
  <c r="G675" i="7"/>
  <c r="E681" i="7"/>
  <c r="D681" i="7"/>
  <c r="H738" i="7"/>
  <c r="G738" i="7"/>
  <c r="H749" i="7"/>
  <c r="G749" i="7"/>
  <c r="H754" i="7"/>
  <c r="G754" i="7"/>
  <c r="H766" i="7"/>
  <c r="G766" i="7"/>
  <c r="H772" i="7"/>
  <c r="G772" i="7"/>
  <c r="H790" i="7"/>
  <c r="G790" i="7"/>
  <c r="H802" i="7"/>
  <c r="G802" i="7"/>
  <c r="E814" i="7"/>
  <c r="D814" i="7"/>
  <c r="H819" i="7"/>
  <c r="H831" i="7"/>
  <c r="G831" i="7"/>
  <c r="H837" i="7"/>
  <c r="G837" i="7"/>
  <c r="E849" i="7"/>
  <c r="D849" i="7"/>
  <c r="E861" i="7"/>
  <c r="D861" i="7"/>
  <c r="E873" i="7"/>
  <c r="D873" i="7"/>
  <c r="H884" i="7"/>
  <c r="G884" i="7"/>
  <c r="H896" i="7"/>
  <c r="G896" i="7"/>
  <c r="H902" i="7"/>
  <c r="G902" i="7"/>
  <c r="H908" i="7"/>
  <c r="G908" i="7"/>
  <c r="H920" i="7"/>
  <c r="G920" i="7"/>
  <c r="H932" i="7"/>
  <c r="G932" i="7"/>
  <c r="H978" i="7"/>
  <c r="G978" i="7"/>
  <c r="D972" i="7"/>
  <c r="D876" i="7"/>
  <c r="D858" i="7"/>
  <c r="D843" i="7"/>
  <c r="D732" i="7"/>
  <c r="D684" i="7"/>
  <c r="D613" i="7"/>
  <c r="D577" i="7"/>
  <c r="D486" i="7"/>
  <c r="D469" i="7"/>
  <c r="D410" i="7"/>
  <c r="D314" i="7"/>
  <c r="D195" i="7"/>
  <c r="D122" i="7"/>
  <c r="D99" i="7"/>
  <c r="D26" i="7"/>
  <c r="G969" i="7"/>
  <c r="G880" i="7"/>
  <c r="G816" i="7"/>
  <c r="G783" i="7"/>
  <c r="G751" i="7"/>
  <c r="G688" i="7"/>
  <c r="G591" i="7"/>
  <c r="G230" i="7"/>
  <c r="G183" i="7"/>
  <c r="H958" i="7"/>
  <c r="G958" i="7"/>
  <c r="D983" i="7"/>
  <c r="D971" i="7"/>
  <c r="D959" i="7"/>
  <c r="D947" i="7"/>
  <c r="H930" i="7"/>
  <c r="G930" i="7"/>
  <c r="H947" i="7"/>
  <c r="G947" i="7"/>
  <c r="H988" i="7"/>
  <c r="G988" i="7"/>
  <c r="D994" i="7"/>
  <c r="D982" i="7"/>
  <c r="D970" i="7"/>
  <c r="H959" i="7"/>
  <c r="G959" i="7"/>
  <c r="G994" i="7"/>
  <c r="G976" i="7"/>
  <c r="G1000" i="7"/>
  <c r="G982" i="7"/>
  <c r="G964" i="7"/>
  <c r="G942" i="7"/>
  <c r="I185" i="1"/>
  <c r="I420" i="1"/>
  <c r="I686" i="1"/>
  <c r="I911" i="1"/>
  <c r="I302" i="1"/>
  <c r="I491" i="1"/>
  <c r="I61" i="1"/>
  <c r="I811" i="1"/>
  <c r="I500" i="1"/>
  <c r="I697" i="1"/>
  <c r="I55" i="1"/>
  <c r="I71" i="1"/>
  <c r="I117" i="1"/>
  <c r="I926" i="1"/>
  <c r="I38" i="1"/>
  <c r="I97" i="1"/>
  <c r="I111" i="1"/>
  <c r="I127" i="1"/>
  <c r="I138" i="1"/>
  <c r="I151" i="1"/>
  <c r="I166" i="1"/>
  <c r="I180" i="1"/>
  <c r="I200" i="1"/>
  <c r="I216" i="1"/>
  <c r="I229" i="1"/>
  <c r="I245" i="1"/>
  <c r="I260" i="1"/>
  <c r="I274" i="1"/>
  <c r="I288" i="1"/>
  <c r="I307" i="1"/>
  <c r="I321" i="1"/>
  <c r="I335" i="1"/>
  <c r="I349" i="1"/>
  <c r="I380" i="1"/>
  <c r="I394" i="1"/>
  <c r="I412" i="1"/>
  <c r="I446" i="1"/>
  <c r="I461" i="1"/>
  <c r="I475" i="1"/>
  <c r="I492" i="1"/>
  <c r="I523" i="1"/>
  <c r="I561" i="1"/>
  <c r="I10" i="1"/>
  <c r="I295" i="1"/>
  <c r="I776" i="1"/>
  <c r="I28" i="1"/>
  <c r="I86" i="1"/>
  <c r="I104" i="1"/>
  <c r="I119" i="1"/>
  <c r="I144" i="1"/>
  <c r="I157" i="1"/>
  <c r="I174" i="1"/>
  <c r="I192" i="1"/>
  <c r="I208" i="1"/>
  <c r="I223" i="1"/>
  <c r="I235" i="1"/>
  <c r="I252" i="1"/>
  <c r="I266" i="1"/>
  <c r="I281" i="1"/>
  <c r="I300" i="1"/>
  <c r="I314" i="1"/>
  <c r="I328" i="1"/>
  <c r="I342" i="1"/>
  <c r="I374" i="1"/>
  <c r="I403" i="1"/>
  <c r="I418" i="1"/>
  <c r="I439" i="1"/>
  <c r="I455" i="1"/>
  <c r="I467" i="1"/>
  <c r="I482" i="1"/>
  <c r="I499" i="1"/>
  <c r="I515" i="1"/>
  <c r="I531" i="1"/>
  <c r="I651" i="1"/>
  <c r="I5" i="1"/>
  <c r="I722" i="1"/>
  <c r="I21" i="1"/>
  <c r="I94" i="1"/>
  <c r="I43" i="1"/>
  <c r="I15" i="1"/>
  <c r="I184" i="1"/>
  <c r="I79" i="1"/>
  <c r="I516" i="1"/>
  <c r="I573" i="1"/>
  <c r="I398" i="1"/>
  <c r="I768" i="1"/>
  <c r="I159" i="1"/>
  <c r="I570" i="1"/>
  <c r="I578" i="1"/>
  <c r="I584" i="1"/>
  <c r="I593" i="1"/>
  <c r="I599" i="1"/>
  <c r="I609" i="1"/>
  <c r="I616" i="1"/>
  <c r="I626" i="1"/>
  <c r="I504" i="1"/>
  <c r="I287" i="1"/>
  <c r="I296" i="1"/>
  <c r="I365" i="1"/>
  <c r="I386" i="1"/>
  <c r="I393" i="1"/>
  <c r="I411" i="1"/>
  <c r="I417" i="1"/>
  <c r="I424" i="1"/>
  <c r="I430" i="1"/>
  <c r="I438" i="1"/>
  <c r="I445" i="1"/>
  <c r="I460" i="1"/>
  <c r="I466" i="1"/>
  <c r="I474" i="1"/>
  <c r="I507" i="1"/>
  <c r="I577" i="1"/>
  <c r="I842" i="1"/>
  <c r="I47" i="1"/>
  <c r="I357" i="1"/>
  <c r="I366" i="1"/>
  <c r="I387" i="1"/>
  <c r="I425" i="1"/>
  <c r="I431" i="1"/>
  <c r="I508" i="1"/>
  <c r="I545" i="1"/>
  <c r="I551" i="1"/>
  <c r="I76" i="1"/>
  <c r="I449" i="1"/>
  <c r="I618" i="1"/>
  <c r="I896" i="1"/>
  <c r="I633" i="1"/>
  <c r="I640" i="1"/>
  <c r="I649" i="1"/>
  <c r="I53" i="1"/>
  <c r="I370" i="1"/>
  <c r="I602" i="1"/>
  <c r="I827" i="1"/>
  <c r="I211" i="1"/>
  <c r="I565" i="1"/>
  <c r="I857" i="1"/>
  <c r="I306" i="1"/>
  <c r="I313" i="1"/>
  <c r="I550" i="1"/>
  <c r="I560" i="1"/>
  <c r="I583" i="1"/>
  <c r="I591" i="1"/>
  <c r="I258" i="1"/>
  <c r="I488" i="1"/>
  <c r="I707" i="1"/>
  <c r="I967" i="1"/>
  <c r="I657" i="1"/>
  <c r="I666" i="1"/>
  <c r="I673" i="1"/>
  <c r="I681" i="1"/>
  <c r="I689" i="1"/>
  <c r="I696" i="1"/>
  <c r="I704" i="1"/>
  <c r="I715" i="1"/>
  <c r="I721" i="1"/>
  <c r="I730" i="1"/>
  <c r="I737" i="1"/>
  <c r="I743" i="1"/>
  <c r="I749" i="1"/>
  <c r="I758" i="1"/>
  <c r="I767" i="1"/>
  <c r="I775" i="1"/>
  <c r="I793" i="1"/>
  <c r="I800" i="1"/>
  <c r="I809" i="1"/>
  <c r="I828" i="1"/>
  <c r="I837" i="1"/>
  <c r="I843" i="1"/>
  <c r="I851" i="1"/>
  <c r="I861" i="1"/>
  <c r="I867" i="1"/>
  <c r="I873" i="1"/>
  <c r="I888" i="1"/>
  <c r="I897" i="1"/>
  <c r="I905" i="1"/>
  <c r="I912" i="1"/>
  <c r="I924" i="1"/>
  <c r="I933" i="1"/>
  <c r="I939" i="1"/>
  <c r="I948" i="1"/>
  <c r="I961" i="1"/>
  <c r="I969" i="1"/>
  <c r="I975" i="1"/>
  <c r="I982" i="1"/>
  <c r="I676" i="1"/>
  <c r="I690" i="1"/>
  <c r="I738" i="1"/>
  <c r="I750" i="1"/>
  <c r="I810" i="1"/>
  <c r="I120" i="1"/>
  <c r="I301" i="1"/>
  <c r="I493" i="1"/>
  <c r="I518" i="1"/>
  <c r="I913" i="1"/>
  <c r="I925" i="1"/>
  <c r="I996" i="1"/>
  <c r="I410" i="1"/>
  <c r="I182" i="1"/>
  <c r="I512" i="1"/>
  <c r="I807" i="1"/>
  <c r="I473" i="1"/>
  <c r="I625" i="1"/>
  <c r="I916" i="1"/>
  <c r="I96" i="1"/>
  <c r="I481" i="1"/>
  <c r="I629" i="1"/>
  <c r="I917" i="1"/>
  <c r="I480" i="1"/>
  <c r="I598" i="1"/>
  <c r="I607" i="1"/>
  <c r="I614" i="1"/>
  <c r="I624" i="1"/>
  <c r="I632" i="1"/>
  <c r="I639" i="1"/>
  <c r="I648" i="1"/>
  <c r="I656" i="1"/>
  <c r="I665" i="1"/>
  <c r="I672" i="1"/>
  <c r="I680" i="1"/>
  <c r="I688" i="1"/>
  <c r="I695" i="1"/>
  <c r="I703" i="1"/>
  <c r="I714" i="1"/>
  <c r="I720" i="1"/>
  <c r="I729" i="1"/>
  <c r="I742" i="1"/>
  <c r="I756" i="1"/>
  <c r="I766" i="1"/>
  <c r="I782" i="1"/>
  <c r="I792" i="1"/>
  <c r="I799" i="1"/>
  <c r="I808" i="1"/>
  <c r="I818" i="1"/>
  <c r="I826" i="1"/>
  <c r="I836" i="1"/>
  <c r="I850" i="1"/>
  <c r="I860" i="1"/>
  <c r="I866" i="1"/>
  <c r="I872" i="1"/>
  <c r="I881" i="1"/>
  <c r="I887" i="1"/>
  <c r="I894" i="1"/>
  <c r="I904" i="1"/>
  <c r="I910" i="1"/>
  <c r="I923" i="1"/>
  <c r="I932" i="1"/>
  <c r="I938" i="1"/>
  <c r="I947" i="1"/>
  <c r="I953" i="1"/>
  <c r="I960" i="1"/>
  <c r="I529" i="1"/>
  <c r="I63" i="1"/>
  <c r="I360" i="1"/>
  <c r="I589" i="1"/>
  <c r="I855" i="1"/>
  <c r="I33" i="1"/>
  <c r="I362" i="1"/>
  <c r="I590" i="1"/>
  <c r="I822" i="1"/>
  <c r="I552" i="1"/>
  <c r="I780" i="1"/>
  <c r="I901" i="1"/>
  <c r="I816" i="1"/>
  <c r="I49" i="1"/>
  <c r="I74" i="1"/>
  <c r="I121" i="1"/>
  <c r="I146" i="1"/>
  <c r="I153" i="1"/>
  <c r="I161" i="1"/>
  <c r="I168" i="1"/>
  <c r="I186" i="1"/>
  <c r="I195" i="1"/>
  <c r="I203" i="1"/>
  <c r="I210" i="1"/>
  <c r="I218" i="1"/>
  <c r="I817" i="1"/>
  <c r="I240" i="1"/>
  <c r="I601" i="1"/>
  <c r="I72" i="1"/>
  <c r="I708" i="1"/>
  <c r="I202" i="1"/>
  <c r="I452" i="1"/>
  <c r="I700" i="1"/>
  <c r="I170" i="1"/>
  <c r="I409" i="1"/>
  <c r="I133" i="1"/>
  <c r="I469" i="1"/>
  <c r="I675" i="1"/>
  <c r="I772" i="1"/>
  <c r="I895" i="1"/>
  <c r="I3" i="1"/>
  <c r="I14" i="1"/>
  <c r="I20" i="1"/>
  <c r="I27" i="1"/>
  <c r="I36" i="1"/>
  <c r="I45" i="1"/>
  <c r="I54" i="1"/>
  <c r="I60" i="1"/>
  <c r="I68" i="1"/>
  <c r="I78" i="1"/>
  <c r="I85" i="1"/>
  <c r="I95" i="1"/>
  <c r="I103" i="1"/>
  <c r="I110" i="1"/>
  <c r="I118" i="1"/>
  <c r="I124" i="1"/>
  <c r="I137" i="1"/>
  <c r="I143" i="1"/>
  <c r="I150" i="1"/>
  <c r="I156" i="1"/>
  <c r="I165" i="1"/>
  <c r="I173" i="1"/>
  <c r="I179" i="1"/>
  <c r="I191" i="1"/>
  <c r="I199" i="1"/>
  <c r="I207" i="1"/>
  <c r="I553" i="1"/>
  <c r="I48" i="1"/>
  <c r="I62" i="1"/>
  <c r="I136" i="1"/>
  <c r="I533" i="1"/>
  <c r="I859" i="1"/>
  <c r="I198" i="1"/>
  <c r="I309" i="1"/>
  <c r="I539" i="1"/>
  <c r="I52" i="1"/>
  <c r="I126" i="1"/>
  <c r="I225" i="1"/>
  <c r="I231" i="1"/>
  <c r="I239" i="1"/>
  <c r="I247" i="1"/>
  <c r="I254" i="1"/>
  <c r="I262" i="1"/>
  <c r="I270" i="1"/>
  <c r="I277" i="1"/>
  <c r="I283" i="1"/>
  <c r="I292" i="1"/>
  <c r="I303" i="1"/>
  <c r="I310" i="1"/>
  <c r="I316" i="1"/>
  <c r="I323" i="1"/>
  <c r="I330" i="1"/>
  <c r="I337" i="1"/>
  <c r="I344" i="1"/>
  <c r="I351" i="1"/>
  <c r="I361" i="1"/>
  <c r="I369" i="1"/>
  <c r="I376" i="1"/>
  <c r="I383" i="1"/>
  <c r="I389" i="1"/>
  <c r="I397" i="1"/>
  <c r="I421" i="1"/>
  <c r="I433" i="1"/>
  <c r="I457" i="1"/>
  <c r="I470" i="1"/>
  <c r="I477" i="1"/>
  <c r="I494" i="1"/>
  <c r="I215" i="1"/>
  <c r="I222" i="1"/>
  <c r="I228" i="1"/>
  <c r="I234" i="1"/>
  <c r="I244" i="1"/>
  <c r="I251" i="1"/>
  <c r="I259" i="1"/>
  <c r="I265" i="1"/>
  <c r="I273" i="1"/>
  <c r="I280" i="1"/>
  <c r="I320" i="1"/>
  <c r="I327" i="1"/>
  <c r="I334" i="1"/>
  <c r="I340" i="1"/>
  <c r="I348" i="1"/>
  <c r="I355" i="1"/>
  <c r="I373" i="1"/>
  <c r="I379" i="1"/>
  <c r="I402" i="1"/>
  <c r="I454" i="1"/>
  <c r="I490" i="1"/>
  <c r="I514" i="1"/>
  <c r="I522" i="1"/>
  <c r="I528" i="1"/>
  <c r="I542" i="1"/>
  <c r="I569" i="1"/>
  <c r="I432" i="1"/>
  <c r="I698" i="1"/>
  <c r="I744" i="1"/>
  <c r="I852" i="1"/>
  <c r="I868" i="1"/>
  <c r="I906" i="1"/>
  <c r="I194" i="1"/>
  <c r="I230" i="1"/>
  <c r="I456" i="1"/>
  <c r="I468" i="1"/>
  <c r="I554" i="1"/>
  <c r="I794" i="1"/>
  <c r="I949" i="1"/>
  <c r="I955" i="1"/>
  <c r="I962" i="1"/>
  <c r="I976" i="1"/>
  <c r="I989" i="1"/>
  <c r="I564" i="1"/>
  <c r="I638" i="1"/>
  <c r="I325" i="1"/>
  <c r="I318" i="1"/>
  <c r="I506" i="1"/>
  <c r="I600" i="1"/>
  <c r="I566" i="1"/>
  <c r="I660" i="1"/>
  <c r="I733" i="1"/>
  <c r="I745" i="1"/>
  <c r="I711" i="1"/>
  <c r="I788" i="1"/>
  <c r="I930" i="1"/>
  <c r="I6" i="1"/>
  <c r="I16" i="1"/>
  <c r="I22" i="1"/>
  <c r="I29" i="1"/>
  <c r="I56" i="1"/>
  <c r="I73" i="1"/>
  <c r="I80" i="1"/>
  <c r="I88" i="1"/>
  <c r="I98" i="1"/>
  <c r="I106" i="1"/>
  <c r="I128" i="1"/>
  <c r="I145" i="1"/>
  <c r="I152" i="1"/>
  <c r="I160" i="1"/>
  <c r="I167" i="1"/>
  <c r="I175" i="1"/>
  <c r="I183" i="1"/>
  <c r="I201" i="1"/>
  <c r="I209" i="1"/>
  <c r="I217" i="1"/>
  <c r="I246" i="1"/>
  <c r="I253" i="1"/>
  <c r="I261" i="1"/>
  <c r="I267" i="1"/>
  <c r="I276" i="1"/>
  <c r="I282" i="1"/>
  <c r="I289" i="1"/>
  <c r="I315" i="1"/>
  <c r="I322" i="1"/>
  <c r="I329" i="1"/>
  <c r="I336" i="1"/>
  <c r="I343" i="1"/>
  <c r="I350" i="1"/>
  <c r="I375" i="1"/>
  <c r="I382" i="1"/>
  <c r="I388" i="1"/>
  <c r="I396" i="1"/>
  <c r="I404" i="1"/>
  <c r="I413" i="1"/>
  <c r="I419" i="1"/>
  <c r="I426" i="1"/>
  <c r="I440" i="1"/>
  <c r="I447" i="1"/>
  <c r="I462" i="1"/>
  <c r="I476" i="1"/>
  <c r="I483" i="1"/>
  <c r="I501" i="1"/>
  <c r="I509" i="1"/>
  <c r="I524" i="1"/>
  <c r="I532" i="1"/>
  <c r="I546" i="1"/>
  <c r="I562" i="1"/>
  <c r="I572" i="1"/>
  <c r="I585" i="1"/>
  <c r="I594" i="1"/>
  <c r="I603" i="1"/>
  <c r="I619" i="1"/>
  <c r="I627" i="1"/>
  <c r="I634" i="1"/>
  <c r="I641" i="1"/>
  <c r="I650" i="1"/>
  <c r="I659" i="1"/>
  <c r="I667" i="1"/>
  <c r="I705" i="1"/>
  <c r="I716" i="1"/>
  <c r="I723" i="1"/>
  <c r="I759" i="1"/>
  <c r="I769" i="1"/>
  <c r="I777" i="1"/>
  <c r="I785" i="1"/>
  <c r="I803" i="1"/>
  <c r="I830" i="1"/>
  <c r="I838" i="1"/>
  <c r="I845" i="1"/>
  <c r="I875" i="1"/>
  <c r="I883" i="1"/>
  <c r="I889" i="1"/>
  <c r="I899" i="1"/>
  <c r="I934" i="1"/>
  <c r="I770" i="1"/>
  <c r="I804" i="1"/>
  <c r="I853" i="1"/>
  <c r="I876" i="1"/>
  <c r="I890" i="1"/>
  <c r="I900" i="1"/>
  <c r="I950" i="1"/>
  <c r="I984" i="1"/>
  <c r="I997" i="1"/>
  <c r="I193" i="1"/>
  <c r="I12" i="1"/>
  <c r="I24" i="1"/>
  <c r="I50" i="1"/>
  <c r="I108" i="1"/>
  <c r="I122" i="1"/>
  <c r="I134" i="1"/>
  <c r="I204" i="1"/>
  <c r="I241" i="1"/>
  <c r="I278" i="1"/>
  <c r="I324" i="1"/>
  <c r="I338" i="1"/>
  <c r="I384" i="1"/>
  <c r="I422" i="1"/>
  <c r="I434" i="1"/>
  <c r="I458" i="1"/>
  <c r="I242" i="1"/>
  <c r="I312" i="1"/>
  <c r="I326" i="1"/>
  <c r="I385" i="1"/>
  <c r="I408" i="1"/>
  <c r="I582" i="1"/>
  <c r="I606" i="1"/>
  <c r="I613" i="1"/>
  <c r="I685" i="1"/>
  <c r="I702" i="1"/>
  <c r="I728" i="1"/>
  <c r="I773" i="1"/>
  <c r="I781" i="1"/>
  <c r="I798" i="1"/>
  <c r="I806" i="1"/>
  <c r="I833" i="1"/>
  <c r="I841" i="1"/>
  <c r="I865" i="1"/>
  <c r="I871" i="1"/>
  <c r="I879" i="1"/>
  <c r="I903" i="1"/>
  <c r="I929" i="1"/>
  <c r="I952" i="1"/>
  <c r="I966" i="1"/>
  <c r="I973" i="1"/>
  <c r="I979" i="1"/>
  <c r="I1000" i="1"/>
  <c r="I498" i="1"/>
  <c r="I974" i="1"/>
  <c r="I987" i="1"/>
  <c r="I993" i="1"/>
  <c r="I1001" i="1"/>
  <c r="I988" i="1"/>
  <c r="I994" i="1"/>
  <c r="I297" i="1"/>
  <c r="I93" i="1"/>
  <c r="I880" i="1"/>
  <c r="I26" i="1"/>
  <c r="I77" i="1"/>
  <c r="I109" i="1"/>
  <c r="I264" i="1"/>
  <c r="I372" i="1"/>
  <c r="I472" i="1"/>
  <c r="I496" i="1"/>
  <c r="I505" i="1"/>
  <c r="I576" i="1"/>
  <c r="I588" i="1"/>
  <c r="I637" i="1"/>
  <c r="I664" i="1"/>
  <c r="I712" i="1"/>
  <c r="I858" i="1"/>
  <c r="I937" i="1"/>
  <c r="I986" i="1"/>
  <c r="I992" i="1"/>
  <c r="I795" i="1"/>
  <c r="I437" i="1"/>
  <c r="I51" i="1"/>
  <c r="I892" i="1"/>
  <c r="I84" i="1"/>
  <c r="I31" i="1"/>
  <c r="I643" i="1"/>
  <c r="I290" i="1"/>
  <c r="I663" i="1"/>
  <c r="I268" i="1"/>
  <c r="I571" i="1"/>
  <c r="I661" i="1"/>
  <c r="I220" i="1"/>
  <c r="I487" i="1"/>
  <c r="I694" i="1"/>
  <c r="I931" i="1"/>
  <c r="I169" i="1"/>
  <c r="I275" i="1"/>
  <c r="I517" i="1"/>
  <c r="I760" i="1"/>
  <c r="I784" i="1"/>
  <c r="I820" i="1"/>
  <c r="I882" i="1"/>
  <c r="I954" i="1"/>
  <c r="I285" i="1"/>
  <c r="I835" i="1"/>
  <c r="I762" i="1"/>
  <c r="I44" i="1"/>
  <c r="I802" i="1"/>
  <c r="I34" i="1"/>
  <c r="I236" i="1"/>
  <c r="I35" i="1"/>
  <c r="I390" i="1"/>
  <c r="I9" i="1"/>
  <c r="I497" i="1"/>
  <c r="I105" i="1"/>
  <c r="I444" i="1"/>
  <c r="H325" i="1"/>
  <c r="H530" i="1"/>
  <c r="I205" i="1"/>
  <c r="I829" i="1"/>
  <c r="I100" i="1"/>
  <c r="I269" i="1"/>
  <c r="I674" i="1"/>
  <c r="I921" i="1"/>
  <c r="I732" i="1"/>
  <c r="H62" i="1"/>
  <c r="I710" i="1"/>
  <c r="I37" i="1"/>
  <c r="I757" i="1"/>
  <c r="H52" i="1"/>
  <c r="I543" i="1"/>
  <c r="I59" i="1"/>
  <c r="I206" i="1"/>
  <c r="I114" i="1"/>
  <c r="I298" i="1"/>
  <c r="I944" i="1"/>
  <c r="I354" i="1"/>
  <c r="I556" i="1"/>
  <c r="I451" i="1"/>
  <c r="I13" i="1"/>
  <c r="I25" i="1"/>
  <c r="I347" i="1"/>
  <c r="I544" i="1"/>
  <c r="I801" i="1"/>
  <c r="I131" i="1"/>
  <c r="I299" i="1"/>
  <c r="I725" i="1"/>
  <c r="I946" i="1"/>
  <c r="I7" i="1"/>
  <c r="I999" i="1"/>
  <c r="I568" i="1"/>
  <c r="I367" i="1"/>
  <c r="I395" i="1"/>
  <c r="I132" i="1"/>
  <c r="I671" i="1"/>
  <c r="I67" i="1"/>
  <c r="I764" i="1"/>
  <c r="I125" i="1"/>
  <c r="I856" i="1"/>
  <c r="I405" i="1"/>
  <c r="I878" i="1"/>
  <c r="I19" i="1"/>
  <c r="I541" i="1"/>
  <c r="I158" i="1"/>
  <c r="I956" i="1"/>
  <c r="I615" i="1"/>
  <c r="I129" i="1"/>
  <c r="I644" i="1"/>
  <c r="I69" i="1"/>
  <c r="I381" i="1"/>
  <c r="I608" i="1"/>
  <c r="I847" i="1"/>
  <c r="I181" i="1"/>
  <c r="I646" i="1"/>
  <c r="I893" i="1"/>
  <c r="H506" i="1"/>
  <c r="H930" i="1"/>
  <c r="I940" i="1"/>
  <c r="I39" i="1"/>
  <c r="I64" i="1"/>
  <c r="I112" i="1"/>
  <c r="I139" i="1"/>
  <c r="I224" i="1"/>
  <c r="I237" i="1"/>
  <c r="I308" i="1"/>
  <c r="I359" i="1"/>
  <c r="I368" i="1"/>
  <c r="I579" i="1"/>
  <c r="I610" i="1"/>
  <c r="I682" i="1"/>
  <c r="I731" i="1"/>
  <c r="I821" i="1"/>
  <c r="I862" i="1"/>
  <c r="I970" i="1"/>
  <c r="I983" i="1"/>
  <c r="I914" i="1"/>
  <c r="I520" i="1"/>
  <c r="I540" i="1"/>
  <c r="I558" i="1"/>
  <c r="I612" i="1"/>
  <c r="I630" i="1"/>
  <c r="I636" i="1"/>
  <c r="I654" i="1"/>
  <c r="I662" i="1"/>
  <c r="I678" i="1"/>
  <c r="I684" i="1"/>
  <c r="I692" i="1"/>
  <c r="I709" i="1"/>
  <c r="I734" i="1"/>
  <c r="I740" i="1"/>
  <c r="I746" i="1"/>
  <c r="I763" i="1"/>
  <c r="I797" i="1"/>
  <c r="I805" i="1"/>
  <c r="I824" i="1"/>
  <c r="I832" i="1"/>
  <c r="I840" i="1"/>
  <c r="I848" i="1"/>
  <c r="I854" i="1"/>
  <c r="I864" i="1"/>
  <c r="I870" i="1"/>
  <c r="I877" i="1"/>
  <c r="I891" i="1"/>
  <c r="I902" i="1"/>
  <c r="I908" i="1"/>
  <c r="I918" i="1"/>
  <c r="I928" i="1"/>
  <c r="I936" i="1"/>
  <c r="I943" i="1"/>
  <c r="I951" i="1"/>
  <c r="I964" i="1"/>
  <c r="I972" i="1"/>
  <c r="I978" i="1"/>
  <c r="I985" i="1"/>
  <c r="I991" i="1"/>
  <c r="I998" i="1"/>
  <c r="I83" i="1"/>
  <c r="I92" i="1"/>
  <c r="I102" i="1"/>
  <c r="I116" i="1"/>
  <c r="I123" i="1"/>
  <c r="I135" i="1"/>
  <c r="I142" i="1"/>
  <c r="I149" i="1"/>
  <c r="I155" i="1"/>
  <c r="I163" i="1"/>
  <c r="I172" i="1"/>
  <c r="I178" i="1"/>
  <c r="I188" i="1"/>
  <c r="I197" i="1"/>
  <c r="I214" i="1"/>
  <c r="I221" i="1"/>
  <c r="I227" i="1"/>
  <c r="I233" i="1"/>
  <c r="I249" i="1"/>
  <c r="I257" i="1"/>
  <c r="I272" i="1"/>
  <c r="I279" i="1"/>
  <c r="I286" i="1"/>
  <c r="I294" i="1"/>
  <c r="I305" i="1"/>
  <c r="I319" i="1"/>
  <c r="I333" i="1"/>
  <c r="I339" i="1"/>
  <c r="I346" i="1"/>
  <c r="I353" i="1"/>
  <c r="I364" i="1"/>
  <c r="I378" i="1"/>
  <c r="I392" i="1"/>
  <c r="I401" i="1"/>
  <c r="I416" i="1"/>
  <c r="I423" i="1"/>
  <c r="I429" i="1"/>
  <c r="I435" i="1"/>
  <c r="I443" i="1"/>
  <c r="I453" i="1"/>
  <c r="I459" i="1"/>
  <c r="I465" i="1"/>
  <c r="I479" i="1"/>
  <c r="I489" i="1"/>
  <c r="I513" i="1"/>
  <c r="I521" i="1"/>
  <c r="I527" i="1"/>
  <c r="I549" i="1"/>
  <c r="I559" i="1"/>
  <c r="I597" i="1"/>
  <c r="I623" i="1"/>
  <c r="I631" i="1"/>
  <c r="I647" i="1"/>
  <c r="I655" i="1"/>
  <c r="I670" i="1"/>
  <c r="I679" i="1"/>
  <c r="I693" i="1"/>
  <c r="I719" i="1"/>
  <c r="I735" i="1"/>
  <c r="I741" i="1"/>
  <c r="I747" i="1"/>
  <c r="I755" i="1"/>
  <c r="I765" i="1"/>
  <c r="I791" i="1"/>
  <c r="I815" i="1"/>
  <c r="I825" i="1"/>
  <c r="I849" i="1"/>
  <c r="I886" i="1"/>
  <c r="I909" i="1"/>
  <c r="I922" i="1"/>
  <c r="I945" i="1"/>
  <c r="I959" i="1"/>
  <c r="I736" i="1"/>
  <c r="I748" i="1"/>
  <c r="I774" i="1"/>
  <c r="I968" i="1"/>
  <c r="I980" i="1"/>
  <c r="I400" i="1"/>
  <c r="I171" i="1"/>
  <c r="I284" i="1"/>
  <c r="I352" i="1"/>
  <c r="I391" i="1"/>
  <c r="I407" i="1"/>
  <c r="I428" i="1"/>
  <c r="I442" i="1"/>
  <c r="I450" i="1"/>
  <c r="I464" i="1"/>
  <c r="I471" i="1"/>
  <c r="I478" i="1"/>
  <c r="I485" i="1"/>
  <c r="I495" i="1"/>
  <c r="I503" i="1"/>
  <c r="I511" i="1"/>
  <c r="I526" i="1"/>
  <c r="I548" i="1"/>
  <c r="I587" i="1"/>
  <c r="I596" i="1"/>
  <c r="I605" i="1"/>
  <c r="I621" i="1"/>
  <c r="I645" i="1"/>
  <c r="I669" i="1"/>
  <c r="I701" i="1"/>
  <c r="I718" i="1"/>
  <c r="I727" i="1"/>
  <c r="I754" i="1"/>
  <c r="I771" i="1"/>
  <c r="I779" i="1"/>
  <c r="I790" i="1"/>
  <c r="I813" i="1"/>
  <c r="I885" i="1"/>
  <c r="I958" i="1"/>
  <c r="I212" i="1"/>
  <c r="I70" i="1"/>
  <c r="I617" i="1"/>
  <c r="I11" i="1"/>
  <c r="I99" i="1"/>
  <c r="I783" i="1"/>
  <c r="I46" i="1"/>
  <c r="I834" i="1"/>
  <c r="I538" i="1"/>
  <c r="I844" i="1"/>
  <c r="I18" i="1"/>
  <c r="I42" i="1"/>
  <c r="I66" i="1"/>
  <c r="I91" i="1"/>
  <c r="I115" i="1"/>
  <c r="I148" i="1"/>
  <c r="I162" i="1"/>
  <c r="I196" i="1"/>
  <c r="I219" i="1"/>
  <c r="I232" i="1"/>
  <c r="I271" i="1"/>
  <c r="I293" i="1"/>
  <c r="I311" i="1"/>
  <c r="I331" i="1"/>
  <c r="I371" i="1"/>
  <c r="I399" i="1"/>
  <c r="I575" i="1"/>
  <c r="I436" i="1"/>
  <c r="I942" i="1"/>
  <c r="I41" i="1"/>
  <c r="I190" i="1"/>
  <c r="I819" i="1"/>
  <c r="I30" i="1"/>
  <c r="I140" i="1"/>
  <c r="I164" i="1"/>
  <c r="I920" i="1"/>
  <c r="I653" i="1"/>
  <c r="I995" i="1"/>
  <c r="I58" i="1"/>
  <c r="I75" i="1"/>
  <c r="I101" i="1"/>
  <c r="I141" i="1"/>
  <c r="I154" i="1"/>
  <c r="I177" i="1"/>
  <c r="I213" i="1"/>
  <c r="I226" i="1"/>
  <c r="I248" i="1"/>
  <c r="I263" i="1"/>
  <c r="I304" i="1"/>
  <c r="I317" i="1"/>
  <c r="I363" i="1"/>
  <c r="I377" i="1"/>
  <c r="I415" i="1"/>
  <c r="I567" i="1"/>
  <c r="I189" i="1"/>
  <c r="I687" i="1"/>
  <c r="I530" i="1"/>
  <c r="I147" i="1"/>
  <c r="I557" i="1"/>
  <c r="I358" i="1"/>
  <c r="I965" i="1"/>
  <c r="I23" i="1"/>
  <c r="I65" i="1"/>
  <c r="I90" i="1"/>
  <c r="I107" i="1"/>
  <c r="I176" i="1"/>
  <c r="I787" i="1"/>
  <c r="I563" i="1"/>
  <c r="I751" i="1"/>
  <c r="I32" i="1"/>
  <c r="I82" i="1"/>
  <c r="I187" i="1"/>
  <c r="I256" i="1"/>
  <c r="I345" i="1"/>
  <c r="I581" i="1"/>
  <c r="I486" i="1"/>
  <c r="I919" i="1"/>
  <c r="I4" i="1"/>
  <c r="I238" i="1"/>
  <c r="I592" i="1"/>
  <c r="I874" i="1"/>
  <c r="I255" i="1"/>
  <c r="I17" i="1"/>
  <c r="I113" i="1"/>
  <c r="I87" i="1"/>
  <c r="I243" i="1"/>
  <c r="I622" i="1"/>
  <c r="I898" i="1"/>
  <c r="I713" i="1"/>
  <c r="I81" i="1"/>
  <c r="I250" i="1"/>
  <c r="I658" i="1"/>
  <c r="I291" i="1"/>
  <c r="I537" i="1"/>
  <c r="I57" i="1"/>
  <c r="I130" i="1"/>
  <c r="I89" i="1"/>
  <c r="I915" i="1"/>
  <c r="I789" i="1"/>
  <c r="H726" i="1"/>
  <c r="I726" i="1"/>
  <c r="H981" i="1"/>
  <c r="I981" i="1"/>
  <c r="I341" i="1"/>
  <c r="I534" i="1"/>
  <c r="I814" i="1"/>
  <c r="I356" i="1"/>
  <c r="I332" i="1"/>
  <c r="I535" i="1"/>
  <c r="I752" i="1"/>
  <c r="I8" i="1"/>
  <c r="I40" i="1"/>
  <c r="I406" i="1"/>
  <c r="I414" i="1"/>
  <c r="I427" i="1"/>
  <c r="I441" i="1"/>
  <c r="I448" i="1"/>
  <c r="I463" i="1"/>
  <c r="I484" i="1"/>
  <c r="I502" i="1"/>
  <c r="I510" i="1"/>
  <c r="I519" i="1"/>
  <c r="I525" i="1"/>
  <c r="I536" i="1"/>
  <c r="I547" i="1"/>
  <c r="I555" i="1"/>
  <c r="I574" i="1"/>
  <c r="I580" i="1"/>
  <c r="I586" i="1"/>
  <c r="I595" i="1"/>
  <c r="I604" i="1"/>
  <c r="I611" i="1"/>
  <c r="I620" i="1"/>
  <c r="I628" i="1"/>
  <c r="I635" i="1"/>
  <c r="I642" i="1"/>
  <c r="I652" i="1"/>
  <c r="I668" i="1"/>
  <c r="I677" i="1"/>
  <c r="I683" i="1"/>
  <c r="I691" i="1"/>
  <c r="I699" i="1"/>
  <c r="I706" i="1"/>
  <c r="I717" i="1"/>
  <c r="I724" i="1"/>
  <c r="I739" i="1"/>
  <c r="I753" i="1"/>
  <c r="I761" i="1"/>
  <c r="I778" i="1"/>
  <c r="I786" i="1"/>
  <c r="I796" i="1"/>
  <c r="I812" i="1"/>
  <c r="I823" i="1"/>
  <c r="I831" i="1"/>
  <c r="I839" i="1"/>
  <c r="I846" i="1"/>
  <c r="I863" i="1"/>
  <c r="I869" i="1"/>
  <c r="I884" i="1"/>
  <c r="I907" i="1"/>
  <c r="I927" i="1"/>
  <c r="I935" i="1"/>
  <c r="I941" i="1"/>
  <c r="I957" i="1"/>
  <c r="I963" i="1"/>
  <c r="I971" i="1"/>
  <c r="I977" i="1"/>
  <c r="I990" i="1"/>
  <c r="H16" i="1"/>
  <c r="H794" i="1"/>
  <c r="H815" i="1"/>
  <c r="H39" i="1"/>
  <c r="H73" i="1"/>
  <c r="H88" i="1"/>
  <c r="H98" i="1"/>
  <c r="H160" i="1"/>
  <c r="H167" i="1"/>
  <c r="H183" i="1"/>
  <c r="H253" i="1"/>
  <c r="H315" i="1"/>
  <c r="H329" i="1"/>
  <c r="H336" i="1"/>
  <c r="H350" i="1"/>
  <c r="H382" i="1"/>
  <c r="H388" i="1"/>
  <c r="H396" i="1"/>
  <c r="H419" i="1"/>
  <c r="H432" i="1"/>
  <c r="H468" i="1"/>
  <c r="H493" i="1"/>
  <c r="H509" i="1"/>
  <c r="H546" i="1"/>
  <c r="H562" i="1"/>
  <c r="H579" i="1"/>
  <c r="H594" i="1"/>
  <c r="H603" i="1"/>
  <c r="H610" i="1"/>
  <c r="H627" i="1"/>
  <c r="H10" i="1"/>
  <c r="H544" i="1"/>
  <c r="H131" i="1"/>
  <c r="H900" i="1"/>
  <c r="H971" i="1"/>
  <c r="H362" i="1"/>
  <c r="H590" i="1"/>
  <c r="H822" i="1"/>
  <c r="H395" i="1"/>
  <c r="H615" i="1"/>
  <c r="H719" i="1"/>
  <c r="H211" i="1"/>
  <c r="H565" i="1"/>
  <c r="H857" i="1"/>
  <c r="H133" i="1"/>
  <c r="H486" i="1"/>
  <c r="H661" i="1"/>
  <c r="H919" i="1"/>
  <c r="H255" i="1"/>
  <c r="H469" i="1"/>
  <c r="H258" i="1"/>
  <c r="H127" i="1"/>
  <c r="H166" i="1"/>
  <c r="H174" i="1"/>
  <c r="H180" i="1"/>
  <c r="H192" i="1"/>
  <c r="H200" i="1"/>
  <c r="H208" i="1"/>
  <c r="H216" i="1"/>
  <c r="H223" i="1"/>
  <c r="H229" i="1"/>
  <c r="H235" i="1"/>
  <c r="H245" i="1"/>
  <c r="H252" i="1"/>
  <c r="H260" i="1"/>
  <c r="H266" i="1"/>
  <c r="H274" i="1"/>
  <c r="H281" i="1"/>
  <c r="H288" i="1"/>
  <c r="H300" i="1"/>
  <c r="H307" i="1"/>
  <c r="H314" i="1"/>
  <c r="H321" i="1"/>
  <c r="H328" i="1"/>
  <c r="H335" i="1"/>
  <c r="H342" i="1"/>
  <c r="H349" i="1"/>
  <c r="H357" i="1"/>
  <c r="H366" i="1"/>
  <c r="H374" i="1"/>
  <c r="H380" i="1"/>
  <c r="H387" i="1"/>
  <c r="H394" i="1"/>
  <c r="H403" i="1"/>
  <c r="H412" i="1"/>
  <c r="H418" i="1"/>
  <c r="H425" i="1"/>
  <c r="H431" i="1"/>
  <c r="H439" i="1"/>
  <c r="H446" i="1"/>
  <c r="H455" i="1"/>
  <c r="H461" i="1"/>
  <c r="H467" i="1"/>
  <c r="H475" i="1"/>
  <c r="H482" i="1"/>
  <c r="H492" i="1"/>
  <c r="H499" i="1"/>
  <c r="H508" i="1"/>
  <c r="H515" i="1"/>
  <c r="H523" i="1"/>
  <c r="H531" i="1"/>
  <c r="H545" i="1"/>
  <c r="H551" i="1"/>
  <c r="H561" i="1"/>
  <c r="H570" i="1"/>
  <c r="H578" i="1"/>
  <c r="H584" i="1"/>
  <c r="H593" i="1"/>
  <c r="H599" i="1"/>
  <c r="H609" i="1"/>
  <c r="H616" i="1"/>
  <c r="H626" i="1"/>
  <c r="H633" i="1"/>
  <c r="H640" i="1"/>
  <c r="H649" i="1"/>
  <c r="H657" i="1"/>
  <c r="H666" i="1"/>
  <c r="H673" i="1"/>
  <c r="H681" i="1"/>
  <c r="H689" i="1"/>
  <c r="H696" i="1"/>
  <c r="H704" i="1"/>
  <c r="H715" i="1"/>
  <c r="H721" i="1"/>
  <c r="H730" i="1"/>
  <c r="H737" i="1"/>
  <c r="H743" i="1"/>
  <c r="H749" i="1"/>
  <c r="H758" i="1"/>
  <c r="H767" i="1"/>
  <c r="H775" i="1"/>
  <c r="H784" i="1"/>
  <c r="H793" i="1"/>
  <c r="H800" i="1"/>
  <c r="H634" i="1"/>
  <c r="H641" i="1"/>
  <c r="H659" i="1"/>
  <c r="H682" i="1"/>
  <c r="H690" i="1"/>
  <c r="H723" i="1"/>
  <c r="H738" i="1"/>
  <c r="H750" i="1"/>
  <c r="H769" i="1"/>
  <c r="H785" i="1"/>
  <c r="H803" i="1"/>
  <c r="H810" i="1"/>
  <c r="H889" i="1"/>
  <c r="H899" i="1"/>
  <c r="H906" i="1"/>
  <c r="H913" i="1"/>
  <c r="H962" i="1"/>
  <c r="H989" i="1"/>
  <c r="H94" i="1"/>
  <c r="H184" i="1"/>
  <c r="H117" i="1"/>
  <c r="H776" i="1"/>
  <c r="H47" i="1"/>
  <c r="H79" i="1"/>
  <c r="H138" i="1"/>
  <c r="H217" i="1"/>
  <c r="H276" i="1"/>
  <c r="H456" i="1"/>
  <c r="H650" i="1"/>
  <c r="H731" i="1"/>
  <c r="H862" i="1"/>
  <c r="H940" i="1"/>
  <c r="H890" i="1"/>
  <c r="H817" i="1"/>
  <c r="H69" i="1"/>
  <c r="H381" i="1"/>
  <c r="H608" i="1"/>
  <c r="H847" i="1"/>
  <c r="H269" i="1"/>
  <c r="H169" i="1"/>
  <c r="H504" i="1"/>
  <c r="H787" i="1"/>
  <c r="H181" i="1"/>
  <c r="H410" i="1"/>
  <c r="H646" i="1"/>
  <c r="H893" i="1"/>
  <c r="H240" i="1"/>
  <c r="H400" i="1"/>
  <c r="H24" i="1"/>
  <c r="H148" i="1"/>
  <c r="H241" i="1"/>
  <c r="H256" i="1"/>
  <c r="H263" i="1"/>
  <c r="H271" i="1"/>
  <c r="H278" i="1"/>
  <c r="H284" i="1"/>
  <c r="H293" i="1"/>
  <c r="H304" i="1"/>
  <c r="H311" i="1"/>
  <c r="H317" i="1"/>
  <c r="H324" i="1"/>
  <c r="H331" i="1"/>
  <c r="H651" i="1"/>
  <c r="H500" i="1"/>
  <c r="H697" i="1"/>
  <c r="H38" i="1"/>
  <c r="H71" i="1"/>
  <c r="H144" i="1"/>
  <c r="H516" i="1"/>
  <c r="H43" i="1"/>
  <c r="H491" i="1"/>
  <c r="H21" i="1"/>
  <c r="H61" i="1"/>
  <c r="H119" i="1"/>
  <c r="H151" i="1"/>
  <c r="H539" i="1"/>
  <c r="H830" i="1"/>
  <c r="H158" i="1"/>
  <c r="H927" i="1"/>
  <c r="H963" i="1"/>
  <c r="H556" i="1"/>
  <c r="H298" i="1"/>
  <c r="H436" i="1"/>
  <c r="H638" i="1"/>
  <c r="H671" i="1"/>
  <c r="H197" i="1"/>
  <c r="H348" i="1"/>
  <c r="H542" i="1"/>
  <c r="H569" i="1"/>
  <c r="H665" i="1"/>
  <c r="H782" i="1"/>
  <c r="H842" i="1"/>
  <c r="H881" i="1"/>
  <c r="H887" i="1"/>
  <c r="H894" i="1"/>
  <c r="H904" i="1"/>
  <c r="H910" i="1"/>
  <c r="H923" i="1"/>
  <c r="H938" i="1"/>
  <c r="H947" i="1"/>
  <c r="H953" i="1"/>
  <c r="H960" i="1"/>
  <c r="H974" i="1"/>
  <c r="H980" i="1"/>
  <c r="H987" i="1"/>
  <c r="H573" i="1"/>
  <c r="H86" i="1"/>
  <c r="H809" i="1"/>
  <c r="H820" i="1"/>
  <c r="H828" i="1"/>
  <c r="H837" i="1"/>
  <c r="H843" i="1"/>
  <c r="H851" i="1"/>
  <c r="H861" i="1"/>
  <c r="H867" i="1"/>
  <c r="H873" i="1"/>
  <c r="H882" i="1"/>
  <c r="H888" i="1"/>
  <c r="H897" i="1"/>
  <c r="H905" i="1"/>
  <c r="H912" i="1"/>
  <c r="H924" i="1"/>
  <c r="H933" i="1"/>
  <c r="H939" i="1"/>
  <c r="H948" i="1"/>
  <c r="H954" i="1"/>
  <c r="H961" i="1"/>
  <c r="H969" i="1"/>
  <c r="H975" i="1"/>
  <c r="H982" i="1"/>
  <c r="H988" i="1"/>
  <c r="H994" i="1"/>
  <c r="H811" i="1"/>
  <c r="H28" i="1"/>
  <c r="H220" i="1"/>
  <c r="H722" i="1"/>
  <c r="H15" i="1"/>
  <c r="H97" i="1"/>
  <c r="H302" i="1"/>
  <c r="H5" i="1"/>
  <c r="H104" i="1"/>
  <c r="H295" i="1"/>
  <c r="H926" i="1"/>
  <c r="H55" i="1"/>
  <c r="H111" i="1"/>
  <c r="H157" i="1"/>
  <c r="H338" i="1"/>
  <c r="H345" i="1"/>
  <c r="H352" i="1"/>
  <c r="H363" i="1"/>
  <c r="H371" i="1"/>
  <c r="H377" i="1"/>
  <c r="H384" i="1"/>
  <c r="H391" i="1"/>
  <c r="H399" i="1"/>
  <c r="H407" i="1"/>
  <c r="H415" i="1"/>
  <c r="H422" i="1"/>
  <c r="H428" i="1"/>
  <c r="H434" i="1"/>
  <c r="H442" i="1"/>
  <c r="H450" i="1"/>
  <c r="H458" i="1"/>
  <c r="H464" i="1"/>
  <c r="H471" i="1"/>
  <c r="H478" i="1"/>
  <c r="H485" i="1"/>
  <c r="H495" i="1"/>
  <c r="H503" i="1"/>
  <c r="H511" i="1"/>
  <c r="H520" i="1"/>
  <c r="H526" i="1"/>
  <c r="H540" i="1"/>
  <c r="H548" i="1"/>
  <c r="H558" i="1"/>
  <c r="H567" i="1"/>
  <c r="H575" i="1"/>
  <c r="H581" i="1"/>
  <c r="H587" i="1"/>
  <c r="H596" i="1"/>
  <c r="H605" i="1"/>
  <c r="H612" i="1"/>
  <c r="H621" i="1"/>
  <c r="H630" i="1"/>
  <c r="H636" i="1"/>
  <c r="H645" i="1"/>
  <c r="H654" i="1"/>
  <c r="H662" i="1"/>
  <c r="H669" i="1"/>
  <c r="H678" i="1"/>
  <c r="H684" i="1"/>
  <c r="H692" i="1"/>
  <c r="H701" i="1"/>
  <c r="H709" i="1"/>
  <c r="H718" i="1"/>
  <c r="H727" i="1"/>
  <c r="H734" i="1"/>
  <c r="H740" i="1"/>
  <c r="H746" i="1"/>
  <c r="H754" i="1"/>
  <c r="H763" i="1"/>
  <c r="H771" i="1"/>
  <c r="H779" i="1"/>
  <c r="H790" i="1"/>
  <c r="H797" i="1"/>
  <c r="H805" i="1"/>
  <c r="H813" i="1"/>
  <c r="H824" i="1"/>
  <c r="H832" i="1"/>
  <c r="H840" i="1"/>
  <c r="H848" i="1"/>
  <c r="H854" i="1"/>
  <c r="H864" i="1"/>
  <c r="H870" i="1"/>
  <c r="H877" i="1"/>
  <c r="H885" i="1"/>
  <c r="H891" i="1"/>
  <c r="H902" i="1"/>
  <c r="H908" i="1"/>
  <c r="H918" i="1"/>
  <c r="H928" i="1"/>
  <c r="H936" i="1"/>
  <c r="H943" i="1"/>
  <c r="H951" i="1"/>
  <c r="H958" i="1"/>
  <c r="H964" i="1"/>
  <c r="H972" i="1"/>
  <c r="H978" i="1"/>
  <c r="H985" i="1"/>
  <c r="H991" i="1"/>
  <c r="H998" i="1"/>
  <c r="H527" i="1"/>
  <c r="H959" i="1"/>
  <c r="H973" i="1"/>
  <c r="H986" i="1"/>
  <c r="H63" i="1"/>
  <c r="H901" i="1"/>
  <c r="H356" i="1"/>
  <c r="H360" i="1"/>
  <c r="H552" i="1"/>
  <c r="H780" i="1"/>
  <c r="H212" i="1"/>
  <c r="H589" i="1"/>
  <c r="H147" i="1"/>
  <c r="H41" i="1"/>
  <c r="H557" i="1"/>
  <c r="H816" i="1"/>
  <c r="H70" i="1"/>
  <c r="H190" i="1"/>
  <c r="H358" i="1"/>
  <c r="H136" i="1"/>
  <c r="H533" i="1"/>
  <c r="H710" i="1"/>
  <c r="H112" i="1"/>
  <c r="H537" i="1"/>
  <c r="H819" i="1"/>
  <c r="H11" i="1"/>
  <c r="H30" i="1"/>
  <c r="H49" i="1"/>
  <c r="H65" i="1"/>
  <c r="H81" i="1"/>
  <c r="H107" i="1"/>
  <c r="H121" i="1"/>
  <c r="H140" i="1"/>
  <c r="H153" i="1"/>
  <c r="H176" i="1"/>
  <c r="H203" i="1"/>
  <c r="H218" i="1"/>
  <c r="H231" i="1"/>
  <c r="H262" i="1"/>
  <c r="H270" i="1"/>
  <c r="H283" i="1"/>
  <c r="H303" i="1"/>
  <c r="H323" i="1"/>
  <c r="H337" i="1"/>
  <c r="H361" i="1"/>
  <c r="H376" i="1"/>
  <c r="H389" i="1"/>
  <c r="H406" i="1"/>
  <c r="H421" i="1"/>
  <c r="H433" i="1"/>
  <c r="H448" i="1"/>
  <c r="H463" i="1"/>
  <c r="H477" i="1"/>
  <c r="H502" i="1"/>
  <c r="H536" i="1"/>
  <c r="H555" i="1"/>
  <c r="H574" i="1"/>
  <c r="H586" i="1"/>
  <c r="H604" i="1"/>
  <c r="H628" i="1"/>
  <c r="H642" i="1"/>
  <c r="H660" i="1"/>
  <c r="H691" i="1"/>
  <c r="H796" i="1"/>
  <c r="H617" i="1"/>
  <c r="H713" i="1"/>
  <c r="H965" i="1"/>
  <c r="H17" i="1"/>
  <c r="H23" i="1"/>
  <c r="H40" i="1"/>
  <c r="H57" i="1"/>
  <c r="H74" i="1"/>
  <c r="H90" i="1"/>
  <c r="H99" i="1"/>
  <c r="H113" i="1"/>
  <c r="H130" i="1"/>
  <c r="H146" i="1"/>
  <c r="H161" i="1"/>
  <c r="H168" i="1"/>
  <c r="H186" i="1"/>
  <c r="H195" i="1"/>
  <c r="H210" i="1"/>
  <c r="H225" i="1"/>
  <c r="H239" i="1"/>
  <c r="H254" i="1"/>
  <c r="H277" i="1"/>
  <c r="H292" i="1"/>
  <c r="H310" i="1"/>
  <c r="H316" i="1"/>
  <c r="H330" i="1"/>
  <c r="H344" i="1"/>
  <c r="H351" i="1"/>
  <c r="H369" i="1"/>
  <c r="H383" i="1"/>
  <c r="H397" i="1"/>
  <c r="H414" i="1"/>
  <c r="H427" i="1"/>
  <c r="H441" i="1"/>
  <c r="H457" i="1"/>
  <c r="H470" i="1"/>
  <c r="H484" i="1"/>
  <c r="H494" i="1"/>
  <c r="H510" i="1"/>
  <c r="H519" i="1"/>
  <c r="H525" i="1"/>
  <c r="H547" i="1"/>
  <c r="H566" i="1"/>
  <c r="H580" i="1"/>
  <c r="H595" i="1"/>
  <c r="H611" i="1"/>
  <c r="H620" i="1"/>
  <c r="H635" i="1"/>
  <c r="H652" i="1"/>
  <c r="H668" i="1"/>
  <c r="H677" i="1"/>
  <c r="H683" i="1"/>
  <c r="H699" i="1"/>
  <c r="H706" i="1"/>
  <c r="H717" i="1"/>
  <c r="H724" i="1"/>
  <c r="H733" i="1"/>
  <c r="H739" i="1"/>
  <c r="H745" i="1"/>
  <c r="H753" i="1"/>
  <c r="H761" i="1"/>
  <c r="H770" i="1"/>
  <c r="H778" i="1"/>
  <c r="H786" i="1"/>
  <c r="H804" i="1"/>
  <c r="H812" i="1"/>
  <c r="H823" i="1"/>
  <c r="H831" i="1"/>
  <c r="H839" i="1"/>
  <c r="H846" i="1"/>
  <c r="H853" i="1"/>
  <c r="H863" i="1"/>
  <c r="H869" i="1"/>
  <c r="H876" i="1"/>
  <c r="H884" i="1"/>
  <c r="H914" i="1"/>
  <c r="H941" i="1"/>
  <c r="H977" i="1"/>
  <c r="H990" i="1"/>
  <c r="H370" i="1"/>
  <c r="H129" i="1"/>
  <c r="H405" i="1"/>
  <c r="H644" i="1"/>
  <c r="H878" i="1"/>
  <c r="H76" i="1"/>
  <c r="H449" i="1"/>
  <c r="H618" i="1"/>
  <c r="H896" i="1"/>
  <c r="H564" i="1"/>
  <c r="H795" i="1"/>
  <c r="H835" i="1"/>
  <c r="H437" i="1"/>
  <c r="H543" i="1"/>
  <c r="H762" i="1"/>
  <c r="H880" i="1"/>
  <c r="H999" i="1"/>
  <c r="H13" i="1"/>
  <c r="H26" i="1"/>
  <c r="H35" i="1"/>
  <c r="H51" i="1"/>
  <c r="H59" i="1"/>
  <c r="H77" i="1"/>
  <c r="H83" i="1"/>
  <c r="H102" i="1"/>
  <c r="H123" i="1"/>
  <c r="H135" i="1"/>
  <c r="H142" i="1"/>
  <c r="H149" i="1"/>
  <c r="H155" i="1"/>
  <c r="H172" i="1"/>
  <c r="H178" i="1"/>
  <c r="H206" i="1"/>
  <c r="H214" i="1"/>
  <c r="H221" i="1"/>
  <c r="H227" i="1"/>
  <c r="H242" i="1"/>
  <c r="H257" i="1"/>
  <c r="H264" i="1"/>
  <c r="H279" i="1"/>
  <c r="H286" i="1"/>
  <c r="H294" i="1"/>
  <c r="H312" i="1"/>
  <c r="H319" i="1"/>
  <c r="H326" i="1"/>
  <c r="H339" i="1"/>
  <c r="H346" i="1"/>
  <c r="H353" i="1"/>
  <c r="H372" i="1"/>
  <c r="H378" i="1"/>
  <c r="H385" i="1"/>
  <c r="H392" i="1"/>
  <c r="H401" i="1"/>
  <c r="H408" i="1"/>
  <c r="H416" i="1"/>
  <c r="H423" i="1"/>
  <c r="H435" i="1"/>
  <c r="H443" i="1"/>
  <c r="H459" i="1"/>
  <c r="H479" i="1"/>
  <c r="H496" i="1"/>
  <c r="H541" i="1"/>
  <c r="H559" i="1"/>
  <c r="H568" i="1"/>
  <c r="H576" i="1"/>
  <c r="H582" i="1"/>
  <c r="H588" i="1"/>
  <c r="H606" i="1"/>
  <c r="H613" i="1"/>
  <c r="H631" i="1"/>
  <c r="H637" i="1"/>
  <c r="H647" i="1"/>
  <c r="H655" i="1"/>
  <c r="H664" i="1"/>
  <c r="H670" i="1"/>
  <c r="H679" i="1"/>
  <c r="H685" i="1"/>
  <c r="H702" i="1"/>
  <c r="H712" i="1"/>
  <c r="H728" i="1"/>
  <c r="H735" i="1"/>
  <c r="H747" i="1"/>
  <c r="H755" i="1"/>
  <c r="H773" i="1"/>
  <c r="H781" i="1"/>
  <c r="H791" i="1"/>
  <c r="H798" i="1"/>
  <c r="H806" i="1"/>
  <c r="H833" i="1"/>
  <c r="H841" i="1"/>
  <c r="H858" i="1"/>
  <c r="H865" i="1"/>
  <c r="H871" i="1"/>
  <c r="H879" i="1"/>
  <c r="H886" i="1"/>
  <c r="H903" i="1"/>
  <c r="H922" i="1"/>
  <c r="H929" i="1"/>
  <c r="H937" i="1"/>
  <c r="H952" i="1"/>
  <c r="H732" i="1"/>
  <c r="H852" i="1"/>
  <c r="H970" i="1"/>
  <c r="H996" i="1"/>
  <c r="H193" i="1"/>
  <c r="H66" i="1"/>
  <c r="H177" i="1"/>
  <c r="H125" i="1"/>
  <c r="H473" i="1"/>
  <c r="H592" i="1"/>
  <c r="H643" i="1"/>
  <c r="H105" i="1"/>
  <c r="H675" i="1"/>
  <c r="H3" i="1"/>
  <c r="H20" i="1"/>
  <c r="H27" i="1"/>
  <c r="H87" i="1"/>
  <c r="H243" i="1"/>
  <c r="H622" i="1"/>
  <c r="H898" i="1"/>
  <c r="H687" i="1"/>
  <c r="H942" i="1"/>
  <c r="H275" i="1"/>
  <c r="H517" i="1"/>
  <c r="H760" i="1"/>
  <c r="H563" i="1"/>
  <c r="H653" i="1"/>
  <c r="H32" i="1"/>
  <c r="H82" i="1"/>
  <c r="H115" i="1"/>
  <c r="H196" i="1"/>
  <c r="H219" i="1"/>
  <c r="H856" i="1"/>
  <c r="H96" i="1"/>
  <c r="H874" i="1"/>
  <c r="H911" i="1"/>
  <c r="H802" i="1"/>
  <c r="H497" i="1"/>
  <c r="H268" i="1"/>
  <c r="H571" i="1"/>
  <c r="H14" i="1"/>
  <c r="H488" i="1"/>
  <c r="H707" i="1"/>
  <c r="H967" i="1"/>
  <c r="H89" i="1"/>
  <c r="H250" i="1"/>
  <c r="H658" i="1"/>
  <c r="H915" i="1"/>
  <c r="H2" i="1"/>
  <c r="H291" i="1"/>
  <c r="H529" i="1"/>
  <c r="H789" i="1"/>
  <c r="H602" i="1"/>
  <c r="H46" i="1"/>
  <c r="H72" i="1"/>
  <c r="H844" i="1"/>
  <c r="H101" i="1"/>
  <c r="H134" i="1"/>
  <c r="H204" i="1"/>
  <c r="H232" i="1"/>
  <c r="H132" i="1"/>
  <c r="H625" i="1"/>
  <c r="H238" i="1"/>
  <c r="H686" i="1"/>
  <c r="H31" i="1"/>
  <c r="H9" i="1"/>
  <c r="H290" i="1"/>
  <c r="H663" i="1"/>
  <c r="H444" i="1"/>
  <c r="H895" i="1"/>
  <c r="H205" i="1"/>
  <c r="H553" i="1"/>
  <c r="H829" i="1"/>
  <c r="H100" i="1"/>
  <c r="H674" i="1"/>
  <c r="H341" i="1"/>
  <c r="H534" i="1"/>
  <c r="H814" i="1"/>
  <c r="H409" i="1"/>
  <c r="H538" i="1"/>
  <c r="H12" i="1"/>
  <c r="H58" i="1"/>
  <c r="H108" i="1"/>
  <c r="H122" i="1"/>
  <c r="H187" i="1"/>
  <c r="H213" i="1"/>
  <c r="H248" i="1"/>
  <c r="H916" i="1"/>
  <c r="H4" i="1"/>
  <c r="H420" i="1"/>
  <c r="H390" i="1"/>
  <c r="H170" i="1"/>
  <c r="H34" i="1"/>
  <c r="H772" i="1"/>
  <c r="H1001" i="1"/>
  <c r="H708" i="1"/>
  <c r="H37" i="1"/>
  <c r="H757" i="1"/>
  <c r="H600" i="1"/>
  <c r="H711" i="1"/>
  <c r="H29" i="1"/>
  <c r="H48" i="1"/>
  <c r="H64" i="1"/>
  <c r="H106" i="1"/>
  <c r="H120" i="1"/>
  <c r="H145" i="1"/>
  <c r="H194" i="1"/>
  <c r="H209" i="1"/>
  <c r="H230" i="1"/>
  <c r="H267" i="1"/>
  <c r="H289" i="1"/>
  <c r="H301" i="1"/>
  <c r="H322" i="1"/>
  <c r="H359" i="1"/>
  <c r="H375" i="1"/>
  <c r="H413" i="1"/>
  <c r="H447" i="1"/>
  <c r="H483" i="1"/>
  <c r="H518" i="1"/>
  <c r="H532" i="1"/>
  <c r="H554" i="1"/>
  <c r="H676" i="1"/>
  <c r="H698" i="1"/>
  <c r="H744" i="1"/>
  <c r="H759" i="1"/>
  <c r="H821" i="1"/>
  <c r="H838" i="1"/>
  <c r="H845" i="1"/>
  <c r="H868" i="1"/>
  <c r="H875" i="1"/>
  <c r="H925" i="1"/>
  <c r="H934" i="1"/>
  <c r="H949" i="1"/>
  <c r="H976" i="1"/>
  <c r="H983" i="1"/>
  <c r="H783" i="1"/>
  <c r="H751" i="1"/>
  <c r="H50" i="1"/>
  <c r="H154" i="1"/>
  <c r="H25" i="1"/>
  <c r="H347" i="1"/>
  <c r="H299" i="1"/>
  <c r="H725" i="1"/>
  <c r="H946" i="1"/>
  <c r="H920" i="1"/>
  <c r="H995" i="1"/>
  <c r="H91" i="1"/>
  <c r="H226" i="1"/>
  <c r="H834" i="1"/>
  <c r="H42" i="1"/>
  <c r="H162" i="1"/>
  <c r="H827" i="1"/>
  <c r="H164" i="1"/>
  <c r="H75" i="1"/>
  <c r="H171" i="1"/>
  <c r="H109" i="1"/>
  <c r="H233" i="1"/>
  <c r="H305" i="1"/>
  <c r="H364" i="1"/>
  <c r="H472" i="1"/>
  <c r="H505" i="1"/>
  <c r="H521" i="1"/>
  <c r="H623" i="1"/>
  <c r="H825" i="1"/>
  <c r="H849" i="1"/>
  <c r="H892" i="1"/>
  <c r="H909" i="1"/>
  <c r="H945" i="1"/>
  <c r="H53" i="1"/>
  <c r="H601" i="1"/>
  <c r="H18" i="1"/>
  <c r="H141" i="1"/>
  <c r="H84" i="1"/>
  <c r="H36" i="1"/>
  <c r="H45" i="1"/>
  <c r="H54" i="1"/>
  <c r="H60" i="1"/>
  <c r="H68" i="1"/>
  <c r="H78" i="1"/>
  <c r="H85" i="1"/>
  <c r="H95" i="1"/>
  <c r="H103" i="1"/>
  <c r="H110" i="1"/>
  <c r="H118" i="1"/>
  <c r="H124" i="1"/>
  <c r="H137" i="1"/>
  <c r="H143" i="1"/>
  <c r="H150" i="1"/>
  <c r="H156" i="1"/>
  <c r="H173" i="1"/>
  <c r="H179" i="1"/>
  <c r="H191" i="1"/>
  <c r="H207" i="1"/>
  <c r="H215" i="1"/>
  <c r="H228" i="1"/>
  <c r="H244" i="1"/>
  <c r="H251" i="1"/>
  <c r="H265" i="1"/>
  <c r="H280" i="1"/>
  <c r="H287" i="1"/>
  <c r="H313" i="1"/>
  <c r="H327" i="1"/>
  <c r="H334" i="1"/>
  <c r="H340" i="1"/>
  <c r="H365" i="1"/>
  <c r="H373" i="1"/>
  <c r="H386" i="1"/>
  <c r="H411" i="1"/>
  <c r="H424" i="1"/>
  <c r="H430" i="1"/>
  <c r="H445" i="1"/>
  <c r="H454" i="1"/>
  <c r="H460" i="1"/>
  <c r="H466" i="1"/>
  <c r="H480" i="1"/>
  <c r="H490" i="1"/>
  <c r="H507" i="1"/>
  <c r="H514" i="1"/>
  <c r="H522" i="1"/>
  <c r="H528" i="1"/>
  <c r="H550" i="1"/>
  <c r="H577" i="1"/>
  <c r="H591" i="1"/>
  <c r="H598" i="1"/>
  <c r="H614" i="1"/>
  <c r="H624" i="1"/>
  <c r="H639" i="1"/>
  <c r="H648" i="1"/>
  <c r="H672" i="1"/>
  <c r="H688" i="1"/>
  <c r="H695" i="1"/>
  <c r="H714" i="1"/>
  <c r="H720" i="1"/>
  <c r="H736" i="1"/>
  <c r="H742" i="1"/>
  <c r="H748" i="1"/>
  <c r="H756" i="1"/>
  <c r="H766" i="1"/>
  <c r="H774" i="1"/>
  <c r="H792" i="1"/>
  <c r="H808" i="1"/>
  <c r="H818" i="1"/>
  <c r="H826" i="1"/>
  <c r="H850" i="1"/>
  <c r="H866" i="1"/>
  <c r="H993" i="1"/>
  <c r="H907" i="1"/>
  <c r="H935" i="1"/>
  <c r="H950" i="1"/>
  <c r="H957" i="1"/>
  <c r="H984" i="1"/>
  <c r="H997" i="1"/>
  <c r="H966" i="1"/>
  <c r="H979" i="1"/>
  <c r="H992" i="1"/>
  <c r="H1000" i="1"/>
  <c r="H855" i="1"/>
  <c r="H159" i="1"/>
  <c r="H768" i="1"/>
  <c r="H398" i="1"/>
  <c r="H182" i="1"/>
  <c r="H807" i="1"/>
  <c r="H185" i="1"/>
  <c r="H481" i="1"/>
  <c r="H629" i="1"/>
  <c r="H917" i="1"/>
  <c r="H202" i="1"/>
  <c r="H452" i="1"/>
  <c r="H700" i="1"/>
  <c r="H694" i="1"/>
  <c r="H165" i="1"/>
  <c r="H199" i="1"/>
  <c r="H222" i="1"/>
  <c r="H234" i="1"/>
  <c r="H259" i="1"/>
  <c r="H273" i="1"/>
  <c r="H296" i="1"/>
  <c r="H306" i="1"/>
  <c r="H320" i="1"/>
  <c r="H355" i="1"/>
  <c r="H379" i="1"/>
  <c r="H393" i="1"/>
  <c r="H402" i="1"/>
  <c r="H417" i="1"/>
  <c r="H438" i="1"/>
  <c r="H474" i="1"/>
  <c r="H498" i="1"/>
  <c r="H560" i="1"/>
  <c r="H583" i="1"/>
  <c r="H607" i="1"/>
  <c r="H632" i="1"/>
  <c r="H656" i="1"/>
  <c r="H680" i="1"/>
  <c r="H703" i="1"/>
  <c r="H729" i="1"/>
  <c r="H799" i="1"/>
  <c r="H836" i="1"/>
  <c r="H860" i="1"/>
  <c r="H872" i="1"/>
  <c r="H932" i="1"/>
  <c r="H968" i="1"/>
  <c r="H487" i="1"/>
  <c r="H931" i="1"/>
  <c r="H921" i="1"/>
  <c r="H332" i="1"/>
  <c r="H535" i="1"/>
  <c r="H752" i="1"/>
  <c r="H8" i="1"/>
  <c r="H114" i="1"/>
  <c r="H944" i="1"/>
  <c r="H354" i="1"/>
  <c r="H859" i="1"/>
  <c r="H198" i="1"/>
  <c r="H309" i="1"/>
  <c r="H126" i="1"/>
  <c r="H318" i="1"/>
  <c r="H788" i="1"/>
  <c r="H6" i="1"/>
  <c r="H22" i="1"/>
  <c r="H56" i="1"/>
  <c r="H80" i="1"/>
  <c r="H128" i="1"/>
  <c r="H139" i="1"/>
  <c r="H152" i="1"/>
  <c r="H175" i="1"/>
  <c r="H201" i="1"/>
  <c r="H224" i="1"/>
  <c r="H237" i="1"/>
  <c r="H246" i="1"/>
  <c r="H261" i="1"/>
  <c r="H282" i="1"/>
  <c r="H308" i="1"/>
  <c r="H343" i="1"/>
  <c r="H368" i="1"/>
  <c r="H404" i="1"/>
  <c r="H426" i="1"/>
  <c r="H440" i="1"/>
  <c r="H462" i="1"/>
  <c r="H476" i="1"/>
  <c r="H501" i="1"/>
  <c r="H524" i="1"/>
  <c r="H572" i="1"/>
  <c r="H585" i="1"/>
  <c r="H619" i="1"/>
  <c r="H667" i="1"/>
  <c r="H705" i="1"/>
  <c r="H716" i="1"/>
  <c r="H777" i="1"/>
  <c r="H883" i="1"/>
  <c r="H955" i="1"/>
  <c r="H801" i="1"/>
  <c r="H33" i="1"/>
  <c r="H367" i="1"/>
  <c r="H764" i="1"/>
  <c r="H956" i="1"/>
  <c r="H247" i="1"/>
  <c r="H512" i="1"/>
  <c r="H189" i="1"/>
  <c r="H297" i="1"/>
  <c r="H7" i="1"/>
  <c r="H285" i="1"/>
  <c r="H451" i="1"/>
  <c r="H93" i="1"/>
  <c r="H236" i="1"/>
  <c r="H19" i="1"/>
  <c r="H44" i="1"/>
  <c r="H67" i="1"/>
  <c r="H92" i="1"/>
  <c r="H116" i="1"/>
  <c r="H163" i="1"/>
  <c r="H188" i="1"/>
  <c r="H249" i="1"/>
  <c r="H272" i="1"/>
  <c r="H333" i="1"/>
  <c r="H429" i="1"/>
  <c r="H453" i="1"/>
  <c r="H465" i="1"/>
  <c r="H489" i="1"/>
  <c r="H513" i="1"/>
  <c r="H549" i="1"/>
  <c r="H597" i="1"/>
  <c r="H693" i="1"/>
  <c r="H741" i="1"/>
  <c r="H765" i="1"/>
  <c r="C14" i="11" l="1"/>
  <c r="E6" i="11"/>
  <c r="H6" i="11" s="1"/>
  <c r="E12" i="11"/>
  <c r="G12" i="11" s="1"/>
  <c r="D14" i="11"/>
  <c r="E2" i="11"/>
  <c r="G2" i="11" s="1"/>
  <c r="E3" i="11"/>
  <c r="H3" i="11" s="1"/>
  <c r="E8" i="11"/>
  <c r="H8" i="11" s="1"/>
  <c r="E9" i="11"/>
  <c r="G9" i="11" s="1"/>
  <c r="E10" i="11"/>
  <c r="F10" i="11"/>
  <c r="E5" i="11"/>
  <c r="H5" i="11" s="1"/>
  <c r="G5" i="11"/>
  <c r="E11" i="11"/>
  <c r="F11" i="11" s="1"/>
  <c r="E4" i="11"/>
  <c r="F4" i="11"/>
  <c r="G6" i="11"/>
  <c r="E7" i="11"/>
  <c r="H7" i="11" s="1"/>
  <c r="B14" i="11"/>
  <c r="E13" i="11"/>
  <c r="H13" i="11" s="1"/>
  <c r="F13" i="11"/>
  <c r="G8" i="11" l="1"/>
  <c r="F8" i="11"/>
  <c r="F5" i="11"/>
  <c r="F6" i="11"/>
  <c r="F12" i="11"/>
  <c r="F2" i="11"/>
  <c r="E14" i="11"/>
  <c r="G13" i="11"/>
  <c r="H12" i="11"/>
  <c r="F3" i="11"/>
  <c r="H2" i="11"/>
  <c r="G10" i="11"/>
  <c r="H10" i="11"/>
  <c r="F9" i="11"/>
  <c r="G4" i="11"/>
  <c r="H4" i="11"/>
  <c r="G11" i="11"/>
  <c r="H11" i="11"/>
  <c r="H9" i="11"/>
  <c r="G3" i="11"/>
  <c r="F7" i="11"/>
  <c r="G7" i="11"/>
</calcChain>
</file>

<file path=xl/sharedStrings.xml><?xml version="1.0" encoding="utf-8"?>
<sst xmlns="http://schemas.openxmlformats.org/spreadsheetml/2006/main" count="12043" uniqueCount="2132">
  <si>
    <t>name</t>
  </si>
  <si>
    <t>blurb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</si>
  <si>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</si>
  <si>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</si>
  <si>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</si>
  <si>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</si>
  <si>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</si>
  <si>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</si>
  <si>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</si>
  <si>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</si>
  <si>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</si>
  <si>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</si>
  <si>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</si>
  <si>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</si>
  <si>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</si>
  <si>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</si>
  <si>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</si>
  <si>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</si>
  <si>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</si>
  <si>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</si>
  <si>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</si>
  <si>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</si>
  <si>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</si>
  <si>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</si>
  <si>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</si>
  <si>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</si>
  <si>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</si>
  <si>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</si>
  <si>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</si>
  <si>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</si>
  <si>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</si>
  <si>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</si>
  <si>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</si>
  <si>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</si>
  <si>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</si>
  <si>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</si>
  <si>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</si>
  <si>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</si>
  <si>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</si>
  <si>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</si>
  <si>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</si>
  <si>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</si>
  <si>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</si>
  <si>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</si>
  <si>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</si>
  <si>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</si>
  <si>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</si>
  <si>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</si>
  <si>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</si>
  <si>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</si>
  <si>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</si>
  <si>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</si>
  <si>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</si>
  <si>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</si>
  <si>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</si>
  <si>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</si>
  <si>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</si>
  <si>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</si>
  <si>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</si>
  <si>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</si>
  <si>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</si>
  <si>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</si>
  <si>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</si>
  <si>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</si>
  <si>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</si>
  <si>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</si>
  <si>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</si>
  <si>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</si>
  <si>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</si>
  <si>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</si>
  <si>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</si>
  <si>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</si>
  <si>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</si>
  <si>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</si>
  <si>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</si>
  <si>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</si>
  <si>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</si>
  <si>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</si>
  <si>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</si>
  <si>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</si>
  <si>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</si>
  <si>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</si>
  <si>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</si>
  <si>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</si>
  <si>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</si>
  <si>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</si>
  <si>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</si>
  <si>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</si>
  <si>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</si>
  <si>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</si>
  <si>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</si>
  <si>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</si>
  <si>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</si>
  <si>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</si>
  <si>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</si>
  <si>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</si>
  <si>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</si>
  <si>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</si>
  <si>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</si>
  <si>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</si>
  <si>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</si>
  <si>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</si>
  <si>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</si>
  <si>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</si>
  <si>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</si>
  <si>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</si>
  <si>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</si>
  <si>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</si>
  <si>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</si>
  <si>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</si>
  <si>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</si>
  <si>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</si>
  <si>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</si>
  <si>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</si>
  <si>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</si>
  <si>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</si>
  <si>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</si>
  <si>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</si>
  <si>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</si>
  <si>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</si>
  <si>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</si>
  <si>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</si>
  <si>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</si>
  <si>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</si>
  <si>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</si>
  <si>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</si>
  <si>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</si>
  <si>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</si>
  <si>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</si>
  <si>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</si>
  <si>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</si>
  <si>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</si>
  <si>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</si>
  <si>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</si>
  <si>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</si>
  <si>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</si>
  <si>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</si>
  <si>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</si>
  <si>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</si>
  <si>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</si>
  <si>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</si>
  <si>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</si>
  <si>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</si>
  <si>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</si>
  <si>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</si>
  <si>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</si>
  <si>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</si>
  <si>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</si>
  <si>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</si>
  <si>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</si>
  <si>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</si>
  <si>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</si>
  <si>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</si>
  <si>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</si>
  <si>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</si>
  <si>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</si>
  <si>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</si>
  <si>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</si>
  <si>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</si>
  <si>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</si>
  <si>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</si>
  <si>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</si>
  <si>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</si>
  <si>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</si>
  <si>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</si>
  <si>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</si>
  <si>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</si>
  <si>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</si>
  <si>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</si>
  <si>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</si>
  <si>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</si>
  <si>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</si>
  <si>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</si>
  <si>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</si>
  <si>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</si>
  <si>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</si>
  <si>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</si>
  <si>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</si>
  <si>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</si>
  <si>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</si>
  <si>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</si>
  <si>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</si>
  <si>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</si>
  <si>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</si>
  <si>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</si>
  <si>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</si>
  <si>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</si>
  <si>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</si>
  <si>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</si>
  <si>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</si>
  <si>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</si>
  <si>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</si>
  <si>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</si>
  <si>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</si>
  <si>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</si>
  <si>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</si>
  <si>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</si>
  <si>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</si>
  <si>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</si>
  <si>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</si>
  <si>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</si>
  <si>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</si>
  <si>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</si>
  <si>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</si>
  <si>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</si>
  <si>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</si>
  <si>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</si>
  <si>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</si>
  <si>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</si>
  <si>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</si>
  <si>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</si>
  <si>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</si>
  <si>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</si>
  <si>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</si>
  <si>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</si>
  <si>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</si>
  <si>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</si>
  <si>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</si>
  <si>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</si>
  <si>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</si>
  <si>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</si>
  <si>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</si>
  <si>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</si>
  <si>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</si>
  <si>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</si>
  <si>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</si>
  <si>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</si>
  <si>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</si>
  <si>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</si>
  <si>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</si>
  <si>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</si>
  <si>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</si>
  <si>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</si>
  <si>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</si>
  <si>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</si>
  <si>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</si>
  <si>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</si>
  <si>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</si>
  <si>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</si>
  <si>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</si>
  <si>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</si>
  <si>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</si>
  <si>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</si>
  <si>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</si>
  <si>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</si>
  <si>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</si>
  <si>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</si>
  <si>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</si>
  <si>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</si>
  <si>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</si>
  <si>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</si>
  <si>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</si>
  <si>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</si>
  <si>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</si>
  <si>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</si>
  <si>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</si>
  <si>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</si>
  <si>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</si>
  <si>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</si>
  <si>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</si>
  <si>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</si>
  <si>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</si>
  <si>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</si>
  <si>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</si>
  <si>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</si>
  <si>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</si>
  <si>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</si>
  <si>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</si>
  <si>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</si>
  <si>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</si>
  <si>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</si>
  <si>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</si>
  <si>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</si>
  <si>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</si>
  <si>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</si>
  <si>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</si>
  <si>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</si>
  <si>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</si>
  <si>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</si>
  <si>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</si>
  <si>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</si>
  <si>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</si>
  <si>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</si>
  <si>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</si>
  <si>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</si>
  <si>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</si>
  <si>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</si>
  <si>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</si>
  <si>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</si>
  <si>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</si>
  <si>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</si>
  <si>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</si>
  <si>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</si>
  <si>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</si>
  <si>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</si>
  <si>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</si>
  <si>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</si>
  <si>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</si>
  <si>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</si>
  <si>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</si>
  <si>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</si>
  <si>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</si>
  <si>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</si>
  <si>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</si>
  <si>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</si>
  <si>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</si>
  <si>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</si>
  <si>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</si>
  <si>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</si>
  <si>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</si>
  <si>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</si>
  <si>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</si>
  <si>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</si>
  <si>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</si>
  <si>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</si>
  <si>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</si>
  <si>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</si>
  <si>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</si>
  <si>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</si>
  <si>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</si>
  <si>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</si>
  <si>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</si>
  <si>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</si>
  <si>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</si>
  <si>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</si>
  <si>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</si>
  <si>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</si>
  <si>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</si>
  <si>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</si>
  <si>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</si>
  <si>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</si>
  <si>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</si>
  <si>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</si>
  <si>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</si>
  <si>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</si>
  <si>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</si>
  <si>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</si>
  <si>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</si>
  <si>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</si>
  <si>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</si>
  <si>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</si>
  <si>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</si>
  <si>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</si>
  <si>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</si>
  <si>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</si>
  <si>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</si>
  <si>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</si>
  <si>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</si>
  <si>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</si>
  <si>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</si>
  <si>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</si>
  <si>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</si>
  <si>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</si>
  <si>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</si>
  <si>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</si>
  <si>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</si>
  <si>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</si>
  <si>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</si>
  <si>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</si>
  <si>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</si>
  <si>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</si>
  <si>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</si>
  <si>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</si>
  <si>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</si>
  <si>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</si>
  <si>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</si>
  <si>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</si>
  <si>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</si>
  <si>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</si>
  <si>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</si>
  <si>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</si>
  <si>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</si>
  <si>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</si>
  <si>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</si>
  <si>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</si>
  <si>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</si>
  <si>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</si>
  <si>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</si>
  <si>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</si>
  <si>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</si>
  <si>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</si>
  <si>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</si>
  <si>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</si>
  <si>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</si>
  <si>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</si>
  <si>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</si>
  <si>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</si>
  <si>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</si>
  <si>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</si>
  <si>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</si>
  <si>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</si>
  <si>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</si>
  <si>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</si>
  <si>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</si>
  <si>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</si>
  <si>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</si>
  <si>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</si>
  <si>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</si>
  <si>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</si>
  <si>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</si>
  <si>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</si>
  <si>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</si>
  <si>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</si>
  <si>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</si>
  <si>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</si>
  <si>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</si>
  <si>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</si>
  <si>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</si>
  <si>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</si>
  <si>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</si>
  <si>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</si>
  <si>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</si>
  <si>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</si>
  <si>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</si>
  <si>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</si>
  <si>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</si>
  <si>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</si>
  <si>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</si>
  <si>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</si>
  <si>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</si>
  <si>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</si>
  <si>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</si>
  <si>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</si>
  <si>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</si>
  <si>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</si>
  <si>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</si>
  <si>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</si>
  <si>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</si>
  <si>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</si>
  <si>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</si>
  <si>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</si>
  <si>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</si>
  <si>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</si>
  <si>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</si>
  <si>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</si>
  <si>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</si>
  <si>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</si>
  <si>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</si>
  <si>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</si>
  <si>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</si>
  <si>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</si>
  <si>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</si>
  <si>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</si>
  <si>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</si>
  <si>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</si>
  <si>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</si>
  <si>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</si>
  <si>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</si>
  <si>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</si>
  <si>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</si>
  <si>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</si>
  <si>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</si>
  <si>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</si>
  <si>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</si>
  <si>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</si>
  <si>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</si>
  <si>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</si>
  <si>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</si>
  <si>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</si>
  <si>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</si>
  <si>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</si>
  <si>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</si>
  <si>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</si>
  <si>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</si>
  <si>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</si>
  <si>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</si>
  <si>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</si>
  <si>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</si>
  <si>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</si>
  <si>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</si>
  <si>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</si>
  <si>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</si>
  <si>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</si>
  <si>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</si>
  <si>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</si>
  <si>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</si>
  <si>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</si>
  <si>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</si>
  <si>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</si>
  <si>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</si>
  <si>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</si>
  <si>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</si>
  <si>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</si>
  <si>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</si>
  <si>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</si>
  <si>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</si>
  <si>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</si>
  <si>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</si>
  <si>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</si>
  <si>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</si>
  <si>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</si>
  <si>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</si>
  <si>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</si>
  <si>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</si>
  <si>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</si>
  <si>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</si>
  <si>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</si>
  <si>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</si>
  <si>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</si>
  <si>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</si>
  <si>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</si>
  <si>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</si>
  <si>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</si>
  <si>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</si>
  <si>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</si>
  <si>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</si>
  <si>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</si>
  <si>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</si>
  <si>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</si>
  <si>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</si>
  <si>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</si>
  <si>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</si>
  <si>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</si>
  <si>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</si>
  <si>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</si>
  <si>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</si>
  <si>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</si>
  <si>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</si>
  <si>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</si>
  <si>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</si>
  <si>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</si>
  <si>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</si>
  <si>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</si>
  <si>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</si>
  <si>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</si>
  <si>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</si>
  <si>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</si>
  <si>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</si>
  <si>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</si>
  <si>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</si>
  <si>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</si>
  <si>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</si>
  <si>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</si>
  <si>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</si>
  <si>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</si>
  <si>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</si>
  <si>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</si>
  <si>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</si>
  <si>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</si>
  <si>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</si>
  <si>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</si>
  <si>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</si>
  <si>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</si>
  <si>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</si>
  <si>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</si>
  <si>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</si>
  <si>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</si>
  <si>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</si>
  <si>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</si>
  <si>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</si>
  <si>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</si>
  <si>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</si>
  <si>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</si>
  <si>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</si>
  <si>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</si>
  <si>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</si>
  <si>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</si>
  <si>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</si>
  <si>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</si>
  <si>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</si>
  <si>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</si>
  <si>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</si>
  <si>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</si>
  <si>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</si>
  <si>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</si>
  <si>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</si>
  <si>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</si>
  <si>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</si>
  <si>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</si>
  <si>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</si>
  <si>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</si>
  <si>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</si>
  <si>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</si>
  <si>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</si>
  <si>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</si>
  <si>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</si>
  <si>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</si>
  <si>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</si>
  <si>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</si>
  <si>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</si>
  <si>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</si>
  <si>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</si>
  <si>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</si>
  <si>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</si>
  <si>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</si>
  <si>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</si>
  <si>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</si>
  <si>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</si>
  <si>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</si>
  <si>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</si>
  <si>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</si>
  <si>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</si>
  <si>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</si>
  <si>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</si>
  <si>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</si>
  <si>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</si>
  <si>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</si>
  <si>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</si>
  <si>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</si>
  <si>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</si>
  <si>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</si>
  <si>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</si>
  <si>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</si>
  <si>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</si>
  <si>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</si>
  <si>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</si>
  <si>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</si>
  <si>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</si>
  <si>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</si>
  <si>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</si>
  <si>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</si>
  <si>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</si>
  <si>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</si>
  <si>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</si>
  <si>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</si>
  <si>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</si>
  <si>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</si>
  <si>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</si>
  <si>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</si>
  <si>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</si>
  <si>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</si>
  <si>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</si>
  <si>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</si>
  <si>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</si>
  <si>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</si>
  <si>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</si>
  <si>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</si>
  <si>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</si>
  <si>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</si>
  <si>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</si>
  <si>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</si>
  <si>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</si>
  <si>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</si>
  <si>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</si>
  <si>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</si>
  <si>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</si>
  <si>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</si>
  <si>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</si>
  <si>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</si>
  <si>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</si>
  <si>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</si>
  <si>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</si>
  <si>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</si>
  <si>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</si>
  <si>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</si>
  <si>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</si>
  <si>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</si>
  <si>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</si>
  <si>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</si>
  <si>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</si>
  <si>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</si>
  <si>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</si>
  <si>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</si>
  <si>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</si>
  <si>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</si>
  <si>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</si>
  <si>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</si>
  <si>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</si>
  <si>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</si>
  <si>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</si>
  <si>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</si>
  <si>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</si>
  <si>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</si>
  <si>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</si>
  <si>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</si>
  <si>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</si>
  <si>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</si>
  <si>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</si>
  <si>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</si>
  <si>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</si>
  <si>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</si>
  <si>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</si>
  <si>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</si>
  <si>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</si>
  <si>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</si>
  <si>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</si>
  <si>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</si>
  <si>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</si>
  <si>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</si>
  <si>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</si>
  <si>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</si>
  <si>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</si>
  <si>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</si>
  <si>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</si>
  <si>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</si>
  <si>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</si>
  <si>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</si>
  <si>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</si>
  <si>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</si>
  <si>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</si>
  <si>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</si>
  <si>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</si>
  <si>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</si>
  <si>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</si>
  <si>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</si>
  <si>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</si>
  <si>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</si>
  <si>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</si>
  <si>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</si>
  <si>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</si>
  <si>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</si>
  <si>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</si>
  <si>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</si>
  <si>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</si>
  <si>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</si>
  <si>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</si>
  <si>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</si>
  <si>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</si>
  <si>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</si>
  <si>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</si>
  <si>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</si>
  <si>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</si>
  <si>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</si>
  <si>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</si>
  <si>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</si>
  <si>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</si>
  <si>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</si>
  <si>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</si>
  <si>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</si>
  <si>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</si>
  <si>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</si>
  <si>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</si>
  <si>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</si>
  <si>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</si>
  <si>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</si>
  <si>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</si>
  <si>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</si>
  <si>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</si>
  <si>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</si>
  <si>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</si>
  <si>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</si>
  <si>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</si>
  <si>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</si>
  <si>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</si>
  <si>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</si>
  <si>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</si>
  <si>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</si>
  <si>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</si>
  <si>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</si>
  <si>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</si>
  <si>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</si>
  <si>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</si>
  <si>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</si>
  <si>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</si>
  <si>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</si>
  <si>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</si>
  <si>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</si>
  <si>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</si>
  <si>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</si>
  <si>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</si>
  <si>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</si>
  <si>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</si>
  <si>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</si>
  <si>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</si>
  <si>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</si>
  <si>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</si>
  <si>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</si>
  <si>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</si>
  <si>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</si>
  <si>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</si>
  <si>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</si>
  <si>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</si>
  <si>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</si>
  <si>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</si>
  <si>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</si>
  <si>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</si>
  <si>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</si>
  <si>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</si>
  <si>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</si>
  <si>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</si>
  <si>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</si>
  <si>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</si>
  <si>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</si>
  <si>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</si>
  <si>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</si>
  <si>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</si>
  <si>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</si>
  <si>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</si>
  <si>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</si>
  <si>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</si>
  <si>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</si>
  <si>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</si>
  <si>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</si>
  <si>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</si>
  <si>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</si>
  <si>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</si>
  <si>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</si>
  <si>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</si>
  <si>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</si>
  <si>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</si>
  <si>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</si>
  <si>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</si>
  <si>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</si>
  <si>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</si>
  <si>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</si>
  <si>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</si>
  <si>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</si>
  <si>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</si>
  <si>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</si>
  <si>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</si>
  <si>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</si>
  <si>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</si>
  <si>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</si>
  <si>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</si>
  <si>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</si>
  <si>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</si>
  <si>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</si>
  <si>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</si>
  <si>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</si>
  <si>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</si>
  <si>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</si>
  <si>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</si>
  <si>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</si>
  <si>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</si>
  <si>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</si>
  <si>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</si>
  <si>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</si>
  <si>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</si>
  <si>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</si>
  <si>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</si>
  <si>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</si>
  <si>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</si>
  <si>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</si>
  <si>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</si>
  <si>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</si>
  <si>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</si>
  <si>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</si>
  <si>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</si>
  <si>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</si>
  <si>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</si>
  <si>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</si>
  <si>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</si>
  <si>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</si>
  <si>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</si>
  <si>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</si>
  <si>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</si>
  <si>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</si>
  <si>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</si>
  <si>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</si>
  <si>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</si>
  <si>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</si>
  <si>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</si>
  <si>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</si>
  <si>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</si>
  <si>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</si>
  <si>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</si>
  <si>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</si>
  <si>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</si>
  <si>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</si>
  <si>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</si>
  <si>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</si>
  <si>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</si>
  <si>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</si>
  <si>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</si>
  <si>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</si>
  <si>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</si>
  <si>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</si>
  <si>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</si>
  <si>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</si>
  <si>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</si>
  <si>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</si>
  <si>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</si>
  <si>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</si>
  <si>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</si>
  <si>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</si>
  <si>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</si>
  <si>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</si>
  <si>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</si>
  <si>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</si>
  <si>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</si>
  <si>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</si>
  <si>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</si>
  <si>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</si>
  <si>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</si>
  <si>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</si>
  <si>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</si>
  <si>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</si>
  <si>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</si>
  <si>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</si>
  <si>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</si>
  <si>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</si>
  <si>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</si>
  <si>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</si>
  <si>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</si>
  <si>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</si>
  <si>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</si>
  <si>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</si>
  <si>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</si>
  <si>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</si>
  <si>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</si>
  <si>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</si>
  <si>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</si>
  <si>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</si>
  <si>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</si>
  <si>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</si>
  <si>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</si>
  <si>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</si>
  <si>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</si>
  <si>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</si>
  <si>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</si>
  <si>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</si>
  <si>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</si>
  <si>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</si>
  <si>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</si>
  <si>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</si>
  <si>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</si>
  <si>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</si>
  <si>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</si>
  <si>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</si>
  <si>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</si>
  <si>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</si>
  <si>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</si>
  <si>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</si>
  <si>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</si>
  <si>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</si>
  <si>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</si>
  <si>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</si>
  <si>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</si>
  <si>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</si>
  <si>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</si>
  <si>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</si>
  <si>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</si>
  <si>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</si>
  <si>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</si>
  <si>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</si>
  <si>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</si>
  <si>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</si>
  <si>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</si>
  <si>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</si>
  <si>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</si>
  <si>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</si>
  <si>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</si>
  <si>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</si>
  <si>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</si>
  <si>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</si>
  <si>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</si>
  <si>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</si>
  <si>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</si>
  <si>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</si>
  <si>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</si>
  <si>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</si>
  <si>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</si>
  <si>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</si>
  <si>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</si>
  <si>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</si>
  <si>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</si>
  <si>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</si>
  <si>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</si>
  <si>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</si>
  <si>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</si>
  <si>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</si>
  <si>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</si>
  <si>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</si>
  <si>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</si>
  <si>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</si>
  <si>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</si>
  <si>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</si>
  <si>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</si>
  <si>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</si>
  <si>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</si>
  <si>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</si>
  <si>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</si>
  <si>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</si>
  <si>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</si>
  <si>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</si>
  <si>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</si>
  <si>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</si>
  <si>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</si>
  <si>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</si>
  <si>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</si>
  <si>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</si>
  <si>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</si>
  <si>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</si>
  <si>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</si>
  <si>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</si>
  <si>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</si>
  <si>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</si>
  <si>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</si>
  <si>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</si>
  <si>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</si>
  <si>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</si>
  <si>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</si>
  <si>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</si>
  <si>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</si>
  <si>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</si>
  <si>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</si>
  <si>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</si>
  <si>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</si>
  <si>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</si>
  <si>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</si>
  <si>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</si>
  <si>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</si>
  <si>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</si>
  <si>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</si>
  <si>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</si>
  <si>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</si>
  <si>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</si>
  <si>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</si>
  <si>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</si>
  <si>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</si>
  <si>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</si>
  <si>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</si>
  <si>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</si>
  <si>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</si>
  <si>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</si>
  <si>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</si>
  <si>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</si>
  <si>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</si>
  <si>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</si>
  <si>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</si>
  <si>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</si>
  <si>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</si>
  <si>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</si>
  <si>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</si>
  <si>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</si>
  <si>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</si>
  <si>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</si>
  <si>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</si>
  <si>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</si>
  <si>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</si>
  <si>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</si>
  <si>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</si>
  <si>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</si>
  <si>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</si>
  <si>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</si>
  <si>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</si>
  <si>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</si>
  <si>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</si>
  <si>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</si>
  <si>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</si>
  <si>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</si>
  <si>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</si>
  <si>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</si>
  <si>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</si>
  <si>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</si>
  <si>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</si>
  <si>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</si>
  <si>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</si>
  <si>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</si>
  <si>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</si>
  <si>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</si>
  <si>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</si>
  <si>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</si>
  <si>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</si>
  <si>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</si>
  <si>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</si>
  <si>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</si>
  <si>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</si>
  <si>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</si>
  <si>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</si>
  <si>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</si>
  <si>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</si>
  <si>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</si>
  <si>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</si>
  <si>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</si>
  <si>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</si>
  <si>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</si>
  <si>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</si>
  <si>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</si>
  <si>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</si>
  <si>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</si>
  <si>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</si>
  <si>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</si>
  <si>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</si>
  <si>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</si>
  <si>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</si>
  <si>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</si>
  <si>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</si>
  <si>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</si>
  <si>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</si>
  <si>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</si>
  <si>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</si>
  <si>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</si>
  <si>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</si>
  <si>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</si>
  <si>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</si>
  <si>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</si>
  <si>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</si>
  <si>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</si>
  <si>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</si>
  <si>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</si>
  <si>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</si>
  <si>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</si>
  <si>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</si>
  <si>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</si>
  <si>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</si>
  <si>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</si>
  <si>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</si>
  <si>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</si>
  <si>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</si>
  <si>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</si>
  <si>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</si>
  <si>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</si>
  <si>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</si>
  <si>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</si>
  <si>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</si>
  <si>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</si>
  <si>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</si>
  <si>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</si>
  <si>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</si>
  <si>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</si>
  <si>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</si>
  <si>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</si>
  <si>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</si>
  <si>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</si>
  <si>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</si>
  <si>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</si>
  <si>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</si>
  <si>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</si>
  <si>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</si>
  <si>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</si>
  <si>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</si>
  <si>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</si>
  <si>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</si>
  <si>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</si>
  <si>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</si>
  <si>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</si>
  <si>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</si>
  <si>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</si>
  <si>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</si>
  <si>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</si>
  <si>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</si>
  <si>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</si>
  <si>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</si>
  <si>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</si>
  <si>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</si>
  <si>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</si>
  <si>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</si>
  <si>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</si>
  <si>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</si>
  <si>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</si>
  <si>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</si>
  <si>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</si>
  <si>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</si>
  <si>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</si>
  <si>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</si>
  <si>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</si>
  <si>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</si>
  <si>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</si>
  <si>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</si>
  <si>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</si>
  <si>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</si>
  <si>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</si>
  <si>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</si>
  <si>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</si>
  <si>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</si>
  <si>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</si>
  <si>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</si>
  <si>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</si>
  <si>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</si>
  <si>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</si>
  <si>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</si>
  <si>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</si>
  <si>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</si>
  <si>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</si>
  <si>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</si>
  <si>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</si>
  <si>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</si>
  <si>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</si>
  <si>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</si>
  <si>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</si>
  <si>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</si>
  <si>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</si>
  <si>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</si>
  <si>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</si>
  <si>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</si>
  <si>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</si>
  <si>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</si>
  <si>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</si>
  <si>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</si>
  <si>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</si>
  <si>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</si>
  <si>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</si>
  <si>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</si>
  <si>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</si>
  <si>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</si>
  <si>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</si>
  <si>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</si>
  <si>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</si>
  <si>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</si>
  <si>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</si>
  <si>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</si>
  <si>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</si>
  <si>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</si>
  <si>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</si>
  <si>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</si>
  <si>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</si>
  <si>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</si>
  <si>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</si>
  <si>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</si>
  <si>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</si>
  <si>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</si>
  <si>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</si>
  <si>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</si>
  <si>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</si>
  <si>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</si>
  <si>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</si>
  <si>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</si>
  <si>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</si>
  <si>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</si>
  <si>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</si>
  <si>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</si>
  <si>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</si>
  <si>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</si>
  <si>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</si>
  <si>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</si>
  <si>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</si>
  <si>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</si>
  <si>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</si>
  <si>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</si>
  <si>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</si>
  <si>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</si>
  <si>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</si>
  <si>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</si>
  <si>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</si>
  <si>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</si>
  <si>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</si>
  <si>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</si>
  <si>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</si>
  <si>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</si>
  <si>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</si>
  <si>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</si>
  <si>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</si>
  <si>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</si>
  <si>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</si>
  <si>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</si>
  <si>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</si>
  <si>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</si>
  <si>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</si>
  <si>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</si>
  <si>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</si>
  <si>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</si>
  <si>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</si>
  <si>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</si>
  <si>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</si>
  <si>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</si>
  <si>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</si>
  <si>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</si>
  <si>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</si>
  <si>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</si>
  <si>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</si>
  <si>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</si>
  <si>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</si>
  <si>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</si>
  <si>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</si>
  <si>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</si>
  <si>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</si>
  <si>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</si>
  <si>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</si>
  <si>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</si>
  <si>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</si>
  <si>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</si>
  <si>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</si>
  <si>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</si>
  <si>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</si>
  <si>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</si>
  <si>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</si>
  <si>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</si>
  <si>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</si>
  <si>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</si>
  <si>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</si>
  <si>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</si>
  <si>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</si>
  <si>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</si>
  <si>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</si>
  <si>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</si>
  <si>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</si>
  <si>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</si>
  <si>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</si>
  <si>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</si>
  <si>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</si>
  <si>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</si>
  <si>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</si>
  <si>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</si>
  <si>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</si>
  <si>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</si>
  <si>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</si>
  <si>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</si>
  <si>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</si>
  <si>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</si>
  <si>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</si>
  <si>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</si>
  <si>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</si>
  <si>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</si>
  <si>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</si>
  <si>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</si>
  <si>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</si>
  <si>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</si>
  <si>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</si>
  <si>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</si>
  <si>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</si>
  <si>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</si>
  <si>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</si>
  <si>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</si>
  <si>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</si>
  <si>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</si>
  <si>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</si>
  <si>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</si>
  <si>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</si>
  <si>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</si>
  <si>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</si>
  <si>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</si>
  <si>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</si>
  <si>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</si>
  <si>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</si>
  <si>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</si>
  <si>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</si>
  <si>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</si>
  <si>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</si>
  <si>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</si>
  <si>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</si>
  <si>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</si>
  <si>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</si>
  <si>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</si>
  <si>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</si>
  <si>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</si>
  <si>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</si>
  <si>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</si>
  <si>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</si>
  <si>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</si>
  <si>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</si>
  <si>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</si>
  <si>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</si>
  <si>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</si>
  <si>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</si>
  <si>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</si>
  <si>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</si>
  <si>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</si>
  <si>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</si>
  <si>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</si>
  <si>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</si>
  <si>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</si>
  <si>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</si>
  <si>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</si>
  <si>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</si>
  <si>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</si>
  <si>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</si>
  <si>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</si>
  <si>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</si>
  <si>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</si>
  <si>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</si>
  <si>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</si>
  <si>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</si>
  <si>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</si>
  <si>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</si>
  <si>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</si>
  <si>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</si>
  <si>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</si>
  <si>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</si>
  <si>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</si>
  <si>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</si>
  <si>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</si>
  <si>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</si>
  <si>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</si>
  <si>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</si>
  <si>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</si>
  <si>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</si>
  <si>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</si>
  <si>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</si>
  <si>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</si>
  <si>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</si>
  <si>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</si>
  <si>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</si>
  <si>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</si>
  <si>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</si>
  <si>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</si>
  <si>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</si>
  <si>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</si>
  <si>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</si>
  <si>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</si>
  <si>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</si>
  <si>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</si>
  <si>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</si>
  <si>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</si>
  <si>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</si>
  <si>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</si>
  <si>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</si>
  <si>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</si>
  <si>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</si>
  <si>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</si>
  <si>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</si>
  <si>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</si>
  <si>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</si>
  <si>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</si>
  <si>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</si>
  <si>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</si>
  <si>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</si>
  <si>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</si>
  <si>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</si>
  <si>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</si>
  <si>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</si>
  <si>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</si>
  <si>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</si>
  <si>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</si>
  <si>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</si>
  <si>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</si>
  <si>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</si>
  <si>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</si>
  <si>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</si>
  <si>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</si>
  <si>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</si>
  <si>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</si>
  <si>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</si>
  <si>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</si>
  <si>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</si>
  <si>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</si>
  <si>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</si>
  <si>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</si>
  <si>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</si>
  <si>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</si>
  <si>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</si>
  <si>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</si>
  <si>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</si>
  <si>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</si>
  <si>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</si>
  <si>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</si>
  <si>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</si>
  <si>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</si>
  <si>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</si>
  <si>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</si>
  <si>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</si>
  <si>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</si>
  <si>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</si>
  <si>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</si>
  <si>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</si>
  <si>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</si>
  <si>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</si>
  <si>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</si>
  <si>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</si>
  <si>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</si>
  <si>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</si>
  <si>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</si>
  <si>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</si>
  <si>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</si>
  <si>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</si>
  <si>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</si>
  <si>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</si>
  <si>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</si>
  <si>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</si>
  <si>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</si>
  <si>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</si>
  <si>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</si>
  <si>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</si>
  <si>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</si>
  <si>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</si>
  <si>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</si>
  <si>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</si>
  <si>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</si>
  <si>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</si>
  <si>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</si>
  <si>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</si>
  <si>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</si>
  <si>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</si>
  <si>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</si>
  <si>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</si>
  <si>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</si>
  <si>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</si>
  <si>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</si>
  <si>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</si>
  <si>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</si>
  <si>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</si>
  <si>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</si>
  <si>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</si>
  <si>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</si>
  <si>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</si>
  <si>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</si>
  <si>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</si>
  <si>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</si>
  <si>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</si>
  <si>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</si>
  <si>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</si>
  <si>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</si>
  <si>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</si>
  <si>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</si>
  <si>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</si>
  <si>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</si>
  <si>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</si>
  <si>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</si>
  <si>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</si>
  <si>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</si>
  <si>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</si>
  <si>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</si>
  <si>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</si>
  <si>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</si>
  <si>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</si>
  <si>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</si>
  <si>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</si>
  <si>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</si>
  <si>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</si>
  <si>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</si>
  <si>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</si>
  <si>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</si>
  <si>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</si>
  <si>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</si>
  <si>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</si>
  <si>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</si>
  <si>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</si>
  <si>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</si>
  <si>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</si>
  <si>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</si>
  <si>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</si>
  <si>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</si>
  <si>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</si>
  <si>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</si>
  <si>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</si>
  <si>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</si>
  <si>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</si>
  <si>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</si>
  <si>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</si>
  <si>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</si>
  <si>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</si>
  <si>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</si>
  <si>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</si>
  <si>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</si>
  <si>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</si>
  <si>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</si>
  <si>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</si>
  <si>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</si>
  <si>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</si>
  <si>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</si>
  <si>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</si>
  <si>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</si>
  <si>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</si>
  <si>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</si>
  <si>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</si>
  <si>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</si>
  <si>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</si>
  <si>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</si>
  <si>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</si>
  <si>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</si>
  <si>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</si>
  <si>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</si>
  <si>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</si>
  <si>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</si>
  <si>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</si>
  <si>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</si>
  <si>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</si>
  <si>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</si>
  <si>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</si>
  <si>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</si>
  <si>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</si>
  <si>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</si>
  <si>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</si>
  <si>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</si>
  <si>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</si>
  <si>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</si>
  <si>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</si>
  <si>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</si>
  <si>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</si>
  <si>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</si>
  <si>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</si>
  <si>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</si>
  <si>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</si>
  <si>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</si>
  <si>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</si>
  <si>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</si>
  <si>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</si>
  <si>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</si>
  <si>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</si>
  <si>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</si>
  <si>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</si>
  <si>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</si>
  <si>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</si>
  <si>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</si>
  <si>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</si>
  <si>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</si>
  <si>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</si>
  <si>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</si>
  <si>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</si>
  <si>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</si>
  <si>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</si>
  <si>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</si>
  <si>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</si>
  <si>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</si>
  <si>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</si>
  <si>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</si>
  <si>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</si>
  <si>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</si>
  <si>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</si>
  <si>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</si>
  <si>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</si>
  <si>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</si>
  <si>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</si>
  <si>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</si>
  <si>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</si>
  <si>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</si>
  <si>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</si>
  <si>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</si>
  <si>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</si>
  <si>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</si>
  <si>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</si>
  <si>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</si>
  <si>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</si>
  <si>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</si>
  <si>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</si>
  <si>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</si>
  <si>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</si>
  <si>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</si>
  <si>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</si>
  <si>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</si>
  <si>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</si>
  <si>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</si>
  <si>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</si>
  <si>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</si>
  <si>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</si>
  <si>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</si>
  <si>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</si>
  <si>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</si>
  <si>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</si>
  <si>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</si>
  <si>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</si>
  <si>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</si>
  <si>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</si>
  <si>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</si>
  <si>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</si>
  <si>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</si>
  <si>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</si>
  <si>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</si>
  <si>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</si>
  <si>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</si>
  <si>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</si>
  <si>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</si>
  <si>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</si>
  <si>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</si>
  <si>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</si>
  <si>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</si>
  <si>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</si>
  <si>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</si>
  <si>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</si>
  <si>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</si>
  <si>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</si>
  <si>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</si>
  <si>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</si>
  <si>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</si>
  <si>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</si>
  <si>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</si>
  <si>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</si>
  <si>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</si>
  <si>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</si>
  <si>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</si>
  <si>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</si>
  <si>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</si>
  <si>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</si>
  <si>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</si>
  <si>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</si>
  <si>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</si>
  <si>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</si>
  <si>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</si>
  <si>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</si>
  <si>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</si>
  <si>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</si>
  <si>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</si>
  <si>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</si>
  <si>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</si>
  <si>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</si>
  <si>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</si>
  <si>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</si>
  <si>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</si>
  <si>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</si>
  <si>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</si>
  <si>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</si>
  <si>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</si>
  <si>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</si>
  <si>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</si>
  <si>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</si>
  <si>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</si>
  <si>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</si>
  <si>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</si>
  <si>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</si>
  <si>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</si>
  <si>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</si>
  <si>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</si>
  <si>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</si>
  <si>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</si>
  <si>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</si>
  <si>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</si>
  <si>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</si>
  <si>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</si>
  <si>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</si>
  <si>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</si>
  <si>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</si>
  <si>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</si>
  <si>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</si>
  <si>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</si>
  <si>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</si>
  <si>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</si>
  <si>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</si>
  <si>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</si>
  <si>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</si>
  <si>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</si>
  <si>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</si>
  <si>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</si>
  <si>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</si>
  <si>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</si>
  <si>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</si>
  <si>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</si>
  <si>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</si>
  <si>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</si>
  <si>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</si>
  <si>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</si>
  <si>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</si>
  <si>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</si>
  <si>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</si>
  <si>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</si>
  <si>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</si>
  <si>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</si>
  <si>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</si>
  <si>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</si>
  <si>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</si>
  <si>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</si>
  <si>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</si>
  <si>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</si>
  <si>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</si>
  <si>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</si>
  <si>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</si>
  <si>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</si>
  <si>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</si>
  <si>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</si>
  <si>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</si>
  <si>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</si>
  <si>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</si>
  <si>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</si>
  <si>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</si>
  <si>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</si>
  <si>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</si>
  <si>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</si>
  <si>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</si>
  <si>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</si>
  <si>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</si>
  <si>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</si>
  <si>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</si>
  <si>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</si>
  <si>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</si>
  <si>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</si>
  <si>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</si>
  <si>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</si>
  <si>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</si>
  <si>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</si>
  <si>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</si>
  <si>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</si>
  <si>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</si>
  <si>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</si>
  <si>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</si>
  <si>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</si>
  <si>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</si>
  <si>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</si>
  <si>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</si>
  <si>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</si>
  <si>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</si>
  <si>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</si>
  <si>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</si>
  <si>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</si>
  <si>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</si>
  <si>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</si>
  <si>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</si>
  <si>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</si>
  <si>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</si>
  <si>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</si>
  <si>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</si>
  <si>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</si>
  <si>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</si>
  <si>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</si>
  <si>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</si>
  <si>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</si>
  <si>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</si>
  <si>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</si>
  <si>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</si>
  <si>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</si>
  <si>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</si>
  <si>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</si>
  <si>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</si>
  <si>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</si>
  <si>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</si>
  <si>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</si>
  <si>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</si>
  <si>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</si>
  <si>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</si>
  <si>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</si>
  <si>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</si>
  <si>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</si>
  <si>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</si>
  <si>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</si>
  <si>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</si>
  <si>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</si>
  <si>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</si>
  <si>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</si>
  <si>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</si>
  <si>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</si>
  <si>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</si>
  <si>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</si>
  <si>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</si>
  <si>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</si>
  <si>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</si>
  <si>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</si>
  <si>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</si>
  <si>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</si>
  <si>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</si>
  <si>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</si>
  <si>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</si>
  <si>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</si>
  <si>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</si>
  <si>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</si>
  <si>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</si>
  <si>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</si>
  <si>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</si>
  <si>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</si>
  <si>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</si>
  <si>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</si>
  <si>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</si>
  <si>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</si>
  <si>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</si>
  <si>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</si>
  <si>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</si>
  <si>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</si>
  <si>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</si>
  <si>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</si>
  <si>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</si>
  <si>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</si>
  <si>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</si>
  <si>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</si>
  <si>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</si>
  <si>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</si>
  <si>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</si>
  <si>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</si>
  <si>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</si>
  <si>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</si>
  <si>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</si>
  <si>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</si>
  <si>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</si>
  <si>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</si>
  <si>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</si>
  <si>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</si>
  <si>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</si>
  <si>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</si>
  <si>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</si>
  <si>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</si>
  <si>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</si>
  <si>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</si>
  <si>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</si>
  <si>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</si>
  <si>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</si>
  <si>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</si>
  <si>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</si>
  <si>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</si>
  <si>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</si>
  <si>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</si>
  <si>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</si>
  <si>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</si>
  <si>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</si>
  <si>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</si>
  <si>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</si>
  <si>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</si>
  <si>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</si>
  <si>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</si>
  <si>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</si>
  <si>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</si>
  <si>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</si>
  <si>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</si>
  <si>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</si>
  <si>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</si>
  <si>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</si>
  <si>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</si>
  <si>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</si>
  <si>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</si>
  <si>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</si>
  <si>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</si>
  <si>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</si>
  <si>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</si>
  <si>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</si>
  <si>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</si>
  <si>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</si>
  <si>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</si>
  <si>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</si>
  <si>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</si>
  <si>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</si>
  <si>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</si>
  <si>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</si>
  <si>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</si>
  <si>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</si>
  <si>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</si>
  <si>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</si>
  <si>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</si>
  <si>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</si>
  <si>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</si>
  <si>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</si>
  <si>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</si>
  <si>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</si>
  <si>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</si>
  <si>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</si>
  <si>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</si>
  <si>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</si>
  <si>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</si>
  <si>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</si>
  <si>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</si>
  <si>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</si>
  <si>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</si>
  <si>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</si>
  <si>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</si>
  <si>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</si>
  <si>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</si>
  <si>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</si>
  <si>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</si>
  <si>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</si>
  <si>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</si>
  <si>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</si>
  <si>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</si>
  <si>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</si>
  <si>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</si>
  <si>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</si>
  <si>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</si>
  <si>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</si>
  <si>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</si>
  <si>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</si>
  <si>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</si>
  <si>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</si>
  <si>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</si>
  <si>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</si>
  <si>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</si>
  <si>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</si>
  <si>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</si>
  <si>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</si>
  <si>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</si>
  <si>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</si>
  <si>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</si>
  <si>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</si>
  <si>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</si>
  <si>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</si>
  <si>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</si>
  <si>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</si>
  <si>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</si>
  <si>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</si>
  <si>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</si>
  <si>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</si>
  <si>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</si>
  <si>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</si>
  <si>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</si>
  <si>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</si>
  <si>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</si>
  <si>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</si>
  <si>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</si>
  <si>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</si>
  <si>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</si>
  <si>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</si>
  <si>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</si>
  <si>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</si>
  <si>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</si>
  <si>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</si>
  <si>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</si>
  <si>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</si>
  <si>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</si>
  <si>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</si>
  <si>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</si>
  <si>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</si>
  <si>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</si>
  <si>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</si>
  <si>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</si>
  <si>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</si>
  <si>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</si>
  <si>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</si>
  <si>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</si>
  <si>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</si>
  <si>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</si>
  <si>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</si>
  <si>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</si>
  <si>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</si>
  <si>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</si>
  <si>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</si>
  <si>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</si>
  <si>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</si>
  <si>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</si>
  <si>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</si>
  <si>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</si>
  <si>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</si>
  <si>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</si>
  <si>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</si>
  <si>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</si>
  <si>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</si>
  <si>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</si>
  <si>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</si>
  <si>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</si>
  <si>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</si>
  <si>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</si>
  <si>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</si>
  <si>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</si>
  <si>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</si>
  <si>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</si>
  <si>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</si>
  <si>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</si>
  <si>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</si>
  <si>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</si>
  <si>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</si>
  <si>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</si>
  <si>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</si>
  <si>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</si>
  <si>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</si>
  <si>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</si>
  <si>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</si>
  <si>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</si>
  <si>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</si>
  <si>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</si>
  <si>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</si>
  <si>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</si>
  <si>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</si>
  <si>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</si>
  <si>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</si>
  <si>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</si>
  <si>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</si>
  <si>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</si>
  <si>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</si>
  <si>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</si>
  <si>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</si>
  <si>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</si>
  <si>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</si>
  <si>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</si>
  <si>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</si>
  <si>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</si>
  <si>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</si>
  <si>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</si>
  <si>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</si>
  <si>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</si>
  <si>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</si>
  <si>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</si>
  <si>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</si>
  <si>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</si>
  <si>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</si>
  <si>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</si>
  <si>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</si>
  <si>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Home Currency Goal</t>
  </si>
  <si>
    <t>Home Currnecy Pledged</t>
  </si>
  <si>
    <t>USD Goal Convert</t>
  </si>
  <si>
    <t>USD Pledged Convert</t>
  </si>
  <si>
    <t>Currency Converter</t>
  </si>
  <si>
    <t>https://www.xe.com/currencyconverter/</t>
  </si>
  <si>
    <t>Accessed: 2/7/23</t>
  </si>
  <si>
    <t>Percent Funded</t>
  </si>
  <si>
    <t>USD (Short of Goal)</t>
  </si>
  <si>
    <t>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</si>
  <si>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</si>
  <si>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</si>
  <si>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</si>
  <si>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</si>
  <si>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</si>
  <si>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</si>
  <si>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</si>
  <si>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</si>
  <si>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</si>
  <si>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</si>
  <si>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</si>
  <si>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</si>
  <si>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</si>
  <si>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</si>
  <si>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</si>
  <si>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</si>
  <si>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</si>
  <si>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</si>
  <si>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</si>
  <si>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</si>
  <si>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</si>
  <si>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</si>
  <si>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</si>
  <si>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</si>
  <si>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</si>
  <si>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</si>
  <si>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</si>
  <si>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</si>
  <si>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</si>
  <si>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</si>
  <si>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</si>
  <si>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</si>
  <si>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</si>
  <si>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</si>
  <si>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</si>
  <si>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</si>
  <si>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</si>
  <si>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</si>
  <si>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</si>
  <si>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</si>
  <si>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</si>
  <si>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Year Created</t>
  </si>
  <si>
    <t>Year Ended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</si>
  <si>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</si>
  <si>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</si>
  <si>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</si>
  <si>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</si>
  <si>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</si>
  <si>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</si>
  <si>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</si>
  <si>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</si>
  <si>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</si>
  <si>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</si>
  <si>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</si>
  <si>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</si>
  <si>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Month Created</t>
  </si>
  <si>
    <t>Month Ended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</si>
  <si>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</si>
  <si>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</si>
  <si>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</si>
  <si>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</si>
  <si>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</si>
  <si>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</si>
  <si>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Cancelled</t>
  </si>
  <si>
    <t>Parent Category</t>
  </si>
  <si>
    <t>Table for Currency</t>
  </si>
  <si>
    <t>Average of Percent Funded</t>
  </si>
  <si>
    <t>Average Donation in USD</t>
  </si>
  <si>
    <t>Percentage Successful</t>
  </si>
  <si>
    <t>&lt; $1,000</t>
  </si>
  <si>
    <t>$1,000 - $4,999</t>
  </si>
  <si>
    <t>$5,000 - $9,999</t>
  </si>
  <si>
    <t>$10,000 - $14,999</t>
  </si>
  <si>
    <t>$15,000 - $19,999</t>
  </si>
  <si>
    <t>$20,000 - $24,999</t>
  </si>
  <si>
    <t>$25,000 - $29,999</t>
  </si>
  <si>
    <t>$30,000 - $34,999</t>
  </si>
  <si>
    <t>$35,000 - $39,999</t>
  </si>
  <si>
    <t>$40,000 - $44,999</t>
  </si>
  <si>
    <t>$45,000 - $49,999</t>
  </si>
  <si>
    <t>≥ $50,000</t>
  </si>
  <si>
    <t>Table of Statistics</t>
  </si>
  <si>
    <t>Mean</t>
  </si>
  <si>
    <t>Median</t>
  </si>
  <si>
    <t>Minimum</t>
  </si>
  <si>
    <t>Maximum</t>
  </si>
  <si>
    <t>Variance</t>
  </si>
  <si>
    <t>Standard Deviation</t>
  </si>
  <si>
    <t xml:space="preserve"> Successful backers count</t>
  </si>
  <si>
    <t>Failed backers count</t>
  </si>
  <si>
    <t>Quartile 1</t>
  </si>
  <si>
    <t>Quartile 3</t>
  </si>
  <si>
    <t>IQR</t>
  </si>
  <si>
    <t>There is more variability in the number of backers of successful campaigns. This makes sense because the difference between the minimum &amp; maximum values is greater for the successful data set.</t>
  </si>
  <si>
    <t xml:space="preserve">The Median is a better statistic to evaluate for both the successful &amp; failed backer counts because these data have several outliers &amp; which the Mean is influenced by thereby skewing the value so that it appears there are more backers on average than we would conclude using the Median.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</si>
</sst>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0.5"/>
      <color rgb="FF000000"/>
      <name val="Robo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16" fillId="33" borderId="0" xfId="0" applyFont="1" applyFill="1" applyAlignment="1">
      <alignment horizontal="center" wrapText="1"/>
    </xf>
    <xf numFmtId="0" fontId="0" fillId="33" borderId="0" xfId="0" applyFill="1"/>
    <xf numFmtId="1" fontId="16" fillId="0" borderId="0" xfId="0" applyNumberFormat="1" applyFont="1" applyAlignment="1">
      <alignment horizontal="center" wrapText="1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6" fillId="35" borderId="0" xfId="0" applyFont="1" applyFill="1" applyAlignment="1">
      <alignment horizontal="center" wrapText="1"/>
    </xf>
    <xf numFmtId="14" fontId="0" fillId="35" borderId="0" xfId="0" applyNumberFormat="1" applyFill="1"/>
    <xf numFmtId="0" fontId="0" fillId="35" borderId="0" xfId="0" applyFill="1"/>
    <xf numFmtId="0" fontId="16" fillId="0" borderId="0" xfId="0" applyFont="1"/>
    <xf numFmtId="14" fontId="16" fillId="34" borderId="0" xfId="0" applyNumberFormat="1" applyFont="1" applyFill="1" applyAlignment="1">
      <alignment horizontal="center" wrapText="1"/>
    </xf>
    <xf numFmtId="14" fontId="0" fillId="34" borderId="0" xfId="0" applyNumberFormat="1" applyFill="1"/>
    <xf numFmtId="0" fontId="16" fillId="35" borderId="10" xfId="0" applyFont="1" applyFill="1" applyBorder="1" applyAlignment="1">
      <alignment horizontal="center" wrapText="1"/>
    </xf>
    <xf numFmtId="0" fontId="0" fillId="35" borderId="10" xfId="0" applyFill="1" applyBorder="1"/>
    <xf numFmtId="0" fontId="16" fillId="35" borderId="11" xfId="0" applyFont="1" applyFill="1" applyBorder="1" applyAlignment="1">
      <alignment horizontal="center" wrapText="1"/>
    </xf>
    <xf numFmtId="14" fontId="0" fillId="35" borderId="11" xfId="0" applyNumberFormat="1" applyFill="1" applyBorder="1"/>
    <xf numFmtId="0" fontId="0" fillId="35" borderId="11" xfId="0" applyFill="1" applyBorder="1"/>
    <xf numFmtId="0" fontId="16" fillId="34" borderId="11" xfId="0" applyFont="1" applyFill="1" applyBorder="1" applyAlignment="1">
      <alignment horizontal="center" wrapText="1"/>
    </xf>
    <xf numFmtId="0" fontId="0" fillId="34" borderId="11" xfId="0" applyFill="1" applyBorder="1"/>
    <xf numFmtId="0" fontId="16" fillId="0" borderId="0" xfId="0" applyFont="1" applyAlignment="1">
      <alignment wrapText="1"/>
    </xf>
    <xf numFmtId="0" fontId="18" fillId="0" borderId="0" xfId="0" applyFont="1"/>
    <xf numFmtId="9" fontId="16" fillId="0" borderId="0" xfId="0" applyNumberFormat="1" applyFont="1" applyAlignment="1">
      <alignment horizontal="center" wrapText="1"/>
    </xf>
    <xf numFmtId="9" fontId="16" fillId="0" borderId="0" xfId="43" applyFont="1" applyFill="1" applyAlignment="1">
      <alignment horizontal="center" wrapText="1"/>
    </xf>
    <xf numFmtId="9" fontId="0" fillId="0" borderId="0" xfId="0" applyNumberFormat="1"/>
    <xf numFmtId="164" fontId="0" fillId="0" borderId="0" xfId="0" applyNumberFormat="1"/>
    <xf numFmtId="0" fontId="19" fillId="0" borderId="0" xfId="0" applyFont="1" applyAlignment="1">
      <alignment vertical="center"/>
    </xf>
    <xf numFmtId="0" fontId="19" fillId="0" borderId="0" xfId="0" applyFont="1"/>
    <xf numFmtId="9" fontId="0" fillId="0" borderId="0" xfId="43" applyFont="1"/>
    <xf numFmtId="0" fontId="16" fillId="0" borderId="0" xfId="0" applyFont="1" applyAlignment="1"/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FF0000"/>
      </font>
      <fill>
        <patternFill>
          <bgColor rgb="FFFFCCCC"/>
        </patternFill>
      </fill>
    </dxf>
    <dxf>
      <font>
        <color theme="1"/>
      </font>
      <fill>
        <patternFill>
          <bgColor rgb="FFCAE8AA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1"/>
      </font>
      <fill>
        <patternFill>
          <bgColor rgb="FFCAE8AA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1"/>
      </font>
      <fill>
        <patternFill>
          <bgColor rgb="FFCAE8AA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1"/>
      </font>
      <fill>
        <patternFill>
          <bgColor rgb="FFCAE8AA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1"/>
      </font>
      <fill>
        <patternFill>
          <bgColor rgb="FFCAE8AA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1"/>
      </font>
      <fill>
        <patternFill>
          <bgColor rgb="FFCAE8AA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1"/>
      </font>
      <fill>
        <patternFill>
          <bgColor rgb="FFCAE8AA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1"/>
      </font>
      <fill>
        <patternFill>
          <bgColor rgb="FFCAE8AA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1"/>
      </font>
      <fill>
        <patternFill>
          <bgColor rgb="FFCAE8AA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FF5353"/>
      <color rgb="FF33CC33"/>
      <color rgb="FFFF0000"/>
      <color rgb="FFFF7C80"/>
      <color rgb="FFCAE8AA"/>
      <color rgb="FF99FF6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[CrowdfundingBook_Vincent-Adrienne.xlsx]Category 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by Category Type &amp; Country</a:t>
            </a:r>
            <a:endParaRPr lang="en-US"/>
          </a:p>
        </c:rich>
      </c:tx>
      <c:layout>
        <c:manualLayout>
          <c:xMode val="edge"/>
          <c:yMode val="edge"/>
          <c:x val="0.20820939049285506"/>
          <c:y val="0.10370140135991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35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7-4054-903C-1B2D119297F4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35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7-4054-903C-1B2D119297F4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7-4054-903C-1B2D119297F4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7-4054-903C-1B2D1192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908895"/>
        <c:axId val="676924703"/>
      </c:barChart>
      <c:catAx>
        <c:axId val="676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  <a:r>
                  <a:rPr lang="en-US" baseline="0"/>
                  <a:t> of Campaign Types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953610449856559"/>
              <c:y val="0.9269381897438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4703"/>
        <c:crosses val="autoZero"/>
        <c:auto val="1"/>
        <c:lblAlgn val="ctr"/>
        <c:lblOffset val="100"/>
        <c:noMultiLvlLbl val="0"/>
      </c:catAx>
      <c:valAx>
        <c:axId val="6769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[CrowdfundingBook_Vincent-Adrienne.xlsx]Sub-Category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by Sub-Category &amp;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35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8-43A4-8D15-2CBC5086C580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35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8-43A4-8D15-2CBC5086C580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8-43A4-8D15-2CBC5086C580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8-43A4-8D15-2CBC5086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879071"/>
        <c:axId val="744879903"/>
      </c:barChart>
      <c:catAx>
        <c:axId val="7448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  <a:r>
                  <a:rPr lang="en-US" baseline="0"/>
                  <a:t> of Campaign Types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64914827923366"/>
              <c:y val="0.90797571911959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79903"/>
        <c:crosses val="autoZero"/>
        <c:auto val="1"/>
        <c:lblAlgn val="ctr"/>
        <c:lblOffset val="100"/>
        <c:noMultiLvlLbl val="0"/>
      </c:catAx>
      <c:valAx>
        <c:axId val="7448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[CrowdfundingBook_Vincent-Adrienne.xlsx]Date &amp; Outcome Pivot mo-start!PivotTable3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by Month Started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33CC33"/>
            </a:solidFill>
            <a:round/>
          </a:ln>
          <a:effectLst/>
        </c:spPr>
        <c:marker>
          <c:symbol val="circle"/>
          <c:size val="5"/>
          <c:spPr>
            <a:solidFill>
              <a:srgbClr val="33CC3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&amp; Outcome Pivot mo-start'!$B$4:$B$5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&amp; Outcome Pivot mo-start'!$A$6:$A$18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Outcome Pivot mo-start'!$B$6:$B$18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8D1-959B-37F4A59C3903}"/>
            </c:ext>
          </c:extLst>
        </c:ser>
        <c:ser>
          <c:idx val="1"/>
          <c:order val="1"/>
          <c:tx>
            <c:strRef>
              <c:f>'Date &amp; Outcome Pivot mo-start'!$C$4:$C$5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&amp; Outcome Pivot mo-start'!$A$6:$A$18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Outcome Pivot mo-start'!$C$6:$C$18</c:f>
              <c:numCache>
                <c:formatCode>General</c:formatCode>
                <c:ptCount val="12"/>
                <c:pt idx="0">
                  <c:v>27</c:v>
                </c:pt>
                <c:pt idx="1">
                  <c:v>30</c:v>
                </c:pt>
                <c:pt idx="2">
                  <c:v>35</c:v>
                </c:pt>
                <c:pt idx="3">
                  <c:v>29</c:v>
                </c:pt>
                <c:pt idx="4">
                  <c:v>34</c:v>
                </c:pt>
                <c:pt idx="5">
                  <c:v>32</c:v>
                </c:pt>
                <c:pt idx="6">
                  <c:v>31</c:v>
                </c:pt>
                <c:pt idx="7">
                  <c:v>34</c:v>
                </c:pt>
                <c:pt idx="8">
                  <c:v>28</c:v>
                </c:pt>
                <c:pt idx="9">
                  <c:v>33</c:v>
                </c:pt>
                <c:pt idx="10">
                  <c:v>24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A-48D1-959B-37F4A59C3903}"/>
            </c:ext>
          </c:extLst>
        </c:ser>
        <c:ser>
          <c:idx val="2"/>
          <c:order val="2"/>
          <c:tx>
            <c:strRef>
              <c:f>'Date &amp; Outcome Pivot mo-start'!$D$4:$D$5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3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&amp; Outcome Pivot mo-start'!$A$6:$A$18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Outcome Pivot mo-start'!$D$6:$D$18</c:f>
              <c:numCache>
                <c:formatCode>General</c:formatCode>
                <c:ptCount val="12"/>
                <c:pt idx="0">
                  <c:v>45</c:v>
                </c:pt>
                <c:pt idx="1">
                  <c:v>42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49</c:v>
                </c:pt>
                <c:pt idx="6">
                  <c:v>42</c:v>
                </c:pt>
                <c:pt idx="7">
                  <c:v>58</c:v>
                </c:pt>
                <c:pt idx="8">
                  <c:v>57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7-4ABB-A464-A54098B30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34976"/>
        <c:axId val="669137472"/>
      </c:lineChart>
      <c:catAx>
        <c:axId val="6691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472"/>
        <c:crosses val="autoZero"/>
        <c:auto val="1"/>
        <c:lblAlgn val="ctr"/>
        <c:lblOffset val="100"/>
        <c:noMultiLvlLbl val="0"/>
      </c:catAx>
      <c:valAx>
        <c:axId val="6691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Based on $ Total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Analysis'!$A$2:$A$13</c:f>
              <c:strCache>
                <c:ptCount val="12"/>
                <c:pt idx="0">
                  <c:v>&lt; $1,000</c:v>
                </c:pt>
                <c:pt idx="1">
                  <c:v>$1,000 - $4,999</c:v>
                </c:pt>
                <c:pt idx="2">
                  <c:v>$5,000 - $9,999</c:v>
                </c:pt>
                <c:pt idx="3">
                  <c:v>$10,000 - $14,999</c:v>
                </c:pt>
                <c:pt idx="4">
                  <c:v>$15,000 - $19,999</c:v>
                </c:pt>
                <c:pt idx="5">
                  <c:v>$20,000 - $24,999</c:v>
                </c:pt>
                <c:pt idx="6">
                  <c:v>$25,000 - $29,999</c:v>
                </c:pt>
                <c:pt idx="7">
                  <c:v>$30,000 - $34,999</c:v>
                </c:pt>
                <c:pt idx="8">
                  <c:v>$35,000 - $39,999</c:v>
                </c:pt>
                <c:pt idx="9">
                  <c:v>$40,000 - $44,999</c:v>
                </c:pt>
                <c:pt idx="10">
                  <c:v>$45,000 - $49,999</c:v>
                </c:pt>
                <c:pt idx="11">
                  <c:v>≥ $50,000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Analysis'!$F$2:$F$14</c15:sqref>
                  </c15:fullRef>
                </c:ext>
              </c:extLst>
              <c:f>'Goal Analysis'!$F$2:$F$13</c:f>
              <c:numCache>
                <c:formatCode>0%</c:formatCode>
                <c:ptCount val="12"/>
                <c:pt idx="0">
                  <c:v>0.640625</c:v>
                </c:pt>
                <c:pt idx="1">
                  <c:v>0.79661016949152541</c:v>
                </c:pt>
                <c:pt idx="2">
                  <c:v>0.56597222222222221</c:v>
                </c:pt>
                <c:pt idx="3">
                  <c:v>0.55000000000000004</c:v>
                </c:pt>
                <c:pt idx="4">
                  <c:v>0.83333333333333337</c:v>
                </c:pt>
                <c:pt idx="5">
                  <c:v>0.8</c:v>
                </c:pt>
                <c:pt idx="6">
                  <c:v>0.53333333333333333</c:v>
                </c:pt>
                <c:pt idx="7">
                  <c:v>0.88888888888888884</c:v>
                </c:pt>
                <c:pt idx="8">
                  <c:v>0.9</c:v>
                </c:pt>
                <c:pt idx="9">
                  <c:v>0.8571428571428571</c:v>
                </c:pt>
                <c:pt idx="10">
                  <c:v>0.63636363636363635</c:v>
                </c:pt>
                <c:pt idx="11">
                  <c:v>0.36860068259385664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9-43E3-9492-1A7C52D05987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535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Analysis'!$A$2:$A$13</c:f>
              <c:strCache>
                <c:ptCount val="12"/>
                <c:pt idx="0">
                  <c:v>&lt; $1,000</c:v>
                </c:pt>
                <c:pt idx="1">
                  <c:v>$1,000 - $4,999</c:v>
                </c:pt>
                <c:pt idx="2">
                  <c:v>$5,000 - $9,999</c:v>
                </c:pt>
                <c:pt idx="3">
                  <c:v>$10,000 - $14,999</c:v>
                </c:pt>
                <c:pt idx="4">
                  <c:v>$15,000 - $19,999</c:v>
                </c:pt>
                <c:pt idx="5">
                  <c:v>$20,000 - $24,999</c:v>
                </c:pt>
                <c:pt idx="6">
                  <c:v>$25,000 - $29,999</c:v>
                </c:pt>
                <c:pt idx="7">
                  <c:v>$30,000 - $34,999</c:v>
                </c:pt>
                <c:pt idx="8">
                  <c:v>$35,000 - $39,999</c:v>
                </c:pt>
                <c:pt idx="9">
                  <c:v>$40,000 - $44,999</c:v>
                </c:pt>
                <c:pt idx="10">
                  <c:v>$45,000 - $49,999</c:v>
                </c:pt>
                <c:pt idx="11">
                  <c:v>≥ $50,000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Analysis'!$G$2:$G$14</c15:sqref>
                  </c15:fullRef>
                </c:ext>
              </c:extLst>
              <c:f>'Goal Analysis'!$G$2:$G$13</c:f>
              <c:numCache>
                <c:formatCode>0%</c:formatCode>
                <c:ptCount val="12"/>
                <c:pt idx="0">
                  <c:v>0.34375</c:v>
                </c:pt>
                <c:pt idx="1">
                  <c:v>0.1864406779661017</c:v>
                </c:pt>
                <c:pt idx="2">
                  <c:v>0.37847222222222221</c:v>
                </c:pt>
                <c:pt idx="3">
                  <c:v>0.4</c:v>
                </c:pt>
                <c:pt idx="4">
                  <c:v>0.16666666666666666</c:v>
                </c:pt>
                <c:pt idx="5">
                  <c:v>0.2</c:v>
                </c:pt>
                <c:pt idx="6">
                  <c:v>0.4</c:v>
                </c:pt>
                <c:pt idx="7">
                  <c:v>0.1111111111111111</c:v>
                </c:pt>
                <c:pt idx="8">
                  <c:v>0.1</c:v>
                </c:pt>
                <c:pt idx="9">
                  <c:v>0.14285714285714285</c:v>
                </c:pt>
                <c:pt idx="10">
                  <c:v>0.36363636363636365</c:v>
                </c:pt>
                <c:pt idx="11">
                  <c:v>0.53583617747440271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E9-43E3-9492-1A7C52D05987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Analysis'!$A$2:$A$13</c:f>
              <c:strCache>
                <c:ptCount val="12"/>
                <c:pt idx="0">
                  <c:v>&lt; $1,000</c:v>
                </c:pt>
                <c:pt idx="1">
                  <c:v>$1,000 - $4,999</c:v>
                </c:pt>
                <c:pt idx="2">
                  <c:v>$5,000 - $9,999</c:v>
                </c:pt>
                <c:pt idx="3">
                  <c:v>$10,000 - $14,999</c:v>
                </c:pt>
                <c:pt idx="4">
                  <c:v>$15,000 - $19,999</c:v>
                </c:pt>
                <c:pt idx="5">
                  <c:v>$20,000 - $24,999</c:v>
                </c:pt>
                <c:pt idx="6">
                  <c:v>$25,000 - $29,999</c:v>
                </c:pt>
                <c:pt idx="7">
                  <c:v>$30,000 - $34,999</c:v>
                </c:pt>
                <c:pt idx="8">
                  <c:v>$35,000 - $39,999</c:v>
                </c:pt>
                <c:pt idx="9">
                  <c:v>$40,000 - $44,999</c:v>
                </c:pt>
                <c:pt idx="10">
                  <c:v>$45,000 - $49,999</c:v>
                </c:pt>
                <c:pt idx="11">
                  <c:v>≥ $50,000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Analysis'!$H$2:$H$14</c15:sqref>
                  </c15:fullRef>
                </c:ext>
              </c:extLst>
              <c:f>'Goal Analysis'!$H$2:$H$13</c:f>
              <c:numCache>
                <c:formatCode>0%</c:formatCode>
                <c:ptCount val="12"/>
                <c:pt idx="0">
                  <c:v>1.5625E-2</c:v>
                </c:pt>
                <c:pt idx="1">
                  <c:v>1.6949152542372881E-2</c:v>
                </c:pt>
                <c:pt idx="2">
                  <c:v>5.5555555555555552E-2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9.556313993174062E-2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E9-43E3-9492-1A7C52D0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5520"/>
        <c:axId val="32616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≥ $50,000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'Goal Analysis'!$B$2:$B$14</c15:sqref>
                        </c15:fullRef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</c:v>
                      </c:pt>
                      <c:pt idx="1">
                        <c:v>188</c:v>
                      </c:pt>
                      <c:pt idx="2">
                        <c:v>163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12</c:v>
                      </c:pt>
                      <c:pt idx="10">
                        <c:v>7</c:v>
                      </c:pt>
                      <c:pt idx="11">
                        <c:v>108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E9-43E3-9492-1A7C52D059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≥ $50,000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Analysis'!$C$2:$C$14</c15:sqref>
                        </c15:fullRef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109</c:v>
                      </c:pt>
                      <c:pt idx="3">
                        <c:v>8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E9-43E3-9492-1A7C52D059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≥ $50,000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Analysis'!$D$2:$D$14</c15:sqref>
                        </c15:fullRef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4</c:v>
                      </c:pt>
                      <c:pt idx="2">
                        <c:v>16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E9-43E3-9492-1A7C52D059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≥ $50,000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Analysis'!$E$2:$E$14</c15:sqref>
                        </c15:fullRef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64</c:v>
                      </c:pt>
                      <c:pt idx="1">
                        <c:v>236</c:v>
                      </c:pt>
                      <c:pt idx="2">
                        <c:v>288</c:v>
                      </c:pt>
                      <c:pt idx="3">
                        <c:v>20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E9-43E3-9492-1A7C52D05987}"/>
                  </c:ext>
                </c:extLst>
              </c15:ser>
            </c15:filteredLineSeries>
          </c:ext>
        </c:extLst>
      </c:lineChart>
      <c:catAx>
        <c:axId val="3261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6352"/>
        <c:crosses val="autoZero"/>
        <c:auto val="1"/>
        <c:lblAlgn val="ctr"/>
        <c:lblOffset val="100"/>
        <c:noMultiLvlLbl val="0"/>
      </c:catAx>
      <c:valAx>
        <c:axId val="32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54861503556075"/>
          <c:y val="0.89956327773077949"/>
          <c:w val="0.49747110056990679"/>
          <c:h val="6.3345037951337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Backer Statistics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 Statistics</a:t>
          </a:r>
        </a:p>
      </cx:txPr>
    </cx:title>
    <cx:plotArea>
      <cx:plotAreaRegion>
        <cx:series layoutId="boxWhisker" uniqueId="{E7BCD6D3-FDED-4294-A868-78D50F6F02C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60960</xdr:rowOff>
    </xdr:from>
    <xdr:to>
      <xdr:col>14</xdr:col>
      <xdr:colOff>411480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6DB92-EF8D-4C51-292F-560CA64B3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3</xdr:row>
      <xdr:rowOff>64770</xdr:rowOff>
    </xdr:from>
    <xdr:to>
      <xdr:col>16</xdr:col>
      <xdr:colOff>327660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C6FB1-C1AF-6862-8EA5-450EA42D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</xdr:colOff>
      <xdr:row>3</xdr:row>
      <xdr:rowOff>7620</xdr:rowOff>
    </xdr:from>
    <xdr:to>
      <xdr:col>12</xdr:col>
      <xdr:colOff>563880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AAF2C-C36F-1EDE-4339-4AF20197E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15</xdr:row>
      <xdr:rowOff>0</xdr:rowOff>
    </xdr:from>
    <xdr:to>
      <xdr:col>8</xdr:col>
      <xdr:colOff>83820</xdr:colOff>
      <xdr:row>32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FC9C4-15B2-7A91-E347-859A81552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</xdr:colOff>
      <xdr:row>0</xdr:row>
      <xdr:rowOff>281940</xdr:rowOff>
    </xdr:from>
    <xdr:to>
      <xdr:col>14</xdr:col>
      <xdr:colOff>674370</xdr:colOff>
      <xdr:row>13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32A74CE-CD73-FC5E-A4EA-2E10193F68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7710" y="2819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ne Vincent" refreshedDate="44964.669186226849" createdVersion="8" refreshedVersion="8" minRefreshableVersion="3" recordCount="1001" xr:uid="{182C85CB-AF2E-4F2A-9BB8-FD3646189B45}">
  <cacheSource type="worksheet">
    <worksheetSource ref="A1:W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Home Currency Goal" numFmtId="0">
      <sharedItems containsString="0" containsBlank="1" containsNumber="1" containsInteger="1" minValue="100" maxValue="199200"/>
    </cacheField>
    <cacheField name="Home Currnecy Pledged" numFmtId="0">
      <sharedItems containsString="0" containsBlank="1" containsNumber="1" containsInteger="1" minValue="0" maxValue="199110"/>
    </cacheField>
    <cacheField name="USD Goal Convert" numFmtId="0">
      <sharedItems containsString="0" containsBlank="1" containsNumber="1" minValue="14.410500000000001" maxValue="210970.58499999999"/>
    </cacheField>
    <cacheField name="USD Pledged Convert" numFmtId="0">
      <sharedItems containsString="0" containsBlank="1" containsNumber="1" minValue="0" maxValue="236020.58687999999"/>
    </cacheField>
    <cacheField name="USD (Short of Goal)" numFmtId="0">
      <sharedItems containsString="0" containsBlank="1" containsNumber="1" minValue="-183084" maxValue="164858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4.2756360008551271E-2" maxValue="132.56198347107437" count="989">
        <s v="-"/>
        <n v="9.6153846153846159E-2"/>
        <n v="0.76057899426759179"/>
        <n v="1.6955995155429955"/>
        <n v="1.4434947768281101"/>
        <n v="0.57597574838954146"/>
        <n v="4.7706422018348622"/>
        <n v="0.30527101282138253"/>
        <n v="5.0168595643853093"/>
        <n v="1.9326683291770574"/>
        <n v="0.37577684636508168"/>
        <n v="2.0792079207920793"/>
        <n v="1.1192041215135904"/>
        <n v="0.40796503156872266"/>
        <n v="1.4976897339210793"/>
        <n v="2.1138126724631645"/>
        <n v="0.15397156054705191"/>
        <n v="0.62738699988876112"/>
        <n v="1.4944982755789127"/>
        <n v="2.0605980679832516"/>
        <n v="0.89092580575383951"/>
        <n v="2.4394674694417771"/>
        <n v="0.78081648830757033"/>
        <n v="0.30116450274394324"/>
        <n v="0.88627142541987591"/>
        <n v="0.46202956989247312"/>
        <n v="2.0747288377658548"/>
        <n v="1.2507817385866167"/>
        <n v="0.95033966650924551"/>
        <n v="0.30404398370483221"/>
        <n v="0.62262193012798339"/>
        <n v="0.32258064516129031"/>
        <n v="1.1519686117067385"/>
        <n v="0.26467579850895784"/>
        <n v="0.66310160427807485"/>
        <n v="0.66533070381915727"/>
        <n v="0.63578564940962756"/>
        <n v="0.71434870799894168"/>
        <n v="0.30738720872583042"/>
        <n v="1.9693654266958425"/>
        <n v="0.59147734910606264"/>
        <n v="0.46964106004696415"/>
        <n v="0.22525341008634714"/>
        <n v="0.53781071686233362"/>
        <n v="0.15178825538373969"/>
        <n v="2.0971302428256071"/>
        <n v="0.87120320226041914"/>
        <n v="0.210408191892271"/>
        <n v="0.25841597988545884"/>
        <n v="0.52735662491760049"/>
        <n v="50"/>
        <n v="1.0885206171726003"/>
        <n v="2.928019520130134"/>
        <n v="0.71220459695694405"/>
        <n v="1.1127596439169138"/>
        <n v="0.56189341052273112"/>
        <n v="0.69607587227007739"/>
        <n v="0.46452026269421753"/>
        <n v="0.44031311154598823"/>
        <n v="0.36354193715917943"/>
        <n v="0.69266233813981182"/>
        <n v="1.078213802435724"/>
        <n v="0.13838915029061721"/>
        <n v="8.4380610412926398"/>
        <n v="1.0241404535479151"/>
        <n v="0.42346407497396737"/>
        <n v="2.2188217291507271"/>
        <n v="0.61581786720048859"/>
        <n v="0.39288668320926379"/>
        <n v="4.1557075223566544"/>
        <n v="0.80813692870085685"/>
        <n v="0.92535471930906843"/>
        <n v="0.14917951268025859"/>
        <n v="0.15130228034151086"/>
        <n v="0.81658291457286425"/>
        <n v="0.66411063946323434"/>
        <n v="1.2803016886647984"/>
        <n v="2.1300448430493275"/>
        <n v="0.33244680851063829"/>
        <n v="1.4368101819628121"/>
        <n v="0.15687393040501996"/>
        <n v="0.44377525952928126"/>
        <n v="6.678688305616777E-2"/>
        <n v="2.6602660266026601"/>
        <n v="0.75546145703012224"/>
        <n v="0.76205287713841374"/>
        <n v="0.59653365578395812"/>
        <n v="1.6132964889466841"/>
        <n v="0.38350910834132312"/>
        <n v="0.39590125756870054"/>
        <n v="1.2720156555772995"/>
        <n v="2.0659275921165383"/>
        <n v="0.38628681796233705"/>
        <n v="1.6515627609028949"/>
        <n v="0.32928352446917231"/>
        <n v="0.88495575221238942"/>
        <n v="0.46002653237675972"/>
        <n v="0.10791068315763261"/>
        <n v="2.9680434584686348"/>
        <n v="0.50832720219383321"/>
        <n v="100"/>
        <n v="9.7900576525617317E-2"/>
        <n v="0.35501823066589905"/>
        <n v="4.0633888663145061"/>
        <n v="0.69861624751645446"/>
        <n v="0.69183029809746666"/>
        <n v="0.27845209196058834"/>
        <n v="0.53623410448904552"/>
        <n v="0.16799193638705343"/>
        <n v="1.6888600194868464"/>
        <n v="6.6832496362697702"/>
        <n v="0.83363881987155986"/>
        <n v="0.37198258804907003"/>
        <n v="0.26533729999195949"/>
        <n v="0.13752171395483498"/>
        <n v="1.1466343838989697"/>
        <n v="1.1363636363636365"/>
        <n v="0.57491493605537958"/>
        <n v="0.85025980160604631"/>
        <n v="0.46520282843319688"/>
        <n v="0.66891121561921052"/>
        <n v="0.45591328589688107"/>
        <n v="1.5535744705013912"/>
        <n v="5.3698779161126557"/>
        <n v="0.2719096423342397"/>
        <n v="0.62536873156342188"/>
        <n v="2.5884482238533693"/>
        <n v="1.9447114025665666"/>
        <n v="1.6574326227814817"/>
        <n v="31.223717409587891"/>
        <n v="0.64321608040201006"/>
        <n v="0.99147583616268142"/>
        <n v="0.86071987480438183"/>
        <n v="0.32177332856632107"/>
        <n v="1.1143714720903144"/>
        <n v="1.403061224489796"/>
        <n v="30.429988974641677"/>
        <n v="0.38200339558573854"/>
        <n v="1.0416666666666667"/>
        <n v="4.7854099553153899"/>
        <n v="0.44810167834446796"/>
        <n v="0.98433935979670251"/>
        <n v="0.43470700747696051"/>
        <n v="0.73750341436765909"/>
        <n v="0.77459333849728895"/>
        <n v="0.42281152753348672"/>
        <n v="5.7971014492753623"/>
        <n v="0.88893648923637147"/>
        <n v="0.82629942247889832"/>
        <n v="0.45481220657276994"/>
        <n v="1.558435657734816"/>
        <n v="0.23636891777209479"/>
        <n v="1.0754519851003908"/>
        <n v="1.7019374068554396"/>
        <n v="1.5379357484620642"/>
        <n v="1.3524559708701791"/>
        <n v="1.8987341772151898"/>
        <n v="0.45258620689655171"/>
        <n v="0.99988495047640957"/>
        <n v="0.61609549480169423"/>
        <n v="1.2790697674418605"/>
        <n v="0.66783446463761764"/>
        <n v="0.39485559566787004"/>
        <n v="0.99830851381380381"/>
        <n v="0.81973902556243705"/>
        <n v="0.72922092417590589"/>
        <n v="0.24065161051462422"/>
        <n v="3.1939561672525993"/>
        <n v="0.23580370606511422"/>
        <n v="34.026772793053546"/>
        <n v="9.4049904030710181"/>
        <n v="1.2066365007541477"/>
        <n v="0.61344244615726207"/>
        <n v="0.11177347242921014"/>
        <n v="3.8180324069196572"/>
        <n v="1.3362770160353241"/>
        <n v="0.24010941067991806"/>
        <n v="1.0394110004330879"/>
        <n v="0.27954895247667805"/>
        <n v="0.32419414597999258"/>
        <n v="1.6180620884289747"/>
        <n v="0.13844189016602809"/>
        <n v="1.446808510638298"/>
        <n v="0.34123222748815168"/>
        <n v="1.392757660167131"/>
        <n v="3.1313914944636436"/>
        <n v="0.43502138975604115"/>
        <n v="3.1238095238095238"/>
        <n v="4.250733268153942"/>
        <n v="1.4578408195429473"/>
        <n v="2.634880803011292"/>
        <n v="5.0017611835153222"/>
        <n v="2.191235059760956"/>
        <n v="0.81459385039008725"/>
        <n v="0.27643158318316219"/>
        <n v="1.5836230204712245"/>
        <n v="0.33534006056964899"/>
        <n v="10.461844065552061"/>
        <n v="1.859504132231405"/>
        <n v="50.000000000000007"/>
        <n v="0.14680181754631247"/>
        <n v="1.2685312547760965"/>
        <n v="0.74400376396622769"/>
        <n v="29.655990510083036"/>
        <n v="0.23156394727467047"/>
        <n v="2.5743707093821508"/>
        <n v="0.23490721165139769"/>
        <n v="0.98890060770428412"/>
        <n v="4.7194991749975737"/>
        <n v="1.4831177027453453"/>
        <n v="1.0534813319878911"/>
        <n v="0.65853658536585369"/>
        <n v="0.51239004599269011"/>
        <n v="9.773806199385647E-2"/>
        <n v="26.029216467463481"/>
        <n v="0.64486729086853078"/>
        <n v="2.2344632280568457"/>
        <n v="0.46307579819644162"/>
        <n v="0.30108955428637446"/>
        <n v="11.84407796101949"/>
        <n v="1.0139364099140449"/>
        <n v="0.72474709346217725"/>
        <n v="1.0659731125682259"/>
        <n v="0.24774594001658773"/>
        <n v="0.38435809929817799"/>
        <n v="0.27275206836985183"/>
        <n v="0.59269496160621304"/>
        <n v="0.83397842179108805"/>
        <n v="0.51629090821360935"/>
        <n v="0.23800079333597779"/>
        <n v="1.3036393264530146"/>
        <n v="0.58389146488064569"/>
        <n v="0.6333333333333333"/>
        <n v="0.9167583425009167"/>
        <n v="2.3962106436333239"/>
        <n v="9.1371732593106643"/>
        <n v="0.62744568884091212"/>
        <n v="0.23673308344841193"/>
        <n v="1.0233450591621363"/>
        <n v="0.23878366524804262"/>
        <n v="0.9811971187161167"/>
        <n v="0.78292478329760462"/>
        <n v="0.224609375"/>
        <n v="0.17552657973921765"/>
        <n v="0.19633064789113805"/>
        <n v="0.30718820397296742"/>
        <n v="0.10722524883839314"/>
        <n v="0.47317408227123564"/>
        <n v="0.36586454088461884"/>
        <n v="33.333333333333336"/>
        <n v="1.8489583333333333"/>
        <n v="0.1596678907871627"/>
        <n v="1.1233254130416692"/>
        <n v="0.54085831863609646"/>
        <n v="0.83217036233007702"/>
        <n v="4.2752867570385824"/>
        <n v="0.68493150684931503"/>
        <n v="0.37246722288438616"/>
        <n v="0.16736401673640167"/>
        <n v="0.63412179164569704"/>
        <n v="3.2049576093981673"/>
        <n v="0.31906906906906907"/>
        <n v="0.26961695797694313"/>
        <n v="0.27573696145124715"/>
        <n v="0.81246891062841986"/>
        <n v="1.3026472026262486"/>
        <n v="0.42804530609408659"/>
        <n v="0.55391432791728212"/>
        <n v="0.39583804569102016"/>
        <n v="3.6796445196783751"/>
        <n v="78.699436763952889"/>
        <n v="0.32893678105427138"/>
        <n v="0.72869955156950683"/>
        <n v="3.1047865459249677"/>
        <n v="0.41405669391655164"/>
        <n v="1.0330578512396693"/>
        <n v="9.3770931011386477E-2"/>
        <n v="0.30685305148312308"/>
        <n v="0.58582308142940831"/>
        <n v="0.17198679141441936"/>
        <n v="1.0926457303788724"/>
        <n v="0.92551784927280745"/>
        <n v="5.3394858272907051"/>
        <n v="1.2020115294983442"/>
        <n v="0.14157621519584709"/>
        <n v="5.7319629800071583"/>
        <n v="0.47680314841444033"/>
        <n v="1.022644265887509"/>
        <n v="5.9373608431052396E-2"/>
        <n v="1.838163145156015"/>
        <n v="0.21900474510281057"/>
        <n v="10.181311018131101"/>
        <n v="6.103286384976526"/>
        <n v="7.4645434187608856E-2"/>
        <n v="2.8050429699428525"/>
        <n v="1.8198090692124107"/>
        <n v="1.0611643330876934"/>
        <n v="0.69485805042684134"/>
        <n v="1.9447287615148414"/>
        <n v="20"/>
        <n v="7.4367873078829944E-2"/>
        <n v="3.1402162251382357"/>
        <n v="1.2103951584193664"/>
        <n v="0.18310227569971227"/>
        <n v="0.34938857000249562"/>
        <n v="12.645914396887159"/>
        <n v="0.7567915717801853"/>
        <n v="1.3499314755596163"/>
        <n v="1.3281503077421444"/>
        <n v="4.918032786885246"/>
        <n v="0.49172650640024979"/>
        <n v="0.32234312361940604"/>
        <n v="0.25296079107738301"/>
        <n v="0.33931168201648088"/>
        <n v="2.9503105590062111"/>
        <n v="1.4997656616153727"/>
        <n v="5.2009456264775418"/>
        <n v="6.3122923588039868"/>
        <n v="2.5838203629652416"/>
        <n v="10.430054374691053"/>
        <n v="1.0621984515839473"/>
        <n v="0.60037580775752764"/>
        <n v="4.1433891992551208"/>
        <n v="0.60954670329670335"/>
        <n v="1.1022553840936069"/>
        <n v="2.1647624774503909"/>
        <n v="2.5948103792415171"/>
        <n v="0.74871421419143414"/>
        <n v="4.3674628672533409"/>
        <n v="0.54067062409754529"/>
        <n v="0.22536365498873182"/>
        <n v="0.50004831384674853"/>
        <n v="0.80672268907563027"/>
        <n v="0.53586750635432012"/>
        <n v="0.87500251726846168"/>
        <n v="1.0305821987697152"/>
        <n v="0.81420595533498763"/>
        <n v="0.55821244061995168"/>
        <n v="1.2507570613173784"/>
        <n v="1.0610914083056859"/>
        <n v="1.1810657490932763"/>
        <n v="1.5032638714536781"/>
        <n v="1.8545229754790851"/>
        <n v="2.3818994925204016"/>
        <n v="6.8051297551707757"/>
        <n v="2.9006526468455403"/>
        <n v="7.1388910922503365E-2"/>
        <n v="1.3933330065885747"/>
        <n v="1.8841576523062173"/>
        <n v="0.7830414980291871"/>
        <n v="2.8659160696008188"/>
        <n v="0.24354708939482897"/>
        <n v="0.80816110227874927"/>
        <n v="1.6956715751896474"/>
        <n v="2.710580005829204"/>
        <n v="0.54079473312955562"/>
        <n v="8.4642233856893547"/>
        <n v="0.33478406427854035"/>
        <n v="0.44179024953378915"/>
        <n v="0.57615755290173898"/>
        <n v="0.26899309342057431"/>
        <n v="0.62424969987995194"/>
        <n v="6.1868426479686531E-2"/>
        <n v="0.13634426927993185"/>
        <n v="0.1688872208669544"/>
        <n v="5.2941176470588234"/>
        <n v="0.36126163679310824"/>
        <n v="0.36627552058604085"/>
        <n v="0.62749699661945069"/>
        <n v="1.4734054980141733"/>
        <n v="6.2831611281764871E-2"/>
        <n v="0.13695211545367672"/>
        <n v="7.5839260635165138"/>
        <n v="1.8255578093306288"/>
        <n v="0.27698574338085541"/>
        <n v="9.7489211455472731"/>
        <n v="7.1618037135278518"/>
        <n v="2.4725274725274726"/>
        <n v="0.62375249500998009"/>
        <n v="0.54364550210277973"/>
        <n v="1.5681544028950543"/>
        <n v="0.44369321783224169"/>
        <n v="0.58136284867795851"/>
        <n v="0.68414850771205971"/>
        <n v="1.3084960503698553"/>
        <n v="2.5470265217899288"/>
        <n v="8.873087030452929"/>
        <n v="0.81892809219354334"/>
        <n v="0.53607326334599059"/>
        <n v="13.749146369223766"/>
        <n v="1.5234062712817931"/>
        <n v="0.43675411021782068"/>
        <n v="0.21304926764314247"/>
        <n v="0.76856462437757089"/>
        <n v="0.59860800914143253"/>
        <n v="0.57516154228502447"/>
        <n v="0.1393214227175873"/>
        <n v="1.5661467638868769"/>
        <n v="6.5349985477781009E-2"/>
        <n v="2.4779361846571621"/>
        <n v="1.1598151877739604"/>
        <n v="0.31687197465024203"/>
        <n v="1.1158442341764994"/>
        <n v="0.54901303382087929"/>
        <n v="0.28099173553719009"/>
        <n v="0.75851265561876502"/>
        <n v="2.1590981466148653"/>
        <n v="2.7675741861135119"/>
        <n v="0.9557652248498959"/>
        <n v="0.149508756941478"/>
        <n v="1.6110109837793722"/>
        <n v="1.1806405068849786"/>
        <n v="9.0423836838750802"/>
        <n v="2.281085294965004"/>
        <n v="1.8027571580063626"/>
        <n v="1.7421751114800506"/>
        <n v="0.81014316326022107"/>
        <n v="0.77845243655612639"/>
        <n v="1.5627597672485454"/>
        <n v="0.78555304740406318"/>
        <n v="9.4002416841569669"/>
        <n v="2.4709302325581395"/>
        <n v="0.34762456546929316"/>
        <n v="0.17453699214583535"/>
        <n v="0.88570587459013894"/>
        <n v="2.1557497289367946"/>
        <n v="1.1028286689262143"/>
        <n v="1.4762165117550574"/>
        <n v="0.51950697769175924"/>
        <n v="1.2089810017271156"/>
        <n v="1.8462474336552352"/>
        <n v="5.9800664451827243"/>
        <n v="0.85560296429373461"/>
        <n v="9.5043134961251649E-2"/>
        <n v="0.81251880830574785"/>
        <n v="0.55978957307614485"/>
        <n v="0.28146679881070369"/>
        <n v="0.61764103305735329"/>
        <n v="4.0137614678899078"/>
        <n v="0.50321498462398662"/>
        <n v="2.8774752475247523"/>
        <n v="0.56683123057231666"/>
        <n v="0.19554893379271812"/>
        <n v="1.2188564258827748"/>
        <n v="4.1108226942840487"/>
        <n v="1.9808743169398908"/>
        <n v="0.10341261633919338"/>
        <n v="25.000000000000004"/>
        <n v="0.81403385590942501"/>
        <n v="1.5763546798029557"/>
        <n v="1.7751997586351205"/>
        <n v="2.2688598979013044"/>
        <n v="0.84479057895347487"/>
        <n v="0.96039045382384969"/>
        <n v="3.7537537537537538"/>
        <n v="0.28473708152915606"/>
        <n v="1.1103278110680297"/>
        <n v="0.58266569555717407"/>
        <n v="0.70898574852533836"/>
        <n v="3.2701700904146604"/>
        <n v="0.92451726155646574"/>
        <n v="0.74931593348768677"/>
        <n v="0.53233661796352927"/>
        <n v="0.30120481927710846"/>
        <n v="0.17384825530858067"/>
        <n v="2.4691358024691357"/>
        <n v="0.5422153369481022"/>
        <n v="0.34988823014870252"/>
        <n v="0.31347962382445144"/>
        <n v="2.5488051440124622"/>
        <n v="0.56135623666778933"/>
        <n v="0.2738600575106121"/>
        <n v="0.87760910815939275"/>
        <n v="3.3524736528833023"/>
        <n v="1.8426186863212659"/>
        <n v="0.42311642466621158"/>
        <n v="0.19496344435418358"/>
        <n v="0.99353049907578561"/>
        <n v="1.2292801270547924"/>
        <n v="6.0957910014513788"/>
        <n v="1.8948503192636206"/>
        <n v="0.38431077238675171"/>
        <n v="3.2538428386726048"/>
        <n v="7.4074074074074074"/>
        <n v="0.55983027448432676"/>
        <n v="0.45442853468232874"/>
        <n v="0.98511617946246921"/>
        <n v="0.52219321148825071"/>
        <n v="0.32749643962937552"/>
        <n v="4.1674848901398613"/>
        <n v="0.1381639545594105"/>
        <n v="0.18269511838643671"/>
        <n v="0.24125452352231605"/>
        <n v="110.25794841031794"/>
        <n v="2.9262466407882952"/>
        <n v="4.1755726838957621"/>
        <n v="2.0801849053249177"/>
        <n v="1.4256146571006933"/>
        <n v="0.18870663376397154"/>
        <n v="0.55455276950177235"/>
        <n v="1.0831889081455806"/>
        <n v="7.1937264943586463"/>
        <n v="0.10786581492623176"/>
        <n v="2.5089605734767026"/>
        <n v="0.89103291713961408"/>
        <n v="1.4099238557442892"/>
        <n v="0.83970287436753155"/>
        <n v="4.1636148515409319"/>
        <n v="0.71777882946837046"/>
        <n v="2.5460122699386503"/>
        <n v="4.4565112617678251"/>
        <n v="1.7927871586408173"/>
        <n v="2.3516615407696349"/>
        <n v="0.8928571428571429"/>
        <n v="14.14790996784566"/>
        <n v="0.98284311014258696"/>
        <n v="0.23487962419260131"/>
        <n v="0.68709881565862041"/>
        <n v="3.081335041796327"/>
        <n v="0.14278914802475012"/>
        <n v="1.1918260698087162"/>
        <n v="1.1877828054298643"/>
        <n v="0.64122373300370827"/>
        <n v="1.0038200339558576"/>
        <n v="1.2453300124533002"/>
        <n v="8.8850174216027877"/>
        <n v="1.090025745369986"/>
        <n v="1.0468884926375759"/>
        <n v="0.19885657469550089"/>
        <n v="0.62796736308029943"/>
        <n v="6.6567052670900262"/>
        <n v="0.20745232585973031"/>
        <n v="0.66680274886031166"/>
        <n v="0.85308535907413963"/>
        <n v="2.6528035908405512"/>
        <n v="1.3764044943820224"/>
        <n v="0.37596651769880118"/>
        <n v="4.1312723390428445"/>
        <n v="39.896373056994825"/>
        <n v="6.1237738026543562"/>
        <n v="0.36166365280289331"/>
        <n v="1.1260808365171928"/>
        <n v="0.611353711790393"/>
        <n v="0.10319917440660474"/>
        <n v="0.36912114544825042"/>
        <n v="0.35184809703851244"/>
        <n v="25"/>
        <n v="1.7055247258470803"/>
        <n v="1.0151139183397249"/>
        <n v="2.2739996267761455"/>
        <n v="0.65935591338145472"/>
        <n v="0.44715735680317981"/>
        <n v="0.41710114702815432"/>
        <n v="0.50167224080267558"/>
        <n v="0.72809440120512181"/>
        <n v="0.99039700529528507"/>
        <n v="0.12591921023471342"/>
        <n v="0.27048958615093321"/>
        <n v="7.8014184397163122"/>
        <n v="0.72449579009203047"/>
        <n v="1.1931283726917175"/>
        <n v="0.48875704294263672"/>
        <n v="2.2550921435499514"/>
        <n v="0.45745038681466532"/>
        <n v="0.53753860774530771"/>
        <n v="0.42133948223456658"/>
        <n v="0.32716748458537814"/>
        <n v="1.062215477996965"/>
        <n v="1.838235294117647"/>
        <n v="0.89381003201707576"/>
        <n v="0.2708939500351159"/>
        <n v="1.589057820339177"/>
        <n v="1.5401714830104796"/>
        <n v="5.304010349288486"/>
        <n v="5.9685799109351807"/>
        <n v="0.98899345988195886"/>
        <n v="0.29282381098824695"/>
        <n v="1.5620932048945586"/>
        <n v="1.9201059368792761"/>
        <n v="0.31017166114156303"/>
        <n v="0.83676335286426806"/>
        <n v="0.68120933792575589"/>
        <n v="0.10519987977156597"/>
        <n v="1.3718622300058378"/>
        <n v="1.2656906285888672"/>
        <n v="1.5450811656561705"/>
        <n v="1.2190934065934067"/>
        <n v="9.6370061034371984E-2"/>
        <n v="7.7458874672726372"/>
        <n v="0.64581917063222294"/>
        <n v="14.086146682188591"/>
        <n v="0.47955250861216275"/>
        <n v="1.0031746031746032"/>
        <n v="0.49603774726271854"/>
        <n v="0.61693997771055564"/>
        <n v="27.445226917057905"/>
        <n v="0.48394530649869411"/>
        <n v="0.77981047644116874"/>
        <n v="0.83569851781772309"/>
        <n v="0.58571824773174497"/>
        <n v="0.53415344771770801"/>
        <n v="0.53083528493364562"/>
        <n v="0.76162221102913097"/>
        <n v="0.35214446952595935"/>
        <n v="0.83042683939544926"/>
        <n v="0.23863154842882311"/>
        <n v="7.21830985915493"/>
        <n v="0.71717755928282245"/>
        <n v="0.57471264367816088"/>
        <n v="0.64312583424341707"/>
        <n v="0.58669243511871894"/>
        <n v="0.52766097782174948"/>
        <n v="0.40045766590389015"/>
        <n v="2.0466420025351155"/>
        <n v="3.5134601933389531"/>
        <n v="0.37310195227765725"/>
        <n v="0.16134216513622698"/>
        <n v="31.947261663286003"/>
        <n v="0.6253066854103948"/>
        <n v="0.35791985402484383"/>
        <n v="1.2924349474409789"/>
        <n v="0.48466489965921999"/>
        <n v="0.14404033129276198"/>
        <n v="0.6588072122052705"/>
        <n v="1.5484173336217464"/>
        <n v="1.5904905407667838"/>
        <n v="0.32216635103071467"/>
        <n v="2.3331823182965503"/>
        <n v="1.2030885257676422"/>
        <n v="1.273377574765147"/>
        <n v="0.87647392647707922"/>
        <n v="1.549482330258404"/>
        <n v="1.2592592592592593"/>
        <n v="8.7572440437862209"/>
        <n v="1.7798013245033113"/>
        <n v="6.0599929182052712"/>
        <n v="0.83355502349915767"/>
        <n v="0.68749065909430584"/>
        <n v="0.45170678469653791"/>
        <n v="2.0662568306010929"/>
        <n v="1.0762929802838366"/>
        <n v="1.1286707529045832"/>
        <n v="2.4154589371980677"/>
        <n v="1.5858719078714576"/>
        <n v="2.0626069860854535"/>
        <n v="1.1302064479800507"/>
        <n v="0.78839482812992745"/>
        <n v="4.2756360008551271E-2"/>
        <n v="0.19669993705602015"/>
        <n v="0.52225249772933702"/>
        <n v="2.3737444615970649"/>
        <n v="12.135922330097088"/>
        <n v="1.6648730771665505"/>
        <n v="2.1171724258901947"/>
        <n v="1.2234471632159183"/>
        <n v="1.8454520320707768"/>
        <n v="1.0217830675948798"/>
        <n v="1.294665976178146"/>
        <n v="2.9882202401113998"/>
        <n v="0.41738276454701695"/>
        <n v="1.5617128463476071"/>
        <n v="0.56766762649115587"/>
        <n v="4.9168603611657433"/>
        <n v="0.27882527711118732"/>
        <n v="0.21328418142321112"/>
        <n v="0.8192936949641979"/>
        <n v="1.7878922024772108"/>
        <n v="2.2903885480572597"/>
        <n v="2.9816593886462881"/>
        <n v="0.81314443792438595"/>
        <n v="0.52701033718510493"/>
        <n v="1.1958483754512634"/>
        <n v="5.5651882096314109"/>
        <n v="9.6478533526290405E-2"/>
        <n v="1.026639026385187"/>
        <n v="1.1575922584052767"/>
        <n v="0.66592674805771368"/>
        <n v="0.2789907811741873"/>
        <n v="0.18421052631578949"/>
        <n v="1.4814658045946605"/>
        <n v="0.52152145191572208"/>
        <n v="0.1072961373390558"/>
        <n v="0.23295043778616756"/>
        <n v="0.99346761023407726"/>
        <n v="0.4412846285854376"/>
        <n v="0.7023458350891979"/>
        <n v="1.1033468186833393"/>
        <n v="1.5633124198412423"/>
        <n v="1.1886102403343783"/>
        <n v="0.74663204025320562"/>
        <n v="1.6937081991577905"/>
        <n v="0.65444760357432985"/>
        <n v="0.22386829525090798"/>
        <n v="1.1849479583666933"/>
        <n v="0.57134067286351553"/>
        <n v="1.8471337579617835"/>
        <n v="0.32064249878621137"/>
        <n v="0.81445422205579476"/>
        <n v="1.0098305246120156"/>
        <n v="0.7821857907725166"/>
        <n v="0.63045167976509198"/>
        <n v="0.14143094841930118"/>
        <n v="0.70230758205532473"/>
        <n v="0.67631330607109152"/>
        <n v="4.9206349206349209"/>
        <n v="5.4329371816638369E-2"/>
        <n v="0.61750492214068375"/>
        <n v="0.2114966270408051"/>
        <n v="4.0872878420505714"/>
        <n v="0.19318072056408769"/>
        <n v="0.4038073262186328"/>
        <n v="0.99795599374774557"/>
        <n v="0.65359477124183007"/>
        <n v="2.6960024790827393"/>
        <n v="22.766623687603609"/>
        <n v="0.63894817273996785"/>
        <n v="0.36981132075471695"/>
        <n v="0.74593730574549333"/>
        <n v="1.9842044182439997"/>
        <n v="1.1259253115474734"/>
        <n v="0.60606060606060608"/>
        <n v="5.7142857142857144"/>
        <n v="0.5386169087236703"/>
        <n v="0.24232837177211039"/>
        <n v="1.10803324099723"/>
        <n v="1.0871383174443887"/>
        <n v="0.18975104182929611"/>
        <n v="0.31333930170098478"/>
        <n v="0.28233539313871725"/>
        <n v="3.0398736675878406"/>
        <n v="0.73587907716785994"/>
        <n v="47.97687861271676"/>
        <n v="1.639344262295082"/>
        <n v="3.329145728643216"/>
        <n v="8.4805653710247356E-2"/>
        <n v="8.8803374528232074E-2"/>
        <n v="7.7380952380952381"/>
        <n v="0.1404494382022472"/>
        <n v="3.2998565279770444"/>
        <n v="0.47056839264631473"/>
        <n v="0.43695380774032461"/>
        <n v="2.8604135785256175"/>
        <n v="0.63576550602498705"/>
        <n v="0.43046753557335882"/>
        <n v="1.081685938082805"/>
        <n v="0.38955656858682136"/>
        <n v="0.59357689097240374"/>
        <n v="0.60032017075773747"/>
        <n v="0.12952077313938429"/>
        <n v="0.24578651685393257"/>
        <n v="0.17724020238915003"/>
        <n v="1.4614143000479867"/>
        <n v="2.9110414657666341"/>
        <n v="0.15256588072122051"/>
        <n v="0.56415215989684064"/>
        <n v="0.88355948248658878"/>
        <n v="0.13732833957553059"/>
        <n v="0.48"/>
        <n v="3.2080861349154031"/>
        <n v="1.7553998410749114"/>
        <n v="0.4329004329004329"/>
        <n v="1.1511740875845509"/>
        <n v="0.36935234495791103"/>
        <n v="2.0223907547851212"/>
        <n v="0.88214829054285138"/>
        <n v="0.52478134110787167"/>
        <n v="0.73800738007380073"/>
        <n v="9.7107438016528924"/>
        <n v="1.5256874543877283"/>
        <n v="2.0397068736816926"/>
        <n v="0.1269159425949429"/>
        <n v="1.2452315764150619"/>
        <n v="0.94078583287216377"/>
        <n v="1.9710013593112821"/>
        <n v="0.46443857572170111"/>
        <n v="0.70806621375944889"/>
        <n v="0.86702101721363434"/>
        <n v="0.51781435968776568"/>
        <n v="0.13703636031427005"/>
        <n v="1.0033773813817755"/>
        <n v="1.1342155009451795"/>
        <n v="2.6857654431512983"/>
        <n v="3.2743861626800999"/>
        <n v="3.8888888888888888"/>
        <n v="2.9411764705882355"/>
        <n v="8.4323495592180914E-2"/>
        <n v="0.79748670855485737"/>
        <n v="6.9471624266144811"/>
        <n v="1.8245614035087718"/>
        <n v="0.91214594335093613"/>
        <n v="0.53058676654182269"/>
        <n v="1.1493158510377846"/>
        <n v="0.49282194128990786"/>
        <n v="0.50753110674525215"/>
        <n v="0.93457943925233644"/>
        <n v="0.37211965078002002"/>
        <n v="1.9667477696674776"/>
        <n v="8.472524812394093E-2"/>
        <n v="0.37878787878787878"/>
        <n v="3.2849020846493997"/>
        <n v="1.5903135447727479"/>
        <n v="0.51779935275080902"/>
        <n v="1.2969713965227145"/>
        <n v="0.44340463458110518"/>
        <n v="0.41770003915937864"/>
        <n v="1.0847457627118644"/>
        <n v="0.76785257230611725"/>
        <n v="0.16254416961130741"/>
        <n v="0.27115311429658756"/>
        <n v="9.1336116910229651E-2"/>
        <n v="1.9738301175426924"/>
        <n v="0.12490632025980515"/>
        <n v="0.34330554193231977"/>
        <n v="0.2857414991903991"/>
        <n v="0.28005464480874315"/>
        <n v="0.79058000669667772"/>
        <n v="0.25806451612903231"/>
        <n v="0.21880128155036338"/>
        <n v="0.37495924356048249"/>
        <n v="1.4492753623188406"/>
        <n v="1.9476567255021302"/>
        <n v="85.393258426966298"/>
        <n v="0.91762193220371013"/>
        <n v="0.3172831164252769"/>
        <n v="0.63415089060897134"/>
        <n v="0.65016031350195935"/>
        <n v="1.1143429642557041"/>
        <n v="1.3309234308248439"/>
        <n v="0.11724960254372019"/>
        <n v="0.71991001124859388"/>
        <n v="0.52581261950286806"/>
        <n v="0.99757254488218694"/>
        <n v="0.70048495112000619"/>
        <n v="0.17757783828578194"/>
        <n v="3.2556418793932669"/>
        <n v="1.0060592203041043"/>
        <n v="0.50620261139716261"/>
        <n v="0.19665683382497542"/>
        <n v="0.42061929479148025"/>
        <n v="0.2954482503923922"/>
        <n v="0.7513737804194236"/>
        <n v="0.48123195380173245"/>
        <n v="1.9560878243512974"/>
        <n v="0.15336047783896251"/>
        <n v="0.88004158325141912"/>
        <n v="0.97679078310235423"/>
        <n v="0.28043935498948352"/>
        <n v="0.71496020504519087"/>
        <n v="1.4398848092152627"/>
        <n v="2.8141865844255975"/>
        <n v="0.39737730975561297"/>
        <n v="0.94451003541912637"/>
        <n v="0.53353658536585369"/>
        <n v="0.25854108956602029"/>
        <n v="0.28812512862728956"/>
        <n v="0.53815234362023723"/>
        <n v="2.3126067429944968"/>
        <n v="0.61562139284340134"/>
        <n v="0.5410000772857253"/>
        <n v="4.2187825724411088"/>
        <n v="1.1127167630057804"/>
        <n v="0.36683221145953043"/>
        <n v="0.5880880880880881"/>
        <n v="0.53110965332795079"/>
        <n v="0.28823816215906156"/>
        <n v="1.4455626715462031"/>
        <n v="3.9317858834675508"/>
        <n v="1.2919733392298702"/>
        <n v="2.6679841897233203"/>
        <n v="0.18389113644722324"/>
        <n v="0.43759483379164271"/>
        <n v="2.5675035528185695"/>
        <n v="0.27027027027027029"/>
        <n v="0.42032389664977127"/>
        <n v="1.5616142776162525"/>
        <n v="0.84546735556599339"/>
        <n v="1.1789111119808995"/>
        <n v="3.4076015727391873"/>
        <n v="0.47642516839165433"/>
        <n v="0.5889777029869584"/>
        <n v="0.86237319456653561"/>
        <n v="0.38669760247486468"/>
        <n v="0.43368268883267075"/>
        <n v="0.7799442896935932"/>
        <n v="0.52992518703241898"/>
        <n v="14.386028087864602"/>
        <n v="0.1291265048455047"/>
        <n v="3.6109971276159212"/>
        <n v="1.9055015905778212"/>
        <n v="0.24564183835182252"/>
        <n v="0.64029270523667958"/>
        <n v="0.39615166949632147"/>
        <n v="57.827926657263752"/>
        <n v="8.1761006289308185"/>
        <n v="0.60980316480123509"/>
        <n v="0.61356537260151722"/>
        <n v="4.9376017362995119"/>
        <n v="0.31324313243132429"/>
        <n v="0.20879248347059506"/>
        <n v="5.113354294224723"/>
        <n v="0.50264320998353407"/>
        <n v="0.12578616352201258"/>
        <n v="1.9754615038271051"/>
        <n v="1.7410228509249184"/>
        <n v="0.64255675322554306"/>
        <n v="2.7550260610573343"/>
        <n v="1.7167381974248928"/>
        <n v="0.42123933045116946"/>
        <n v="1.7021276595744681"/>
        <n v="0.54774700289375777"/>
        <n v="132.56198347107437"/>
        <n v="0.56833259619637333"/>
        <n v="0.42037586547972305"/>
        <n v="0.20489671957231709"/>
        <n v="0.44629574531389465"/>
        <n v="5.516804058338618"/>
        <n v="2.1811572250833082"/>
        <n v="0.85240292077846691"/>
        <n v="0.46017402945113789"/>
        <n v="0.89058524173027986"/>
        <n v="1.3789492057950776"/>
        <n v="0.4710219127585501"/>
        <n v="0.41710710510527671"/>
        <n v="0.54964539007092195"/>
        <n v="0.60926887734718338"/>
        <n v="61.065088757396452"/>
        <n v="2.0143478107219845"/>
        <n v="0.9115228376102249"/>
        <n v="2.031779109143006"/>
        <n v="1.6068819996753774"/>
        <n v="7.6580587711487089"/>
        <n v="1.5471394037066881"/>
        <n v="0.62661876514328685"/>
        <n v="1.2281994595922376"/>
        <n v="3.0821610966759252"/>
        <n v="10.086625541409633"/>
        <n v="3.7460978147762747"/>
        <n v="1.5883744508279825"/>
        <n v="0.61974789915966388"/>
        <n v="9.1162860879187207E-2"/>
        <n v="1.4266524164844538"/>
        <n v="1.6666666666666667"/>
        <n v="0.27240638428483732"/>
        <n v="9.0171325518485126E-2"/>
        <n v="5.2551963695445121"/>
        <n v="0.7881614926813576"/>
        <n v="0.13612176710803117"/>
        <n v="21.866988387875132"/>
        <n v="1.1757161179991449"/>
        <n v="0.83823529411764708"/>
        <n v="0.33780613681148541"/>
        <n v="1.180708425055033"/>
        <n v="0.2810695837131571"/>
        <n v="0.25879308316668626"/>
        <n v="0.12622512622512622"/>
        <n v="0.72974623982565334"/>
        <n v="0.29567574226931131"/>
        <n v="0.92397660818713445"/>
        <n v="1.6458835567734438"/>
        <n v="3.6067892503536068"/>
        <n v="0.43784094171691074"/>
        <n v="4.6263753056234718"/>
        <n v="0.26746907388833169"/>
        <n v="0.64546975854649769"/>
        <n v="0.31041440322830982"/>
        <n v="1.3521344407958278"/>
        <n v="0.11572734637194769"/>
        <n v="0.69801957237604939"/>
        <n v="2.482513035736996"/>
        <n v="0.56109203584289424"/>
        <n v="1.1774325429272281"/>
        <n v="0.68522961295938511"/>
        <n v="0.65590312815338048"/>
        <n v="1.4896570994472726"/>
        <n v="2.4809160305343512"/>
        <n v="0.46127520273789152"/>
        <n v="1.9187589303939578"/>
        <n v="0.20016680567139283"/>
        <n v="1.1405176195350197"/>
        <n v="0.88359931475971509"/>
        <n v="0.23443999092490359"/>
        <n v="1.2881177707676132"/>
        <n v="1.9048776207255005"/>
        <n v="0.63505116959064323"/>
        <n v="1.3710012463647694"/>
        <n v="1.6510971105800567"/>
        <n v="1.7608333553657827"/>
        <n v="1.7685732023750775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ne Vincent" refreshedDate="44965.506978240737" createdVersion="8" refreshedVersion="8" minRefreshableVersion="3" recordCount="1001" xr:uid="{5E94BE3D-CB3B-48E3-A928-89AB1BDD4AC7}">
  <cacheSource type="worksheet">
    <worksheetSource ref="A1:J1048576" sheet="Date &amp; Outcome Data"/>
  </cacheSource>
  <cacheFields count="14"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1-03-09T06:00:00" maxDate="2021-03-26T06:00:00" count="880">
        <d v="2017-01-25T06:00:00"/>
        <d v="2015-10-17T05:00:00"/>
        <d v="2015-01-15T06:00:00"/>
        <d v="2020-10-08T05:00:00"/>
        <d v="2020-03-19T06:00:00"/>
        <d v="2013-10-26T05:00:00"/>
        <d v="2018-11-11T05:00:00"/>
        <d v="2016-10-10T05:00:00"/>
        <d v="2011-10-07T05:00:00"/>
        <d v="2014-11-17T05:00:00"/>
        <d v="2011-10-12T05:00:00"/>
        <d v="2011-11-19T05:00:00"/>
        <d v="2020-12-19T05:00:00"/>
        <d v="2017-08-09T05:00:00"/>
        <d v="2013-05-04T06:00:00"/>
        <d v="2021-02-06T06:00:00"/>
        <d v="2015-03-22T06:00:00"/>
        <d v="2012-03-11T06:00:00"/>
        <d v="2019-11-06T05:00:00"/>
        <d v="2020-05-01T06:00:00"/>
        <d v="2015-09-25T05:00:00"/>
        <d v="2012-10-12T05:00:00"/>
        <d v="2019-06-01T05:00:00"/>
        <d v="2020-04-13T06:00:00"/>
        <d v="2015-08-19T05:00:00"/>
        <d v="2012-07-15T05:00:00"/>
        <d v="2019-09-28T05:00:00"/>
        <d v="2016-11-30T05:00:00"/>
        <d v="2011-04-09T06:00:00"/>
        <d v="2019-09-17T05:00:00"/>
        <d v="2020-07-21T05:00:00"/>
        <d v="2017-03-04T06:00:00"/>
        <d v="2019-03-10T06:00:00"/>
        <d v="2015-12-03T05:00:00"/>
        <d v="2018-05-21T05:00:00"/>
        <d v="2020-03-18T06:00:00"/>
        <d v="2012-04-25T06:00:00"/>
        <d v="2020-12-03T05:00:00"/>
        <d v="2011-12-16T05:00:00"/>
        <d v="2014-04-25T06:00:00"/>
        <d v="2011-08-03T05:00:00"/>
        <d v="2013-11-02T05:00:00"/>
        <d v="2012-08-31T05:00:00"/>
        <d v="2015-09-21T05:00:00"/>
        <d v="2020-05-14T05:00:00"/>
        <d v="2017-12-31T05:00:00"/>
        <d v="2011-09-05T05:00:00"/>
        <d v="2015-05-27T05:00:00"/>
        <d v="2016-08-22T05:00:00"/>
        <d v="2020-12-17T05:00:00"/>
        <d v="2014-09-29T05:00:00"/>
        <d v="2013-05-25T05:00:00"/>
        <d v="2011-11-13T05:00:00"/>
        <d v="2015-07-18T05:00:00"/>
        <d v="2019-05-09T06:00:00"/>
        <d v="2019-09-27T05:00:00"/>
        <d v="2016-03-09T06:00:00"/>
        <d v="2018-10-30T05:00:00"/>
        <d v="2016-11-18T05:00:00"/>
        <d v="2018-08-10T05:00:00"/>
        <d v="2013-09-14T05:00:00"/>
        <d v="2012-04-20T06:00:00"/>
        <d v="2016-08-02T05:00:00"/>
        <d v="2018-06-26T05:00:00"/>
        <d v="2019-08-30T05:00:00"/>
        <d v="2012-03-26T06:00:00"/>
        <d v="2016-06-05T05:00:00"/>
        <d v="2011-03-25T06:00:00"/>
        <d v="2018-09-24T05:00:00"/>
        <d v="2012-02-16T06:00:00"/>
        <d v="2011-12-31T05:00:00"/>
        <d v="2021-01-27T06:00:00"/>
        <d v="2016-08-28T05:00:00"/>
        <d v="2018-01-25T06:00:00"/>
        <d v="2017-05-25T05:00:00"/>
        <d v="2019-09-12T05:00:00"/>
        <d v="2016-03-22T06:00:00"/>
        <d v="2011-11-25T05:00:00"/>
        <d v="2019-06-14T05:00:00"/>
        <d v="2019-08-14T05:00:00"/>
        <d v="2018-10-27T05:00:00"/>
        <d v="2019-01-21T06:00:00"/>
        <d v="2020-03-16T06:00:00"/>
        <d v="2017-09-25T05:00:00"/>
        <d v="2013-09-25T05:00:00"/>
        <d v="2012-11-08T05:00:00"/>
        <d v="2016-07-01T05:00:00"/>
        <d v="2012-05-05T06:00:00"/>
        <d v="2016-06-13T05:00:00"/>
        <d v="2011-06-13T05:00:00"/>
        <d v="2017-04-24T06:00:00"/>
        <d v="2017-10-04T05:00:00"/>
        <d v="2011-08-21T05:00:00"/>
        <d v="2013-12-18T05:00:00"/>
        <d v="2020-06-04T05:00:00"/>
        <d v="2020-12-11T05:00:00"/>
        <d v="2012-05-07T06:00:00"/>
        <d v="2016-09-23T05:00:00"/>
        <d v="2016-01-23T06:00:00"/>
        <d v="2012-12-16T05:00:00"/>
        <d v="2016-04-20T06:00:00"/>
        <d v="2019-07-12T05:00:00"/>
        <d v="2011-12-22T05:00:00"/>
        <d v="2018-07-21T05:00:00"/>
        <d v="2014-05-31T05:00:00"/>
        <d v="2020-11-05T05:00:00"/>
        <d v="2019-06-21T05:00:00"/>
        <d v="2013-06-04T05:00:00"/>
        <d v="2015-03-12T06:00:00"/>
        <d v="2019-11-09T05:00:00"/>
        <d v="2013-11-20T05:00:00"/>
        <d v="2015-10-22T05:00:00"/>
        <d v="2018-11-10T05:00:00"/>
        <d v="2020-06-06T05:00:00"/>
        <d v="2019-01-15T06:00:00"/>
        <d v="2016-11-15T05:00:00"/>
        <d v="2012-11-19T05:00:00"/>
        <d v="2015-03-26T06:00:00"/>
        <d v="2015-08-14T05:00:00"/>
        <d v="2016-06-14T05:00:00"/>
        <d v="2016-01-25T06:00:00"/>
        <d v="2017-01-21T06:00:00"/>
        <d v="2020-07-10T05:00:00"/>
        <d v="2019-11-17T05:00:00"/>
        <d v="2017-10-12T05:00:00"/>
        <d v="2011-07-10T05:00:00"/>
        <d v="2011-10-25T05:00:00"/>
        <d v="2016-04-02T06:00:00"/>
        <d v="2012-12-23T05:00:00"/>
        <d v="2015-01-27T06:00:00"/>
        <d v="2019-03-12T06:00:00"/>
        <d v="2012-10-09T05:00:00"/>
        <d v="2012-08-16T05:00:00"/>
        <d v="2014-05-05T06:00:00"/>
        <d v="2015-08-05T05:00:00"/>
        <d v="2011-12-04T05:00:00"/>
        <d v="2013-11-26T05:00:00"/>
        <d v="2016-06-18T05:00:00"/>
        <d v="2019-04-25T06:00:00"/>
        <d v="2016-08-09T05:00:00"/>
        <d v="2011-08-26T05:00:00"/>
        <d v="2020-08-14T05:00:00"/>
        <d v="2015-11-05T05:00:00"/>
        <d v="2013-01-05T06:00:00"/>
        <d v="2017-08-11T05:00:00"/>
        <d v="2018-09-22T05:00:00"/>
        <d v="2014-03-01T06:00:00"/>
        <d v="2020-02-13T06:00:00"/>
        <d v="2015-08-07T05:00:00"/>
        <d v="2018-04-17T06:00:00"/>
        <d v="2013-12-17T05:00:00"/>
        <d v="2017-07-10T05:00:00"/>
        <d v="2011-05-23T05:00:00"/>
        <d v="2020-12-02T05:00:00"/>
        <d v="2015-02-27T06:00:00"/>
        <d v="2017-02-04T06:00:00"/>
        <d v="2020-05-24T05:00:00"/>
        <d v="2020-06-24T05:00:00"/>
        <d v="2016-11-20T05:00:00"/>
        <d v="2020-02-05T06:00:00"/>
        <d v="2018-12-18T05:00:00"/>
        <d v="2018-12-06T05:00:00"/>
        <d v="2018-09-29T05:00:00"/>
        <d v="2012-02-19T06:00:00"/>
        <d v="2014-08-08T05:00:00"/>
        <d v="2020-04-21T06:00:00"/>
        <d v="2013-08-15T05:00:00"/>
        <d v="2018-10-01T05:00:00"/>
        <d v="2015-05-18T05:00:00"/>
        <d v="2015-09-16T05:00:00"/>
        <d v="2014-07-16T05:00:00"/>
        <d v="2016-12-02T05:00:00"/>
        <d v="2017-10-29T05:00:00"/>
        <d v="2017-11-01T05:00:00"/>
        <d v="2012-01-13T06:00:00"/>
        <d v="2018-11-19T05:00:00"/>
        <d v="2014-05-15T05:00:00"/>
        <d v="2011-05-20T05:00:00"/>
        <d v="2018-12-02T05:00:00"/>
        <d v="2020-08-12T05:00:00"/>
        <d v="2011-11-07T05:00:00"/>
        <d v="2020-06-30T05:00:00"/>
        <d v="2019-07-11T05:00:00"/>
        <d v="2015-07-21T05:00:00"/>
        <d v="2014-04-23T06:00:00"/>
        <d v="2016-01-30T06:00:00"/>
        <d v="2017-05-02T06:00:00"/>
        <d v="2014-08-02T05:00:00"/>
        <d v="2020-05-09T05:00:00"/>
        <d v="2015-08-25T05:00:00"/>
        <d v="2019-06-06T05:00:00"/>
        <d v="2016-11-11T05:00:00"/>
        <d v="2019-09-26T05:00:00"/>
        <d v="2018-08-21T05:00:00"/>
        <d v="2011-10-04T05:00:00"/>
        <d v="2016-09-03T05:00:00"/>
        <d v="2015-09-22T05:00:00"/>
        <d v="2012-11-29T05:00:00"/>
        <d v="2018-03-17T06:00:00"/>
        <d v="2012-05-31T05:00:00"/>
        <d v="2019-12-15T05:00:00"/>
        <d v="2011-04-27T06:00:00"/>
        <d v="2019-10-26T05:00:00"/>
        <d v="2019-01-07T06:00:00"/>
        <d v="2017-07-04T05:00:00"/>
        <d v="2018-05-01T06:00:00"/>
        <d v="2014-10-25T05:00:00"/>
        <d v="2021-02-11T06:00:00"/>
        <d v="2012-01-04T05:00:00"/>
        <d v="2011-10-17T05:00:00"/>
        <d v="2020-04-12T06:00:00"/>
        <d v="2013-01-19T06:00:00"/>
        <d v="2020-06-25T05:00:00"/>
        <d v="2013-01-08T06:00:00"/>
        <d v="2013-10-14T05:00:00"/>
        <d v="2012-08-28T05:00:00"/>
        <d v="2013-08-19T05:00:00"/>
        <d v="2015-11-30T05:00:00"/>
        <d v="2017-05-14T05:00:00"/>
        <d v="2015-11-22T05:00:00"/>
        <d v="2015-07-01T05:00:00"/>
        <d v="2011-06-06T05:00:00"/>
        <d v="2016-07-12T05:00:00"/>
        <d v="2018-07-30T05:00:00"/>
        <d v="2021-02-02T06:00:00"/>
        <d v="2014-07-19T05:00:00"/>
        <d v="2017-09-22T05:00:00"/>
        <d v="2012-08-09T05:00:00"/>
        <d v="2018-10-20T05:00:00"/>
        <d v="2018-04-13T06:00:00"/>
        <d v="2020-08-22T05:00:00"/>
        <d v="2015-06-23T05:00:00"/>
        <d v="2019-02-11T06:00:00"/>
        <d v="2016-10-26T05:00:00"/>
        <d v="2015-06-11T05:00:00"/>
        <d v="2018-07-08T05:00:00"/>
        <d v="2019-05-02T06:00:00"/>
        <d v="2015-09-11T05:00:00"/>
        <d v="2015-06-05T05:00:00"/>
        <d v="2014-10-03T05:00:00"/>
        <d v="2018-02-19T06:00:00"/>
        <d v="2016-02-28T06:00:00"/>
        <d v="2016-03-01T06:00:00"/>
        <d v="2014-02-06T06:00:00"/>
        <d v="2014-12-23T05:00:00"/>
        <d v="2012-06-05T05:00:00"/>
        <d v="2018-04-21T06:00:00"/>
        <d v="2012-04-15T06:00:00"/>
        <d v="2017-03-23T06:00:00"/>
        <d v="2014-05-03T06:00:00"/>
        <d v="2018-02-05T06:00:00"/>
        <d v="2014-02-05T06:00:00"/>
        <d v="2011-10-23T05:00:00"/>
        <d v="2012-06-02T05:00:00"/>
        <d v="2011-03-09T06:00:00"/>
        <d v="2014-04-12T06:00:00"/>
        <d v="2017-03-02T06:00:00"/>
        <d v="2016-01-05T06:00:00"/>
        <d v="2013-12-22T05:00:00"/>
        <d v="2013-12-02T05:00:00"/>
        <d v="2020-03-30T06:00:00"/>
        <d v="2012-01-30T06:00:00"/>
        <d v="2017-02-03T06:00:00"/>
        <d v="2020-09-06T05:00:00"/>
        <d v="2018-11-15T05:00:00"/>
        <d v="2019-01-04T06:00:00"/>
        <d v="2020-06-03T05:00:00"/>
        <d v="2013-06-17T05:00:00"/>
        <d v="2011-09-16T05:00:00"/>
        <d v="2014-01-24T06:00:00"/>
        <d v="2019-11-01T05:00:00"/>
        <d v="2019-01-19T06:00:00"/>
        <d v="2013-05-09T06:00:00"/>
        <d v="2017-07-28T05:00:00"/>
        <d v="2013-06-29T05:00:00"/>
        <d v="2017-11-08T05:00:00"/>
        <d v="2018-01-21T06:00:00"/>
        <d v="2016-06-25T05:00:00"/>
        <d v="2013-05-12T05:00:00"/>
        <d v="2016-09-30T05:00:00"/>
        <d v="2014-07-08T05:00:00"/>
        <d v="2012-12-12T05:00:00"/>
        <d v="2013-05-14T05:00:00"/>
        <d v="2011-12-03T05:00:00"/>
        <d v="2019-12-24T05:00:00"/>
        <d v="2014-12-13T05:00:00"/>
        <d v="2020-03-27T06:00:00"/>
        <d v="2015-03-14T06:00:00"/>
        <d v="2017-04-25T06:00:00"/>
        <d v="2017-05-01T06:00:00"/>
        <d v="2018-10-28T05:00:00"/>
        <d v="2016-04-25T06:00:00"/>
        <d v="2019-10-31T05:00:00"/>
        <d v="2017-03-06T06:00:00"/>
        <d v="2017-10-05T05:00:00"/>
        <d v="2017-05-17T05:00:00"/>
        <d v="2018-09-11T05:00:00"/>
        <d v="2013-08-04T05:00:00"/>
        <d v="2012-06-15T05:00:00"/>
        <d v="2012-11-18T05:00:00"/>
        <d v="2011-06-07T05:00:00"/>
        <d v="2013-04-26T06:00:00"/>
        <d v="2015-07-22T05:00:00"/>
        <d v="2021-01-16T06:00:00"/>
        <d v="2018-07-12T05:00:00"/>
        <d v="2015-04-14T06:00:00"/>
        <d v="2011-10-10T05:00:00"/>
        <d v="2012-07-07T05:00:00"/>
        <d v="2012-05-29T05:00:00"/>
        <d v="2012-01-23T06:00:00"/>
        <d v="2015-05-25T05:00:00"/>
        <d v="2016-08-18T05:00:00"/>
        <d v="2017-02-22T06:00:00"/>
        <d v="2020-10-25T05:00:00"/>
        <d v="2020-01-28T06:00:00"/>
        <d v="2018-02-09T06:00:00"/>
        <d v="2019-02-05T06:00:00"/>
        <d v="2013-02-15T06:00:00"/>
        <d v="2014-05-26T05:00:00"/>
        <d v="2020-01-18T06:00:00"/>
        <d v="2021-01-12T06:00:00"/>
        <d v="2012-02-12T06:00:00"/>
        <d v="2021-01-08T06:00:00"/>
        <d v="2012-12-02T05:00:00"/>
        <d v="2018-09-30T05:00:00"/>
        <d v="2013-02-08T06:00:00"/>
        <d v="2016-10-25T05:00:00"/>
        <d v="2014-09-17T05:00:00"/>
        <d v="2015-01-17T06:00:00"/>
        <d v="2019-03-22T06:00:00"/>
        <d v="2016-09-05T05:00:00"/>
        <d v="2018-10-22T05:00:00"/>
        <d v="2016-04-10T06:00:00"/>
        <d v="2018-04-16T06:00:00"/>
        <d v="2016-07-17T05:00:00"/>
        <d v="2016-10-21T05:00:00"/>
        <d v="2017-01-04T06:00:00"/>
        <d v="2020-09-01T05:00:00"/>
        <d v="2014-11-01T05:00:00"/>
        <d v="2018-03-22T06:00:00"/>
        <d v="2013-03-13T06:00:00"/>
        <d v="2016-10-31T05:00:00"/>
        <d v="2019-10-08T05:00:00"/>
        <d v="2012-10-24T05:00:00"/>
        <d v="2012-02-29T06:00:00"/>
        <d v="2018-12-05T05:00:00"/>
        <d v="2013-02-23T06:00:00"/>
        <d v="2019-05-03T06:00:00"/>
        <d v="2018-02-26T06:00:00"/>
        <d v="2012-03-02T06:00:00"/>
        <d v="2015-12-16T05:00:00"/>
        <d v="2011-12-11T05:00:00"/>
        <d v="2014-04-03T06:00:00"/>
        <d v="2020-06-12T05:00:00"/>
        <d v="2016-04-07T06:00:00"/>
        <d v="2016-03-07T06:00:00"/>
        <d v="2018-10-15T05:00:00"/>
        <d v="2020-03-10T06:00:00"/>
        <d v="2016-12-13T05:00:00"/>
        <d v="2015-09-03T05:00:00"/>
        <d v="2019-07-19T05:00:00"/>
        <d v="2012-12-24T05:00:00"/>
        <d v="2014-08-21T05:00:00"/>
        <d v="2016-08-05T05:00:00"/>
        <d v="2018-12-14T05:00:00"/>
        <d v="2018-04-10T06:00:00"/>
        <d v="2020-05-26T05:00:00"/>
        <d v="2011-08-24T05:00:00"/>
        <d v="2013-08-10T05:00:00"/>
        <d v="2013-03-03T06:00:00"/>
        <d v="2011-12-26T05:00:00"/>
        <d v="2014-11-11T05:00:00"/>
        <d v="2012-03-05T06:00:00"/>
        <d v="2018-09-14T05:00:00"/>
        <d v="2014-09-26T05:00:00"/>
        <d v="2013-02-04T06:00:00"/>
        <d v="2019-12-03T05:00:00"/>
        <d v="2014-07-21T05:00:00"/>
        <d v="2019-07-06T05:00:00"/>
        <d v="2012-04-01T06:00:00"/>
        <d v="2014-10-14T05:00:00"/>
        <d v="2020-12-24T05:00:00"/>
        <d v="2013-03-05T06:00:00"/>
        <d v="2019-01-12T06:00:00"/>
        <d v="2019-08-02T05:00:00"/>
        <d v="2014-03-30T06:00:00"/>
        <d v="2020-12-10T05:00:00"/>
        <d v="2017-08-18T05:00:00"/>
        <d v="2018-06-16T05:00:00"/>
        <d v="2018-07-27T05:00:00"/>
        <d v="2015-03-03T06:00:00"/>
        <d v="2020-01-25T06:00:00"/>
        <d v="2011-06-18T05:00:00"/>
        <d v="2013-03-12T06:00:00"/>
        <d v="2012-03-16T06:00:00"/>
        <d v="2020-01-01T05:00:00"/>
        <d v="2013-07-04T05:00:00"/>
        <d v="2013-02-18T06:00:00"/>
        <d v="2018-08-23T05:00:00"/>
        <d v="2018-08-27T05:00:00"/>
        <d v="2011-06-15T05:00:00"/>
        <d v="2019-06-16T05:00:00"/>
        <d v="2016-09-24T05:00:00"/>
        <d v="2014-04-27T06:00:00"/>
        <d v="2015-11-11T05:00:00"/>
        <d v="2012-04-10T06:00:00"/>
        <d v="2015-04-10T06:00:00"/>
        <d v="2020-11-26T05:00:00"/>
        <d v="2019-08-20T05:00:00"/>
        <d v="2015-06-30T05:00:00"/>
        <d v="2015-01-23T06:00:00"/>
        <d v="2018-01-29T06:00:00"/>
        <d v="2016-02-12T06:00:00"/>
        <d v="2020-06-17T05:00:00"/>
        <d v="2016-11-10T05:00:00"/>
        <d v="2014-05-02T06:00:00"/>
        <d v="2018-01-04T05:00:00"/>
        <d v="2018-08-28T05:00:00"/>
        <d v="2013-06-24T05:00:00"/>
        <d v="2018-10-31T05:00:00"/>
        <d v="2011-11-28T05:00:00"/>
        <d v="2012-09-20T05:00:00"/>
        <d v="2012-01-31T06:00:00"/>
        <d v="2014-02-15T06:00:00"/>
        <d v="2019-02-16T06:00:00"/>
        <d v="2014-06-12T05:00:00"/>
        <d v="2020-05-03T06:00:00"/>
        <d v="2019-12-19T05:00:00"/>
        <d v="2018-09-16T05:00:00"/>
        <d v="2011-09-03T05:00:00"/>
        <d v="2014-12-19T05:00:00"/>
        <d v="2012-11-20T05:00:00"/>
        <d v="2019-04-10T06:00:00"/>
        <d v="2017-12-12T05:00:00"/>
        <d v="2011-05-26T05:00:00"/>
        <d v="2016-02-25T06:00:00"/>
        <d v="2015-06-26T05:00:00"/>
        <d v="2015-02-28T06:00:00"/>
        <d v="2019-04-11T06:00:00"/>
        <d v="2019-03-27T06:00:00"/>
        <d v="2014-07-13T05:00:00"/>
        <d v="2017-01-20T06:00:00"/>
        <d v="2020-06-11T05:00:00"/>
        <d v="2016-07-15T05:00:00"/>
        <d v="2013-06-30T05:00:00"/>
        <d v="2020-05-08T05:00:00"/>
        <d v="2019-08-24T05:00:00"/>
        <d v="2016-02-13T06:00:00"/>
        <d v="2014-08-23T05:00:00"/>
        <d v="2012-08-23T05:00:00"/>
        <d v="2016-05-06T05:00:00"/>
        <d v="2018-09-26T05:00:00"/>
        <d v="2011-05-09T06:00:00"/>
        <d v="2015-11-29T05:00:00"/>
        <d v="2013-04-23T06:00:00"/>
        <d v="2021-02-08T06:00:00"/>
        <d v="2015-10-02T05:00:00"/>
        <d v="2020-08-07T05:00:00"/>
        <d v="2019-05-07T06:00:00"/>
        <d v="2018-06-18T05:00:00"/>
        <d v="2017-04-02T06:00:00"/>
        <d v="2011-10-14T05:00:00"/>
        <d v="2021-01-14T06:00:00"/>
        <d v="2014-08-29T05:00:00"/>
        <d v="2011-08-05T05:00:00"/>
        <d v="2020-08-26T05:00:00"/>
        <d v="2013-05-20T05:00:00"/>
        <d v="2015-08-08T05:00:00"/>
        <d v="2018-07-19T05:00:00"/>
        <d v="2018-02-17T06:00:00"/>
        <d v="2016-02-29T06:00:00"/>
        <d v="2017-05-13T05:00:00"/>
        <d v="2014-06-29T05:00:00"/>
        <d v="2014-05-10T05:00:00"/>
        <d v="2013-09-24T05:00:00"/>
        <d v="2014-05-06T06:00:00"/>
        <d v="2014-06-07T05:00:00"/>
        <d v="2013-07-03T05:00:00"/>
        <d v="2019-07-29T05:00:00"/>
        <d v="2020-09-21T05:00:00"/>
        <d v="2015-09-02T05:00:00"/>
        <d v="2015-02-03T06:00:00"/>
        <d v="2013-02-19T06:00:00"/>
        <d v="2018-07-03T05:00:00"/>
        <d v="2019-04-23T06:00:00"/>
        <d v="2020-06-16T05:00:00"/>
        <d v="2017-10-21T05:00:00"/>
        <d v="2013-08-31T05:00:00"/>
        <d v="2011-05-02T06:00:00"/>
        <d v="2011-06-24T05:00:00"/>
        <d v="2012-01-21T06:00:00"/>
        <d v="2017-04-04T06:00:00"/>
        <d v="2015-01-21T06:00:00"/>
        <d v="2015-07-08T05:00:00"/>
        <d v="2011-10-29T05:00:00"/>
        <d v="2015-01-09T06:00:00"/>
        <d v="2019-03-25T06:00:00"/>
        <d v="2014-09-21T05:00:00"/>
        <d v="2019-10-15T05:00:00"/>
        <d v="2019-08-06T05:00:00"/>
        <d v="2011-10-22T05:00:00"/>
        <d v="2019-10-28T05:00:00"/>
        <d v="2014-11-20T05:00:00"/>
        <d v="2020-08-28T05:00:00"/>
        <d v="2019-07-03T05:00:00"/>
        <d v="2016-08-07T05:00:00"/>
        <d v="2017-03-21T06:00:00"/>
        <d v="2014-11-09T05:00:00"/>
        <d v="2017-03-07T06:00:00"/>
        <d v="2021-02-21T06:00:00"/>
        <d v="2019-11-15T05:00:00"/>
        <d v="2016-03-24T06:00:00"/>
        <d v="2017-05-30T05:00:00"/>
        <d v="2014-07-26T05:00:00"/>
        <d v="2013-04-28T06:00:00"/>
        <d v="2016-02-17T06:00:00"/>
        <d v="2018-01-24T06:00:00"/>
        <d v="2012-03-01T06:00:00"/>
        <d v="2018-02-16T06:00:00"/>
        <d v="2015-05-31T05:00:00"/>
        <d v="2012-11-03T05:00:00"/>
        <d v="2016-11-29T05:00:00"/>
        <d v="2017-04-23T06:00:00"/>
        <d v="2017-09-30T05:00:00"/>
        <d v="2013-01-15T06:00:00"/>
        <d v="2012-12-14T05:00:00"/>
        <d v="2020-01-11T06:00:00"/>
        <d v="2016-05-12T05:00:00"/>
        <d v="2013-01-12T06:00:00"/>
        <d v="2015-09-07T05:00:00"/>
        <d v="2011-09-12T05:00:00"/>
        <d v="2012-03-10T06:00:00"/>
        <d v="2016-08-16T05:00:00"/>
        <d v="2016-11-25T05:00:00"/>
        <d v="2021-02-03T06:00:00"/>
        <d v="2018-12-30T05:00:00"/>
        <d v="2012-05-08T06:00:00"/>
        <d v="2013-01-28T06:00:00"/>
        <d v="2012-10-04T05:00:00"/>
        <d v="2015-04-26T06:00:00"/>
        <d v="2012-06-26T05:00:00"/>
        <d v="2013-04-19T06:00:00"/>
        <d v="2013-06-23T05:00:00"/>
        <d v="2011-05-16T05:00:00"/>
        <d v="2012-01-15T06:00:00"/>
        <d v="2016-09-01T05:00:00"/>
        <d v="2016-02-18T06:00:00"/>
        <d v="2011-09-11T05:00:00"/>
        <d v="2015-07-28T05:00:00"/>
        <d v="2015-05-24T05:00:00"/>
        <d v="2017-08-25T05:00:00"/>
        <d v="2011-05-14T05:00:00"/>
        <d v="2017-05-03T06:00:00"/>
        <d v="2011-08-13T05:00:00"/>
        <d v="2016-04-11T06:00:00"/>
        <d v="2014-09-27T05:00:00"/>
        <d v="2020-06-15T05:00:00"/>
        <d v="2012-03-21T06:00:00"/>
        <d v="2017-05-05T06:00:00"/>
        <d v="2015-05-21T05:00:00"/>
        <d v="2020-03-15T06:00:00"/>
        <d v="2014-02-13T06:00:00"/>
        <d v="2014-09-22T05:00:00"/>
        <d v="2011-12-21T05:00:00"/>
        <d v="2018-10-24T05:00:00"/>
        <d v="2018-03-11T06:00:00"/>
        <d v="2017-06-27T05:00:00"/>
        <d v="2014-11-18T05:00:00"/>
        <d v="2015-08-02T05:00:00"/>
        <d v="2014-06-30T05:00:00"/>
        <d v="2012-07-03T05:00:00"/>
        <d v="2017-09-05T05:00:00"/>
        <d v="2017-11-11T05:00:00"/>
        <d v="2019-06-13T05:00:00"/>
        <d v="2016-09-12T05:00:00"/>
        <d v="2021-03-26T06:00:00"/>
        <d v="2011-11-26T05:00:00"/>
        <d v="2011-08-14T05:00:00"/>
        <d v="2011-12-02T05:00:00"/>
        <d v="2017-09-03T05:00:00"/>
        <d v="2020-06-28T05:00:00"/>
        <d v="2020-05-23T05:00:00"/>
        <d v="2015-12-31T05:00:00"/>
        <d v="2018-05-23T05:00:00"/>
        <d v="2014-04-09T06:00:00"/>
        <d v="2013-03-17T06:00:00"/>
        <d v="2018-01-12T06:00:00"/>
        <d v="2011-09-24T05:00:00"/>
        <d v="2019-09-25T05:00:00"/>
        <d v="2017-03-17T06:00:00"/>
        <d v="2018-04-20T06:00:00"/>
        <d v="2020-02-14T06:00:00"/>
        <d v="2018-04-29T06:00:00"/>
        <d v="2020-02-15T06:00:00"/>
        <d v="2019-11-24T05:00:00"/>
        <d v="2014-05-11T05:00:00"/>
        <d v="2019-06-07T05:00:00"/>
        <d v="2018-09-03T05:00:00"/>
        <d v="2011-12-18T05:00:00"/>
        <d v="2015-09-05T05:00:00"/>
        <d v="2015-04-22T06:00:00"/>
        <d v="2017-10-03T05:00:00"/>
        <d v="2017-06-06T05:00:00"/>
        <d v="2018-04-30T06:00:00"/>
        <d v="2019-02-25T06:00:00"/>
        <d v="2019-02-24T06:00:00"/>
        <d v="2016-10-27T05:00:00"/>
        <d v="2016-10-18T05:00:00"/>
        <d v="2013-05-26T05:00:00"/>
        <d v="2020-02-06T06:00:00"/>
        <d v="2011-12-05T05:00:00"/>
        <d v="2012-09-05T05:00:00"/>
        <d v="2014-10-28T05:00:00"/>
        <d v="2015-11-08T05:00:00"/>
        <d v="2013-09-29T05:00:00"/>
        <d v="2018-08-24T05:00:00"/>
        <d v="2011-09-28T05:00:00"/>
        <d v="2019-05-19T05:00:00"/>
        <d v="2017-06-13T05:00:00"/>
        <d v="2012-10-16T05:00:00"/>
        <d v="2020-11-08T05:00:00"/>
        <d v="2013-11-24T05:00:00"/>
        <d v="2017-09-07T05:00:00"/>
        <d v="2020-12-15T05:00:00"/>
        <d v="2021-02-10T06:00:00"/>
        <d v="2013-02-17T06:00:00"/>
        <d v="2015-02-08T06:00:00"/>
        <d v="2019-11-14T05:00:00"/>
        <d v="2011-08-27T05:00:00"/>
        <d v="2016-10-20T05:00:00"/>
        <d v="2019-05-25T05:00:00"/>
        <d v="2018-05-10T06:00:00"/>
        <d v="2020-03-09T06:00:00"/>
        <d v="2014-12-27T05:00:00"/>
        <d v="2013-01-24T06:00:00"/>
        <d v="2013-12-01T05:00:00"/>
        <d v="2020-09-05T05:00:00"/>
        <d v="2018-12-15T05:00:00"/>
        <d v="2019-01-25T06:00:00"/>
        <d v="2017-01-11T06:00:00"/>
        <d v="2016-06-17T05:00:00"/>
        <d v="2019-05-29T05:00:00"/>
        <d v="2013-01-21T06:00:00"/>
        <d v="2012-05-24T05:00:00"/>
        <d v="2014-09-19T05:00:00"/>
        <d v="2013-06-19T05:00:00"/>
        <d v="2017-09-01T05:00:00"/>
        <d v="2020-03-05T06:00:00"/>
        <d v="2018-07-20T05:00:00"/>
        <d v="2019-09-11T05:00:00"/>
        <d v="2017-10-20T05:00:00"/>
        <d v="2011-10-05T05:00:00"/>
        <d v="2014-09-07T05:00:00"/>
        <d v="2012-10-19T05:00:00"/>
        <d v="2014-08-15T05:00:00"/>
        <d v="2013-07-27T05:00:00"/>
        <d v="2019-04-21T06:00:00"/>
        <d v="2019-06-02T05:00:00"/>
        <d v="2017-04-30T06:00:00"/>
        <d v="2015-12-20T05:00:00"/>
        <d v="2016-01-13T06:00:00"/>
        <d v="2011-12-23T05:00:00"/>
        <d v="2017-07-23T05:00:00"/>
        <d v="2014-04-04T06:00:00"/>
        <d v="2016-07-20T05:00:00"/>
        <d v="2018-09-20T05:00:00"/>
        <d v="2018-05-20T05:00:00"/>
        <d v="2018-03-28T06:00:00"/>
        <d v="2017-05-28T05:00:00"/>
        <d v="2016-04-19T06:00:00"/>
        <d v="2018-01-09T06:00:00"/>
        <d v="2016-01-14T06:00:00"/>
        <d v="2013-08-27T05:00:00"/>
        <d v="2018-04-03T06:00:00"/>
        <d v="2011-07-21T05:00:00"/>
        <d v="2011-03-19T06:00:00"/>
        <d v="2016-12-18T05:00:00"/>
        <d v="2011-07-28T05:00:00"/>
        <d v="2012-12-06T05:00:00"/>
        <d v="2011-10-31T05:00:00"/>
        <d v="2011-04-29T06:00:00"/>
        <d v="2015-12-06T05:00:00"/>
        <d v="2011-08-29T05:00:00"/>
        <d v="2017-05-15T05:00:00"/>
        <d v="2011-10-03T05:00:00"/>
        <d v="2013-12-26T05:00:00"/>
        <d v="2016-03-19T06:00:00"/>
        <d v="2012-07-09T05:00:00"/>
        <d v="2015-12-22T05:00:00"/>
        <d v="2019-04-05T06:00:00"/>
        <d v="2020-09-28T05:00:00"/>
        <d v="2018-09-19T05:00:00"/>
        <d v="2014-01-26T06:00:00"/>
        <d v="2013-07-06T05:00:00"/>
        <d v="2012-07-10T05:00:00"/>
        <d v="2018-06-13T05:00:00"/>
        <d v="2016-12-03T05:00:00"/>
        <d v="2014-10-13T05:00:00"/>
        <d v="2015-06-12T05:00:00"/>
        <d v="2020-03-25T06:00:00"/>
        <d v="2020-04-08T06:00:00"/>
        <d v="2018-06-11T05:00:00"/>
        <d v="2017-07-21T05:00:00"/>
        <d v="2016-01-04T06:00:00"/>
        <d v="2020-08-31T05:00:00"/>
        <d v="2012-10-10T05:00:00"/>
        <d v="2016-10-11T05:00:00"/>
        <d v="2017-09-19T05:00:00"/>
        <d v="2011-12-29T05:00:00"/>
        <d v="2012-04-28T06:00:00"/>
        <d v="2015-02-14T06:00:00"/>
        <d v="2017-05-04T06:00:00"/>
        <d v="2012-07-18T05:00:00"/>
        <d v="2015-07-25T05:00:00"/>
        <d v="2011-04-14T06:00:00"/>
        <d v="2018-02-08T06:00:00"/>
        <d v="2014-08-24T05:00:00"/>
        <d v="2019-02-19T06:00:00"/>
        <d v="2017-12-30T05:00:00"/>
        <d v="2015-10-06T05:00:00"/>
        <d v="2020-02-27T06:00:00"/>
        <d v="2013-07-29T05:00:00"/>
        <d v="2017-03-29T06:00:00"/>
        <d v="2021-02-27T06:00:00"/>
        <d v="2020-03-26T06:00:00"/>
        <d v="2019-03-02T06:00:00"/>
        <d v="2013-05-03T06:00:00"/>
        <d v="2020-12-12T05:00:00"/>
        <d v="2017-07-15T05:00:00"/>
        <d v="2013-10-12T05:00:00"/>
        <d v="2019-01-26T06:00:00"/>
        <d v="2017-03-08T06:00:00"/>
        <d v="2013-10-25T05:00:00"/>
        <d v="2017-07-25T05:00:00"/>
        <d v="2019-01-27T06:00:00"/>
        <d v="2020-07-01T05:00:00"/>
        <d v="2020-03-20T06:00:00"/>
        <d v="2014-01-22T06:00:00"/>
        <d v="2018-04-28T06:00:00"/>
        <d v="2015-04-28T06:00:00"/>
        <d v="2011-08-17T05:00:00"/>
        <d v="2012-02-10T06:00:00"/>
        <d v="2012-06-30T05:00:00"/>
        <d v="2016-08-06T05:00:00"/>
        <d v="2019-03-03T06:00:00"/>
        <d v="2013-05-24T05:00:00"/>
        <d v="2016-12-19T05:00:00"/>
        <d v="2012-04-13T06:00:00"/>
        <d v="2016-04-27T06:00:00"/>
        <d v="2011-04-05T06:00:00"/>
        <d v="2019-11-25T05:00:00"/>
        <d v="2015-05-15T05:00:00"/>
        <d v="2015-09-13T05:00:00"/>
        <d v="2017-04-18T06:00:00"/>
        <d v="2019-08-13T05:00:00"/>
        <d v="2019-10-24T05:00:00"/>
        <d v="2013-03-21T06:00:00"/>
        <d v="2019-07-13T05:00:00"/>
        <d v="2019-09-18T05:00:00"/>
        <d v="2019-03-07T06:00:00"/>
        <d v="2011-08-10T05:00:00"/>
        <d v="2013-04-08T06:00:00"/>
        <d v="2013-01-16T06:00:00"/>
        <d v="2012-09-12T05:00:00"/>
        <d v="2012-08-17T05:00:00"/>
        <d v="2021-01-15T06:00:00"/>
        <d v="2012-08-15T05:00:00"/>
        <d v="2013-06-22T05:00:00"/>
        <d v="2013-04-04T06:00:00"/>
        <d v="2019-06-19T05:00:00"/>
        <d v="2014-04-29T06:00:00"/>
        <d v="2020-04-18T06:00:00"/>
        <d v="2011-05-19T05:00:00"/>
        <d v="2012-09-28T05:00:00"/>
        <d v="2016-08-14T05:00:00"/>
        <d v="2017-10-17T05:00:00"/>
        <d v="2015-11-13T05:00:00"/>
        <d v="2012-07-05T05:00:00"/>
        <d v="2019-12-07T05:00:00"/>
        <d v="2014-12-10T05:00:00"/>
        <d v="2011-08-19T05:00:00"/>
        <d v="2015-03-08T06:00:00"/>
        <d v="2011-06-21T05:00:00"/>
        <d v="2012-03-12T06:00:00"/>
        <d v="2020-08-05T05:00:00"/>
        <d v="2017-09-23T05:00:00"/>
        <d v="2021-03-14T06:00:00"/>
        <d v="2018-04-22T06:00:00"/>
        <d v="2020-09-17T05:00:00"/>
        <d v="2016-03-20T06:00:00"/>
        <d v="2011-07-23T05:00:00"/>
        <d v="2015-07-02T05:00:00"/>
        <d v="2011-08-04T05:00:00"/>
        <d v="2011-10-24T05:00:00"/>
        <d v="2016-09-13T05:00:00"/>
        <d v="2018-06-09T05:00:00"/>
        <d v="2015-05-10T05:00:00"/>
        <d v="2020-08-21T05:00:00"/>
        <d v="2013-01-30T06:00:00"/>
        <d v="2011-07-19T05:00:00"/>
        <d v="2016-08-12T05:00:00"/>
        <d v="2014-09-08T05:00:00"/>
        <d v="2019-04-03T06:00:00"/>
        <d v="2012-09-10T05:00:00"/>
        <d v="2021-02-12T06:00:00"/>
        <d v="2014-12-05T05:00:00"/>
        <d v="2015-11-17T05:00:00"/>
        <d v="2019-09-14T05:00:00"/>
        <d v="2018-07-11T05:00:00"/>
        <d v="2012-06-24T05:00:00"/>
        <d v="2016-03-21T06:00:00"/>
        <d v="2020-11-06T05:00:00"/>
        <d v="2013-11-03T05:00:00"/>
        <d v="2020-07-09T05:00:00"/>
        <d v="2014-10-02T05:00:00"/>
        <d v="2016-02-15T06:00:00"/>
        <d v="2012-08-25T05:00:00"/>
        <d v="2018-12-12T05:00:00"/>
        <d v="2020-04-06T06:00:00"/>
        <d v="2013-04-11T06:00:00"/>
        <d v="2020-12-28T05:00:00"/>
        <d v="2018-11-20T05:00:00"/>
        <d v="2013-09-09T05:00:00"/>
        <d v="2015-02-26T06:00:00"/>
        <d v="2018-07-01T05:00:00"/>
        <d v="2016-04-24T06:00:00"/>
        <d v="2015-08-26T05:00:00"/>
        <d v="2015-05-09T05:00:00"/>
        <d v="2014-06-06T05:00:00"/>
        <d v="2017-04-21T06:00:00"/>
        <d v="2016-09-20T05:00:00"/>
        <d v="2020-09-18T05:00:00"/>
        <d v="2017-01-23T06:00:00"/>
        <d v="2019-08-10T05:00:00"/>
        <d v="2012-07-04T05:00:00"/>
        <d v="2014-01-29T06:00:00"/>
        <d v="2012-03-08T06:00:00"/>
        <d v="2012-03-24T06:00:00"/>
        <d v="2013-06-03T05:00:00"/>
        <d v="2012-08-13T05:00:00"/>
        <d v="2015-11-24T05:00:00"/>
        <d v="2016-02-09T06:00:00"/>
        <d v="2016-06-15T05:00:00"/>
        <d v="2020-06-13T05:00:00"/>
        <d v="2018-02-23T06:00:00"/>
        <d v="2017-10-07T05:00:00"/>
        <d v="2017-02-16T06:00:00"/>
        <d v="2014-01-23T06:00:00"/>
        <d v="2017-02-18T06:00:00"/>
        <d v="2013-04-15T06:00:00"/>
        <d v="2017-04-07T06:00:00"/>
        <d v="2012-04-16T06:00:00"/>
        <d v="2015-01-12T06:00:00"/>
        <d v="2012-05-02T06:00:00"/>
        <d v="2016-07-08T05:00:00"/>
        <d v="2018-08-13T05:00:00"/>
        <d v="2021-02-18T06:00:00"/>
        <d v="2012-07-06T05:00:00"/>
        <d v="2014-12-06T05:00:00"/>
        <d v="2015-07-31T05:00:00"/>
        <d v="2012-02-07T06:00:00"/>
        <d v="2017-01-26T06:00:00"/>
        <d v="2012-03-27T06:00:00"/>
        <d v="2019-04-07T06:00:00"/>
        <d v="2018-01-10T06:00:00"/>
        <d v="2016-12-27T05:00:00"/>
        <d v="2019-02-22T06:00:00"/>
        <d v="2012-09-15T05:00:00"/>
        <d v="2020-10-01T05:00:00"/>
        <d v="2018-06-25T05:00:00"/>
        <d v="2015-11-23T05:00:00"/>
        <d v="2019-07-05T05:00:00"/>
        <d v="2017-02-20T06:00:00"/>
        <d v="2015-12-15T05:00:00"/>
        <d v="2020-01-02T05:00:00"/>
        <d v="2014-03-02T06:00:00"/>
        <d v="2015-03-20T06:00:00"/>
        <d v="2011-04-11T06:00:00"/>
        <d v="2017-08-27T05:00:00"/>
        <m/>
      </sharedItems>
      <fieldGroup par="13" base="2">
        <rangePr groupBy="months" startDate="2011-03-09T06:00:00" endDate="2021-03-26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6/2021"/>
        </groupItems>
      </fieldGroup>
    </cacheField>
    <cacheField name="Month Created" numFmtId="0">
      <sharedItems containsBlank="1" count="13">
        <s v="Jan"/>
        <s v="Oct"/>
        <s v="Mar"/>
        <s v="Nov"/>
        <s v="Dec"/>
        <s v="Aug"/>
        <s v="May"/>
        <s v="Feb"/>
        <s v="Sep"/>
        <s v="Jun"/>
        <s v="Apr"/>
        <s v="Jul"/>
        <m/>
      </sharedItems>
    </cacheField>
    <cacheField name="Year Created" numFmtId="0">
      <sharedItems containsString="0" containsBlank="1" containsNumber="1" containsInteger="1" minValue="2011" maxValue="2021" count="12">
        <n v="2017"/>
        <n v="2015"/>
        <n v="2020"/>
        <n v="2013"/>
        <n v="2018"/>
        <n v="2016"/>
        <n v="2011"/>
        <n v="2014"/>
        <n v="2021"/>
        <n v="2012"/>
        <n v="2019"/>
        <m/>
      </sharedItems>
    </cacheField>
    <cacheField name="Date Ended Conversion" numFmtId="0">
      <sharedItems containsNonDate="0" containsDate="1" containsString="0" containsBlank="1" minDate="2011-03-09T06:00:00" maxDate="2021-04-09T06:00:00" count="879">
        <d v="2017-02-11T06:00:00"/>
        <d v="2015-10-19T05:00:00"/>
        <d v="2015-01-17T06:00:00"/>
        <d v="2020-11-17T05:00:00"/>
        <d v="2020-03-23T06:00:00"/>
        <d v="2013-11-06T05:00:00"/>
        <d v="2018-11-12T05:00:00"/>
        <d v="2016-10-12T05:00:00"/>
        <d v="2011-10-09T05:00:00"/>
        <d v="2015-01-05T06:00:00"/>
        <d v="2011-11-29T05:00:00"/>
        <d v="2011-11-25T05:00:00"/>
        <d v="2020-12-27T05:00:00"/>
        <d v="2017-08-21T05:00:00"/>
        <d v="2013-05-31T05:00:00"/>
        <d v="2021-02-10T06:00:00"/>
        <d v="2015-04-13T06:00:00"/>
        <d v="2012-03-12T06:00:00"/>
        <d v="2019-11-14T05:00:00"/>
        <d v="2020-05-22T05:00:00"/>
        <d v="2015-09-25T05:00:00"/>
        <d v="2012-11-15T05:00:00"/>
        <d v="2019-06-16T05:00:00"/>
        <d v="2020-06-05T05:00:00"/>
        <d v="2015-08-21T05:00:00"/>
        <d v="2012-08-04T05:00:00"/>
        <d v="2019-10-25T05:00:00"/>
        <d v="2016-12-08T05:00:00"/>
        <d v="2011-05-02T06:00:00"/>
        <d v="2019-10-27T05:00:00"/>
        <d v="2020-07-26T05:00:00"/>
        <d v="2017-04-01T06:00:00"/>
        <d v="2019-04-06T06:00:00"/>
        <d v="2016-01-09T06:00:00"/>
        <d v="2018-05-26T05:00:00"/>
        <d v="2020-04-29T06:00:00"/>
        <d v="2012-05-20T05:00:00"/>
        <d v="2021-01-05T06:00:00"/>
        <d v="2011-12-21T05:00:00"/>
        <d v="2014-05-09T05:00:00"/>
        <d v="2011-08-22T05:00:00"/>
        <d v="2013-11-28T05:00:00"/>
        <d v="2012-09-09T05:00:00"/>
        <d v="2015-10-07T05:00:00"/>
        <d v="2020-05-15T05:00:00"/>
        <d v="2018-01-15T06:00:00"/>
        <d v="2011-09-28T05:00:00"/>
        <d v="2015-06-26T05:00:00"/>
        <d v="2016-09-03T05:00:00"/>
        <d v="2021-01-31T06:00:00"/>
        <d v="2014-10-27T05:00:00"/>
        <d v="2013-06-10T05:00:00"/>
        <d v="2011-11-17T05:00:00"/>
        <d v="2015-08-26T05:00:00"/>
        <d v="2019-05-15T05:00:00"/>
        <d v="2019-10-02T05:00:00"/>
        <d v="2016-03-16T06:00:00"/>
        <d v="2018-11-11T05:00:00"/>
        <d v="2016-12-01T05:00:00"/>
        <d v="2018-08-25T05:00:00"/>
        <d v="2013-09-17T05:00:00"/>
        <d v="2012-05-30T05:00:00"/>
        <d v="2016-08-03T05:00:00"/>
        <d v="2018-07-02T05:00:00"/>
        <d v="2019-09-14T05:00:00"/>
        <d v="2012-04-02T06:00:00"/>
        <d v="2016-06-10T05:00:00"/>
        <d v="2011-03-30T06:00:00"/>
        <d v="2018-11-10T05:00:00"/>
        <d v="2012-03-21T06:00:00"/>
        <d v="2012-02-18T06:00:00"/>
        <d v="2016-10-03T05:00:00"/>
        <d v="2018-01-28T06:00:00"/>
        <d v="2017-05-26T05:00:00"/>
        <d v="2019-09-20T05:00:00"/>
        <d v="2016-05-10T05:00:00"/>
        <d v="2011-12-09T05:00:00"/>
        <d v="2019-06-15T05:00:00"/>
        <d v="2019-08-19T05:00:00"/>
        <d v="2018-11-26T05:00:00"/>
        <d v="2019-02-15T06:00:00"/>
        <d v="2017-10-17T05:00:00"/>
        <d v="2013-10-05T05:00:00"/>
        <d v="2012-11-16T05:00:00"/>
        <d v="2016-07-14T05:00:00"/>
        <d v="2012-05-16T05:00:00"/>
        <d v="2016-07-05T05:00:00"/>
        <d v="2011-06-15T05:00:00"/>
        <d v="2017-04-24T06:00:00"/>
        <d v="2017-11-01T05:00:00"/>
        <d v="2013-12-22T05:00:00"/>
        <d v="2020-06-15T05:00:00"/>
        <d v="2020-12-18T05:00:00"/>
        <d v="2016-10-15T05:00:00"/>
        <d v="2016-09-27T05:00:00"/>
        <d v="2016-02-21T06:00:00"/>
        <d v="2013-01-03T05:00:00"/>
        <d v="2016-04-27T06:00:00"/>
        <d v="2019-07-19T05:00:00"/>
        <d v="2011-12-31T05:00:00"/>
        <d v="2018-07-22T05:00:00"/>
        <d v="2014-06-18T05:00:00"/>
        <d v="2020-11-10T05:00:00"/>
        <d v="2019-07-08T05:00:00"/>
        <d v="2013-07-11T05:00:00"/>
        <d v="2015-03-14T06:00:00"/>
        <d v="2019-11-28T05:00:00"/>
        <d v="2013-11-26T05:00:00"/>
        <d v="2015-11-06T05:00:00"/>
        <d v="2018-11-17T05:00:00"/>
        <d v="2020-06-07T05:00:00"/>
        <d v="2019-02-19T06:00:00"/>
        <d v="2016-11-16T05:00:00"/>
        <d v="2012-11-25T05:00:00"/>
        <d v="2015-04-01T06:00:00"/>
        <d v="2015-08-31T05:00:00"/>
        <d v="2016-06-18T05:00:00"/>
        <d v="2015-12-16T05:00:00"/>
        <d v="2017-01-24T06:00:00"/>
        <d v="2020-09-01T05:00:00"/>
        <d v="2019-11-21T05:00:00"/>
        <d v="2017-11-09T05:00:00"/>
        <d v="2011-07-13T05:00:00"/>
        <d v="2011-11-07T05:00:00"/>
        <d v="2013-01-08T06:00:00"/>
        <d v="2015-02-09T06:00:00"/>
        <d v="2019-03-28T06:00:00"/>
        <d v="2012-10-31T05:00:00"/>
        <d v="2012-10-04T05:00:00"/>
        <d v="2014-05-10T05:00:00"/>
        <d v="2015-08-17T05:00:00"/>
        <d v="2011-12-10T05:00:00"/>
        <d v="2013-12-02T05:00:00"/>
        <d v="2016-07-04T05:00:00"/>
        <d v="2019-04-30T06:00:00"/>
        <d v="2016-08-15T05:00:00"/>
        <d v="2013-07-15T05:00:00"/>
        <d v="2011-09-15T05:00:00"/>
        <d v="2020-08-22T05:00:00"/>
        <d v="2015-11-10T05:00:00"/>
        <d v="2013-01-25T06:00:00"/>
        <d v="2017-08-17T05:00:00"/>
        <d v="2018-10-01T05:00:00"/>
        <d v="2014-04-22T06:00:00"/>
        <d v="2020-02-14T06:00:00"/>
        <d v="2015-09-27T05:00:00"/>
        <d v="2018-04-24T06:00:00"/>
        <d v="2013-12-23T05:00:00"/>
        <d v="2017-08-02T05:00:00"/>
        <d v="2011-06-07T05:00:00"/>
        <d v="2020-12-26T05:00:00"/>
        <d v="2015-03-11T06:00:00"/>
        <d v="2017-02-05T06:00:00"/>
        <d v="2020-06-11T05:00:00"/>
        <d v="2020-07-10T05:00:00"/>
        <d v="2016-11-26T05:00:00"/>
        <d v="2020-03-06T06:00:00"/>
        <d v="2019-02-05T06:00:00"/>
        <d v="2018-12-07T05:00:00"/>
        <d v="2018-10-31T05:00:00"/>
        <d v="2012-02-23T06:00:00"/>
        <d v="2014-08-18T05:00:00"/>
        <d v="2020-05-14T05:00:00"/>
        <d v="2013-09-12T05:00:00"/>
        <d v="2018-10-08T05:00:00"/>
        <d v="2015-06-09T05:00:00"/>
        <d v="2015-10-01T05:00:00"/>
        <d v="2014-07-22T05:00:00"/>
        <d v="2016-12-03T05:00:00"/>
        <d v="2017-11-17T05:00:00"/>
        <d v="2017-11-10T05:00:00"/>
        <d v="2012-02-07T06:00:00"/>
        <d v="2018-11-28T05:00:00"/>
        <d v="2014-05-16T05:00:00"/>
        <d v="2011-05-25T05:00:00"/>
        <d v="2018-12-20T05:00:00"/>
        <d v="2020-08-28T05:00:00"/>
        <d v="2011-11-20T05:00:00"/>
        <d v="2020-07-01T05:00:00"/>
        <d v="2019-07-22T05:00:00"/>
        <d v="2015-08-05T05:00:00"/>
        <d v="2014-05-21T05:00:00"/>
        <d v="2016-01-31T06:00:00"/>
        <d v="2017-05-02T06:00:00"/>
        <d v="2014-08-03T05:00:00"/>
        <d v="2020-05-12T05:00:00"/>
        <d v="2015-08-29T05:00:00"/>
        <d v="2019-06-10T05:00:00"/>
        <d v="2016-11-27T05:00:00"/>
        <d v="2019-10-03T05:00:00"/>
        <d v="2017-11-20T05:00:00"/>
        <d v="2018-09-04T05:00:00"/>
        <d v="2011-11-02T05:00:00"/>
        <d v="2016-09-07T05:00:00"/>
        <d v="2011-06-03T05:00:00"/>
        <d v="2015-10-10T05:00:00"/>
        <d v="2012-12-03T05:00:00"/>
        <d v="2018-03-19T06:00:00"/>
        <d v="2012-06-10T05:00:00"/>
        <d v="2019-12-27T05:00:00"/>
        <d v="2011-05-06T06:00:00"/>
        <d v="2019-11-15T05:00:00"/>
        <d v="2019-01-31T06:00:00"/>
        <d v="2017-07-11T05:00:00"/>
        <d v="2018-05-28T05:00:00"/>
        <d v="2014-11-18T05:00:00"/>
        <d v="2021-03-29T06:00:00"/>
        <d v="2012-01-12T06:00:00"/>
        <d v="2011-10-23T05:00:00"/>
        <d v="2020-04-14T06:00:00"/>
        <d v="2013-01-21T06:00:00"/>
        <d v="2020-07-04T05:00:00"/>
        <d v="2013-02-11T06:00:00"/>
        <d v="2013-10-26T05:00:00"/>
        <d v="2012-09-15T05:00:00"/>
        <d v="2013-08-21T05:00:00"/>
        <d v="2015-12-01T05:00:00"/>
        <d v="2017-05-28T05:00:00"/>
        <d v="2016-01-06T06:00:00"/>
        <d v="2015-07-01T05:00:00"/>
        <d v="2016-07-18T05:00:00"/>
        <d v="2017-11-23T05:00:00"/>
        <d v="2018-09-16T05:00:00"/>
        <d v="2021-02-02T06:00:00"/>
        <d v="2014-09-15T05:00:00"/>
        <d v="2017-09-23T05:00:00"/>
        <d v="2012-08-25T05:00:00"/>
        <d v="2018-10-27T05:00:00"/>
        <d v="2018-04-18T06:00:00"/>
        <d v="2020-08-29T05:00:00"/>
        <d v="2015-06-25T05:00:00"/>
        <d v="2019-03-08T06:00:00"/>
        <d v="2016-10-30T05:00:00"/>
        <d v="2011-10-05T05:00:00"/>
        <d v="2015-06-21T05:00:00"/>
        <d v="2018-07-18T05:00:00"/>
        <d v="2019-05-05T06:00:00"/>
        <d v="2015-11-02T05:00:00"/>
        <d v="2015-06-06T05:00:00"/>
        <d v="2014-10-07T05:00:00"/>
        <d v="2018-03-06T06:00:00"/>
        <d v="2016-03-04T06:00:00"/>
        <d v="2016-03-08T06:00:00"/>
        <d v="2011-04-29T06:00:00"/>
        <d v="2014-02-08T06:00:00"/>
        <d v="2014-12-28T05:00:00"/>
        <d v="2012-06-17T05:00:00"/>
        <d v="2018-04-23T06:00:00"/>
        <d v="2012-04-20T06:00:00"/>
        <d v="2017-04-29T06:00:00"/>
        <d v="2014-05-17T05:00:00"/>
        <d v="2018-02-25T06:00:00"/>
        <d v="2014-02-24T06:00:00"/>
        <d v="2013-12-08T05:00:00"/>
        <d v="2011-10-27T05:00:00"/>
        <d v="2012-06-28T05:00:00"/>
        <d v="2011-03-09T06:00:00"/>
        <d v="2014-04-28T06:00:00"/>
        <d v="2017-04-15T06:00:00"/>
        <d v="2016-02-07T06:00:00"/>
        <d v="2014-01-07T06:00:00"/>
        <d v="2014-01-17T06:00:00"/>
        <d v="2020-04-20T06:00:00"/>
        <d v="2012-02-01T06:00:00"/>
        <d v="2017-03-06T06:00:00"/>
        <d v="2020-10-01T05:00:00"/>
        <d v="2018-11-18T05:00:00"/>
        <d v="2019-01-09T06:00:00"/>
        <d v="2013-06-22T05:00:00"/>
        <d v="2011-09-18T05:00:00"/>
        <d v="2014-02-18T06:00:00"/>
        <d v="2019-11-04T05:00:00"/>
        <d v="2019-01-25T06:00:00"/>
        <d v="2013-05-30T05:00:00"/>
        <d v="2018-01-31T06:00:00"/>
        <d v="2013-07-04T05:00:00"/>
        <d v="2017-12-16T05:00:00"/>
        <d v="2016-06-25T05:00:00"/>
        <d v="2013-05-13T05:00:00"/>
        <d v="2014-08-09T05:00:00"/>
        <d v="2012-12-16T05:00:00"/>
        <d v="2013-06-01T05:00:00"/>
        <d v="2011-12-12T05:00:00"/>
        <d v="2020-01-05T06:00:00"/>
        <d v="2015-01-07T06:00:00"/>
        <d v="2020-04-18T06:00:00"/>
        <d v="2015-03-23T06:00:00"/>
        <d v="2017-05-13T05:00:00"/>
        <d v="2017-06-26T05:00:00"/>
        <d v="2018-10-29T05:00:00"/>
        <d v="2016-05-12T05:00:00"/>
        <d v="2017-03-11T06:00:00"/>
        <d v="2017-11-15T05:00:00"/>
        <d v="2017-06-27T05:00:00"/>
        <d v="2018-09-14T05:00:00"/>
        <d v="2013-08-24T05:00:00"/>
        <d v="2012-06-16T05:00:00"/>
        <d v="2012-12-08T05:00:00"/>
        <d v="2011-06-23T05:00:00"/>
        <d v="2012-04-27T06:00:00"/>
        <d v="2014-12-30T05:00:00"/>
        <d v="2013-04-28T06:00:00"/>
        <d v="2015-08-20T05:00:00"/>
        <d v="2021-01-17T06:00:00"/>
        <d v="2018-07-25T05:00:00"/>
        <d v="2015-04-16T06:00:00"/>
        <d v="2011-11-03T05:00:00"/>
        <d v="2012-07-16T05:00:00"/>
        <d v="2012-06-06T05:00:00"/>
        <d v="2012-02-05T06:00:00"/>
        <d v="2015-05-27T05:00:00"/>
        <d v="2016-08-30T05:00:00"/>
        <d v="2019-09-06T05:00:00"/>
        <d v="2017-02-28T06:00:00"/>
        <d v="2020-10-29T05:00:00"/>
        <d v="2020-02-08T06:00:00"/>
        <d v="2018-02-20T06:00:00"/>
        <d v="2019-02-06T06:00:00"/>
        <d v="2013-02-16T06:00:00"/>
        <d v="2014-05-27T05:00:00"/>
        <d v="2020-02-15T06:00:00"/>
        <d v="2019-03-17T06:00:00"/>
        <d v="2021-01-25T06:00:00"/>
        <d v="2012-02-13T06:00:00"/>
        <d v="2021-01-09T06:00:00"/>
        <d v="2013-01-01T05:00:00"/>
        <d v="2018-10-14T05:00:00"/>
        <d v="2013-02-09T06:00:00"/>
        <d v="2016-11-01T05:00:00"/>
        <d v="2014-09-29T05:00:00"/>
        <d v="2019-05-01T06:00:00"/>
        <d v="2016-09-06T05:00:00"/>
        <d v="2018-12-16T05:00:00"/>
        <d v="2016-05-04T06:00:00"/>
        <d v="2018-04-29T06:00:00"/>
        <d v="2018-10-11T05:00:00"/>
        <d v="2016-08-04T05:00:00"/>
        <d v="2016-11-04T05:00:00"/>
        <d v="2017-01-12T06:00:00"/>
        <d v="2020-09-02T05:00:00"/>
        <d v="2014-11-08T05:00:00"/>
        <d v="2018-05-01T06:00:00"/>
        <d v="2013-03-22T06:00:00"/>
        <d v="2016-11-25T05:00:00"/>
        <d v="2019-10-11T05:00:00"/>
        <d v="2012-03-14T06:00:00"/>
        <d v="2018-12-29T05:00:00"/>
        <d v="2012-05-03T06:00:00"/>
        <d v="2013-02-24T06:00:00"/>
        <d v="2019-06-02T05:00:00"/>
        <d v="2018-03-25T06:00:00"/>
        <d v="2012-03-03T06:00:00"/>
        <d v="2012-01-03T05:00:00"/>
        <d v="2014-05-12T05:00:00"/>
        <d v="2020-06-18T05:00:00"/>
        <d v="2016-05-28T05:00:00"/>
        <d v="2016-03-27T06:00:00"/>
        <d v="2018-10-23T05:00:00"/>
        <d v="2020-03-15T06:00:00"/>
        <d v="2017-02-08T06:00:00"/>
        <d v="2015-09-09T05:00:00"/>
        <d v="2021-01-02T06:00:00"/>
        <d v="2019-08-26T05:00:00"/>
        <d v="2013-01-07T06:00:00"/>
        <d v="2014-08-26T05:00:00"/>
        <d v="2016-09-20T05:00:00"/>
        <d v="2019-01-02T05:00:00"/>
        <d v="2018-05-07T06:00:00"/>
        <d v="2020-06-27T05:00:00"/>
        <d v="2011-09-05T05:00:00"/>
        <d v="2013-08-15T05:00:00"/>
        <d v="2013-03-05T06:00:00"/>
        <d v="2012-01-22T06:00:00"/>
        <d v="2014-11-26T05:00:00"/>
        <d v="2015-03-16T06:00:00"/>
        <d v="2012-03-07T06:00:00"/>
        <d v="2018-09-15T05:00:00"/>
        <d v="2014-10-06T05:00:00"/>
        <d v="2013-02-05T06:00:00"/>
        <d v="2019-12-11T05:00:00"/>
        <d v="2014-07-27T05:00:00"/>
        <d v="2012-04-08T06:00:00"/>
        <d v="2014-11-05T05:00:00"/>
        <d v="2020-12-24T05:00:00"/>
        <d v="2013-04-21T06:00:00"/>
        <d v="2011-08-15T05:00:00"/>
        <d v="2019-01-15T06:00:00"/>
        <d v="2019-09-21T05:00:00"/>
        <d v="2014-04-11T06:00:00"/>
        <d v="2020-12-17T05:00:00"/>
        <d v="2017-09-07T05:00:00"/>
        <d v="2018-06-20T05:00:00"/>
        <d v="2018-07-29T05:00:00"/>
        <d v="2015-03-13T06:00:00"/>
        <d v="2020-02-21T06:00:00"/>
        <d v="2011-06-26T05:00:00"/>
        <d v="2013-03-29T06:00:00"/>
        <d v="2012-03-25T06:00:00"/>
        <d v="2020-01-25T06:00:00"/>
        <d v="2013-07-05T05:00:00"/>
        <d v="2018-09-06T05:00:00"/>
        <d v="2018-09-26T05:00:00"/>
        <d v="2011-07-05T05:00:00"/>
        <d v="2012-11-21T05:00:00"/>
        <d v="2019-06-22T05:00:00"/>
        <d v="2016-09-30T05:00:00"/>
        <d v="2014-05-04T06:00:00"/>
        <d v="2015-12-13T05:00:00"/>
        <d v="2012-04-17T06:00:00"/>
        <d v="2015-05-08T05:00:00"/>
        <d v="2020-12-30T05:00:00"/>
        <d v="2015-07-20T05:00:00"/>
        <d v="2015-02-08T06:00:00"/>
        <d v="2018-02-12T06:00:00"/>
        <d v="2016-02-24T06:00:00"/>
        <d v="2016-11-13T05:00:00"/>
        <d v="2014-06-01T05:00:00"/>
        <d v="2018-01-11T06:00:00"/>
        <d v="2018-09-07T05:00:00"/>
        <d v="2013-07-22T05:00:00"/>
        <d v="2018-11-16T05:00:00"/>
        <d v="2011-12-17T05:00:00"/>
        <d v="2012-09-22T05:00:00"/>
        <d v="2012-02-21T06:00:00"/>
        <d v="2014-02-17T06:00:00"/>
        <d v="2019-03-04T06:00:00"/>
        <d v="2014-06-14T05:00:00"/>
        <d v="2020-05-20T05:00:00"/>
        <d v="2020-01-11T06:00:00"/>
        <d v="2018-10-17T05:00:00"/>
        <d v="2011-09-04T05:00:00"/>
        <d v="2018-03-11T06:00:00"/>
        <d v="2015-01-24T06:00:00"/>
        <d v="2012-12-13T05:00:00"/>
        <d v="2019-04-10T06:00:00"/>
        <d v="2017-12-14T05:00:00"/>
        <d v="2011-07-09T05:00:00"/>
        <d v="2016-03-21T06:00:00"/>
        <d v="2011-10-10T05:00:00"/>
        <d v="2015-07-16T05:00:00"/>
        <d v="2014-05-07T06:00:00"/>
        <d v="2015-03-04T06:00:00"/>
        <d v="2019-04-25T06:00:00"/>
        <d v="2019-04-05T06:00:00"/>
        <d v="2014-08-05T05:00:00"/>
        <d v="2017-01-27T06:00:00"/>
        <d v="2016-07-17T05:00:00"/>
        <d v="2018-02-16T06:00:00"/>
        <d v="2013-06-30T05:00:00"/>
        <d v="2019-08-25T05:00:00"/>
        <d v="2016-02-14T06:00:00"/>
        <d v="2014-08-27T05:00:00"/>
        <d v="2019-10-14T05:00:00"/>
        <d v="2012-09-19T05:00:00"/>
        <d v="2016-05-18T05:00:00"/>
        <d v="2018-09-28T05:00:00"/>
        <d v="2011-05-18T05:00:00"/>
        <d v="2016-01-10T06:00:00"/>
        <d v="2013-05-04T06:00:00"/>
        <d v="2021-02-15T06:00:00"/>
        <d v="2015-11-20T05:00:00"/>
        <d v="2020-09-17T05:00:00"/>
        <d v="2019-05-22T05:00:00"/>
        <d v="2018-07-21T05:00:00"/>
        <d v="2017-04-19T06:00:00"/>
        <d v="2011-10-19T05:00:00"/>
        <d v="2021-01-21T06:00:00"/>
        <d v="2014-09-24T05:00:00"/>
        <d v="2011-09-09T05:00:00"/>
        <d v="2020-09-08T05:00:00"/>
        <d v="2013-05-21T05:00:00"/>
        <d v="2015-08-12T05:00:00"/>
        <d v="2018-08-05T05:00:00"/>
        <d v="2018-02-17T06:00:00"/>
        <d v="2016-03-02T06:00:00"/>
        <d v="2017-05-18T05:00:00"/>
        <d v="2013-10-23T05:00:00"/>
        <d v="2016-09-17T05:00:00"/>
        <d v="2016-07-16T05:00:00"/>
        <d v="2014-06-17T05:00:00"/>
        <d v="2019-02-07T06:00:00"/>
        <d v="2014-07-26T05:00:00"/>
        <d v="2019-10-17T05:00:00"/>
        <d v="2013-07-13T05:00:00"/>
        <d v="2019-08-22T05:00:00"/>
        <d v="2015-09-03T05:00:00"/>
        <d v="2011-11-09T05:00:00"/>
        <d v="2013-02-21T06:00:00"/>
        <d v="2011-11-11T05:00:00"/>
        <d v="2018-07-08T05:00:00"/>
        <d v="2020-06-19T05:00:00"/>
        <d v="2017-10-27T05:00:00"/>
        <d v="2011-05-07T06:00:00"/>
        <d v="2011-07-07T05:00:00"/>
        <d v="2012-01-25T06:00:00"/>
        <d v="2017-03-31T06:00:00"/>
        <d v="2017-05-10T06:00:00"/>
        <d v="2015-03-07T06:00:00"/>
        <d v="2011-11-12T05:00:00"/>
        <d v="2015-03-06T06:00:00"/>
        <d v="2019-03-26T06:00:00"/>
        <d v="2019-10-16T05:00:00"/>
        <d v="2019-08-08T05:00:00"/>
        <d v="2019-11-20T05:00:00"/>
        <d v="2014-12-06T05:00:00"/>
        <d v="2020-09-03T05:00:00"/>
        <d v="2019-07-25T05:00:00"/>
        <d v="2016-09-02T05:00:00"/>
        <d v="2017-04-20T06:00:00"/>
        <d v="2014-11-24T05:00:00"/>
        <d v="2017-03-20T06:00:00"/>
        <d v="2021-03-13T06:00:00"/>
        <d v="2019-11-18T05:00:00"/>
        <d v="2016-04-05T06:00:00"/>
        <d v="2017-06-12T05:00:00"/>
        <d v="2014-08-04T05:00:00"/>
        <d v="2013-05-19T05:00:00"/>
        <d v="2016-03-28T06:00:00"/>
        <d v="2018-01-26T06:00:00"/>
        <d v="2012-03-02T06:00:00"/>
        <d v="2018-02-22T06:00:00"/>
        <d v="2012-11-10T05:00:00"/>
        <d v="2016-12-02T05:00:00"/>
        <d v="2017-06-05T05:00:00"/>
        <d v="2017-10-07T05:00:00"/>
        <d v="2020-05-11T05:00:00"/>
        <d v="2020-01-31T06:00:00"/>
        <d v="2016-05-20T05:00:00"/>
        <d v="2013-02-01T06:00:00"/>
        <d v="2017-05-16T05:00:00"/>
        <d v="2012-03-22T06:00:00"/>
        <d v="2016-02-23T06:00:00"/>
        <d v="2016-10-02T05:00:00"/>
        <d v="2016-12-11T05:00:00"/>
        <d v="2015-07-02T05:00:00"/>
        <d v="2021-02-13T06:00:00"/>
        <d v="2015-07-21T05:00:00"/>
        <d v="2019-01-16T06:00:00"/>
        <d v="2012-06-03T05:00:00"/>
        <d v="2013-01-31T06:00:00"/>
        <d v="2012-10-16T05:00:00"/>
        <d v="2015-05-04T06:00:00"/>
        <d v="2012-07-11T05:00:00"/>
        <d v="2016-08-12T05:00:00"/>
        <d v="2013-05-06T06:00:00"/>
        <d v="2013-07-07T05:00:00"/>
        <d v="2011-05-26T05:00:00"/>
        <d v="2012-02-03T06:00:00"/>
        <d v="2020-05-09T05:00:00"/>
        <d v="2016-09-08T05:00:00"/>
        <d v="2016-02-29T06:00:00"/>
        <d v="2011-09-21T05:00:00"/>
        <d v="2015-08-06T05:00:00"/>
        <d v="2017-08-28T05:00:00"/>
        <d v="2011-06-04T05:00:00"/>
        <d v="2021-02-01T06:00:00"/>
        <d v="2011-09-11T05:00:00"/>
        <d v="2016-04-19T06:00:00"/>
        <d v="2014-10-09T05:00:00"/>
        <d v="2015-08-14T05:00:00"/>
        <d v="2016-08-13T05:00:00"/>
        <d v="2020-07-12T05:00:00"/>
        <d v="2012-04-11T06:00:00"/>
        <d v="2017-01-10T06:00:00"/>
        <d v="2015-05-23T05:00:00"/>
        <d v="2020-05-07T06:00:00"/>
        <d v="2020-04-01T06:00:00"/>
        <d v="2014-02-27T06:00:00"/>
        <d v="2014-10-04T05:00:00"/>
        <d v="2012-01-13T06:00:00"/>
        <d v="2018-11-02T05:00:00"/>
        <d v="2018-03-29T06:00:00"/>
        <d v="2017-07-07T05:00:00"/>
        <d v="2014-11-19T05:00:00"/>
        <d v="2014-07-21T05:00:00"/>
        <d v="2012-07-04T05:00:00"/>
        <d v="2017-09-09T05:00:00"/>
        <d v="2017-11-16T05:00:00"/>
        <d v="2019-07-09T05:00:00"/>
        <d v="2016-03-30T06:00:00"/>
        <d v="2021-04-09T06:00:00"/>
        <d v="2011-12-05T05:00:00"/>
        <d v="2011-09-07T05:00:00"/>
        <d v="2017-09-05T05:00:00"/>
        <d v="2020-07-09T05:00:00"/>
        <d v="2020-05-27T05:00:00"/>
        <d v="2016-01-18T06:00:00"/>
        <d v="2017-01-08T06:00:00"/>
        <d v="2018-06-06T05:00:00"/>
        <d v="2014-05-11T05:00:00"/>
        <d v="2013-05-01T06:00:00"/>
        <d v="2018-01-20T06:00:00"/>
        <d v="2011-10-06T05:00:00"/>
        <d v="2019-09-25T05:00:00"/>
        <d v="2018-05-18T05:00:00"/>
        <d v="2020-02-23T06:00:00"/>
        <d v="2018-05-17T05:00:00"/>
        <d v="2020-03-02T06:00:00"/>
        <d v="2019-12-15T05:00:00"/>
        <d v="2014-05-22T05:00:00"/>
        <d v="2019-07-01T05:00:00"/>
        <d v="2018-09-21T05:00:00"/>
        <d v="2011-12-29T05:00:00"/>
        <d v="2015-10-02T05:00:00"/>
        <d v="2015-05-07T06:00:00"/>
        <d v="2017-06-08T05:00:00"/>
        <d v="2016-10-26T05:00:00"/>
        <d v="2018-05-13T05:00:00"/>
        <d v="2019-03-02T06:00:00"/>
        <d v="2019-03-12T06:00:00"/>
        <d v="2016-11-19T05:00:00"/>
        <d v="2012-03-27T06:00:00"/>
        <d v="2016-10-27T05:00:00"/>
        <d v="2013-06-25T05:00:00"/>
        <d v="2020-02-10T06:00:00"/>
        <d v="2011-12-28T05:00:00"/>
        <d v="2013-04-29T06:00:00"/>
        <d v="2014-11-03T05:00:00"/>
        <d v="2015-11-17T05:00:00"/>
        <d v="2013-10-11T05:00:00"/>
        <d v="2018-09-02T05:00:00"/>
        <d v="2017-05-06T06:00:00"/>
        <d v="2011-10-02T05:00:00"/>
        <d v="2019-05-29T05:00:00"/>
        <d v="2017-07-04T05:00:00"/>
        <d v="2012-12-02T05:00:00"/>
        <d v="2020-11-15T05:00:00"/>
        <d v="2013-12-03T05:00:00"/>
        <d v="2020-03-20T06:00:00"/>
        <d v="2020-12-20T05:00:00"/>
        <d v="2021-02-12T06:00:00"/>
        <d v="2013-02-23T06:00:00"/>
        <d v="2015-02-17T06:00:00"/>
        <d v="2019-11-16T05:00:00"/>
        <d v="2011-09-16T05:00:00"/>
        <d v="2019-06-05T05:00:00"/>
        <d v="2020-03-25T06:00:00"/>
        <d v="2015-01-08T06:00:00"/>
        <d v="2013-01-30T06:00:00"/>
        <d v="2013-12-18T05:00:00"/>
        <d v="2020-09-23T05:00:00"/>
        <d v="2019-01-01T05:00:00"/>
        <d v="2019-03-03T06:00:00"/>
        <d v="2019-05-31T05:00:00"/>
        <d v="2013-02-04T06:00:00"/>
        <d v="2020-08-23T05:00:00"/>
        <d v="2011-04-09T06:00:00"/>
        <d v="2012-05-31T05:00:00"/>
        <d v="2013-07-06T05:00:00"/>
        <d v="2017-09-16T05:00:00"/>
        <d v="2015-02-12T06:00:00"/>
        <d v="2020-03-13T06:00:00"/>
        <d v="2020-03-12T06:00:00"/>
        <d v="2018-07-30T05:00:00"/>
        <d v="2013-06-24T05:00:00"/>
        <d v="2019-09-18T05:00:00"/>
        <d v="2017-03-25T06:00:00"/>
        <d v="2017-10-16T05:00:00"/>
        <d v="2015-10-18T05:00:00"/>
        <d v="2014-10-05T05:00:00"/>
        <d v="2012-11-09T05:00:00"/>
        <d v="2014-09-10T05:00:00"/>
        <d v="2013-08-07T05:00:00"/>
        <d v="2019-06-08T05:00:00"/>
        <d v="2017-05-21T05:00:00"/>
        <d v="2015-12-22T05:00:00"/>
        <d v="2016-01-15T06:00:00"/>
        <d v="2020-05-16T05:00:00"/>
        <d v="2017-08-03T05:00:00"/>
        <d v="2014-04-06T06:00:00"/>
        <d v="2016-07-26T05:00:00"/>
        <d v="2018-06-12T05:00:00"/>
        <d v="2015-10-04T05:00:00"/>
        <d v="2018-04-09T06:00:00"/>
        <d v="2017-06-04T05:00:00"/>
        <d v="2016-04-23T06:00:00"/>
        <d v="2018-01-21T06:00:00"/>
        <d v="2016-02-05T06:00:00"/>
        <d v="2013-08-28T05:00:00"/>
        <d v="2018-04-06T06:00:00"/>
        <d v="2011-07-22T05:00:00"/>
        <d v="2011-04-30T06:00:00"/>
        <d v="2016-12-24T05:00:00"/>
        <d v="2019-10-10T05:00:00"/>
        <d v="2011-08-24T05:00:00"/>
        <d v="2012-12-11T05:00:00"/>
        <d v="2011-05-24T05:00:00"/>
        <d v="2015-12-18T05:00:00"/>
        <d v="2011-09-23T05:00:00"/>
        <d v="2017-05-30T05:00:00"/>
        <d v="2011-10-21T05:00:00"/>
        <d v="2011-08-05T05:00:00"/>
        <d v="2016-03-25T06:00:00"/>
        <d v="2012-07-13T05:00:00"/>
        <d v="2015-12-31T05:00:00"/>
        <d v="2020-10-27T05:00:00"/>
        <d v="2018-09-24T05:00:00"/>
        <d v="2014-02-06T06:00:00"/>
        <d v="2013-08-10T05:00:00"/>
        <d v="2012-07-18T05:00:00"/>
        <d v="2017-01-17T06:00:00"/>
        <d v="2015-02-23T06:00:00"/>
        <d v="2015-06-19T05:00:00"/>
        <d v="2020-04-21T06:00:00"/>
        <d v="2020-04-12T06:00:00"/>
        <d v="2018-06-21T05:00:00"/>
        <d v="2017-08-31T05:00:00"/>
        <d v="2016-01-14T06:00:00"/>
        <d v="2020-09-18T05:00:00"/>
        <d v="2012-12-19T05:00:00"/>
        <d v="2012-10-15T05:00:00"/>
        <d v="2016-10-20T05:00:00"/>
        <d v="2017-10-08T05:00:00"/>
        <d v="2012-05-26T05:00:00"/>
        <d v="2015-02-21T06:00:00"/>
        <d v="2017-05-15T05:00:00"/>
        <d v="2020-07-28T05:00:00"/>
        <d v="2019-06-01T05:00:00"/>
        <d v="2012-07-27T05:00:00"/>
        <d v="2014-01-08T06:00:00"/>
        <d v="2011-04-20T06:00:00"/>
        <d v="2018-02-24T06:00:00"/>
        <d v="2014-09-21T05:00:00"/>
        <d v="2018-01-02T05:00:00"/>
        <d v="2015-10-13T05:00:00"/>
        <d v="2020-03-21T06:00:00"/>
        <d v="2013-08-26T05:00:00"/>
        <d v="2017-04-02T06:00:00"/>
        <d v="2021-03-21T06:00:00"/>
        <d v="2019-03-22T06:00:00"/>
        <d v="2013-05-27T05:00:00"/>
        <d v="2017-08-01T05:00:00"/>
        <d v="2013-10-13T05:00:00"/>
        <d v="2017-03-10T06:00:00"/>
        <d v="2019-06-19T05:00:00"/>
        <d v="2013-11-04T05:00:00"/>
        <d v="2017-07-27T05:00:00"/>
        <d v="2019-02-22T06:00:00"/>
        <d v="2015-04-12T06:00:00"/>
        <d v="2020-07-29T05:00:00"/>
        <d v="2020-04-02T06:00:00"/>
        <d v="2019-10-09T05:00:00"/>
        <d v="2018-05-11T05:00:00"/>
        <d v="2015-05-15T05:00:00"/>
        <d v="2015-12-03T05:00:00"/>
        <d v="2018-10-04T05:00:00"/>
        <d v="2012-03-09T06:00:00"/>
        <d v="2012-07-12T05:00:00"/>
        <d v="2016-08-21T05:00:00"/>
        <d v="2013-06-27T05:00:00"/>
        <d v="2017-01-22T06:00:00"/>
        <d v="2012-04-24T06:00:00"/>
        <d v="2016-05-03T06:00:00"/>
        <d v="2011-04-16T06:00:00"/>
        <d v="2012-07-17T05:00:00"/>
        <d v="2019-12-04T05:00:00"/>
        <d v="2015-06-29T05:00:00"/>
        <d v="2015-09-15T05:00:00"/>
        <d v="2017-05-04T06:00:00"/>
        <d v="2019-08-16T05:00:00"/>
        <d v="2019-10-30T05:00:00"/>
        <d v="2013-03-24T06:00:00"/>
        <d v="2019-10-24T05:00:00"/>
        <d v="2019-03-10T06:00:00"/>
        <d v="2011-08-19T05:00:00"/>
        <d v="2013-04-11T06:00:00"/>
        <d v="2013-08-02T05:00:00"/>
        <d v="2012-08-22T05:00:00"/>
        <d v="2021-02-11T06:00:00"/>
        <d v="2013-07-09T05:00:00"/>
        <d v="2013-04-27T06:00:00"/>
        <d v="2019-06-26T05:00:00"/>
        <d v="2020-04-28T06:00:00"/>
        <d v="2011-05-27T05:00:00"/>
        <d v="2012-10-02T05:00:00"/>
        <d v="2017-10-22T05:00:00"/>
        <d v="2015-11-22T05:00:00"/>
        <d v="2012-07-06T05:00:00"/>
        <d v="2019-12-13T05:00:00"/>
        <d v="2014-12-21T05:00:00"/>
        <d v="2011-09-02T05:00:00"/>
        <d v="2016-11-15T05:00:00"/>
        <d v="2019-01-17T06:00:00"/>
        <d v="2019-11-06T05:00:00"/>
        <d v="2011-07-29T05:00:00"/>
        <d v="2012-03-13T06:00:00"/>
        <d v="2017-09-24T05:00:00"/>
        <d v="2021-04-07T06:00:00"/>
        <d v="2020-09-19T05:00:00"/>
        <d v="2016-10-04T05:00:00"/>
        <d v="2016-03-24T06:00:00"/>
        <d v="2011-08-28T05:00:00"/>
        <d v="2015-07-04T05:00:00"/>
        <d v="2018-06-28T05:00:00"/>
        <d v="2015-05-17T05:00:00"/>
        <d v="2013-03-15T06:00:00"/>
        <d v="2011-08-29T05:00:00"/>
        <d v="2016-08-16T05:00:00"/>
        <d v="2014-10-08T05:00:00"/>
        <d v="2019-04-12T06:00:00"/>
        <d v="2012-09-13T05:00:00"/>
        <d v="2021-02-18T06:00:00"/>
        <d v="2014-12-23T05:00:00"/>
        <d v="2015-11-18T05:00:00"/>
        <d v="2013-07-18T05:00:00"/>
        <d v="2013-12-06T05:00:00"/>
        <d v="2014-11-20T05:00:00"/>
        <d v="2018-08-16T05:00:00"/>
        <d v="2012-07-01T05:00:00"/>
        <d v="2019-08-29T05:00:00"/>
        <d v="2016-03-22T06:00:00"/>
        <d v="2020-11-08T05:00:00"/>
        <d v="2013-11-16T05:00:00"/>
        <d v="2020-07-22T05:00:00"/>
        <d v="2014-10-14T05:00:00"/>
        <d v="2018-11-05T05:00:00"/>
        <d v="2012-09-18T05:00:00"/>
        <d v="2019-01-13T06:00:00"/>
        <d v="2020-04-26T06:00:00"/>
        <d v="2013-04-25T06:00:00"/>
        <d v="2011-09-12T05:00:00"/>
        <d v="2021-01-08T06:00:00"/>
        <d v="2018-12-02T05:00:00"/>
        <d v="2017-07-14T05:00:00"/>
        <d v="2013-10-08T05:00:00"/>
        <d v="2018-07-15T05:00:00"/>
        <d v="2016-05-01T06:00:00"/>
        <d v="2015-08-28T05:00:00"/>
        <d v="2015-05-12T05:00:00"/>
        <d v="2014-06-19T05:00:00"/>
        <d v="2017-04-27T06:00:00"/>
        <d v="2020-09-21T05:00:00"/>
        <d v="2017-02-01T06:00:00"/>
        <d v="2019-09-15T05:00:00"/>
        <d v="2012-07-21T05:00:00"/>
        <d v="2014-02-20T06:00:00"/>
        <d v="2012-04-12T06:00:00"/>
        <d v="2015-12-27T05:00:00"/>
        <d v="2013-06-18T05:00:00"/>
        <d v="2012-08-15T05:00:00"/>
        <d v="2016-02-19T06:00:00"/>
        <d v="2017-10-21T05:00:00"/>
        <d v="2017-03-24T06:00:00"/>
        <d v="2013-12-14T05:00:00"/>
        <d v="2014-01-25T06:00:00"/>
        <d v="2017-02-22T06:00:00"/>
        <d v="2013-04-18T06:00:00"/>
        <d v="2011-09-10T05:00:00"/>
        <d v="2017-05-14T05:00:00"/>
        <d v="2015-02-02T06:00:00"/>
        <d v="2012-05-08T06:00:00"/>
        <d v="2016-07-13T05:00:00"/>
        <d v="2011-05-04T06:00:00"/>
        <d v="2018-08-15T05:00:00"/>
        <d v="2012-03-15T06:00:00"/>
        <d v="2021-02-25T06:00:00"/>
        <d v="2012-07-07T05:00:00"/>
        <d v="2014-12-12T05:00:00"/>
        <d v="2015-08-09T05:00:00"/>
        <d v="2012-02-09T06:00:00"/>
        <d v="2014-07-17T05:00:00"/>
        <d v="2019-05-09T06:00:00"/>
        <d v="2018-02-01T06:00:00"/>
        <d v="2017-01-01T06:00:00"/>
        <d v="2019-03-27T06:00:00"/>
        <d v="2012-09-17T05:00:00"/>
        <d v="2020-10-16T05:00:00"/>
        <d v="2020-12-01T05:00:00"/>
        <d v="2015-03-01T06:00:00"/>
        <d v="2018-07-09T05:00:00"/>
        <d v="2017-05-23T05:00:00"/>
        <d v="2015-11-27T05:00:00"/>
        <d v="2017-03-09T06:00:00"/>
        <d v="2015-12-21T05:00:00"/>
        <d v="2014-04-01T06:00:00"/>
        <d v="2015-03-25T06:00:00"/>
        <d v="2011-04-25T06:00:00"/>
        <d v="2017-09-03T05:00:00"/>
        <m/>
      </sharedItems>
      <fieldGroup par="11" base="5">
        <rangePr groupBy="months" startDate="2011-03-09T06:00:00" endDate="2021-04-09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9/2021"/>
        </groupItems>
      </fieldGroup>
    </cacheField>
    <cacheField name="Month Ended" numFmtId="0">
      <sharedItems containsBlank="1" count="13">
        <s v="Feb"/>
        <s v="Oct"/>
        <s v="Jan"/>
        <s v="Nov"/>
        <s v="Mar"/>
        <s v="Dec"/>
        <s v="Aug"/>
        <s v="May"/>
        <s v="Apr"/>
        <s v="Sep"/>
        <s v="Jun"/>
        <s v="Jul"/>
        <m/>
      </sharedItems>
    </cacheField>
    <cacheField name="Year Ended" numFmtId="0">
      <sharedItems containsString="0" containsBlank="1" containsNumber="1" containsInteger="1" minValue="2011" maxValue="2021" count="12">
        <n v="2017"/>
        <n v="2015"/>
        <n v="2020"/>
        <n v="2013"/>
        <n v="2018"/>
        <n v="2016"/>
        <n v="2011"/>
        <n v="2021"/>
        <n v="2012"/>
        <n v="2019"/>
        <n v="2014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Quarters" numFmtId="0" databaseField="0">
      <fieldGroup base="5">
        <rangePr groupBy="quarters" startDate="2011-03-09T06:00:00" endDate="2021-04-09T06:00:00"/>
        <groupItems count="6">
          <s v="&lt;3/9/2011"/>
          <s v="Qtr1"/>
          <s v="Qtr2"/>
          <s v="Qtr3"/>
          <s v="Qtr4"/>
          <s v="&gt;4/9/2021"/>
        </groupItems>
      </fieldGroup>
    </cacheField>
    <cacheField name="Years" numFmtId="0" databaseField="0">
      <fieldGroup base="5">
        <rangePr groupBy="years" startDate="2011-03-09T06:00:00" endDate="2021-04-09T06:00:00"/>
        <groupItems count="13">
          <s v="&lt;3/9/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4/9/2021"/>
        </groupItems>
      </fieldGroup>
    </cacheField>
    <cacheField name="Quarters2" numFmtId="0" databaseField="0">
      <fieldGroup base="2">
        <rangePr groupBy="quarters" startDate="2011-03-09T06:00:00" endDate="2021-03-26T06:00:00"/>
        <groupItems count="6">
          <s v="&lt;3/9/2011"/>
          <s v="Qtr1"/>
          <s v="Qtr2"/>
          <s v="Qtr3"/>
          <s v="Qtr4"/>
          <s v="&gt;3/26/2021"/>
        </groupItems>
      </fieldGroup>
    </cacheField>
    <cacheField name="Years2" numFmtId="0" databaseField="0">
      <fieldGroup base="2">
        <rangePr groupBy="years" startDate="2011-03-09T06:00:00" endDate="2021-03-26T06:00:00"/>
        <groupItems count="13">
          <s v="&lt;3/9/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3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74.64"/>
    <n v="0"/>
    <n v="-74.64"/>
    <n v="0"/>
    <x v="0"/>
    <n v="0"/>
    <x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400"/>
    <n v="14560"/>
    <n v="13160"/>
    <n v="10.4"/>
    <x v="1"/>
    <n v="158"/>
    <x v="1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75403.039999999994"/>
    <n v="99138.998800000001"/>
    <n v="23735.958800000008"/>
    <n v="1.3147878228782288"/>
    <x v="1"/>
    <n v="1425"/>
    <x v="2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4200"/>
    <n v="2477"/>
    <n v="-1723"/>
    <n v="0.58976190476190471"/>
    <x v="0"/>
    <n v="24"/>
    <x v="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7600"/>
    <n v="5265"/>
    <n v="-2335"/>
    <n v="0.69276315789473686"/>
    <x v="0"/>
    <n v="53"/>
    <x v="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095.1980000000001"/>
    <n v="1901.4654750000002"/>
    <n v="806.2674750000001"/>
    <n v="1.7361842105263159"/>
    <x v="1"/>
    <n v="174"/>
    <x v="5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6263.8159999999998"/>
    <n v="1312.9921999999999"/>
    <n v="-4950.8238000000001"/>
    <n v="0.20961538461538462"/>
    <x v="0"/>
    <n v="18"/>
    <x v="6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648.47250000000008"/>
    <n v="2124.2518050000003"/>
    <n v="1475.7793050000002"/>
    <n v="3.2757777777777779"/>
    <x v="1"/>
    <n v="227"/>
    <x v="7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5865.960500000001"/>
    <n v="3162.5283300000001"/>
    <n v="-12703.43217"/>
    <n v="0.19932788374205268"/>
    <x v="2"/>
    <n v="708"/>
    <x v="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6200"/>
    <n v="3208"/>
    <n v="-2992"/>
    <n v="0.51741935483870971"/>
    <x v="0"/>
    <n v="44"/>
    <x v="9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5200"/>
    <n v="13838"/>
    <n v="8638"/>
    <n v="2.6611538461538462"/>
    <x v="1"/>
    <n v="220"/>
    <x v="10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6300"/>
    <n v="3030"/>
    <n v="-3270"/>
    <n v="0.48095238095238096"/>
    <x v="0"/>
    <n v="27"/>
    <x v="11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6300"/>
    <n v="5629"/>
    <n v="-671"/>
    <n v="0.89349206349206345"/>
    <x v="0"/>
    <n v="55"/>
    <x v="12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4200"/>
    <n v="10295"/>
    <n v="6095"/>
    <n v="2.4511904761904764"/>
    <x v="1"/>
    <n v="98"/>
    <x v="13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28200"/>
    <n v="18829"/>
    <n v="-9371"/>
    <n v="0.66769503546099296"/>
    <x v="0"/>
    <n v="200"/>
    <x v="14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81200"/>
    <n v="38414"/>
    <n v="-42786"/>
    <n v="0.47307881773399013"/>
    <x v="0"/>
    <n v="452"/>
    <x v="15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1700"/>
    <n v="11041"/>
    <n v="9341"/>
    <n v="6.4947058823529416"/>
    <x v="1"/>
    <n v="100"/>
    <x v="16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84600"/>
    <n v="134845"/>
    <n v="50245"/>
    <n v="1.5939125295508274"/>
    <x v="1"/>
    <n v="1249"/>
    <x v="17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9100"/>
    <n v="6089"/>
    <n v="-3011"/>
    <n v="0.66912087912087914"/>
    <x v="3"/>
    <n v="135"/>
    <x v="18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62500"/>
    <n v="30331"/>
    <n v="-32169"/>
    <n v="0.48529600000000001"/>
    <x v="0"/>
    <n v="674"/>
    <x v="19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31800"/>
    <n v="147936"/>
    <n v="16136"/>
    <n v="1.1224279210925645"/>
    <x v="1"/>
    <n v="1396"/>
    <x v="20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94000"/>
    <n v="38533"/>
    <n v="-55467"/>
    <n v="0.40992553191489361"/>
    <x v="0"/>
    <n v="558"/>
    <x v="21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59100"/>
    <n v="75690"/>
    <n v="16590"/>
    <n v="1.2807106598984772"/>
    <x v="1"/>
    <n v="890"/>
    <x v="22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5420.61"/>
    <n v="17998.834360000001"/>
    <n v="12578.22436"/>
    <n v="3.320444444444445"/>
    <x v="1"/>
    <n v="142"/>
    <x v="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92400"/>
    <n v="104257"/>
    <n v="11857"/>
    <n v="1.1283225108225108"/>
    <x v="1"/>
    <n v="2673"/>
    <x v="24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5500"/>
    <n v="11904"/>
    <n v="6404"/>
    <n v="2.1643636363636363"/>
    <x v="1"/>
    <n v="163"/>
    <x v="25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107500"/>
    <n v="51814"/>
    <n v="-55686"/>
    <n v="0.4819906976744186"/>
    <x v="3"/>
    <n v="1480"/>
    <x v="26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2000"/>
    <n v="1599"/>
    <n v="-401"/>
    <n v="0.79949999999999999"/>
    <x v="0"/>
    <n v="15"/>
    <x v="27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30800"/>
    <n v="137635"/>
    <n v="6835"/>
    <n v="1.0522553516819573"/>
    <x v="1"/>
    <n v="2220"/>
    <x v="28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49779.467999999993"/>
    <n v="163724.5618"/>
    <n v="113945.0938"/>
    <n v="3.2889978213507627"/>
    <x v="1"/>
    <n v="1606"/>
    <x v="29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9000"/>
    <n v="14455"/>
    <n v="5455"/>
    <n v="1.606111111111111"/>
    <x v="1"/>
    <n v="129"/>
    <x v="30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4216.03"/>
    <n v="13069.692999999999"/>
    <n v="8853.6630000000005"/>
    <n v="3.1"/>
    <x v="1"/>
    <n v="226"/>
    <x v="3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108327.54999999999"/>
    <n v="94036.893799999991"/>
    <n v="-14290.656199999998"/>
    <n v="0.86807920792079207"/>
    <x v="0"/>
    <n v="2307"/>
    <x v="3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50200"/>
    <n v="189666"/>
    <n v="139466"/>
    <n v="3.7782071713147412"/>
    <x v="1"/>
    <n v="5419"/>
    <x v="33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9300"/>
    <n v="14025"/>
    <n v="4725"/>
    <n v="1.5080645161290323"/>
    <x v="1"/>
    <n v="165"/>
    <x v="34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8085.177500000002"/>
    <n v="27182.237940000003"/>
    <n v="9097.0604400000011"/>
    <n v="1.5030119521912351"/>
    <x v="1"/>
    <n v="1965"/>
    <x v="35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700"/>
    <n v="1101"/>
    <n v="401"/>
    <n v="1.572857142857143"/>
    <x v="1"/>
    <n v="16"/>
    <x v="36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8100"/>
    <n v="11339"/>
    <n v="3239"/>
    <n v="1.3998765432098765"/>
    <x v="1"/>
    <n v="107"/>
    <x v="3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100"/>
    <n v="10085"/>
    <n v="6985"/>
    <n v="3.2532258064516131"/>
    <x v="1"/>
    <n v="134"/>
    <x v="38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1426.6395"/>
    <n v="724.41583500000002"/>
    <n v="-702.22366499999998"/>
    <n v="0.50777777777777777"/>
    <x v="0"/>
    <n v="88"/>
    <x v="39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8800"/>
    <n v="14878"/>
    <n v="6078"/>
    <n v="1.6906818181818182"/>
    <x v="1"/>
    <n v="198"/>
    <x v="40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6006.28"/>
    <n v="12789.086199999998"/>
    <n v="6782.8061999999982"/>
    <n v="2.129285714285714"/>
    <x v="1"/>
    <n v="111"/>
    <x v="41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1800"/>
    <n v="7991"/>
    <n v="6191"/>
    <n v="4.4394444444444447"/>
    <x v="1"/>
    <n v="222"/>
    <x v="42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90200"/>
    <n v="167717"/>
    <n v="77517"/>
    <n v="1.859390243902439"/>
    <x v="1"/>
    <n v="6212"/>
    <x v="43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230.56800000000001"/>
    <n v="1519.0108050000001"/>
    <n v="1288.4428050000001"/>
    <n v="6.5881249999999998"/>
    <x v="1"/>
    <n v="98"/>
    <x v="44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9500"/>
    <n v="4530"/>
    <n v="-4970"/>
    <n v="0.4768421052631579"/>
    <x v="0"/>
    <n v="48"/>
    <x v="4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3700"/>
    <n v="4247"/>
    <n v="547"/>
    <n v="1.1478378378378378"/>
    <x v="1"/>
    <n v="92"/>
    <x v="46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1500"/>
    <n v="7129"/>
    <n v="5629"/>
    <n v="4.7526666666666664"/>
    <x v="1"/>
    <n v="149"/>
    <x v="47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3300"/>
    <n v="128862"/>
    <n v="95562"/>
    <n v="3.86972972972973"/>
    <x v="1"/>
    <n v="2431"/>
    <x v="48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7200"/>
    <n v="13653"/>
    <n v="6453"/>
    <n v="1.89625"/>
    <x v="1"/>
    <n v="303"/>
    <x v="49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107.255"/>
    <n v="2.1450999999999998"/>
    <n v="-105.1099"/>
    <n v="0.02"/>
    <x v="0"/>
    <n v="1"/>
    <x v="50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190444.098"/>
    <n v="174956.81294"/>
    <n v="-15487.285059999995"/>
    <n v="0.91867805186590767"/>
    <x v="0"/>
    <n v="1467"/>
    <x v="51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7200"/>
    <n v="2459"/>
    <n v="-4741"/>
    <n v="0.34152777777777776"/>
    <x v="0"/>
    <n v="75"/>
    <x v="52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8800"/>
    <n v="12356"/>
    <n v="3556"/>
    <n v="1.4040909090909091"/>
    <x v="1"/>
    <n v="209"/>
    <x v="53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6000"/>
    <n v="5392"/>
    <n v="-608"/>
    <n v="0.89866666666666661"/>
    <x v="0"/>
    <n v="120"/>
    <x v="54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6600"/>
    <n v="11746"/>
    <n v="5146"/>
    <n v="1.7796969696969698"/>
    <x v="1"/>
    <n v="131"/>
    <x v="55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8000"/>
    <n v="11493"/>
    <n v="3493"/>
    <n v="1.436625"/>
    <x v="1"/>
    <n v="164"/>
    <x v="5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900"/>
    <n v="6243"/>
    <n v="3343"/>
    <n v="2.1527586206896552"/>
    <x v="1"/>
    <n v="201"/>
    <x v="57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700"/>
    <n v="6132"/>
    <n v="3432"/>
    <n v="2.2711111111111113"/>
    <x v="1"/>
    <n v="211"/>
    <x v="58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1400"/>
    <n v="3851"/>
    <n v="2451"/>
    <n v="2.7507142857142859"/>
    <x v="1"/>
    <n v="128"/>
    <x v="59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70310.87999999999"/>
    <n v="101508.1608"/>
    <n v="31197.280800000008"/>
    <n v="1.4437048832271764"/>
    <x v="1"/>
    <n v="1600"/>
    <x v="60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148682.88"/>
    <n v="137897.4"/>
    <n v="-10785.48000000001"/>
    <n v="0.92745983935742971"/>
    <x v="0"/>
    <n v="2253"/>
    <x v="61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2000"/>
    <n v="14452"/>
    <n v="12452"/>
    <n v="7.226"/>
    <x v="1"/>
    <n v="249"/>
    <x v="62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4700"/>
    <n v="557"/>
    <n v="-4143"/>
    <n v="0.11851063829787234"/>
    <x v="0"/>
    <n v="5"/>
    <x v="63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2800"/>
    <n v="2734"/>
    <n v="-66"/>
    <n v="0.97642857142857142"/>
    <x v="0"/>
    <n v="38"/>
    <x v="64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6100"/>
    <n v="14405"/>
    <n v="8305"/>
    <n v="2.3614754098360655"/>
    <x v="1"/>
    <n v="236"/>
    <x v="65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2900"/>
    <n v="1307"/>
    <n v="-1593"/>
    <n v="0.45068965517241377"/>
    <x v="0"/>
    <n v="12"/>
    <x v="66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87452.508000000002"/>
    <n v="142010.34536000001"/>
    <n v="54557.837360000005"/>
    <n v="1.6238567493112948"/>
    <x v="1"/>
    <n v="4065"/>
    <x v="67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6113.5349999999989"/>
    <n v="15560.555399999999"/>
    <n v="9447.0204000000012"/>
    <n v="2.5452631578947371"/>
    <x v="1"/>
    <n v="246"/>
    <x v="68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7900"/>
    <n v="1901"/>
    <n v="-5999"/>
    <n v="0.24063291139240506"/>
    <x v="3"/>
    <n v="17"/>
    <x v="69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37286.39999999999"/>
    <n v="169880.12194999997"/>
    <n v="32593.721949999977"/>
    <n v="1.2374140624999999"/>
    <x v="1"/>
    <n v="2475"/>
    <x v="70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6000"/>
    <n v="6484"/>
    <n v="484"/>
    <n v="1.0806666666666667"/>
    <x v="1"/>
    <n v="76"/>
    <x v="71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00"/>
    <n v="4022"/>
    <n v="3422"/>
    <n v="6.7033333333333331"/>
    <x v="1"/>
    <n v="54"/>
    <x v="72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1400"/>
    <n v="9253"/>
    <n v="7853"/>
    <n v="6.609285714285714"/>
    <x v="1"/>
    <n v="88"/>
    <x v="73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4697.8620000000001"/>
    <n v="5753.0740800000003"/>
    <n v="1055.2120800000002"/>
    <n v="1.2246153846153847"/>
    <x v="1"/>
    <n v="85"/>
    <x v="74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9700"/>
    <n v="14606"/>
    <n v="4906"/>
    <n v="1.5057731958762886"/>
    <x v="1"/>
    <n v="170"/>
    <x v="75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122900"/>
    <n v="95993"/>
    <n v="-26907"/>
    <n v="0.78106590724165992"/>
    <x v="0"/>
    <n v="1684"/>
    <x v="76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9500"/>
    <n v="4460"/>
    <n v="-5040"/>
    <n v="0.46947368421052632"/>
    <x v="0"/>
    <n v="56"/>
    <x v="77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4500"/>
    <n v="13536"/>
    <n v="9036"/>
    <n v="3.008"/>
    <x v="1"/>
    <n v="330"/>
    <x v="78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57800"/>
    <n v="40228"/>
    <n v="-17572"/>
    <n v="0.6959861591695502"/>
    <x v="0"/>
    <n v="838"/>
    <x v="79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1100"/>
    <n v="7012"/>
    <n v="5912"/>
    <n v="6.374545454545455"/>
    <x v="1"/>
    <n v="127"/>
    <x v="80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16800"/>
    <n v="37857"/>
    <n v="21057"/>
    <n v="2.253392857142857"/>
    <x v="1"/>
    <n v="411"/>
    <x v="81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204.58"/>
    <n v="18036.176339999998"/>
    <n v="16831.596339999996"/>
    <n v="14.972999999999999"/>
    <x v="1"/>
    <n v="180"/>
    <x v="82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106400"/>
    <n v="39996"/>
    <n v="-66404"/>
    <n v="0.37590225563909774"/>
    <x v="0"/>
    <n v="1000"/>
    <x v="83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31400"/>
    <n v="41564"/>
    <n v="10164"/>
    <n v="1.3236942675159236"/>
    <x v="1"/>
    <n v="374"/>
    <x v="84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3408.44"/>
    <n v="4472.7079999999996"/>
    <n v="1064.2679999999996"/>
    <n v="1.3122448979591836"/>
    <x v="1"/>
    <n v="71"/>
    <x v="85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7400"/>
    <n v="12405"/>
    <n v="5005"/>
    <n v="1.6763513513513513"/>
    <x v="1"/>
    <n v="203"/>
    <x v="8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138076.6"/>
    <n v="85586.623999999996"/>
    <n v="-52489.97600000001"/>
    <n v="0.61984886649874049"/>
    <x v="0"/>
    <n v="1482"/>
    <x v="87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4800"/>
    <n v="12516"/>
    <n v="7716"/>
    <n v="2.6074999999999999"/>
    <x v="1"/>
    <n v="113"/>
    <x v="88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3400"/>
    <n v="8588"/>
    <n v="5188"/>
    <n v="2.5258823529411765"/>
    <x v="1"/>
    <n v="96"/>
    <x v="8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00"/>
    <n v="6132"/>
    <n v="-1668"/>
    <n v="0.7861538461538462"/>
    <x v="0"/>
    <n v="106"/>
    <x v="90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165494.465"/>
    <n v="80106.614399999991"/>
    <n v="-85387.850600000005"/>
    <n v="0.48404406999351907"/>
    <x v="0"/>
    <n v="679"/>
    <x v="91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1690.399999999998"/>
    <n v="56151.022999999994"/>
    <n v="34460.622999999992"/>
    <n v="2.5887500000000001"/>
    <x v="1"/>
    <n v="498"/>
    <x v="92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108800"/>
    <n v="65877"/>
    <n v="-42923"/>
    <n v="0.60548713235294116"/>
    <x v="3"/>
    <n v="610"/>
    <x v="93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493.2820000000002"/>
    <n v="10608.736059999999"/>
    <n v="7115.4540599999991"/>
    <n v="3.0368965517241375"/>
    <x v="1"/>
    <n v="180"/>
    <x v="94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900"/>
    <n v="1017"/>
    <n v="117"/>
    <n v="1.1299999999999999"/>
    <x v="1"/>
    <n v="27"/>
    <x v="95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69700"/>
    <n v="151513"/>
    <n v="81813"/>
    <n v="2.1737876614060259"/>
    <x v="1"/>
    <n v="2331"/>
    <x v="96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1300"/>
    <n v="12047"/>
    <n v="10747"/>
    <n v="9.2669230769230762"/>
    <x v="1"/>
    <n v="113"/>
    <x v="97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68029.679999999993"/>
    <n v="22920.7156"/>
    <n v="-45108.964399999997"/>
    <n v="0.3369222903885481"/>
    <x v="0"/>
    <n v="1220"/>
    <x v="98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7600"/>
    <n v="14951"/>
    <n v="7351"/>
    <n v="1.9672368421052631"/>
    <x v="1"/>
    <n v="164"/>
    <x v="99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00"/>
    <n v="1"/>
    <n v="-99"/>
    <n v="0.01"/>
    <x v="0"/>
    <n v="1"/>
    <x v="100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900"/>
    <n v="9193"/>
    <n v="8293"/>
    <n v="10.214444444444444"/>
    <x v="1"/>
    <n v="164"/>
    <x v="101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3700"/>
    <n v="10422"/>
    <n v="6722"/>
    <n v="2.8167567567567566"/>
    <x v="1"/>
    <n v="336"/>
    <x v="10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10725.499999999998"/>
    <n v="2639.5455499999998"/>
    <n v="-8085.9544499999984"/>
    <n v="0.24610000000000001"/>
    <x v="0"/>
    <n v="37"/>
    <x v="103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19200"/>
    <n v="170623"/>
    <n v="51423"/>
    <n v="1.4314010067114094"/>
    <x v="1"/>
    <n v="1917"/>
    <x v="104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6800"/>
    <n v="9829"/>
    <n v="3029"/>
    <n v="1.4454411764705883"/>
    <x v="1"/>
    <n v="95"/>
    <x v="105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900"/>
    <n v="14006"/>
    <n v="10106"/>
    <n v="3.5912820512820511"/>
    <x v="1"/>
    <n v="147"/>
    <x v="106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3500"/>
    <n v="6527"/>
    <n v="3027"/>
    <n v="1.8648571428571428"/>
    <x v="1"/>
    <n v="86"/>
    <x v="107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1500"/>
    <n v="8929"/>
    <n v="7429"/>
    <n v="5.9526666666666666"/>
    <x v="1"/>
    <n v="83"/>
    <x v="108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200"/>
    <n v="3079"/>
    <n v="-2121"/>
    <n v="0.5921153846153846"/>
    <x v="0"/>
    <n v="60"/>
    <x v="109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2400"/>
    <n v="21307"/>
    <n v="-121093"/>
    <n v="0.14962780898876404"/>
    <x v="0"/>
    <n v="296"/>
    <x v="110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61400"/>
    <n v="73653"/>
    <n v="12253"/>
    <n v="1.1995602605863191"/>
    <x v="1"/>
    <n v="676"/>
    <x v="111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3269.32"/>
    <n v="8788.9060000000009"/>
    <n v="5519.5860000000011"/>
    <n v="2.6882978723404256"/>
    <x v="1"/>
    <n v="361"/>
    <x v="112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300"/>
    <n v="12437"/>
    <n v="9137"/>
    <n v="3.7687878787878786"/>
    <x v="1"/>
    <n v="131"/>
    <x v="113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1900"/>
    <n v="13816"/>
    <n v="11916"/>
    <n v="7.2715789473684209"/>
    <x v="1"/>
    <n v="126"/>
    <x v="11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178794.08499999999"/>
    <n v="155929.46409999998"/>
    <n v="-22864.620900000009"/>
    <n v="0.87211757648470301"/>
    <x v="0"/>
    <n v="3304"/>
    <x v="115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7200"/>
    <n v="6336"/>
    <n v="-864"/>
    <n v="0.88"/>
    <x v="0"/>
    <n v="73"/>
    <x v="116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4900"/>
    <n v="8523"/>
    <n v="3623"/>
    <n v="1.7393877551020409"/>
    <x v="1"/>
    <n v="275"/>
    <x v="117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5400"/>
    <n v="6351"/>
    <n v="951"/>
    <n v="1.1761111111111111"/>
    <x v="1"/>
    <n v="67"/>
    <x v="118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5000"/>
    <n v="10748"/>
    <n v="5748"/>
    <n v="2.1496"/>
    <x v="1"/>
    <n v="154"/>
    <x v="11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75100"/>
    <n v="112272"/>
    <n v="37172"/>
    <n v="1.4949667110519307"/>
    <x v="1"/>
    <n v="1782"/>
    <x v="120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45300"/>
    <n v="99361"/>
    <n v="54061"/>
    <n v="2.1933995584988963"/>
    <x v="1"/>
    <n v="903"/>
    <x v="121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136800"/>
    <n v="88055"/>
    <n v="-48745"/>
    <n v="0.64367690058479532"/>
    <x v="0"/>
    <n v="3387"/>
    <x v="122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32635.28"/>
    <n v="24699.8688"/>
    <n v="-107935.4112"/>
    <n v="0.18622397298818233"/>
    <x v="0"/>
    <n v="662"/>
    <x v="123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2788.6299999999997"/>
    <n v="10255.723099999999"/>
    <n v="7467.0931"/>
    <n v="3.677692307692308"/>
    <x v="1"/>
    <n v="94"/>
    <x v="124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5300"/>
    <n v="8475"/>
    <n v="3175"/>
    <n v="1.5990566037735849"/>
    <x v="1"/>
    <n v="180"/>
    <x v="125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180200"/>
    <n v="69617"/>
    <n v="-110583"/>
    <n v="0.38633185349611543"/>
    <x v="0"/>
    <n v="774"/>
    <x v="126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77028.479999999996"/>
    <n v="39609.2088"/>
    <n v="-37419.271199999996"/>
    <n v="0.51421511627906979"/>
    <x v="0"/>
    <n v="672"/>
    <x v="127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70600"/>
    <n v="42596"/>
    <n v="-28004"/>
    <n v="0.60334277620396604"/>
    <x v="3"/>
    <n v="532"/>
    <x v="128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103296.6"/>
    <n v="3308.2736"/>
    <n v="-99988.326400000005"/>
    <n v="3.2026936026936022E-2"/>
    <x v="3"/>
    <n v="55"/>
    <x v="12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383.4080000000001"/>
    <n v="2150.7671250000003"/>
    <n v="767.35912500000018"/>
    <n v="1.5546875"/>
    <x v="1"/>
    <n v="533"/>
    <x v="130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98394.326"/>
    <n v="200100.01128000001"/>
    <n v="1705.6852800000052"/>
    <n v="1.0085974499089254"/>
    <x v="1"/>
    <n v="2443"/>
    <x v="131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3300"/>
    <n v="3834"/>
    <n v="534"/>
    <n v="1.1618181818181819"/>
    <x v="1"/>
    <n v="89"/>
    <x v="132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4500"/>
    <n v="13985"/>
    <n v="9485"/>
    <n v="3.1077777777777778"/>
    <x v="1"/>
    <n v="159"/>
    <x v="133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107909.73999999999"/>
    <n v="96834.621759999995"/>
    <n v="-11075.118239999996"/>
    <n v="0.89736683417085428"/>
    <x v="0"/>
    <n v="940"/>
    <x v="134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700"/>
    <n v="5488"/>
    <n v="-2212"/>
    <n v="0.71272727272727276"/>
    <x v="0"/>
    <n v="117"/>
    <x v="135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82800"/>
    <n v="2721"/>
    <n v="-80079"/>
    <n v="3.2862318840579711E-2"/>
    <x v="3"/>
    <n v="58"/>
    <x v="136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1800"/>
    <n v="4712"/>
    <n v="2912"/>
    <n v="2.617777777777778"/>
    <x v="1"/>
    <n v="50"/>
    <x v="137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00"/>
    <n v="9216"/>
    <n v="-384"/>
    <n v="0.96"/>
    <x v="0"/>
    <n v="115"/>
    <x v="138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92100"/>
    <n v="19246"/>
    <n v="-72854"/>
    <n v="0.20896851248642778"/>
    <x v="0"/>
    <n v="326"/>
    <x v="139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5500"/>
    <n v="12274"/>
    <n v="6774"/>
    <n v="2.2316363636363636"/>
    <x v="1"/>
    <n v="186"/>
    <x v="140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64300"/>
    <n v="65323"/>
    <n v="1023"/>
    <n v="1.0159097978227061"/>
    <x v="1"/>
    <n v="1071"/>
    <x v="141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5000"/>
    <n v="11502"/>
    <n v="6502"/>
    <n v="2.3003999999999998"/>
    <x v="1"/>
    <n v="117"/>
    <x v="142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5400"/>
    <n v="7322"/>
    <n v="1922"/>
    <n v="1.355925925925926"/>
    <x v="1"/>
    <n v="70"/>
    <x v="143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9000"/>
    <n v="11619"/>
    <n v="2619"/>
    <n v="1.2909999999999999"/>
    <x v="1"/>
    <n v="135"/>
    <x v="144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7113"/>
    <n v="64125.498559999993"/>
    <n v="37012.498559999993"/>
    <n v="2.3651199999999997"/>
    <x v="1"/>
    <n v="768"/>
    <x v="145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8800"/>
    <n v="1518"/>
    <n v="-7282"/>
    <n v="0.17249999999999999"/>
    <x v="3"/>
    <n v="51"/>
    <x v="146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8300"/>
    <n v="9337"/>
    <n v="1037"/>
    <n v="1.1249397590361445"/>
    <x v="1"/>
    <n v="199"/>
    <x v="147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9300"/>
    <n v="11255"/>
    <n v="1955"/>
    <n v="1.2102150537634409"/>
    <x v="1"/>
    <n v="107"/>
    <x v="148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6200"/>
    <n v="13632"/>
    <n v="7432"/>
    <n v="2.1987096774193549"/>
    <x v="1"/>
    <n v="195"/>
    <x v="149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00"/>
    <n v="1"/>
    <n v="-99"/>
    <n v="0.01"/>
    <x v="0"/>
    <n v="1"/>
    <x v="100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137200"/>
    <n v="88037"/>
    <n v="-49163"/>
    <n v="0.64166909620991253"/>
    <x v="0"/>
    <n v="1467"/>
    <x v="150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1500"/>
    <n v="175573"/>
    <n v="134073"/>
    <n v="4.2306746987951804"/>
    <x v="1"/>
    <n v="3376"/>
    <x v="151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189400"/>
    <n v="176112"/>
    <n v="-13288"/>
    <n v="0.92984160506863778"/>
    <x v="0"/>
    <n v="5681"/>
    <x v="152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171300"/>
    <n v="100650"/>
    <n v="-70650"/>
    <n v="0.58756567425569173"/>
    <x v="0"/>
    <n v="1059"/>
    <x v="153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139500"/>
    <n v="90706"/>
    <n v="-48794"/>
    <n v="0.65022222222222226"/>
    <x v="0"/>
    <n v="1194"/>
    <x v="154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25319.84"/>
    <n v="18721.378400000001"/>
    <n v="-6598.4615999999987"/>
    <n v="0.73939560439560448"/>
    <x v="3"/>
    <n v="379"/>
    <x v="155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2921.52"/>
    <n v="1538.6672000000001"/>
    <n v="-1382.8527999999999"/>
    <n v="0.52666666666666673"/>
    <x v="0"/>
    <n v="30"/>
    <x v="156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100"/>
    <n v="4640"/>
    <n v="2540"/>
    <n v="2.2095238095238097"/>
    <x v="1"/>
    <n v="41"/>
    <x v="15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91200"/>
    <n v="191222"/>
    <n v="22"/>
    <n v="1.0001150627615063"/>
    <x v="1"/>
    <n v="1821"/>
    <x v="158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8000"/>
    <n v="12985"/>
    <n v="4985"/>
    <n v="1.6231249999999999"/>
    <x v="1"/>
    <n v="164"/>
    <x v="159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5500"/>
    <n v="4300"/>
    <n v="-1200"/>
    <n v="0.78181818181818186"/>
    <x v="0"/>
    <n v="75"/>
    <x v="160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6615.5719999999992"/>
    <n v="9906.0056800000002"/>
    <n v="3290.433680000001"/>
    <n v="1.497377049180328"/>
    <x v="1"/>
    <n v="157"/>
    <x v="161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3500"/>
    <n v="8864"/>
    <n v="5364"/>
    <n v="2.5325714285714285"/>
    <x v="1"/>
    <n v="246"/>
    <x v="162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50500"/>
    <n v="150755"/>
    <n v="255"/>
    <n v="1.0016943521594683"/>
    <x v="1"/>
    <n v="1396"/>
    <x v="163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90400"/>
    <n v="110279"/>
    <n v="19879"/>
    <n v="1.2199004424778761"/>
    <x v="1"/>
    <n v="2506"/>
    <x v="164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9800"/>
    <n v="13439"/>
    <n v="3639"/>
    <n v="1.3713265306122449"/>
    <x v="1"/>
    <n v="244"/>
    <x v="165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1808.56"/>
    <n v="7515.2623999999996"/>
    <n v="5706.7024000000001"/>
    <n v="4.155384615384615"/>
    <x v="1"/>
    <n v="146"/>
    <x v="166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18459.8505"/>
    <n v="5779.6192350000001"/>
    <n v="-12680.231265"/>
    <n v="0.3130913348946136"/>
    <x v="0"/>
    <n v="955"/>
    <x v="167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23300"/>
    <n v="98811"/>
    <n v="75511"/>
    <n v="4.240815450643777"/>
    <x v="1"/>
    <n v="1267"/>
    <x v="168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188100"/>
    <n v="5528"/>
    <n v="-182572"/>
    <n v="2.9388623072833599E-2"/>
    <x v="0"/>
    <n v="67"/>
    <x v="169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4900"/>
    <n v="521"/>
    <n v="-4379"/>
    <n v="0.1063265306122449"/>
    <x v="0"/>
    <n v="5"/>
    <x v="170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00"/>
    <n v="663"/>
    <n v="-137"/>
    <n v="0.82874999999999999"/>
    <x v="0"/>
    <n v="26"/>
    <x v="171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96700"/>
    <n v="157635"/>
    <n v="60935"/>
    <n v="1.6301447776628748"/>
    <x v="1"/>
    <n v="1561"/>
    <x v="172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600"/>
    <n v="5368"/>
    <n v="4768"/>
    <n v="8.9466666666666672"/>
    <x v="1"/>
    <n v="48"/>
    <x v="17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181200"/>
    <n v="47459"/>
    <n v="-133741"/>
    <n v="0.26191501103752757"/>
    <x v="0"/>
    <n v="1130"/>
    <x v="174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115000"/>
    <n v="86060"/>
    <n v="-28940"/>
    <n v="0.74834782608695649"/>
    <x v="0"/>
    <n v="782"/>
    <x v="175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38800"/>
    <n v="161593"/>
    <n v="122793"/>
    <n v="4.1647680412371137"/>
    <x v="1"/>
    <n v="2739"/>
    <x v="176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7200"/>
    <n v="6927"/>
    <n v="-273"/>
    <n v="0.96208333333333329"/>
    <x v="0"/>
    <n v="210"/>
    <x v="177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3214.799999999996"/>
    <n v="118815.68399999999"/>
    <n v="85600.883999999991"/>
    <n v="3.5771910112359553"/>
    <x v="1"/>
    <n v="3537"/>
    <x v="178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8953.599999999999"/>
    <n v="120155.16159999999"/>
    <n v="81201.561599999986"/>
    <n v="3.0845714285714285"/>
    <x v="1"/>
    <n v="2107"/>
    <x v="179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8600"/>
    <n v="5315"/>
    <n v="-3285"/>
    <n v="0.61802325581395345"/>
    <x v="0"/>
    <n v="136"/>
    <x v="180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3905.2455000000004"/>
    <n v="28208.553750000003"/>
    <n v="24303.308250000002"/>
    <n v="7.2232472324723247"/>
    <x v="1"/>
    <n v="3318"/>
    <x v="18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3806.64"/>
    <n v="2631.06"/>
    <n v="-1175.58"/>
    <n v="0.69117647058823528"/>
    <x v="0"/>
    <n v="86"/>
    <x v="182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3600"/>
    <n v="10550"/>
    <n v="6950"/>
    <n v="2.9305555555555554"/>
    <x v="1"/>
    <n v="340"/>
    <x v="183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1000"/>
    <n v="718"/>
    <n v="-282"/>
    <n v="0.71799999999999997"/>
    <x v="0"/>
    <n v="19"/>
    <x v="184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88800"/>
    <n v="28358"/>
    <n v="-60442"/>
    <n v="0.31934684684684683"/>
    <x v="0"/>
    <n v="886"/>
    <x v="185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44933.279999999999"/>
    <n v="103289.81759999999"/>
    <n v="58356.537599999996"/>
    <n v="2.2987375415282392"/>
    <x v="1"/>
    <n v="1442"/>
    <x v="186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8794.91"/>
    <n v="2815.4437499999999"/>
    <n v="-5979.4662499999995"/>
    <n v="0.3201219512195122"/>
    <x v="0"/>
    <n v="35"/>
    <x v="187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191300"/>
    <n v="45004"/>
    <n v="-146296"/>
    <n v="0.23525352848928385"/>
    <x v="3"/>
    <n v="441"/>
    <x v="188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3700"/>
    <n v="2538"/>
    <n v="-1162"/>
    <n v="0.68594594594594593"/>
    <x v="0"/>
    <n v="24"/>
    <x v="189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9009.4199999999983"/>
    <n v="3419.2893999999997"/>
    <n v="-5590.1305999999986"/>
    <n v="0.37952380952380954"/>
    <x v="0"/>
    <n v="86"/>
    <x v="190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42600"/>
    <n v="8517"/>
    <n v="-34083"/>
    <n v="0.19992957746478873"/>
    <x v="0"/>
    <n v="243"/>
    <x v="191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6600"/>
    <n v="3012"/>
    <n v="-3588"/>
    <n v="0.45636363636363636"/>
    <x v="0"/>
    <n v="65"/>
    <x v="192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7100"/>
    <n v="8716"/>
    <n v="1616"/>
    <n v="1.227605633802817"/>
    <x v="1"/>
    <n v="126"/>
    <x v="193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15800"/>
    <n v="57157"/>
    <n v="41357"/>
    <n v="3.61753164556962"/>
    <x v="1"/>
    <n v="524"/>
    <x v="194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1181.6610000000001"/>
    <n v="746.17569000000003"/>
    <n v="-435.48531000000003"/>
    <n v="0.63146341463414635"/>
    <x v="0"/>
    <n v="100"/>
    <x v="195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54700"/>
    <n v="163118"/>
    <n v="108418"/>
    <n v="2.9820475319926874"/>
    <x v="1"/>
    <n v="1989"/>
    <x v="196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63200"/>
    <n v="6041"/>
    <n v="-57159"/>
    <n v="9.5585443037974685E-2"/>
    <x v="0"/>
    <n v="168"/>
    <x v="197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1800"/>
    <n v="968"/>
    <n v="-832"/>
    <n v="0.5377777777777778"/>
    <x v="0"/>
    <n v="13"/>
    <x v="198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74.64"/>
    <n v="1.4927999999999999"/>
    <n v="-73.147199999999998"/>
    <n v="1.9999999999999997E-2"/>
    <x v="0"/>
    <n v="1"/>
    <x v="199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2100"/>
    <n v="14305"/>
    <n v="12205"/>
    <n v="6.8119047619047617"/>
    <x v="1"/>
    <n v="157"/>
    <x v="200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8300"/>
    <n v="6543"/>
    <n v="-1757"/>
    <n v="0.78831325301204824"/>
    <x v="3"/>
    <n v="82"/>
    <x v="201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00096.84"/>
    <n v="134538.0828"/>
    <n v="34441.242800000007"/>
    <n v="1.3440792216817234"/>
    <x v="1"/>
    <n v="4498"/>
    <x v="202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75000"/>
    <n v="2529"/>
    <n v="-72471"/>
    <n v="3.372E-2"/>
    <x v="0"/>
    <n v="40"/>
    <x v="203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1300"/>
    <n v="5614"/>
    <n v="4314"/>
    <n v="4.3184615384615386"/>
    <x v="1"/>
    <n v="80"/>
    <x v="204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9000"/>
    <n v="3496"/>
    <n v="-5504"/>
    <n v="0.38844444444444443"/>
    <x v="3"/>
    <n v="57"/>
    <x v="205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1000"/>
    <n v="4257"/>
    <n v="3257"/>
    <n v="4.2569999999999997"/>
    <x v="1"/>
    <n v="43"/>
    <x v="206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96900"/>
    <n v="199110"/>
    <n v="2210"/>
    <n v="1.0112239715591671"/>
    <x v="1"/>
    <n v="2053"/>
    <x v="207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135294.20000000001"/>
    <n v="28667.067200000001"/>
    <n v="-106627.13280000001"/>
    <n v="0.21188688946015424"/>
    <x v="2"/>
    <n v="808"/>
    <x v="208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1354.587"/>
    <n v="913.33749000000012"/>
    <n v="-441.24950999999987"/>
    <n v="0.67425531914893622"/>
    <x v="0"/>
    <n v="226"/>
    <x v="20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104400"/>
    <n v="99100"/>
    <n v="-5300"/>
    <n v="0.9492337164750958"/>
    <x v="0"/>
    <n v="1625"/>
    <x v="210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8100"/>
    <n v="12300"/>
    <n v="4200"/>
    <n v="1.5185185185185186"/>
    <x v="1"/>
    <n v="168"/>
    <x v="211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87900"/>
    <n v="171549"/>
    <n v="83649"/>
    <n v="1.9516382252559727"/>
    <x v="1"/>
    <n v="4289"/>
    <x v="212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400"/>
    <n v="14324"/>
    <n v="12924"/>
    <n v="10.231428571428571"/>
    <x v="1"/>
    <n v="165"/>
    <x v="213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156800"/>
    <n v="6024"/>
    <n v="-150776"/>
    <n v="3.8418367346938778E-2"/>
    <x v="0"/>
    <n v="143"/>
    <x v="214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21700"/>
    <n v="188721"/>
    <n v="67021"/>
    <n v="1.5507066557107643"/>
    <x v="1"/>
    <n v="1815"/>
    <x v="215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129400"/>
    <n v="57911"/>
    <n v="-71489"/>
    <n v="0.44753477588871715"/>
    <x v="0"/>
    <n v="934"/>
    <x v="216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6866.1059999999998"/>
    <n v="14827.175219999999"/>
    <n v="7961.0692199999994"/>
    <n v="2.1594736842105262"/>
    <x v="1"/>
    <n v="397"/>
    <x v="217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41700"/>
    <n v="138497"/>
    <n v="96797"/>
    <n v="3.3212709832134291"/>
    <x v="1"/>
    <n v="1539"/>
    <x v="218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7900"/>
    <n v="667"/>
    <n v="-7233"/>
    <n v="8.4430379746835441E-2"/>
    <x v="0"/>
    <n v="17"/>
    <x v="219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121500"/>
    <n v="119830"/>
    <n v="-1670"/>
    <n v="0.9862551440329218"/>
    <x v="0"/>
    <n v="2179"/>
    <x v="220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4800"/>
    <n v="6623"/>
    <n v="1823"/>
    <n v="1.3797916666666667"/>
    <x v="1"/>
    <n v="138"/>
    <x v="221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87300"/>
    <n v="81897"/>
    <n v="-5403"/>
    <n v="0.93810996563573879"/>
    <x v="0"/>
    <n v="931"/>
    <x v="222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6300"/>
    <n v="186885"/>
    <n v="140585"/>
    <n v="4.0363930885529156"/>
    <x v="1"/>
    <n v="3594"/>
    <x v="223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67800"/>
    <n v="176398"/>
    <n v="108598"/>
    <n v="2.6017404129793511"/>
    <x v="1"/>
    <n v="5880"/>
    <x v="224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000"/>
    <n v="10999"/>
    <n v="7999"/>
    <n v="3.6663333333333332"/>
    <x v="1"/>
    <n v="112"/>
    <x v="225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60900"/>
    <n v="102751"/>
    <n v="41851"/>
    <n v="1.687208538587849"/>
    <x v="1"/>
    <n v="943"/>
    <x v="226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37900"/>
    <n v="165352"/>
    <n v="27452"/>
    <n v="1.1990717911530093"/>
    <x v="1"/>
    <n v="2468"/>
    <x v="227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85600"/>
    <n v="165798"/>
    <n v="80198"/>
    <n v="1.936892523364486"/>
    <x v="1"/>
    <n v="2551"/>
    <x v="22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2400"/>
    <n v="10084"/>
    <n v="7684"/>
    <n v="4.2016666666666671"/>
    <x v="1"/>
    <n v="101"/>
    <x v="229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200"/>
    <n v="5523"/>
    <n v="-1677"/>
    <n v="0.76708333333333334"/>
    <x v="3"/>
    <n v="67"/>
    <x v="230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3400"/>
    <n v="5823"/>
    <n v="2423"/>
    <n v="1.7126470588235294"/>
    <x v="1"/>
    <n v="92"/>
    <x v="231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3800"/>
    <n v="6000"/>
    <n v="2200"/>
    <n v="1.5789473684210527"/>
    <x v="1"/>
    <n v="62"/>
    <x v="232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8044.1249999999991"/>
    <n v="8774.5315499999997"/>
    <n v="730.40655000000061"/>
    <n v="1.0908"/>
    <x v="1"/>
    <n v="149"/>
    <x v="23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8600"/>
    <n v="3589"/>
    <n v="-5011"/>
    <n v="0.41732558139534881"/>
    <x v="0"/>
    <n v="92"/>
    <x v="234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27476.2"/>
    <n v="3007.0787999999998"/>
    <n v="-24469.121200000001"/>
    <n v="0.10944303797468354"/>
    <x v="0"/>
    <n v="57"/>
    <x v="235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9300"/>
    <n v="14822"/>
    <n v="5522"/>
    <n v="1.593763440860215"/>
    <x v="1"/>
    <n v="329"/>
    <x v="236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345.85200000000003"/>
    <n v="1460.93649"/>
    <n v="1115.08449"/>
    <n v="4.2241666666666662"/>
    <x v="1"/>
    <n v="97"/>
    <x v="237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3200"/>
    <n v="3127"/>
    <n v="-73"/>
    <n v="0.97718749999999999"/>
    <x v="0"/>
    <n v="41"/>
    <x v="238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29400"/>
    <n v="123124"/>
    <n v="93724"/>
    <n v="4.1878911564625847"/>
    <x v="1"/>
    <n v="1784"/>
    <x v="239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17208.6"/>
    <n v="119454.6924"/>
    <n v="2246.0923999999941"/>
    <n v="1.0191632047477743"/>
    <x v="1"/>
    <n v="1684"/>
    <x v="240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8400"/>
    <n v="10729"/>
    <n v="2329"/>
    <n v="1.2772619047619047"/>
    <x v="1"/>
    <n v="250"/>
    <x v="241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2300"/>
    <n v="10240"/>
    <n v="7940"/>
    <n v="4.4521739130434783"/>
    <x v="1"/>
    <n v="238"/>
    <x v="242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700"/>
    <n v="3988"/>
    <n v="3288"/>
    <n v="5.6971428571428575"/>
    <x v="1"/>
    <n v="53"/>
    <x v="24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2900"/>
    <n v="14771"/>
    <n v="11871"/>
    <n v="5.0934482758620687"/>
    <x v="1"/>
    <n v="214"/>
    <x v="24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4500"/>
    <n v="14649"/>
    <n v="10149"/>
    <n v="3.2553333333333332"/>
    <x v="1"/>
    <n v="222"/>
    <x v="245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19800"/>
    <n v="184658"/>
    <n v="164858"/>
    <n v="9.3261616161616168"/>
    <x v="1"/>
    <n v="1884"/>
    <x v="246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4312.72"/>
    <n v="9114.4467999999997"/>
    <n v="4801.7267999999995"/>
    <n v="2.1133870967741935"/>
    <x v="1"/>
    <n v="218"/>
    <x v="247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61500"/>
    <n v="168095"/>
    <n v="106595"/>
    <n v="2.7332520325203253"/>
    <x v="1"/>
    <n v="6465"/>
    <x v="2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100"/>
    <n v="3"/>
    <n v="-97"/>
    <n v="0.03"/>
    <x v="0"/>
    <n v="1"/>
    <x v="249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7100"/>
    <n v="3840"/>
    <n v="-3260"/>
    <n v="0.54084507042253516"/>
    <x v="0"/>
    <n v="101"/>
    <x v="250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1000"/>
    <n v="6263"/>
    <n v="5263"/>
    <n v="6.2629999999999999"/>
    <x v="1"/>
    <n v="59"/>
    <x v="251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90687.599999999991"/>
    <n v="80731.3704"/>
    <n v="-9956.2295999999915"/>
    <n v="0.89021399176954741"/>
    <x v="0"/>
    <n v="1335"/>
    <x v="252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4600"/>
    <n v="8505"/>
    <n v="3905"/>
    <n v="1.8489130434782608"/>
    <x v="1"/>
    <n v="88"/>
    <x v="253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80500"/>
    <n v="96735"/>
    <n v="16235"/>
    <n v="1.2016770186335404"/>
    <x v="1"/>
    <n v="1697"/>
    <x v="254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4938.7780000000002"/>
    <n v="1155.1922199999999"/>
    <n v="-3783.5857800000003"/>
    <n v="0.2339024390243902"/>
    <x v="0"/>
    <n v="15"/>
    <x v="255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5700"/>
    <n v="8322"/>
    <n v="2622"/>
    <n v="1.46"/>
    <x v="1"/>
    <n v="92"/>
    <x v="256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5000"/>
    <n v="13424"/>
    <n v="8424"/>
    <n v="2.6848000000000001"/>
    <x v="1"/>
    <n v="186"/>
    <x v="257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1800"/>
    <n v="10755"/>
    <n v="8955"/>
    <n v="5.9749999999999996"/>
    <x v="1"/>
    <n v="138"/>
    <x v="258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6300"/>
    <n v="9935"/>
    <n v="3635"/>
    <n v="1.5769841269841269"/>
    <x v="1"/>
    <n v="261"/>
    <x v="259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84300"/>
    <n v="26303"/>
    <n v="-57997"/>
    <n v="0.31201660735468567"/>
    <x v="0"/>
    <n v="454"/>
    <x v="260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1700"/>
    <n v="5328"/>
    <n v="3628"/>
    <n v="3.1341176470588237"/>
    <x v="1"/>
    <n v="107"/>
    <x v="261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2900"/>
    <n v="10756"/>
    <n v="7856"/>
    <n v="3.7089655172413791"/>
    <x v="1"/>
    <n v="199"/>
    <x v="262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45600"/>
    <n v="165375"/>
    <n v="119775"/>
    <n v="3.6266447368421053"/>
    <x v="1"/>
    <n v="5512"/>
    <x v="263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4900"/>
    <n v="6031"/>
    <n v="1131"/>
    <n v="1.2308163265306122"/>
    <x v="1"/>
    <n v="86"/>
    <x v="264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120018.34499999999"/>
    <n v="92134.190099999993"/>
    <n v="-27884.154899999994"/>
    <n v="0.76766756032171579"/>
    <x v="0"/>
    <n v="3182"/>
    <x v="265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42848.959999999999"/>
    <n v="100103.796"/>
    <n v="57254.836000000003"/>
    <n v="2.3362012987012988"/>
    <x v="1"/>
    <n v="2768"/>
    <x v="266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500"/>
    <n v="2708"/>
    <n v="1208"/>
    <n v="1.8053333333333332"/>
    <x v="1"/>
    <n v="48"/>
    <x v="267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3500"/>
    <n v="8842"/>
    <n v="5342"/>
    <n v="2.5262857142857142"/>
    <x v="1"/>
    <n v="87"/>
    <x v="268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173900"/>
    <n v="47260"/>
    <n v="-126640"/>
    <n v="0.27176538240368026"/>
    <x v="3"/>
    <n v="1890"/>
    <x v="269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53700"/>
    <n v="1953"/>
    <n v="-151747"/>
    <n v="1.2706571242680547E-2"/>
    <x v="2"/>
    <n v="61"/>
    <x v="270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51100"/>
    <n v="155349"/>
    <n v="104249"/>
    <n v="3.0400978473581213"/>
    <x v="1"/>
    <n v="1894"/>
    <x v="271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5821.92"/>
    <n v="7989.4655999999995"/>
    <n v="2167.5455999999995"/>
    <n v="1.3723076923076922"/>
    <x v="1"/>
    <n v="282"/>
    <x v="272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2400"/>
    <n v="773"/>
    <n v="-1627"/>
    <n v="0.32208333333333333"/>
    <x v="0"/>
    <n v="15"/>
    <x v="273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3900"/>
    <n v="9419"/>
    <n v="5519"/>
    <n v="2.4151282051282053"/>
    <x v="1"/>
    <n v="116"/>
    <x v="274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5500"/>
    <n v="5324"/>
    <n v="-176"/>
    <n v="0.96799999999999997"/>
    <x v="0"/>
    <n v="133"/>
    <x v="275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700"/>
    <n v="7465"/>
    <n v="6765"/>
    <n v="10.664285714285715"/>
    <x v="1"/>
    <n v="83"/>
    <x v="276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2700"/>
    <n v="8799"/>
    <n v="6099"/>
    <n v="3.2588888888888889"/>
    <x v="1"/>
    <n v="91"/>
    <x v="277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8000"/>
    <n v="13656"/>
    <n v="5656"/>
    <n v="1.7070000000000001"/>
    <x v="1"/>
    <n v="546"/>
    <x v="278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2500"/>
    <n v="14536"/>
    <n v="12036"/>
    <n v="5.8144"/>
    <x v="1"/>
    <n v="393"/>
    <x v="279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164500"/>
    <n v="150552"/>
    <n v="-13948"/>
    <n v="0.91520972644376897"/>
    <x v="0"/>
    <n v="2062"/>
    <x v="280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8400"/>
    <n v="9076"/>
    <n v="676"/>
    <n v="1.0804761904761904"/>
    <x v="1"/>
    <n v="133"/>
    <x v="281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167.2505000000001"/>
    <n v="218.60728500000002"/>
    <n v="-948.64321500000005"/>
    <n v="0.18728395061728395"/>
    <x v="0"/>
    <n v="29"/>
    <x v="282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9800"/>
    <n v="8153"/>
    <n v="-1647"/>
    <n v="0.83193877551020412"/>
    <x v="0"/>
    <n v="132"/>
    <x v="283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900"/>
    <n v="6357"/>
    <n v="5457"/>
    <n v="7.0633333333333335"/>
    <x v="1"/>
    <n v="254"/>
    <x v="284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12100"/>
    <n v="19557"/>
    <n v="-92543"/>
    <n v="0.17446030330062445"/>
    <x v="3"/>
    <n v="184"/>
    <x v="285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6300"/>
    <n v="13213"/>
    <n v="6913"/>
    <n v="2.0973015873015872"/>
    <x v="1"/>
    <n v="176"/>
    <x v="286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806.98800000000006"/>
    <n v="789.11898000000008"/>
    <n v="-17.869019999999978"/>
    <n v="0.97785714285714287"/>
    <x v="0"/>
    <n v="137"/>
    <x v="287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597.12"/>
    <n v="10056.9936"/>
    <n v="9459.873599999999"/>
    <n v="16.842500000000001"/>
    <x v="1"/>
    <n v="337"/>
    <x v="288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168600"/>
    <n v="91722"/>
    <n v="-76878"/>
    <n v="0.54402135231316728"/>
    <x v="0"/>
    <n v="908"/>
    <x v="289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1800"/>
    <n v="8219"/>
    <n v="6419"/>
    <n v="4.5661111111111108"/>
    <x v="1"/>
    <n v="107"/>
    <x v="290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7300"/>
    <n v="717"/>
    <n v="-6583"/>
    <n v="9.8219178082191785E-2"/>
    <x v="0"/>
    <n v="10"/>
    <x v="291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6971.5749999999989"/>
    <n v="1142.2657499999998"/>
    <n v="-5829.3092499999993"/>
    <n v="0.16384615384615384"/>
    <x v="3"/>
    <n v="32"/>
    <x v="292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600"/>
    <n v="8038"/>
    <n v="7438"/>
    <n v="13.396666666666667"/>
    <x v="1"/>
    <n v="183"/>
    <x v="293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209203.908"/>
    <n v="74581.355879999988"/>
    <n v="-134622.55212000001"/>
    <n v="0.35650077760497662"/>
    <x v="0"/>
    <n v="1910"/>
    <x v="294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4243.16"/>
    <n v="2331.6511999999998"/>
    <n v="-1911.5088000000001"/>
    <n v="0.54950819672131146"/>
    <x v="0"/>
    <n v="38"/>
    <x v="295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5008.32"/>
    <n v="4719.6459999999997"/>
    <n v="-288.67399999999998"/>
    <n v="0.94236111111111109"/>
    <x v="0"/>
    <n v="104"/>
    <x v="296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3500"/>
    <n v="5037"/>
    <n v="1537"/>
    <n v="1.4391428571428571"/>
    <x v="1"/>
    <n v="72"/>
    <x v="297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3800"/>
    <n v="1954"/>
    <n v="-1846"/>
    <n v="0.51421052631578945"/>
    <x v="0"/>
    <n v="49"/>
    <x v="298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14.410500000000001"/>
    <n v="0.72052500000000008"/>
    <n v="-13.689975"/>
    <n v="0.05"/>
    <x v="0"/>
    <n v="1"/>
    <x v="299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900"/>
    <n v="12102"/>
    <n v="11202"/>
    <n v="13.446666666666667"/>
    <x v="1"/>
    <n v="295"/>
    <x v="300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76100"/>
    <n v="24234"/>
    <n v="-51866"/>
    <n v="0.31844940867279897"/>
    <x v="0"/>
    <n v="245"/>
    <x v="30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3400"/>
    <n v="2809"/>
    <n v="-591"/>
    <n v="0.82617647058823529"/>
    <x v="0"/>
    <n v="32"/>
    <x v="302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2100"/>
    <n v="11469"/>
    <n v="9369"/>
    <n v="5.4614285714285717"/>
    <x v="1"/>
    <n v="142"/>
    <x v="303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00"/>
    <n v="8014"/>
    <n v="5214"/>
    <n v="2.8621428571428571"/>
    <x v="1"/>
    <n v="85"/>
    <x v="304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6500"/>
    <n v="514"/>
    <n v="-5986"/>
    <n v="7.9076923076923072E-2"/>
    <x v="0"/>
    <n v="7"/>
    <x v="305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4741.0545000000002"/>
    <n v="6264.6766650000009"/>
    <n v="1523.6221650000007"/>
    <n v="1.3213677811550153"/>
    <x v="1"/>
    <n v="659"/>
    <x v="306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118200"/>
    <n v="87560"/>
    <n v="-30640"/>
    <n v="0.74077834179357027"/>
    <x v="0"/>
    <n v="803"/>
    <x v="307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4100"/>
    <n v="3087"/>
    <n v="-1013"/>
    <n v="0.75292682926829269"/>
    <x v="3"/>
    <n v="75"/>
    <x v="308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7800"/>
    <n v="1586"/>
    <n v="-6214"/>
    <n v="0.20333333333333334"/>
    <x v="0"/>
    <n v="16"/>
    <x v="309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6300"/>
    <n v="12812"/>
    <n v="6512"/>
    <n v="2.0336507936507937"/>
    <x v="1"/>
    <n v="121"/>
    <x v="310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59100"/>
    <n v="183345"/>
    <n v="124245"/>
    <n v="3.1022842639593908"/>
    <x v="1"/>
    <n v="3742"/>
    <x v="311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2200"/>
    <n v="8697"/>
    <n v="6497"/>
    <n v="3.9531818181818181"/>
    <x v="1"/>
    <n v="223"/>
    <x v="312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1400"/>
    <n v="4126"/>
    <n v="2726"/>
    <n v="2.9471428571428571"/>
    <x v="1"/>
    <n v="133"/>
    <x v="313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9500"/>
    <n v="3220"/>
    <n v="-6280"/>
    <n v="0.33894736842105261"/>
    <x v="0"/>
    <n v="31"/>
    <x v="314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10296.48"/>
    <n v="6865.3925499999996"/>
    <n v="-3431.08745"/>
    <n v="0.66677083333333331"/>
    <x v="0"/>
    <n v="108"/>
    <x v="315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6600"/>
    <n v="1269"/>
    <n v="-5331"/>
    <n v="0.19227272727272726"/>
    <x v="0"/>
    <n v="30"/>
    <x v="316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5700"/>
    <n v="903"/>
    <n v="-4797"/>
    <n v="0.15842105263157893"/>
    <x v="0"/>
    <n v="17"/>
    <x v="317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8400"/>
    <n v="3251"/>
    <n v="-5149"/>
    <n v="0.38702380952380955"/>
    <x v="3"/>
    <n v="64"/>
    <x v="318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84400"/>
    <n v="8092"/>
    <n v="-76308"/>
    <n v="9.5876777251184833E-2"/>
    <x v="0"/>
    <n v="80"/>
    <x v="319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170400"/>
    <n v="160422"/>
    <n v="-9978"/>
    <n v="0.94144366197183094"/>
    <x v="0"/>
    <n v="2468"/>
    <x v="320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17900"/>
    <n v="196377"/>
    <n v="78477"/>
    <n v="1.6656234096692113"/>
    <x v="1"/>
    <n v="5168"/>
    <x v="321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10720.762000000001"/>
    <n v="2587.4378400000001"/>
    <n v="-8133.3241600000001"/>
    <n v="0.24134831460674155"/>
    <x v="0"/>
    <n v="26"/>
    <x v="322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7100"/>
    <n v="11648"/>
    <n v="4548"/>
    <n v="1.6405633802816901"/>
    <x v="1"/>
    <n v="307"/>
    <x v="323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6500"/>
    <n v="5897"/>
    <n v="-603"/>
    <n v="0.90723076923076929"/>
    <x v="0"/>
    <n v="73"/>
    <x v="324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7200"/>
    <n v="3326"/>
    <n v="-3874"/>
    <n v="0.46194444444444444"/>
    <x v="0"/>
    <n v="128"/>
    <x v="32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2600"/>
    <n v="1002"/>
    <n v="-1598"/>
    <n v="0.38538461538461538"/>
    <x v="0"/>
    <n v="33"/>
    <x v="326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98700"/>
    <n v="131826"/>
    <n v="33126"/>
    <n v="1.3356231003039514"/>
    <x v="1"/>
    <n v="2441"/>
    <x v="327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93800"/>
    <n v="21477"/>
    <n v="-72323"/>
    <n v="0.22896588486140726"/>
    <x v="2"/>
    <n v="211"/>
    <x v="328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40594.345999999998"/>
    <n v="75081.471399999995"/>
    <n v="34487.125399999997"/>
    <n v="1.8495548961424333"/>
    <x v="1"/>
    <n v="1385"/>
    <x v="32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3300"/>
    <n v="14643"/>
    <n v="11343"/>
    <n v="4.4372727272727275"/>
    <x v="1"/>
    <n v="190"/>
    <x v="330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700"/>
    <n v="41396"/>
    <n v="20696"/>
    <n v="1.999806763285024"/>
    <x v="1"/>
    <n v="470"/>
    <x v="331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9600"/>
    <n v="11900"/>
    <n v="2300"/>
    <n v="1.2395833333333333"/>
    <x v="1"/>
    <n v="253"/>
    <x v="332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66200"/>
    <n v="123538"/>
    <n v="57338"/>
    <n v="1.8661329305135952"/>
    <x v="1"/>
    <n v="1113"/>
    <x v="333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73800"/>
    <n v="198628"/>
    <n v="24828"/>
    <n v="1.1428538550057536"/>
    <x v="1"/>
    <n v="2283"/>
    <x v="334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70700"/>
    <n v="68602"/>
    <n v="-2098"/>
    <n v="0.97032531824611035"/>
    <x v="0"/>
    <n v="1072"/>
    <x v="335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94500"/>
    <n v="116064"/>
    <n v="21564"/>
    <n v="1.2281904761904763"/>
    <x v="1"/>
    <n v="1095"/>
    <x v="336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69800"/>
    <n v="125042"/>
    <n v="55242"/>
    <n v="1.7914326647564469"/>
    <x v="1"/>
    <n v="1690"/>
    <x v="337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101734.31999999999"/>
    <n v="81338.193599999999"/>
    <n v="-20396.126399999994"/>
    <n v="0.79951577402787977"/>
    <x v="3"/>
    <n v="1297"/>
    <x v="338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37100"/>
    <n v="34964"/>
    <n v="-2136"/>
    <n v="0.94242587601078165"/>
    <x v="0"/>
    <n v="393"/>
    <x v="339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114300"/>
    <n v="96777"/>
    <n v="-17523"/>
    <n v="0.84669291338582675"/>
    <x v="0"/>
    <n v="1257"/>
    <x v="340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47900"/>
    <n v="31864"/>
    <n v="-16036"/>
    <n v="0.66521920668058454"/>
    <x v="0"/>
    <n v="328"/>
    <x v="341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9000"/>
    <n v="4853"/>
    <n v="-4147"/>
    <n v="0.53922222222222227"/>
    <x v="0"/>
    <n v="147"/>
    <x v="342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197600"/>
    <n v="82959"/>
    <n v="-114641"/>
    <n v="0.41983299595141699"/>
    <x v="0"/>
    <n v="830"/>
    <x v="343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89841.80799999999"/>
    <n v="27896.86822"/>
    <n v="-161944.93977999999"/>
    <n v="0.14694796954314721"/>
    <x v="0"/>
    <n v="331"/>
    <x v="344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8000"/>
    <n v="2758"/>
    <n v="-5242"/>
    <n v="0.34475"/>
    <x v="0"/>
    <n v="25"/>
    <x v="345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900"/>
    <n v="12607"/>
    <n v="11707"/>
    <n v="14.007777777777777"/>
    <x v="1"/>
    <n v="191"/>
    <x v="346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199000"/>
    <n v="142823"/>
    <n v="-56177"/>
    <n v="0.71770351758793971"/>
    <x v="0"/>
    <n v="3483"/>
    <x v="347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180800"/>
    <n v="95958"/>
    <n v="-84842"/>
    <n v="0.53074115044247783"/>
    <x v="0"/>
    <n v="923"/>
    <x v="348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100"/>
    <n v="5"/>
    <n v="-95"/>
    <n v="0.05"/>
    <x v="0"/>
    <n v="1"/>
    <x v="299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74100"/>
    <n v="94631"/>
    <n v="20531"/>
    <n v="1.2770715249662619"/>
    <x v="1"/>
    <n v="2013"/>
    <x v="349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2089.92"/>
    <n v="729.2328"/>
    <n v="-1360.6872000000001"/>
    <n v="0.34892857142857142"/>
    <x v="0"/>
    <n v="33"/>
    <x v="350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33600"/>
    <n v="137961"/>
    <n v="104361"/>
    <n v="4.105982142857143"/>
    <x v="1"/>
    <n v="1703"/>
    <x v="351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879.04050000000007"/>
    <n v="1087.7045400000002"/>
    <n v="208.66404000000011"/>
    <n v="1.237377049180328"/>
    <x v="1"/>
    <n v="80"/>
    <x v="352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3800"/>
    <n v="2241"/>
    <n v="-1559"/>
    <n v="0.58973684210526311"/>
    <x v="2"/>
    <n v="86"/>
    <x v="353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9974.7149999999983"/>
    <n v="3679.9190499999995"/>
    <n v="-6294.7959499999988"/>
    <n v="0.36892473118279573"/>
    <x v="0"/>
    <n v="40"/>
    <x v="354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2300"/>
    <n v="4253"/>
    <n v="1953"/>
    <n v="1.8491304347826087"/>
    <x v="1"/>
    <n v="41"/>
    <x v="355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7240.08"/>
    <n v="855.37439999999992"/>
    <n v="-6384.7056000000002"/>
    <n v="0.11814432989690721"/>
    <x v="0"/>
    <n v="23"/>
    <x v="356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4000"/>
    <n v="11948"/>
    <n v="7948"/>
    <n v="2.9870000000000001"/>
    <x v="1"/>
    <n v="187"/>
    <x v="357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71913.425999999992"/>
    <n v="162777.30455999999"/>
    <n v="90863.878559999997"/>
    <n v="2.2635175879396985"/>
    <x v="1"/>
    <n v="2875"/>
    <x v="358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5500"/>
    <n v="9546"/>
    <n v="4046"/>
    <n v="1.7356363636363636"/>
    <x v="1"/>
    <n v="88"/>
    <x v="359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00"/>
    <n v="13755"/>
    <n v="10055"/>
    <n v="3.7175675675675675"/>
    <x v="1"/>
    <n v="191"/>
    <x v="360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5200"/>
    <n v="8330"/>
    <n v="3130"/>
    <n v="1.601923076923077"/>
    <x v="1"/>
    <n v="139"/>
    <x v="361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900"/>
    <n v="14547"/>
    <n v="13647"/>
    <n v="16.163333333333334"/>
    <x v="1"/>
    <n v="186"/>
    <x v="362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1112.96"/>
    <n v="8162.866"/>
    <n v="7049.9059999999999"/>
    <n v="7.3343749999999996"/>
    <x v="1"/>
    <n v="112"/>
    <x v="363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1800"/>
    <n v="10658"/>
    <n v="8858"/>
    <n v="5.9211111111111112"/>
    <x v="1"/>
    <n v="101"/>
    <x v="364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9900"/>
    <n v="1870"/>
    <n v="-8030"/>
    <n v="0.18888888888888888"/>
    <x v="0"/>
    <n v="75"/>
    <x v="365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6263.8159999999998"/>
    <n v="17338.72452"/>
    <n v="11074.908520000001"/>
    <n v="2.7680769230769231"/>
    <x v="1"/>
    <n v="206"/>
    <x v="366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5400"/>
    <n v="14743"/>
    <n v="9343"/>
    <n v="2.730185185185185"/>
    <x v="1"/>
    <n v="154"/>
    <x v="367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12300"/>
    <n v="178965"/>
    <n v="66665"/>
    <n v="1.593633125556545"/>
    <x v="1"/>
    <n v="5966"/>
    <x v="368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189200"/>
    <n v="128410"/>
    <n v="-60790"/>
    <n v="0.67869978858350954"/>
    <x v="0"/>
    <n v="2176"/>
    <x v="369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900"/>
    <n v="14324"/>
    <n v="13424"/>
    <n v="15.915555555555555"/>
    <x v="1"/>
    <n v="169"/>
    <x v="370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22500"/>
    <n v="164291"/>
    <n v="141791"/>
    <n v="7.3018222222222224"/>
    <x v="1"/>
    <n v="2106"/>
    <x v="371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67400"/>
    <n v="22073"/>
    <n v="-145327"/>
    <n v="0.13185782556750297"/>
    <x v="0"/>
    <n v="441"/>
    <x v="372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2700"/>
    <n v="1479"/>
    <n v="-1221"/>
    <n v="0.54777777777777781"/>
    <x v="0"/>
    <n v="25"/>
    <x v="373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400"/>
    <n v="12275"/>
    <n v="8875"/>
    <n v="3.6102941176470589"/>
    <x v="1"/>
    <n v="131"/>
    <x v="374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49700"/>
    <n v="5098"/>
    <n v="-44602"/>
    <n v="0.10257545271629778"/>
    <x v="0"/>
    <n v="127"/>
    <x v="375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78200"/>
    <n v="24882"/>
    <n v="-153318"/>
    <n v="0.13962962962962963"/>
    <x v="0"/>
    <n v="355"/>
    <x v="376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8672.9760000000006"/>
    <n v="3507.7369600000002"/>
    <n v="-5165.2390400000004"/>
    <n v="0.40444444444444444"/>
    <x v="0"/>
    <n v="44"/>
    <x v="37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2500"/>
    <n v="4008"/>
    <n v="1508"/>
    <n v="1.6032"/>
    <x v="1"/>
    <n v="84"/>
    <x v="378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5300"/>
    <n v="9749"/>
    <n v="4449"/>
    <n v="1.8394339622641509"/>
    <x v="1"/>
    <n v="155"/>
    <x v="37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9100"/>
    <n v="5803"/>
    <n v="-3297"/>
    <n v="0.63769230769230767"/>
    <x v="0"/>
    <n v="67"/>
    <x v="380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6300"/>
    <n v="14199"/>
    <n v="7899"/>
    <n v="2.2538095238095237"/>
    <x v="1"/>
    <n v="189"/>
    <x v="381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14400"/>
    <n v="196779"/>
    <n v="82379"/>
    <n v="1.7200961538461539"/>
    <x v="1"/>
    <n v="4799"/>
    <x v="382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38900"/>
    <n v="56859"/>
    <n v="17959"/>
    <n v="1.4616709511568124"/>
    <x v="1"/>
    <n v="1137"/>
    <x v="383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135500"/>
    <n v="103554"/>
    <n v="-31946"/>
    <n v="0.76423616236162362"/>
    <x v="0"/>
    <n v="1068"/>
    <x v="384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109000"/>
    <n v="42795"/>
    <n v="-66205"/>
    <n v="0.39261467889908258"/>
    <x v="0"/>
    <n v="424"/>
    <x v="385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24502.89599999999"/>
    <n v="14031.519759999999"/>
    <n v="-110471.37624"/>
    <n v="0.11270034843205574"/>
    <x v="3"/>
    <n v="145"/>
    <x v="386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83000"/>
    <n v="101352"/>
    <n v="18352"/>
    <n v="1.2211084337349398"/>
    <x v="1"/>
    <n v="1152"/>
    <x v="387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2400"/>
    <n v="4477"/>
    <n v="2077"/>
    <n v="1.8654166666666667"/>
    <x v="1"/>
    <n v="50"/>
    <x v="388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60400"/>
    <n v="4393"/>
    <n v="-56007"/>
    <n v="7.27317880794702E-2"/>
    <x v="0"/>
    <n v="151"/>
    <x v="389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102900"/>
    <n v="67546"/>
    <n v="-35354"/>
    <n v="0.65642371234207963"/>
    <x v="0"/>
    <n v="1608"/>
    <x v="390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46873.919999999998"/>
    <n v="107323.36319999999"/>
    <n v="60449.443199999994"/>
    <n v="2.2896178343949045"/>
    <x v="1"/>
    <n v="3059"/>
    <x v="391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800"/>
    <n v="3755"/>
    <n v="2955"/>
    <n v="4.6937499999999996"/>
    <x v="1"/>
    <n v="34"/>
    <x v="392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7100"/>
    <n v="9238"/>
    <n v="2138"/>
    <n v="1.3011267605633803"/>
    <x v="1"/>
    <n v="220"/>
    <x v="393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32067.16"/>
    <n v="53569.547200000001"/>
    <n v="21502.387200000001"/>
    <n v="1.6705422993492409"/>
    <x v="1"/>
    <n v="1604"/>
    <x v="394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8100"/>
    <n v="14083"/>
    <n v="5983"/>
    <n v="1.738641975308642"/>
    <x v="1"/>
    <n v="454"/>
    <x v="39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1823.3349999999998"/>
    <n v="13087.255099999998"/>
    <n v="11263.920099999999"/>
    <n v="7.1776470588235295"/>
    <x v="1"/>
    <n v="123"/>
    <x v="396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97300"/>
    <n v="62127"/>
    <n v="-35173"/>
    <n v="0.63850976361767731"/>
    <x v="0"/>
    <n v="941"/>
    <x v="397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100"/>
    <n v="2"/>
    <n v="-98"/>
    <n v="0.02"/>
    <x v="0"/>
    <n v="1"/>
    <x v="50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900"/>
    <n v="13772"/>
    <n v="12872"/>
    <n v="15.302222222222222"/>
    <x v="1"/>
    <n v="299"/>
    <x v="398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7300"/>
    <n v="2946"/>
    <n v="-4354"/>
    <n v="0.40356164383561643"/>
    <x v="0"/>
    <n v="40"/>
    <x v="399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146145.12"/>
    <n v="126007.24799999999"/>
    <n v="-20137.872000000003"/>
    <n v="0.86220633299284977"/>
    <x v="0"/>
    <n v="3015"/>
    <x v="400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48900"/>
    <n v="154321"/>
    <n v="105421"/>
    <n v="3.1558486707566464"/>
    <x v="1"/>
    <n v="2237"/>
    <x v="401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29600"/>
    <n v="26527"/>
    <n v="-3073"/>
    <n v="0.89618243243243245"/>
    <x v="0"/>
    <n v="435"/>
    <x v="402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39300"/>
    <n v="71583"/>
    <n v="32283"/>
    <n v="1.8214503816793892"/>
    <x v="1"/>
    <n v="645"/>
    <x v="403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489.95700000000005"/>
    <n v="1743.6705000000002"/>
    <n v="1253.7135000000001"/>
    <n v="3.5588235294117645"/>
    <x v="1"/>
    <n v="484"/>
    <x v="404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6866.8799999999992"/>
    <n v="9053.0855999999985"/>
    <n v="2186.2055999999993"/>
    <n v="1.3183695652173912"/>
    <x v="1"/>
    <n v="154"/>
    <x v="40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135600"/>
    <n v="62804"/>
    <n v="-72796"/>
    <n v="0.46315634218289087"/>
    <x v="0"/>
    <n v="714"/>
    <x v="406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153700"/>
    <n v="55536"/>
    <n v="-98164"/>
    <n v="0.36132726089785294"/>
    <x v="2"/>
    <n v="1111"/>
    <x v="407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7800"/>
    <n v="8161"/>
    <n v="361"/>
    <n v="1.0462820512820512"/>
    <x v="1"/>
    <n v="82"/>
    <x v="408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2100"/>
    <n v="14046"/>
    <n v="11946"/>
    <n v="6.6885714285714286"/>
    <x v="1"/>
    <n v="134"/>
    <x v="409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189500"/>
    <n v="117628"/>
    <n v="-71872"/>
    <n v="0.62072823218997364"/>
    <x v="2"/>
    <n v="1089"/>
    <x v="410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188200"/>
    <n v="159405"/>
    <n v="-28795"/>
    <n v="0.84699787460148779"/>
    <x v="0"/>
    <n v="5497"/>
    <x v="411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3500"/>
    <n v="12552"/>
    <n v="-100948"/>
    <n v="0.11059030837004405"/>
    <x v="0"/>
    <n v="418"/>
    <x v="412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134600"/>
    <n v="59007"/>
    <n v="-75593"/>
    <n v="0.43838781575037145"/>
    <x v="0"/>
    <n v="1439"/>
    <x v="413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1700"/>
    <n v="943"/>
    <n v="-757"/>
    <n v="0.55470588235294116"/>
    <x v="0"/>
    <n v="15"/>
    <x v="414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122185.68"/>
    <n v="70133.983200000002"/>
    <n v="-52051.696799999991"/>
    <n v="0.57399511301160666"/>
    <x v="0"/>
    <n v="1999"/>
    <x v="415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13800"/>
    <n v="140469"/>
    <n v="26669"/>
    <n v="1.2343497363796134"/>
    <x v="1"/>
    <n v="5203"/>
    <x v="416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5000"/>
    <n v="6423"/>
    <n v="1423"/>
    <n v="1.2846"/>
    <x v="1"/>
    <n v="94"/>
    <x v="417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9400"/>
    <n v="6015"/>
    <n v="-3385"/>
    <n v="0.63989361702127656"/>
    <x v="0"/>
    <n v="118"/>
    <x v="418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8700"/>
    <n v="11075"/>
    <n v="2375"/>
    <n v="1.2729885057471264"/>
    <x v="1"/>
    <n v="205"/>
    <x v="419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47800"/>
    <n v="15723"/>
    <n v="-132077"/>
    <n v="0.10638024357239513"/>
    <x v="0"/>
    <n v="162"/>
    <x v="420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5100"/>
    <n v="2064"/>
    <n v="-3036"/>
    <n v="0.40470588235294119"/>
    <x v="0"/>
    <n v="83"/>
    <x v="421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700"/>
    <n v="7767"/>
    <n v="5067"/>
    <n v="2.8766666666666665"/>
    <x v="1"/>
    <n v="92"/>
    <x v="422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1800"/>
    <n v="10313"/>
    <n v="8513"/>
    <n v="5.7294444444444448"/>
    <x v="1"/>
    <n v="219"/>
    <x v="423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74500"/>
    <n v="197018"/>
    <n v="22518"/>
    <n v="1.1290429799426933"/>
    <x v="1"/>
    <n v="2526"/>
    <x v="424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101400"/>
    <n v="47037"/>
    <n v="-54363"/>
    <n v="0.46387573964497042"/>
    <x v="0"/>
    <n v="747"/>
    <x v="42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191000"/>
    <n v="173191"/>
    <n v="-17809"/>
    <n v="0.90675916230366493"/>
    <x v="3"/>
    <n v="2138"/>
    <x v="426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8100"/>
    <n v="5487"/>
    <n v="-2613"/>
    <n v="0.67740740740740746"/>
    <x v="0"/>
    <n v="84"/>
    <x v="427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5100"/>
    <n v="9817"/>
    <n v="4717"/>
    <n v="1.9249019607843136"/>
    <x v="1"/>
    <n v="94"/>
    <x v="428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7700"/>
    <n v="6369"/>
    <n v="-1331"/>
    <n v="0.82714285714285718"/>
    <x v="0"/>
    <n v="91"/>
    <x v="429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121400"/>
    <n v="65755"/>
    <n v="-55645"/>
    <n v="0.54163920922570019"/>
    <x v="0"/>
    <n v="792"/>
    <x v="430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4030.56"/>
    <n v="673.99919999999997"/>
    <n v="-3356.5608000000002"/>
    <n v="0.16722222222222222"/>
    <x v="3"/>
    <n v="10"/>
    <x v="431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63456.62"/>
    <n v="191042.60599999997"/>
    <n v="27585.985999999975"/>
    <n v="1.168766404199475"/>
    <x v="1"/>
    <n v="1713"/>
    <x v="432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300"/>
    <n v="13678"/>
    <n v="12378"/>
    <n v="10.521538461538462"/>
    <x v="1"/>
    <n v="249"/>
    <x v="433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8100"/>
    <n v="9969"/>
    <n v="1869"/>
    <n v="1.2307407407407407"/>
    <x v="1"/>
    <n v="192"/>
    <x v="434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8300"/>
    <n v="14827"/>
    <n v="6527"/>
    <n v="1.7863855421686747"/>
    <x v="1"/>
    <n v="247"/>
    <x v="435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28400"/>
    <n v="100900"/>
    <n v="72500"/>
    <n v="3.5528169014084505"/>
    <x v="1"/>
    <n v="2293"/>
    <x v="436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02500"/>
    <n v="165954"/>
    <n v="63454"/>
    <n v="1.6190634146341463"/>
    <x v="1"/>
    <n v="3131"/>
    <x v="437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7000"/>
    <n v="1744"/>
    <n v="-5256"/>
    <n v="0.24914285714285714"/>
    <x v="0"/>
    <n v="32"/>
    <x v="438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5791.7699999999995"/>
    <n v="11509.534049999998"/>
    <n v="5717.7640499999989"/>
    <n v="1.987222222222222"/>
    <x v="1"/>
    <n v="143"/>
    <x v="439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9300"/>
    <n v="3232"/>
    <n v="-6068"/>
    <n v="0.34752688172043011"/>
    <x v="3"/>
    <n v="90"/>
    <x v="440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6200"/>
    <n v="10938"/>
    <n v="4738"/>
    <n v="1.7641935483870967"/>
    <x v="1"/>
    <n v="296"/>
    <x v="441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2100"/>
    <n v="10739"/>
    <n v="8639"/>
    <n v="5.1138095238095236"/>
    <x v="1"/>
    <n v="170"/>
    <x v="442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6800"/>
    <n v="5579"/>
    <n v="-1221"/>
    <n v="0.82044117647058823"/>
    <x v="0"/>
    <n v="186"/>
    <x v="443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186950.81599999999"/>
    <n v="45477.713320000003"/>
    <n v="-141473.10267999998"/>
    <n v="0.24326030927835054"/>
    <x v="3"/>
    <n v="439"/>
    <x v="444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89900"/>
    <n v="45384"/>
    <n v="-44516"/>
    <n v="0.50482758620689661"/>
    <x v="0"/>
    <n v="605"/>
    <x v="4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129.69450000000001"/>
    <n v="1254.1458150000001"/>
    <n v="1124.451315"/>
    <n v="9.67"/>
    <x v="1"/>
    <n v="86"/>
    <x v="446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74.64"/>
    <n v="2.9855999999999998"/>
    <n v="-71.654399999999995"/>
    <n v="3.9999999999999994E-2"/>
    <x v="0"/>
    <n v="1"/>
    <x v="447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48400"/>
    <n v="182302"/>
    <n v="33902"/>
    <n v="1.2284501347708894"/>
    <x v="1"/>
    <n v="6286"/>
    <x v="44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4800"/>
    <n v="3045"/>
    <n v="-1755"/>
    <n v="0.63437500000000002"/>
    <x v="0"/>
    <n v="31"/>
    <x v="449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182400"/>
    <n v="102749"/>
    <n v="-79651"/>
    <n v="0.56331688596491225"/>
    <x v="0"/>
    <n v="1181"/>
    <x v="450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000"/>
    <n v="1763"/>
    <n v="-2237"/>
    <n v="0.44074999999999998"/>
    <x v="0"/>
    <n v="39"/>
    <x v="451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6500"/>
    <n v="137904"/>
    <n v="21404"/>
    <n v="1.1837253218884121"/>
    <x v="1"/>
    <n v="3727"/>
    <x v="452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46400"/>
    <n v="152438"/>
    <n v="6038"/>
    <n v="1.041243169398907"/>
    <x v="1"/>
    <n v="1605"/>
    <x v="453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5000"/>
    <n v="1332"/>
    <n v="-3668"/>
    <n v="0.26640000000000003"/>
    <x v="0"/>
    <n v="46"/>
    <x v="45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3800"/>
    <n v="118706"/>
    <n v="84906"/>
    <n v="3.5120118343195266"/>
    <x v="1"/>
    <n v="2120"/>
    <x v="455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6300"/>
    <n v="5674"/>
    <n v="-626"/>
    <n v="0.90063492063492068"/>
    <x v="0"/>
    <n v="105"/>
    <x v="456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2400"/>
    <n v="4119"/>
    <n v="1719"/>
    <n v="1.7162500000000001"/>
    <x v="1"/>
    <n v="50"/>
    <x v="457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98800"/>
    <n v="139354"/>
    <n v="40554"/>
    <n v="1.4104655870445344"/>
    <x v="1"/>
    <n v="2080"/>
    <x v="458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188800"/>
    <n v="57734"/>
    <n v="-131066"/>
    <n v="0.30579449152542371"/>
    <x v="0"/>
    <n v="535"/>
    <x v="459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34300"/>
    <n v="145265"/>
    <n v="10965"/>
    <n v="1.0816455696202532"/>
    <x v="1"/>
    <n v="2105"/>
    <x v="460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71200"/>
    <n v="95020"/>
    <n v="23820"/>
    <n v="1.3345505617977529"/>
    <x v="1"/>
    <n v="2436"/>
    <x v="461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4700"/>
    <n v="8829"/>
    <n v="4129"/>
    <n v="1.8785106382978722"/>
    <x v="1"/>
    <n v="80"/>
    <x v="462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1200"/>
    <n v="3984"/>
    <n v="2784"/>
    <n v="3.32"/>
    <x v="1"/>
    <n v="42"/>
    <x v="463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1044.96"/>
    <n v="6010.7591999999995"/>
    <n v="4965.7991999999995"/>
    <n v="5.7521428571428563"/>
    <x v="1"/>
    <n v="139"/>
    <x v="46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00"/>
    <n v="1620"/>
    <n v="-2380"/>
    <n v="0.40500000000000003"/>
    <x v="0"/>
    <n v="16"/>
    <x v="46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5600"/>
    <n v="10328"/>
    <n v="4728"/>
    <n v="1.8442857142857143"/>
    <x v="1"/>
    <n v="159"/>
    <x v="466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3600"/>
    <n v="10289"/>
    <n v="6689"/>
    <n v="2.8580555555555556"/>
    <x v="1"/>
    <n v="381"/>
    <x v="467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734.1979999999999"/>
    <n v="11912.091619999999"/>
    <n v="8177.8936199999989"/>
    <n v="3.19"/>
    <x v="1"/>
    <n v="194"/>
    <x v="468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153800"/>
    <n v="60342"/>
    <n v="-93458"/>
    <n v="0.39234070221066319"/>
    <x v="0"/>
    <n v="575"/>
    <x v="469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5000"/>
    <n v="8907"/>
    <n v="3907"/>
    <n v="1.7814000000000001"/>
    <x v="1"/>
    <n v="106"/>
    <x v="470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4000"/>
    <n v="14606"/>
    <n v="10606"/>
    <n v="3.6515"/>
    <x v="1"/>
    <n v="142"/>
    <x v="471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7400"/>
    <n v="8432"/>
    <n v="1032"/>
    <n v="1.1394594594594594"/>
    <x v="1"/>
    <n v="211"/>
    <x v="472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191500"/>
    <n v="57122"/>
    <n v="-134378"/>
    <n v="0.29828720626631855"/>
    <x v="0"/>
    <n v="1120"/>
    <x v="473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8500"/>
    <n v="4613"/>
    <n v="-3887"/>
    <n v="0.54270588235294115"/>
    <x v="0"/>
    <n v="113"/>
    <x v="474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68800"/>
    <n v="162603"/>
    <n v="93803"/>
    <n v="2.3634156976744185"/>
    <x v="1"/>
    <n v="2756"/>
    <x v="47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2890.9920000000002"/>
    <n v="14828.379800000001"/>
    <n v="11937.3878"/>
    <n v="5.1291666666666664"/>
    <x v="1"/>
    <n v="173"/>
    <x v="476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8600"/>
    <n v="8656"/>
    <n v="56"/>
    <n v="1.0065116279069768"/>
    <x v="1"/>
    <n v="87"/>
    <x v="477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196600"/>
    <n v="159931"/>
    <n v="-36669"/>
    <n v="0.81348423194303154"/>
    <x v="0"/>
    <n v="1538"/>
    <x v="478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4200"/>
    <n v="689"/>
    <n v="-3511"/>
    <n v="0.16404761904761905"/>
    <x v="0"/>
    <n v="9"/>
    <x v="479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91400"/>
    <n v="48236"/>
    <n v="-43164"/>
    <n v="0.52774617067833696"/>
    <x v="0"/>
    <n v="554"/>
    <x v="480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35655.567999999999"/>
    <n v="92777.956179999994"/>
    <n v="57122.388179999994"/>
    <n v="2.6020608108108108"/>
    <x v="1"/>
    <n v="1572"/>
    <x v="481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109134.948"/>
    <n v="33540.325519999999"/>
    <n v="-75594.622480000005"/>
    <n v="0.30732891832229581"/>
    <x v="0"/>
    <n v="648"/>
    <x v="482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6263.8159999999998"/>
    <n v="845.61515999999995"/>
    <n v="-5418.2008399999995"/>
    <n v="0.13500000000000001"/>
    <x v="0"/>
    <n v="21"/>
    <x v="483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10300"/>
    <n v="197024"/>
    <n v="86724"/>
    <n v="1.7862556663644606"/>
    <x v="1"/>
    <n v="2346"/>
    <x v="484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5300"/>
    <n v="11663"/>
    <n v="6363"/>
    <n v="2.2005660377358489"/>
    <x v="1"/>
    <n v="115"/>
    <x v="485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9867.4599999999991"/>
    <n v="10016.544449999999"/>
    <n v="149.08445000000029"/>
    <n v="1.015108695652174"/>
    <x v="1"/>
    <n v="85"/>
    <x v="486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2400"/>
    <n v="4596"/>
    <n v="2196"/>
    <n v="1.915"/>
    <x v="1"/>
    <n v="144"/>
    <x v="487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56800"/>
    <n v="173437"/>
    <n v="116637"/>
    <n v="3.0534683098591549"/>
    <x v="1"/>
    <n v="2443"/>
    <x v="488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191000"/>
    <n v="45831"/>
    <n v="-145169"/>
    <n v="0.23995287958115183"/>
    <x v="3"/>
    <n v="595"/>
    <x v="489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900"/>
    <n v="6514"/>
    <n v="5614"/>
    <n v="7.2377777777777776"/>
    <x v="1"/>
    <n v="64"/>
    <x v="490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2500"/>
    <n v="13684"/>
    <n v="11184"/>
    <n v="5.4736000000000002"/>
    <x v="1"/>
    <n v="268"/>
    <x v="491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61.13600000000002"/>
    <n v="1911.4087200000001"/>
    <n v="1450.2727200000002"/>
    <n v="4.1450000000000005"/>
    <x v="1"/>
    <n v="195"/>
    <x v="49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183800"/>
    <n v="1667"/>
    <n v="-182133"/>
    <n v="9.0696409140369975E-3"/>
    <x v="0"/>
    <n v="54"/>
    <x v="493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9800"/>
    <n v="3349"/>
    <n v="-6451"/>
    <n v="0.34173469387755101"/>
    <x v="0"/>
    <n v="120"/>
    <x v="494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7869.907000000003"/>
    <n v="6674.5112850000005"/>
    <n v="-21195.395715000002"/>
    <n v="0.23948810754912098"/>
    <x v="0"/>
    <n v="579"/>
    <x v="495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163800"/>
    <n v="78743"/>
    <n v="-85057"/>
    <n v="0.48072649572649573"/>
    <x v="0"/>
    <n v="2072"/>
    <x v="496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100"/>
    <n v="0"/>
    <n v="-100"/>
    <n v="0"/>
    <x v="0"/>
    <n v="0"/>
    <x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153600"/>
    <n v="107743"/>
    <n v="-45857"/>
    <n v="0.70145182291666663"/>
    <x v="0"/>
    <n v="1796"/>
    <x v="497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904.28"/>
    <n v="4791.9884000000002"/>
    <n v="3887.7084000000004"/>
    <n v="5.2992307692307694"/>
    <x v="1"/>
    <n v="186"/>
    <x v="498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25500"/>
    <n v="45983"/>
    <n v="20483"/>
    <n v="1.8032549019607844"/>
    <x v="1"/>
    <n v="460"/>
    <x v="499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8044.1249999999991"/>
    <n v="7426.3361999999988"/>
    <n v="-617.78880000000026"/>
    <n v="0.92319999999999991"/>
    <x v="0"/>
    <n v="62"/>
    <x v="500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89900"/>
    <n v="12497"/>
    <n v="-77403"/>
    <n v="0.13901001112347053"/>
    <x v="0"/>
    <n v="347"/>
    <x v="501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18000"/>
    <n v="166874"/>
    <n v="148874"/>
    <n v="9.2707777777777771"/>
    <x v="1"/>
    <n v="2528"/>
    <x v="502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2100"/>
    <n v="837"/>
    <n v="-1263"/>
    <n v="0.39857142857142858"/>
    <x v="0"/>
    <n v="19"/>
    <x v="503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72700"/>
    <n v="193820"/>
    <n v="21120"/>
    <n v="1.1222929936305732"/>
    <x v="1"/>
    <n v="3657"/>
    <x v="50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168500"/>
    <n v="119510"/>
    <n v="-48990"/>
    <n v="0.70925816023738875"/>
    <x v="0"/>
    <n v="1258"/>
    <x v="50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5425.68"/>
    <n v="6461.4283999999998"/>
    <n v="1035.7483999999995"/>
    <n v="1.1908974358974358"/>
    <x v="1"/>
    <n v="131"/>
    <x v="506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147800"/>
    <n v="35498"/>
    <n v="-112302"/>
    <n v="0.24017591339648173"/>
    <x v="0"/>
    <n v="362"/>
    <x v="507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9100"/>
    <n v="12678"/>
    <n v="3578"/>
    <n v="1.3931868131868133"/>
    <x v="1"/>
    <n v="239"/>
    <x v="508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8300"/>
    <n v="3260"/>
    <n v="-5040"/>
    <n v="0.39277108433734942"/>
    <x v="3"/>
    <n v="35"/>
    <x v="50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150422.924"/>
    <n v="33753.515959999997"/>
    <n v="-116669.40804000001"/>
    <n v="0.22439077144917086"/>
    <x v="3"/>
    <n v="528"/>
    <x v="510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6419.04"/>
    <n v="3580.4807999999998"/>
    <n v="-2838.5592000000001"/>
    <n v="0.55779069767441858"/>
    <x v="0"/>
    <n v="133"/>
    <x v="511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125400"/>
    <n v="53324"/>
    <n v="-72076"/>
    <n v="0.42523125996810207"/>
    <x v="0"/>
    <n v="846"/>
    <x v="512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5900"/>
    <n v="6608"/>
    <n v="708"/>
    <n v="1.1200000000000001"/>
    <x v="1"/>
    <n v="78"/>
    <x v="513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8800"/>
    <n v="622"/>
    <n v="-8178"/>
    <n v="7.0681818181818179E-2"/>
    <x v="0"/>
    <n v="10"/>
    <x v="514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77700"/>
    <n v="180802"/>
    <n v="3102"/>
    <n v="1.0174563871693867"/>
    <x v="1"/>
    <n v="1773"/>
    <x v="51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800"/>
    <n v="3406"/>
    <n v="2606"/>
    <n v="4.2575000000000003"/>
    <x v="1"/>
    <n v="32"/>
    <x v="516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7600"/>
    <n v="11061"/>
    <n v="3461"/>
    <n v="1.4553947368421052"/>
    <x v="1"/>
    <n v="369"/>
    <x v="517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50500"/>
    <n v="16389"/>
    <n v="-34111"/>
    <n v="0.32453465346534655"/>
    <x v="0"/>
    <n v="191"/>
    <x v="518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900"/>
    <n v="6303"/>
    <n v="5403"/>
    <n v="7.003333333333333"/>
    <x v="1"/>
    <n v="89"/>
    <x v="519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96700"/>
    <n v="81136"/>
    <n v="-15564"/>
    <n v="0.83904860392967939"/>
    <x v="0"/>
    <n v="1979"/>
    <x v="520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2100"/>
    <n v="1768"/>
    <n v="-332"/>
    <n v="0.84190476190476193"/>
    <x v="0"/>
    <n v="63"/>
    <x v="521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8300"/>
    <n v="12944"/>
    <n v="4644"/>
    <n v="1.5595180722891566"/>
    <x v="1"/>
    <n v="147"/>
    <x v="522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41218.88"/>
    <n v="140681.47199999998"/>
    <n v="-537.40800000002491"/>
    <n v="0.99619450317124714"/>
    <x v="0"/>
    <n v="6080"/>
    <x v="523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10841.22"/>
    <n v="8705.4996599999995"/>
    <n v="-2135.7203399999999"/>
    <n v="0.80300000000000005"/>
    <x v="0"/>
    <n v="80"/>
    <x v="524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5100"/>
    <n v="574"/>
    <n v="-4526"/>
    <n v="0.11254901960784314"/>
    <x v="0"/>
    <n v="9"/>
    <x v="525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105000"/>
    <n v="96328"/>
    <n v="-8672"/>
    <n v="0.91740952380952379"/>
    <x v="0"/>
    <n v="1784"/>
    <x v="526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202479.88399999999"/>
    <n v="193411.12775999997"/>
    <n v="-9068.756240000017"/>
    <n v="0.95521156936261375"/>
    <x v="2"/>
    <n v="3640"/>
    <x v="52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1194.24"/>
    <n v="6005.5343999999996"/>
    <n v="4811.2943999999998"/>
    <n v="5.0287499999999996"/>
    <x v="1"/>
    <n v="126"/>
    <x v="528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39249.448"/>
    <n v="221746.31388"/>
    <n v="82496.865879999998"/>
    <n v="1.5924394463667819"/>
    <x v="1"/>
    <n v="2218"/>
    <x v="529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89100"/>
    <n v="13385"/>
    <n v="-75715"/>
    <n v="0.15022446689113356"/>
    <x v="0"/>
    <n v="243"/>
    <x v="530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2788.6299999999997"/>
    <n v="13442.269149999998"/>
    <n v="10653.639149999999"/>
    <n v="4.820384615384615"/>
    <x v="1"/>
    <n v="202"/>
    <x v="531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0510.99"/>
    <n v="15763.267349999998"/>
    <n v="5252.2773499999985"/>
    <n v="1.4996938775510202"/>
    <x v="1"/>
    <n v="140"/>
    <x v="532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2162.462000000001"/>
    <n v="14257.028175000001"/>
    <n v="2094.5661749999999"/>
    <n v="1.1722156398104264"/>
    <x v="1"/>
    <n v="1052"/>
    <x v="53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151300"/>
    <n v="57034"/>
    <n v="-94266"/>
    <n v="0.37695968274950431"/>
    <x v="0"/>
    <n v="1296"/>
    <x v="534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9800"/>
    <n v="7120"/>
    <n v="-2680"/>
    <n v="0.72653061224489801"/>
    <x v="0"/>
    <n v="77"/>
    <x v="53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5300"/>
    <n v="14097"/>
    <n v="8797"/>
    <n v="2.6598113207547169"/>
    <x v="1"/>
    <n v="247"/>
    <x v="536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190913.9"/>
    <n v="46211.889299999995"/>
    <n v="-144702.01069999998"/>
    <n v="0.24205617977528088"/>
    <x v="0"/>
    <n v="395"/>
    <x v="537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92752.66"/>
    <n v="2324.8393999999998"/>
    <n v="-90427.820600000006"/>
    <n v="2.5064935064935061E-2"/>
    <x v="0"/>
    <n v="49"/>
    <x v="538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84900"/>
    <n v="13864"/>
    <n v="-71036"/>
    <n v="0.1632979976442874"/>
    <x v="0"/>
    <n v="180"/>
    <x v="539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800"/>
    <n v="7742"/>
    <n v="4942"/>
    <n v="2.7650000000000001"/>
    <x v="1"/>
    <n v="84"/>
    <x v="540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184800"/>
    <n v="164109"/>
    <n v="-20691"/>
    <n v="0.88803571428571426"/>
    <x v="0"/>
    <n v="2690"/>
    <x v="54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4200"/>
    <n v="6870"/>
    <n v="2670"/>
    <n v="1.6357142857142857"/>
    <x v="1"/>
    <n v="88"/>
    <x v="542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1300"/>
    <n v="12597"/>
    <n v="11297"/>
    <n v="9.69"/>
    <x v="1"/>
    <n v="156"/>
    <x v="543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66100"/>
    <n v="179074"/>
    <n v="112974"/>
    <n v="2.7091376701966716"/>
    <x v="1"/>
    <n v="2985"/>
    <x v="544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9500"/>
    <n v="83843"/>
    <n v="54343"/>
    <n v="2.8421355932203389"/>
    <x v="1"/>
    <n v="762"/>
    <x v="545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108.452"/>
    <n v="4.3380799999999997"/>
    <n v="-104.11391999999999"/>
    <n v="0.04"/>
    <x v="3"/>
    <n v="1"/>
    <x v="546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125277.56"/>
    <n v="73453.968800000002"/>
    <n v="-51823.591199999995"/>
    <n v="0.58632981676846196"/>
    <x v="0"/>
    <n v="2779"/>
    <x v="547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000"/>
    <n v="8866"/>
    <n v="-134"/>
    <n v="0.98511111111111116"/>
    <x v="0"/>
    <n v="92"/>
    <x v="54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170600"/>
    <n v="75022"/>
    <n v="-95578"/>
    <n v="0.43975381008206332"/>
    <x v="0"/>
    <n v="1028"/>
    <x v="549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7090.7999999999993"/>
    <n v="10754.1312"/>
    <n v="3663.3312000000005"/>
    <n v="1.5166315789473686"/>
    <x v="1"/>
    <n v="554"/>
    <x v="550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907.86150000000009"/>
    <n v="2030.2953450000002"/>
    <n v="1122.433845"/>
    <n v="2.2363492063492063"/>
    <x v="1"/>
    <n v="135"/>
    <x v="551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5200"/>
    <n v="12467"/>
    <n v="7267"/>
    <n v="2.3975"/>
    <x v="1"/>
    <n v="122"/>
    <x v="552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6000"/>
    <n v="11960"/>
    <n v="5960"/>
    <n v="1.9933333333333334"/>
    <x v="1"/>
    <n v="221"/>
    <x v="553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5800"/>
    <n v="7966"/>
    <n v="2166"/>
    <n v="1.373448275862069"/>
    <x v="1"/>
    <n v="126"/>
    <x v="554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5300"/>
    <n v="106321"/>
    <n v="1021"/>
    <n v="1.009696106362773"/>
    <x v="1"/>
    <n v="1022"/>
    <x v="555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20000"/>
    <n v="158832"/>
    <n v="138832"/>
    <n v="7.9416000000000002"/>
    <x v="1"/>
    <n v="3177"/>
    <x v="55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253.56"/>
    <n v="12028.411319999999"/>
    <n v="8774.8513199999998"/>
    <n v="3.6969999999999996"/>
    <x v="1"/>
    <n v="198"/>
    <x v="557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0736.748"/>
    <n v="1376.2558799999999"/>
    <n v="-9360.492119999999"/>
    <n v="0.12818181818181817"/>
    <x v="0"/>
    <n v="26"/>
    <x v="558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2573.7199999999998"/>
    <n v="3552.4292"/>
    <n v="978.70920000000024"/>
    <n v="1.3802702702702705"/>
    <x v="1"/>
    <n v="85"/>
    <x v="559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168700"/>
    <n v="141393"/>
    <n v="-27307"/>
    <n v="0.83813278008298753"/>
    <x v="0"/>
    <n v="1790"/>
    <x v="560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94900"/>
    <n v="194166"/>
    <n v="99266"/>
    <n v="2.0460063224446787"/>
    <x v="1"/>
    <n v="3596"/>
    <x v="561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9300"/>
    <n v="4124"/>
    <n v="-5176"/>
    <n v="0.44344086021505374"/>
    <x v="0"/>
    <n v="37"/>
    <x v="562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6800"/>
    <n v="14865"/>
    <n v="8065"/>
    <n v="2.1860294117647059"/>
    <x v="1"/>
    <n v="244"/>
    <x v="563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72400"/>
    <n v="134688"/>
    <n v="62288"/>
    <n v="1.8603314917127072"/>
    <x v="1"/>
    <n v="5180"/>
    <x v="56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1558.254999999997"/>
    <n v="51165.997749999995"/>
    <n v="29607.742749999998"/>
    <n v="2.3733830845771147"/>
    <x v="1"/>
    <n v="589"/>
    <x v="565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1200"/>
    <n v="95364"/>
    <n v="64164"/>
    <n v="3.0565384615384614"/>
    <x v="1"/>
    <n v="2725"/>
    <x v="566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3753.9249999999997"/>
    <n v="3534.0522499999997"/>
    <n v="-219.87275"/>
    <n v="0.94142857142857139"/>
    <x v="0"/>
    <n v="35"/>
    <x v="567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9000"/>
    <n v="4896"/>
    <n v="-4104"/>
    <n v="0.54400000000000004"/>
    <x v="3"/>
    <n v="94"/>
    <x v="568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6700"/>
    <n v="7496"/>
    <n v="796"/>
    <n v="1.1188059701492536"/>
    <x v="1"/>
    <n v="300"/>
    <x v="569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2700"/>
    <n v="9967"/>
    <n v="7267"/>
    <n v="3.6914814814814814"/>
    <x v="1"/>
    <n v="144"/>
    <x v="570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83300"/>
    <n v="52421"/>
    <n v="-30879"/>
    <n v="0.62930372148859548"/>
    <x v="0"/>
    <n v="558"/>
    <x v="571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9700"/>
    <n v="6298"/>
    <n v="-3402"/>
    <n v="0.6492783505154639"/>
    <x v="0"/>
    <n v="64"/>
    <x v="572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8200"/>
    <n v="1546"/>
    <n v="-6654"/>
    <n v="0.18853658536585366"/>
    <x v="3"/>
    <n v="37"/>
    <x v="573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96500"/>
    <n v="16168"/>
    <n v="-80332"/>
    <n v="0.1675440414507772"/>
    <x v="0"/>
    <n v="245"/>
    <x v="574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6200"/>
    <n v="6269"/>
    <n v="69"/>
    <n v="1.0111290322580646"/>
    <x v="1"/>
    <n v="87"/>
    <x v="575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43800"/>
    <n v="149578"/>
    <n v="105778"/>
    <n v="3.4150228310502282"/>
    <x v="1"/>
    <n v="3116"/>
    <x v="576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000"/>
    <n v="3841"/>
    <n v="-2159"/>
    <n v="0.64016666666666666"/>
    <x v="0"/>
    <n v="71"/>
    <x v="577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8700"/>
    <n v="4531"/>
    <n v="-4169"/>
    <n v="0.5208045977011494"/>
    <x v="0"/>
    <n v="42"/>
    <x v="57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18900"/>
    <n v="60934"/>
    <n v="42034"/>
    <n v="3.2240211640211642"/>
    <x v="1"/>
    <n v="909"/>
    <x v="579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86400"/>
    <n v="103255"/>
    <n v="16855"/>
    <n v="1.1950810185185186"/>
    <x v="1"/>
    <n v="1613"/>
    <x v="580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8900"/>
    <n v="13065"/>
    <n v="4165"/>
    <n v="1.4679775280898877"/>
    <x v="1"/>
    <n v="136"/>
    <x v="581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700"/>
    <n v="6654"/>
    <n v="5954"/>
    <n v="9.5057142857142853"/>
    <x v="1"/>
    <n v="130"/>
    <x v="582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016.16"/>
    <n v="5114.3327999999992"/>
    <n v="-1901.8272000000006"/>
    <n v="0.72893617021276591"/>
    <x v="0"/>
    <n v="156"/>
    <x v="583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189841.80799999999"/>
    <n v="149990.68786000001"/>
    <n v="-39851.120139999985"/>
    <n v="0.7900824873096447"/>
    <x v="0"/>
    <n v="1368"/>
    <x v="584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7900"/>
    <n v="5113"/>
    <n v="-2787"/>
    <n v="0.64721518987341775"/>
    <x v="0"/>
    <n v="102"/>
    <x v="58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4938.76"/>
    <n v="4051.1743999999999"/>
    <n v="-887.58560000000034"/>
    <n v="0.82028169014084495"/>
    <x v="0"/>
    <n v="86"/>
    <x v="58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600"/>
    <n v="6226"/>
    <n v="5626"/>
    <n v="10.376666666666667"/>
    <x v="1"/>
    <n v="102"/>
    <x v="587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56800"/>
    <n v="20243"/>
    <n v="-136557"/>
    <n v="0.12910076530612244"/>
    <x v="0"/>
    <n v="253"/>
    <x v="588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21600"/>
    <n v="188288"/>
    <n v="66688"/>
    <n v="1.5484210526315789"/>
    <x v="1"/>
    <n v="4006"/>
    <x v="589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157300"/>
    <n v="11167"/>
    <n v="-146133"/>
    <n v="7.0991735537190084E-2"/>
    <x v="0"/>
    <n v="157"/>
    <x v="590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70300"/>
    <n v="146595"/>
    <n v="76295"/>
    <n v="2.0852773826458035"/>
    <x v="1"/>
    <n v="1629"/>
    <x v="591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7900"/>
    <n v="7875"/>
    <n v="-25"/>
    <n v="0.99683544303797467"/>
    <x v="0"/>
    <n v="183"/>
    <x v="592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73800"/>
    <n v="148779"/>
    <n v="74979"/>
    <n v="2.0159756097560977"/>
    <x v="1"/>
    <n v="2188"/>
    <x v="593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16371.67499999999"/>
    <n v="188627.22339999999"/>
    <n v="72255.5484"/>
    <n v="1.6209032258064517"/>
    <x v="1"/>
    <n v="2409"/>
    <x v="594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20217.931500000002"/>
    <n v="736.66476"/>
    <n v="-19481.266740000003"/>
    <n v="3.6436208125445471E-2"/>
    <x v="0"/>
    <n v="82"/>
    <x v="595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120.458"/>
    <n v="6.0228999999999999"/>
    <n v="-114.43510000000001"/>
    <n v="0.05"/>
    <x v="0"/>
    <n v="1"/>
    <x v="299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6300"/>
    <n v="13018"/>
    <n v="6718"/>
    <n v="2.0663492063492064"/>
    <x v="1"/>
    <n v="194"/>
    <x v="596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71100"/>
    <n v="91176"/>
    <n v="20076"/>
    <n v="1.2823628691983122"/>
    <x v="1"/>
    <n v="1140"/>
    <x v="597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5300"/>
    <n v="6342"/>
    <n v="1042"/>
    <n v="1.1966037735849056"/>
    <x v="1"/>
    <n v="102"/>
    <x v="598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88700"/>
    <n v="151438"/>
    <n v="62738"/>
    <n v="1.7073055242390078"/>
    <x v="1"/>
    <n v="2857"/>
    <x v="59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3300"/>
    <n v="6178"/>
    <n v="2878"/>
    <n v="1.8721212121212121"/>
    <x v="1"/>
    <n v="107"/>
    <x v="600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4095.5720000000001"/>
    <n v="7715.3348999999998"/>
    <n v="3619.7628999999997"/>
    <n v="1.8838235294117647"/>
    <x v="1"/>
    <n v="160"/>
    <x v="601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7600"/>
    <n v="180667"/>
    <n v="43067"/>
    <n v="1.3129869186046512"/>
    <x v="1"/>
    <n v="2230"/>
    <x v="602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3900"/>
    <n v="11075"/>
    <n v="7175"/>
    <n v="2.8397435897435899"/>
    <x v="1"/>
    <n v="316"/>
    <x v="603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0000"/>
    <n v="12042"/>
    <n v="2042"/>
    <n v="1.2041999999999999"/>
    <x v="1"/>
    <n v="117"/>
    <x v="604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2800"/>
    <n v="179356"/>
    <n v="136556"/>
    <n v="4.1905607476635511"/>
    <x v="1"/>
    <n v="6406"/>
    <x v="605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8200"/>
    <n v="1136"/>
    <n v="-7064"/>
    <n v="0.13853658536585367"/>
    <x v="3"/>
    <n v="15"/>
    <x v="606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6200"/>
    <n v="8645"/>
    <n v="2445"/>
    <n v="1.3943548387096774"/>
    <x v="1"/>
    <n v="192"/>
    <x v="607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821.04"/>
    <n v="1428.6096"/>
    <n v="607.56960000000004"/>
    <n v="1.74"/>
    <x v="1"/>
    <n v="26"/>
    <x v="608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26500"/>
    <n v="41205"/>
    <n v="14705"/>
    <n v="1.5549056603773586"/>
    <x v="1"/>
    <n v="723"/>
    <x v="609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9116.6749999999993"/>
    <n v="15539.104399999998"/>
    <n v="6422.4293999999991"/>
    <n v="1.7044705882352942"/>
    <x v="1"/>
    <n v="170"/>
    <x v="610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7709.3119999999999"/>
    <n v="14610.35082"/>
    <n v="6901.0388199999998"/>
    <n v="1.8951562499999999"/>
    <x v="1"/>
    <n v="238"/>
    <x v="611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1400"/>
    <n v="3496"/>
    <n v="2096"/>
    <n v="2.4971428571428573"/>
    <x v="1"/>
    <n v="55"/>
    <x v="612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198600"/>
    <n v="97037"/>
    <n v="-101563"/>
    <n v="0.48860523665659616"/>
    <x v="0"/>
    <n v="1198"/>
    <x v="613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195900"/>
    <n v="55757"/>
    <n v="-140143"/>
    <n v="0.28461970393057684"/>
    <x v="0"/>
    <n v="648"/>
    <x v="614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991.08"/>
    <n v="8016.79"/>
    <n v="5025.71"/>
    <n v="2.6802325581395348"/>
    <x v="1"/>
    <n v="128"/>
    <x v="61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25600"/>
    <n v="158669"/>
    <n v="133069"/>
    <n v="6.1980078125000002"/>
    <x v="1"/>
    <n v="2144"/>
    <x v="6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189000"/>
    <n v="5916"/>
    <n v="-183084"/>
    <n v="3.1301587301587303E-2"/>
    <x v="0"/>
    <n v="64"/>
    <x v="617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13591.894"/>
    <n v="181657.89147999999"/>
    <n v="68065.997479999991"/>
    <n v="1.5992152704135736"/>
    <x v="1"/>
    <n v="2693"/>
    <x v="618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5100"/>
    <n v="14249"/>
    <n v="9149"/>
    <n v="2.793921568627451"/>
    <x v="1"/>
    <n v="432"/>
    <x v="619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500"/>
    <n v="5803"/>
    <n v="-1697"/>
    <n v="0.77373333333333338"/>
    <x v="0"/>
    <n v="62"/>
    <x v="620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6400"/>
    <n v="13205"/>
    <n v="6805"/>
    <n v="2.0632812500000002"/>
    <x v="1"/>
    <n v="189"/>
    <x v="621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1927.328"/>
    <n v="13380.47464"/>
    <n v="11453.146640000001"/>
    <n v="6.9424999999999999"/>
    <x v="1"/>
    <n v="154"/>
    <x v="622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900"/>
    <n v="2884"/>
    <n v="984"/>
    <n v="1.5178947368421052"/>
    <x v="1"/>
    <n v="96"/>
    <x v="623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85900"/>
    <n v="55476"/>
    <n v="-30424"/>
    <n v="0.64582072176949945"/>
    <x v="0"/>
    <n v="750"/>
    <x v="62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9500"/>
    <n v="5973"/>
    <n v="-3527"/>
    <n v="0.62873684210526315"/>
    <x v="3"/>
    <n v="87"/>
    <x v="625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59200"/>
    <n v="183756"/>
    <n v="124556"/>
    <n v="3.1039864864864866"/>
    <x v="1"/>
    <n v="3063"/>
    <x v="626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72100"/>
    <n v="30902"/>
    <n v="-41198"/>
    <n v="0.42859916782246882"/>
    <x v="2"/>
    <n v="278"/>
    <x v="627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6700"/>
    <n v="5569"/>
    <n v="-1131"/>
    <n v="0.83119402985074631"/>
    <x v="0"/>
    <n v="105"/>
    <x v="62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118200"/>
    <n v="92824"/>
    <n v="-25376"/>
    <n v="0.78531302876480547"/>
    <x v="3"/>
    <n v="1658"/>
    <x v="629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39000"/>
    <n v="158590"/>
    <n v="19590"/>
    <n v="1.1409352517985611"/>
    <x v="1"/>
    <n v="2266"/>
    <x v="630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28489.558500000003"/>
    <n v="18386.501055000001"/>
    <n v="-10103.057445000002"/>
    <n v="0.64537683358624176"/>
    <x v="0"/>
    <n v="2604"/>
    <x v="631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8500"/>
    <n v="6750"/>
    <n v="-1750"/>
    <n v="0.79411764705882348"/>
    <x v="0"/>
    <n v="65"/>
    <x v="632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81600"/>
    <n v="9318"/>
    <n v="-72282"/>
    <n v="0.11419117647058824"/>
    <x v="0"/>
    <n v="94"/>
    <x v="63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8600"/>
    <n v="4832"/>
    <n v="-3768"/>
    <n v="0.56186046511627907"/>
    <x v="2"/>
    <n v="45"/>
    <x v="634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19800"/>
    <n v="19769"/>
    <n v="-100031"/>
    <n v="0.16501669449081802"/>
    <x v="0"/>
    <n v="257"/>
    <x v="635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0194.487999999999"/>
    <n v="12230.132039999999"/>
    <n v="2035.6440399999992"/>
    <n v="1.1996808510638297"/>
    <x v="1"/>
    <n v="194"/>
    <x v="636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6866.8799999999992"/>
    <n v="9988.3247999999985"/>
    <n v="3121.4447999999993"/>
    <n v="1.4545652173913044"/>
    <x v="1"/>
    <n v="129"/>
    <x v="637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14900"/>
    <n v="32986"/>
    <n v="18086"/>
    <n v="2.2138255033557046"/>
    <x v="1"/>
    <n v="375"/>
    <x v="638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126440.15999999999"/>
    <n v="61192.857599999996"/>
    <n v="-65247.302399999993"/>
    <n v="0.48396694214876035"/>
    <x v="0"/>
    <n v="2928"/>
    <x v="639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192100"/>
    <n v="178483"/>
    <n v="-13617"/>
    <n v="0.92911504424778757"/>
    <x v="0"/>
    <n v="4697"/>
    <x v="640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98700"/>
    <n v="87448"/>
    <n v="-11252"/>
    <n v="0.88599797365754818"/>
    <x v="0"/>
    <n v="2915"/>
    <x v="641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500"/>
    <n v="1863"/>
    <n v="-2637"/>
    <n v="0.41399999999999998"/>
    <x v="0"/>
    <n v="18"/>
    <x v="642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98600"/>
    <n v="62174"/>
    <n v="-36426"/>
    <n v="0.63056795131845844"/>
    <x v="3"/>
    <n v="723"/>
    <x v="643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131986.084"/>
    <n v="63989.933559999998"/>
    <n v="-67996.150439999998"/>
    <n v="0.48482333607230893"/>
    <x v="0"/>
    <n v="602"/>
    <x v="644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100"/>
    <n v="2"/>
    <n v="-98"/>
    <n v="0.02"/>
    <x v="0"/>
    <n v="1"/>
    <x v="50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210970.58499999999"/>
    <n v="186665.52944999997"/>
    <n v="-24305.055550000019"/>
    <n v="0.88479410269445846"/>
    <x v="0"/>
    <n v="3868"/>
    <x v="645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0000"/>
    <n v="12684"/>
    <n v="2684"/>
    <n v="1.2684"/>
    <x v="1"/>
    <n v="409"/>
    <x v="64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600"/>
    <n v="14033"/>
    <n v="13433"/>
    <n v="23.388333333333332"/>
    <x v="1"/>
    <n v="234"/>
    <x v="647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35000"/>
    <n v="177936"/>
    <n v="142936"/>
    <n v="5.0838857142857146"/>
    <x v="1"/>
    <n v="3016"/>
    <x v="648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6900"/>
    <n v="13212"/>
    <n v="6312"/>
    <n v="1.9147826086956521"/>
    <x v="1"/>
    <n v="264"/>
    <x v="649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82359.039999999994"/>
    <n v="34695.832399999999"/>
    <n v="-47663.207599999994"/>
    <n v="0.42127533783783788"/>
    <x v="0"/>
    <n v="504"/>
    <x v="650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10000"/>
    <n v="824"/>
    <n v="-9176"/>
    <n v="8.2400000000000001E-2"/>
    <x v="0"/>
    <n v="14"/>
    <x v="651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52600"/>
    <n v="31594"/>
    <n v="-21006"/>
    <n v="0.60064638783269964"/>
    <x v="3"/>
    <n v="390"/>
    <x v="652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145392.80600000001"/>
    <n v="68673.105800000005"/>
    <n v="-76719.700200000007"/>
    <n v="0.47232808616404309"/>
    <x v="0"/>
    <n v="750"/>
    <x v="653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9100"/>
    <n v="7438"/>
    <n v="-1662"/>
    <n v="0.81736263736263737"/>
    <x v="0"/>
    <n v="77"/>
    <x v="654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15390.414000000001"/>
    <n v="8339.6445600000006"/>
    <n v="-7050.76944"/>
    <n v="0.54187265917603"/>
    <x v="0"/>
    <n v="752"/>
    <x v="655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100"/>
    <n v="8906"/>
    <n v="-194"/>
    <n v="0.97868131868131869"/>
    <x v="0"/>
    <n v="131"/>
    <x v="656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10000"/>
    <n v="7724"/>
    <n v="-2276"/>
    <n v="0.77239999999999998"/>
    <x v="0"/>
    <n v="87"/>
    <x v="65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79400"/>
    <n v="26571"/>
    <n v="-52829"/>
    <n v="0.33464735516372796"/>
    <x v="0"/>
    <n v="1063"/>
    <x v="658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5100"/>
    <n v="12219"/>
    <n v="7119"/>
    <n v="2.3958823529411766"/>
    <x v="1"/>
    <n v="272"/>
    <x v="659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3100"/>
    <n v="1985"/>
    <n v="-1115"/>
    <n v="0.64032258064516134"/>
    <x v="3"/>
    <n v="25"/>
    <x v="660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6900"/>
    <n v="12155"/>
    <n v="5255"/>
    <n v="1.7615942028985507"/>
    <x v="1"/>
    <n v="419"/>
    <x v="661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7500"/>
    <n v="5593"/>
    <n v="-21907"/>
    <n v="0.20338181818181819"/>
    <x v="0"/>
    <n v="76"/>
    <x v="662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52340.439999999995"/>
    <n v="187717.70099999997"/>
    <n v="135377.26099999997"/>
    <n v="3.5864754098360652"/>
    <x v="1"/>
    <n v="1621"/>
    <x v="663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16200"/>
    <n v="75955"/>
    <n v="59755"/>
    <n v="4.6885802469135802"/>
    <x v="1"/>
    <n v="1101"/>
    <x v="664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97600"/>
    <n v="119127"/>
    <n v="21527"/>
    <n v="1.220563524590164"/>
    <x v="1"/>
    <n v="1073"/>
    <x v="665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137659.24"/>
    <n v="76995.268400000001"/>
    <n v="-60663.97159999999"/>
    <n v="0.55931783729156148"/>
    <x v="0"/>
    <n v="4428"/>
    <x v="666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6006.28"/>
    <n v="2622.3847499999997"/>
    <n v="-3383.89525"/>
    <n v="0.4366071428571428"/>
    <x v="0"/>
    <n v="58"/>
    <x v="667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170700"/>
    <n v="57250"/>
    <n v="-113450"/>
    <n v="0.33538371411833628"/>
    <x v="3"/>
    <n v="1218"/>
    <x v="668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9700"/>
    <n v="11929"/>
    <n v="2229"/>
    <n v="1.2297938144329896"/>
    <x v="1"/>
    <n v="331"/>
    <x v="669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62300"/>
    <n v="118214"/>
    <n v="55914"/>
    <n v="1.8974959871589085"/>
    <x v="1"/>
    <n v="1170"/>
    <x v="670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5300"/>
    <n v="4432"/>
    <n v="-868"/>
    <n v="0.83622641509433959"/>
    <x v="0"/>
    <n v="111"/>
    <x v="671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99500"/>
    <n v="17879"/>
    <n v="-81621"/>
    <n v="0.17968844221105529"/>
    <x v="3"/>
    <n v="215"/>
    <x v="672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400"/>
    <n v="14511"/>
    <n v="13111"/>
    <n v="10.365"/>
    <x v="1"/>
    <n v="363"/>
    <x v="673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145600"/>
    <n v="141822"/>
    <n v="-3778"/>
    <n v="0.97405219780219776"/>
    <x v="0"/>
    <n v="2955"/>
    <x v="674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184100"/>
    <n v="159037"/>
    <n v="-25063"/>
    <n v="0.86386203150461705"/>
    <x v="0"/>
    <n v="1657"/>
    <x v="675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5400"/>
    <n v="8109"/>
    <n v="2709"/>
    <n v="1.5016666666666667"/>
    <x v="1"/>
    <n v="103"/>
    <x v="676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2300"/>
    <n v="8244"/>
    <n v="5944"/>
    <n v="3.5843478260869563"/>
    <x v="1"/>
    <n v="147"/>
    <x v="67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1044.96"/>
    <n v="5672.6399999999994"/>
    <n v="4627.6799999999994"/>
    <n v="5.4285714285714279"/>
    <x v="1"/>
    <n v="110"/>
    <x v="678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104496"/>
    <n v="70535.546399999992"/>
    <n v="-33960.453600000008"/>
    <n v="0.67500714285714281"/>
    <x v="0"/>
    <n v="926"/>
    <x v="679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7500"/>
    <n v="14381"/>
    <n v="6881"/>
    <n v="1.9174666666666667"/>
    <x v="1"/>
    <n v="134"/>
    <x v="680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1500"/>
    <n v="13980"/>
    <n v="12480"/>
    <n v="9.32"/>
    <x v="1"/>
    <n v="269"/>
    <x v="681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2900"/>
    <n v="12449"/>
    <n v="9549"/>
    <n v="4.2927586206896553"/>
    <x v="1"/>
    <n v="175"/>
    <x v="68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7300"/>
    <n v="7348"/>
    <n v="48"/>
    <n v="1.0065753424657535"/>
    <x v="1"/>
    <n v="69"/>
    <x v="683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3600"/>
    <n v="8158"/>
    <n v="4558"/>
    <n v="2.266111111111111"/>
    <x v="1"/>
    <n v="190"/>
    <x v="684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5000"/>
    <n v="7119"/>
    <n v="2119"/>
    <n v="1.4238"/>
    <x v="1"/>
    <n v="237"/>
    <x v="685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7227.48"/>
    <n v="6550.5060400000002"/>
    <n v="-676.97395999999935"/>
    <n v="0.90633333333333344"/>
    <x v="0"/>
    <n v="77"/>
    <x v="686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180400"/>
    <n v="115396"/>
    <n v="-65004"/>
    <n v="0.63966740576496672"/>
    <x v="0"/>
    <n v="1748"/>
    <x v="687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9100"/>
    <n v="7656"/>
    <n v="-1444"/>
    <n v="0.84131868131868137"/>
    <x v="0"/>
    <n v="79"/>
    <x v="688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9867.4599999999991"/>
    <n v="13215.961099999999"/>
    <n v="3348.5010999999995"/>
    <n v="1.3393478260869565"/>
    <x v="1"/>
    <n v="196"/>
    <x v="689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164100"/>
    <n v="96888"/>
    <n v="-67212"/>
    <n v="0.59042047531992692"/>
    <x v="0"/>
    <n v="889"/>
    <x v="690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28900"/>
    <n v="196960"/>
    <n v="68060"/>
    <n v="1.5280062063615205"/>
    <x v="1"/>
    <n v="7295"/>
    <x v="691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31423.439999999999"/>
    <n v="140365.74479999999"/>
    <n v="108942.30479999998"/>
    <n v="4.4669121140142511"/>
    <x v="1"/>
    <n v="2893"/>
    <x v="692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7400"/>
    <n v="6245"/>
    <n v="-1155"/>
    <n v="0.8439189189189189"/>
    <x v="0"/>
    <n v="56"/>
    <x v="693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100"/>
    <n v="3"/>
    <n v="-97"/>
    <n v="0.03"/>
    <x v="0"/>
    <n v="1"/>
    <x v="249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52000"/>
    <n v="91014"/>
    <n v="39014"/>
    <n v="1.7502692307692307"/>
    <x v="1"/>
    <n v="820"/>
    <x v="694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8700"/>
    <n v="4710"/>
    <n v="-3990"/>
    <n v="0.54137931034482756"/>
    <x v="0"/>
    <n v="83"/>
    <x v="695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63400"/>
    <n v="197728"/>
    <n v="134328"/>
    <n v="3.1187381703470032"/>
    <x v="1"/>
    <n v="2038"/>
    <x v="696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8700"/>
    <n v="10682"/>
    <n v="1982"/>
    <n v="1.2278160919540231"/>
    <x v="1"/>
    <n v="116"/>
    <x v="697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204417.226"/>
    <n v="202427.25983999998"/>
    <n v="-1989.9661600000109"/>
    <n v="0.9902651738361814"/>
    <x v="0"/>
    <n v="2025"/>
    <x v="698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75403.039999999994"/>
    <n v="96400.421600000001"/>
    <n v="20997.381600000008"/>
    <n v="1.278468634686347"/>
    <x v="1"/>
    <n v="1345"/>
    <x v="69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7300"/>
    <n v="11579"/>
    <n v="4279"/>
    <n v="1.5861643835616439"/>
    <x v="1"/>
    <n v="168"/>
    <x v="700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1843.684"/>
    <n v="13035.930399999999"/>
    <n v="11192.2464"/>
    <n v="7.0705882352941174"/>
    <x v="1"/>
    <n v="137"/>
    <x v="701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0510.99"/>
    <n v="14966.362699999998"/>
    <n v="4455.3726999999981"/>
    <n v="1.423877551020408"/>
    <x v="1"/>
    <n v="186"/>
    <x v="702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4300"/>
    <n v="6358"/>
    <n v="2058"/>
    <n v="1.4786046511627906"/>
    <x v="1"/>
    <n v="125"/>
    <x v="703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6649.8099999999995"/>
    <n v="1351.4129999999998"/>
    <n v="-5298.3969999999999"/>
    <n v="0.20322580645161289"/>
    <x v="0"/>
    <n v="14"/>
    <x v="704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800"/>
    <n v="14725"/>
    <n v="13925"/>
    <n v="18.40625"/>
    <x v="1"/>
    <n v="202"/>
    <x v="705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6900"/>
    <n v="11174"/>
    <n v="4274"/>
    <n v="1.6194202898550725"/>
    <x v="1"/>
    <n v="103"/>
    <x v="706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38500"/>
    <n v="182036"/>
    <n v="143536"/>
    <n v="4.7282077922077921"/>
    <x v="1"/>
    <n v="1785"/>
    <x v="70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118000"/>
    <n v="28870"/>
    <n v="-89130"/>
    <n v="0.24466101694915254"/>
    <x v="0"/>
    <n v="656"/>
    <x v="708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2000"/>
    <n v="10353"/>
    <n v="8353"/>
    <n v="5.1764999999999999"/>
    <x v="1"/>
    <n v="157"/>
    <x v="709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5600"/>
    <n v="13868"/>
    <n v="8268"/>
    <n v="2.4764285714285714"/>
    <x v="1"/>
    <n v="555"/>
    <x v="710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8300"/>
    <n v="8317"/>
    <n v="17"/>
    <n v="1.0020481927710843"/>
    <x v="1"/>
    <n v="297"/>
    <x v="711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6900"/>
    <n v="10557"/>
    <n v="3657"/>
    <n v="1.53"/>
    <x v="1"/>
    <n v="123"/>
    <x v="712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1253.7135000000001"/>
    <n v="465.02683500000006"/>
    <n v="-788.68666499999995"/>
    <n v="0.3709195402298851"/>
    <x v="3"/>
    <n v="38"/>
    <x v="713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123600"/>
    <n v="5429"/>
    <n v="-118171"/>
    <n v="4.3923948220064728E-2"/>
    <x v="3"/>
    <n v="60"/>
    <x v="71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48500"/>
    <n v="75906"/>
    <n v="27406"/>
    <n v="1.5650721649484536"/>
    <x v="1"/>
    <n v="3036"/>
    <x v="715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3408.44"/>
    <n v="9216.7000000000007"/>
    <n v="5808.26"/>
    <n v="2.7040816326530615"/>
    <x v="1"/>
    <n v="144"/>
    <x v="71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0118.472"/>
    <n v="13564.775379999999"/>
    <n v="3446.3033799999994"/>
    <n v="1.340595238095238"/>
    <x v="1"/>
    <n v="121"/>
    <x v="71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193200"/>
    <n v="97369"/>
    <n v="-95831"/>
    <n v="0.50398033126293995"/>
    <x v="0"/>
    <n v="1596"/>
    <x v="718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54300"/>
    <n v="48227"/>
    <n v="-6073"/>
    <n v="0.88815837937384901"/>
    <x v="3"/>
    <n v="524"/>
    <x v="719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8900"/>
    <n v="14685"/>
    <n v="5785"/>
    <n v="1.65"/>
    <x v="1"/>
    <n v="181"/>
    <x v="720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4200"/>
    <n v="735"/>
    <n v="-3465"/>
    <n v="0.17499999999999999"/>
    <x v="0"/>
    <n v="10"/>
    <x v="721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5600"/>
    <n v="10397"/>
    <n v="4797"/>
    <n v="1.8566071428571429"/>
    <x v="1"/>
    <n v="122"/>
    <x v="722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21496.32"/>
    <n v="88707.400799999989"/>
    <n v="67211.080799999996"/>
    <n v="4.1266319444444441"/>
    <x v="1"/>
    <n v="1071"/>
    <x v="723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8000"/>
    <n v="7220"/>
    <n v="-780"/>
    <n v="0.90249999999999997"/>
    <x v="3"/>
    <n v="219"/>
    <x v="724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117000"/>
    <n v="107622"/>
    <n v="-9378"/>
    <n v="0.91984615384615387"/>
    <x v="0"/>
    <n v="1121"/>
    <x v="725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15800"/>
    <n v="83267"/>
    <n v="67467"/>
    <n v="5.2700632911392402"/>
    <x v="1"/>
    <n v="980"/>
    <x v="726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4200"/>
    <n v="13404"/>
    <n v="9204"/>
    <n v="3.1914285714285713"/>
    <x v="1"/>
    <n v="536"/>
    <x v="727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7100"/>
    <n v="131404"/>
    <n v="94304"/>
    <n v="3.5418867924528303"/>
    <x v="1"/>
    <n v="1991"/>
    <x v="728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7700"/>
    <n v="2533"/>
    <n v="-5167"/>
    <n v="0.32896103896103895"/>
    <x v="3"/>
    <n v="29"/>
    <x v="72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3700"/>
    <n v="5028"/>
    <n v="1328"/>
    <n v="1.358918918918919"/>
    <x v="1"/>
    <n v="180"/>
    <x v="730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74700"/>
    <n v="1557"/>
    <n v="-73143"/>
    <n v="2.0843373493975904E-2"/>
    <x v="0"/>
    <n v="15"/>
    <x v="731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10000"/>
    <n v="6100"/>
    <n v="-3900"/>
    <n v="0.61"/>
    <x v="0"/>
    <n v="191"/>
    <x v="732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5300"/>
    <n v="1592"/>
    <n v="-3708"/>
    <n v="0.30037735849056602"/>
    <x v="0"/>
    <n v="16"/>
    <x v="733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200"/>
    <n v="14150"/>
    <n v="12950"/>
    <n v="11.791666666666666"/>
    <x v="1"/>
    <n v="130"/>
    <x v="73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200"/>
    <n v="13513"/>
    <n v="12313"/>
    <n v="11.260833333333334"/>
    <x v="1"/>
    <n v="122"/>
    <x v="735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3900"/>
    <n v="504"/>
    <n v="-3396"/>
    <n v="0.12923076923076923"/>
    <x v="0"/>
    <n v="17"/>
    <x v="736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2000"/>
    <n v="14240"/>
    <n v="12240"/>
    <n v="7.12"/>
    <x v="1"/>
    <n v="140"/>
    <x v="737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6900"/>
    <n v="2091"/>
    <n v="-4809"/>
    <n v="0.30304347826086958"/>
    <x v="0"/>
    <n v="34"/>
    <x v="738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55800"/>
    <n v="118580"/>
    <n v="62780"/>
    <n v="2.1250896057347672"/>
    <x v="1"/>
    <n v="3388"/>
    <x v="739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4900"/>
    <n v="11214"/>
    <n v="6314"/>
    <n v="2.2885714285714287"/>
    <x v="1"/>
    <n v="280"/>
    <x v="740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194900"/>
    <n v="68137"/>
    <n v="-126763"/>
    <n v="0.34959979476654696"/>
    <x v="3"/>
    <n v="614"/>
    <x v="741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9223.9299999999985"/>
    <n v="14508.383849999998"/>
    <n v="5284.4538499999999"/>
    <n v="1.5729069767441861"/>
    <x v="1"/>
    <n v="366"/>
    <x v="742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20.458"/>
    <n v="1.20458"/>
    <n v="-119.25342000000001"/>
    <n v="0.01"/>
    <x v="0"/>
    <n v="1"/>
    <x v="100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3600"/>
    <n v="8363"/>
    <n v="4763"/>
    <n v="2.3230555555555554"/>
    <x v="1"/>
    <n v="270"/>
    <x v="743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5800"/>
    <n v="5362"/>
    <n v="-438"/>
    <n v="0.92448275862068963"/>
    <x v="3"/>
    <n v="114"/>
    <x v="744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4700"/>
    <n v="12065"/>
    <n v="7365"/>
    <n v="2.5670212765957445"/>
    <x v="1"/>
    <n v="137"/>
    <x v="74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70400"/>
    <n v="118603"/>
    <n v="48203"/>
    <n v="1.6847017045454546"/>
    <x v="1"/>
    <n v="3205"/>
    <x v="746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648.47250000000008"/>
    <n v="1080.21108"/>
    <n v="431.73857999999996"/>
    <n v="1.6657777777777776"/>
    <x v="1"/>
    <n v="288"/>
    <x v="747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1300"/>
    <n v="10037"/>
    <n v="8737"/>
    <n v="7.7207692307692311"/>
    <x v="1"/>
    <n v="148"/>
    <x v="748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1400"/>
    <n v="5696"/>
    <n v="4296"/>
    <n v="4.0685714285714285"/>
    <x v="1"/>
    <n v="114"/>
    <x v="749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22093.439999999999"/>
    <n v="124652.53199999999"/>
    <n v="102559.09199999999"/>
    <n v="5.6420608108108103"/>
    <x v="1"/>
    <n v="1518"/>
    <x v="750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167500"/>
    <n v="114615"/>
    <n v="-52885"/>
    <n v="0.6842686567164179"/>
    <x v="0"/>
    <n v="1274"/>
    <x v="751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51804.164999999994"/>
    <n v="17795.749599999999"/>
    <n v="-34008.415399999998"/>
    <n v="0.34351966873706008"/>
    <x v="0"/>
    <n v="210"/>
    <x v="752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2200"/>
    <n v="14420"/>
    <n v="12220"/>
    <n v="6.5545454545454547"/>
    <x v="1"/>
    <n v="166"/>
    <x v="753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2434.6"/>
    <n v="4315.5024000000003"/>
    <n v="1880.9024000000004"/>
    <n v="1.7725714285714287"/>
    <x v="1"/>
    <n v="100"/>
    <x v="75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5600"/>
    <n v="6338"/>
    <n v="738"/>
    <n v="1.1317857142857144"/>
    <x v="1"/>
    <n v="235"/>
    <x v="75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1100"/>
    <n v="8010"/>
    <n v="6910"/>
    <n v="7.2818181818181822"/>
    <x v="1"/>
    <n v="148"/>
    <x v="756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3900"/>
    <n v="8125"/>
    <n v="4225"/>
    <n v="2.0833333333333335"/>
    <x v="1"/>
    <n v="198"/>
    <x v="757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0467.279999999999"/>
    <n v="9497.0267999999996"/>
    <n v="-20970.253199999999"/>
    <n v="0.31171232876712329"/>
    <x v="0"/>
    <n v="248"/>
    <x v="758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97200"/>
    <n v="55372"/>
    <n v="-41828"/>
    <n v="0.56967078189300413"/>
    <x v="0"/>
    <n v="513"/>
    <x v="759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4800"/>
    <n v="11088"/>
    <n v="6288"/>
    <n v="2.31"/>
    <x v="1"/>
    <n v="150"/>
    <x v="760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125600"/>
    <n v="109106"/>
    <n v="-16494"/>
    <n v="0.86867834394904464"/>
    <x v="0"/>
    <n v="3410"/>
    <x v="761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4611.9649999999992"/>
    <n v="12486.627099999998"/>
    <n v="7874.6620999999986"/>
    <n v="2.7074418604651163"/>
    <x v="1"/>
    <n v="216"/>
    <x v="762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5600"/>
    <n v="2769"/>
    <n v="-2831"/>
    <n v="0.49446428571428569"/>
    <x v="3"/>
    <n v="26"/>
    <x v="763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49600"/>
    <n v="169586"/>
    <n v="19986"/>
    <n v="1.1335962566844919"/>
    <x v="1"/>
    <n v="5139"/>
    <x v="764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53100"/>
    <n v="101185"/>
    <n v="48085"/>
    <n v="1.9055555555555554"/>
    <x v="1"/>
    <n v="2353"/>
    <x v="765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5362.7499999999991"/>
    <n v="7266.526249999999"/>
    <n v="1903.7762499999999"/>
    <n v="1.355"/>
    <x v="1"/>
    <n v="78"/>
    <x v="766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9400"/>
    <n v="968"/>
    <n v="-8432"/>
    <n v="0.10297872340425532"/>
    <x v="0"/>
    <n v="10"/>
    <x v="767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110800"/>
    <n v="72623"/>
    <n v="-38177"/>
    <n v="0.65544223826714798"/>
    <x v="0"/>
    <n v="2201"/>
    <x v="76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93800"/>
    <n v="45987"/>
    <n v="-47813"/>
    <n v="0.49026652452025588"/>
    <x v="0"/>
    <n v="676"/>
    <x v="769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1409.876"/>
    <n v="11108.738359999999"/>
    <n v="9698.8623599999992"/>
    <n v="7.8792307692307686"/>
    <x v="1"/>
    <n v="174"/>
    <x v="770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108700"/>
    <n v="87293"/>
    <n v="-21407"/>
    <n v="0.80306347746090156"/>
    <x v="0"/>
    <n v="831"/>
    <x v="771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5100"/>
    <n v="5421"/>
    <n v="321"/>
    <n v="1.0629411764705883"/>
    <x v="1"/>
    <n v="164"/>
    <x v="772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9435.3239999999987"/>
    <n v="4787.0712800000001"/>
    <n v="-4648.2527199999986"/>
    <n v="0.50735632183908053"/>
    <x v="3"/>
    <n v="56"/>
    <x v="773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5100"/>
    <n v="10981"/>
    <n v="5881"/>
    <n v="2.153137254901961"/>
    <x v="1"/>
    <n v="161"/>
    <x v="774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7400"/>
    <n v="10451"/>
    <n v="3051"/>
    <n v="1.4122972972972974"/>
    <x v="1"/>
    <n v="138"/>
    <x v="775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88900"/>
    <n v="102535"/>
    <n v="13635"/>
    <n v="1.1533745781777278"/>
    <x v="1"/>
    <n v="3308"/>
    <x v="776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4660.5199999999995"/>
    <n v="9000.3683999999994"/>
    <n v="4339.8483999999999"/>
    <n v="1.9311940298507464"/>
    <x v="1"/>
    <n v="127"/>
    <x v="777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1608.8249999999998"/>
    <n v="11740.132299999999"/>
    <n v="10131.3073"/>
    <n v="7.2973333333333334"/>
    <x v="1"/>
    <n v="207"/>
    <x v="778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45679.68"/>
    <n v="45525.921599999994"/>
    <n v="-153.75840000000608"/>
    <n v="0.99663398692810445"/>
    <x v="0"/>
    <n v="859"/>
    <x v="779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3600"/>
    <n v="3174"/>
    <n v="-426"/>
    <n v="0.88166666666666671"/>
    <x v="2"/>
    <n v="31"/>
    <x v="780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9000"/>
    <n v="3351"/>
    <n v="-5649"/>
    <n v="0.37233333333333335"/>
    <x v="0"/>
    <n v="45"/>
    <x v="781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185900"/>
    <n v="56774"/>
    <n v="-129126"/>
    <n v="0.30540075309306081"/>
    <x v="3"/>
    <n v="1113"/>
    <x v="782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100"/>
    <n v="540"/>
    <n v="-1560"/>
    <n v="0.25714285714285712"/>
    <x v="0"/>
    <n v="6"/>
    <x v="783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2000"/>
    <n v="680"/>
    <n v="-1320"/>
    <n v="0.34"/>
    <x v="0"/>
    <n v="7"/>
    <x v="784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92.972"/>
    <n v="14147.563399999999"/>
    <n v="12954.591399999999"/>
    <n v="11.859090909090909"/>
    <x v="1"/>
    <n v="181"/>
    <x v="785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6600"/>
    <n v="8276"/>
    <n v="1676"/>
    <n v="1.2539393939393939"/>
    <x v="1"/>
    <n v="110"/>
    <x v="786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7100"/>
    <n v="1022"/>
    <n v="-6078"/>
    <n v="0.14394366197183098"/>
    <x v="0"/>
    <n v="31"/>
    <x v="787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7800"/>
    <n v="4275"/>
    <n v="-3525"/>
    <n v="0.54807692307692313"/>
    <x v="0"/>
    <n v="78"/>
    <x v="788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7600"/>
    <n v="8332"/>
    <n v="732"/>
    <n v="1.0963157894736841"/>
    <x v="1"/>
    <n v="185"/>
    <x v="789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3400"/>
    <n v="6408"/>
    <n v="3008"/>
    <n v="1.8847058823529412"/>
    <x v="1"/>
    <n v="121"/>
    <x v="790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101787.01"/>
    <n v="88563.13076"/>
    <n v="-13223.879239999995"/>
    <n v="0.87008284023668647"/>
    <x v="0"/>
    <n v="1225"/>
    <x v="791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08.452"/>
    <n v="1.0845199999999999"/>
    <n v="-107.36748"/>
    <n v="0.01"/>
    <x v="0"/>
    <n v="1"/>
    <x v="100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300"/>
    <n v="4667"/>
    <n v="2367"/>
    <n v="2.0291304347826089"/>
    <x v="1"/>
    <n v="106"/>
    <x v="792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6200"/>
    <n v="12216"/>
    <n v="6016"/>
    <n v="1.9703225806451612"/>
    <x v="1"/>
    <n v="142"/>
    <x v="793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6100"/>
    <n v="6527"/>
    <n v="427"/>
    <n v="1.07"/>
    <x v="1"/>
    <n v="233"/>
    <x v="794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00"/>
    <n v="6987"/>
    <n v="4387"/>
    <n v="2.6873076923076922"/>
    <x v="1"/>
    <n v="218"/>
    <x v="795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6747.32"/>
    <n v="3430.6992"/>
    <n v="-3316.6207999999997"/>
    <n v="0.50845360824742269"/>
    <x v="0"/>
    <n v="67"/>
    <x v="796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700"/>
    <n v="8262"/>
    <n v="7562"/>
    <n v="11.802857142857142"/>
    <x v="1"/>
    <n v="76"/>
    <x v="797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700"/>
    <n v="1848"/>
    <n v="1148"/>
    <n v="2.64"/>
    <x v="1"/>
    <n v="43"/>
    <x v="798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5200"/>
    <n v="1583"/>
    <n v="-3617"/>
    <n v="0.30442307692307691"/>
    <x v="0"/>
    <n v="19"/>
    <x v="799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152700.416"/>
    <n v="96019.062719999987"/>
    <n v="-56681.35328000001"/>
    <n v="0.62880681818181816"/>
    <x v="0"/>
    <n v="2108"/>
    <x v="800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6400"/>
    <n v="12360"/>
    <n v="5960"/>
    <n v="1.9312499999999999"/>
    <x v="1"/>
    <n v="221"/>
    <x v="80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92500"/>
    <n v="71320"/>
    <n v="-21180"/>
    <n v="0.77102702702702708"/>
    <x v="0"/>
    <n v="679"/>
    <x v="802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44560.079999999994"/>
    <n v="100495.29599999999"/>
    <n v="55935.215999999993"/>
    <n v="2.2552763819095478"/>
    <x v="1"/>
    <n v="2805"/>
    <x v="803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3200"/>
    <n v="7661"/>
    <n v="4461"/>
    <n v="2.3940625"/>
    <x v="1"/>
    <n v="68"/>
    <x v="804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461.13600000000002"/>
    <n v="425.10975000000002"/>
    <n v="-36.026250000000005"/>
    <n v="0.921875"/>
    <x v="0"/>
    <n v="36"/>
    <x v="805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6717.5999999999995"/>
    <n v="8748.5543999999991"/>
    <n v="2030.9543999999996"/>
    <n v="1.3023333333333333"/>
    <x v="1"/>
    <n v="183"/>
    <x v="806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2300"/>
    <n v="14150"/>
    <n v="11850"/>
    <n v="6.1521739130434785"/>
    <x v="1"/>
    <n v="133"/>
    <x v="807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55021.814999999995"/>
    <n v="202917.87959999999"/>
    <n v="147896.06459999998"/>
    <n v="3.687953216374269"/>
    <x v="1"/>
    <n v="2489"/>
    <x v="808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700"/>
    <n v="7664"/>
    <n v="6964"/>
    <n v="10.948571428571428"/>
    <x v="1"/>
    <n v="69"/>
    <x v="809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8900"/>
    <n v="4509"/>
    <n v="-4391"/>
    <n v="0.50662921348314605"/>
    <x v="0"/>
    <n v="47"/>
    <x v="810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1806.87"/>
    <n v="14465.801219999999"/>
    <n v="12658.931219999999"/>
    <n v="8.0060000000000002"/>
    <x v="1"/>
    <n v="279"/>
    <x v="811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4900"/>
    <n v="14273"/>
    <n v="9373"/>
    <n v="2.9128571428571428"/>
    <x v="1"/>
    <n v="210"/>
    <x v="812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54000"/>
    <n v="188982"/>
    <n v="134982"/>
    <n v="3.4996666666666667"/>
    <x v="1"/>
    <n v="2100"/>
    <x v="813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4100"/>
    <n v="14640"/>
    <n v="10540"/>
    <n v="3.5707317073170732"/>
    <x v="1"/>
    <n v="252"/>
    <x v="814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85000"/>
    <n v="107516"/>
    <n v="22516"/>
    <n v="1.2648941176470587"/>
    <x v="1"/>
    <n v="1280"/>
    <x v="815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4336.4880000000003"/>
    <n v="16803.891"/>
    <n v="12467.402999999998"/>
    <n v="3.8749999999999996"/>
    <x v="1"/>
    <n v="157"/>
    <x v="816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2800"/>
    <n v="12797"/>
    <n v="9997"/>
    <n v="4.5703571428571426"/>
    <x v="1"/>
    <n v="194"/>
    <x v="817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1599.8799999999999"/>
    <n v="4266.8104000000003"/>
    <n v="2666.9304000000002"/>
    <n v="2.6669565217391309"/>
    <x v="1"/>
    <n v="82"/>
    <x v="818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7100"/>
    <n v="4899"/>
    <n v="-2201"/>
    <n v="0.69"/>
    <x v="0"/>
    <n v="70"/>
    <x v="819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9600"/>
    <n v="4929"/>
    <n v="-4671"/>
    <n v="0.51343749999999999"/>
    <x v="0"/>
    <n v="154"/>
    <x v="820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21600"/>
    <n v="1424"/>
    <n v="-120176"/>
    <n v="1.1710526315789473E-2"/>
    <x v="0"/>
    <n v="22"/>
    <x v="821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97100"/>
    <n v="105817"/>
    <n v="8717"/>
    <n v="1.089773429454171"/>
    <x v="1"/>
    <n v="4233"/>
    <x v="822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6225.3360000000002"/>
    <n v="19620.76038"/>
    <n v="13395.42438"/>
    <n v="3.1517592592592591"/>
    <x v="1"/>
    <n v="1297"/>
    <x v="823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979.9140000000001"/>
    <n v="1545.2379150000002"/>
    <n v="565.32391500000006"/>
    <n v="1.5769117647058823"/>
    <x v="1"/>
    <n v="165"/>
    <x v="824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7300"/>
    <n v="11228"/>
    <n v="3928"/>
    <n v="1.5380821917808218"/>
    <x v="1"/>
    <n v="119"/>
    <x v="825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6200"/>
    <n v="77355"/>
    <n v="-8845"/>
    <n v="0.89738979118329465"/>
    <x v="0"/>
    <n v="1758"/>
    <x v="826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8100"/>
    <n v="6086"/>
    <n v="-2014"/>
    <n v="0.75135802469135804"/>
    <x v="0"/>
    <n v="94"/>
    <x v="827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17700"/>
    <n v="150960"/>
    <n v="133260"/>
    <n v="8.5288135593220336"/>
    <x v="1"/>
    <n v="1797"/>
    <x v="828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6400"/>
    <n v="8890"/>
    <n v="2490"/>
    <n v="1.3890625000000001"/>
    <x v="1"/>
    <n v="261"/>
    <x v="829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7700"/>
    <n v="14644"/>
    <n v="6944"/>
    <n v="1.9018181818181819"/>
    <x v="1"/>
    <n v="157"/>
    <x v="830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16300"/>
    <n v="116583"/>
    <n v="283"/>
    <n v="1.0024333619948409"/>
    <x v="1"/>
    <n v="3533"/>
    <x v="831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9100"/>
    <n v="12991"/>
    <n v="3891"/>
    <n v="1.4275824175824177"/>
    <x v="1"/>
    <n v="155"/>
    <x v="832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1608.8249999999998"/>
    <n v="9059.8298499999983"/>
    <n v="7451.0048499999984"/>
    <n v="5.6313333333333331"/>
    <x v="1"/>
    <n v="132"/>
    <x v="833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8800"/>
    <n v="2703"/>
    <n v="-6097"/>
    <n v="0.30715909090909088"/>
    <x v="0"/>
    <n v="33"/>
    <x v="834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8800"/>
    <n v="8747"/>
    <n v="-53"/>
    <n v="0.99397727272727276"/>
    <x v="3"/>
    <n v="94"/>
    <x v="835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84200.141999999993"/>
    <n v="166336.83846"/>
    <n v="82136.696460000006"/>
    <n v="1.9754935622317598"/>
    <x v="1"/>
    <n v="1354"/>
    <x v="836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1000"/>
    <n v="5085"/>
    <n v="4085"/>
    <n v="5.085"/>
    <x v="1"/>
    <n v="48"/>
    <x v="837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4700"/>
    <n v="11174"/>
    <n v="6474"/>
    <n v="2.3774468085106384"/>
    <x v="1"/>
    <n v="110"/>
    <x v="83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200"/>
    <n v="10831"/>
    <n v="7631"/>
    <n v="3.3846875000000001"/>
    <x v="1"/>
    <n v="172"/>
    <x v="8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6700"/>
    <n v="8917"/>
    <n v="2217"/>
    <n v="1.3308955223880596"/>
    <x v="1"/>
    <n v="307"/>
    <x v="840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00"/>
    <n v="1"/>
    <n v="-99"/>
    <n v="0.01"/>
    <x v="0"/>
    <n v="1"/>
    <x v="100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6000"/>
    <n v="12468"/>
    <n v="6468"/>
    <n v="2.0779999999999998"/>
    <x v="1"/>
    <n v="160"/>
    <x v="841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4900"/>
    <n v="2505"/>
    <n v="-2395"/>
    <n v="0.51122448979591839"/>
    <x v="0"/>
    <n v="31"/>
    <x v="842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12763.439999999999"/>
    <n v="83225.092799999999"/>
    <n v="70461.652799999996"/>
    <n v="6.5205847953216383"/>
    <x v="1"/>
    <n v="1467"/>
    <x v="843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27634.4"/>
    <n v="145032.23759999999"/>
    <n v="17397.837599999999"/>
    <n v="1.1363099415204678"/>
    <x v="1"/>
    <n v="2662"/>
    <x v="844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6277.039999999999"/>
    <n v="16663.793600000001"/>
    <n v="386.75360000000182"/>
    <n v="1.0237606837606839"/>
    <x v="1"/>
    <n v="452"/>
    <x v="845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2400"/>
    <n v="8558"/>
    <n v="6158"/>
    <n v="3.5658333333333334"/>
    <x v="1"/>
    <n v="158"/>
    <x v="84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5747.9559999999992"/>
    <n v="8039.5467599999993"/>
    <n v="2291.59076"/>
    <n v="1.398679245283019"/>
    <x v="1"/>
    <n v="225"/>
    <x v="847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4000"/>
    <n v="2778"/>
    <n v="-1222"/>
    <n v="0.69450000000000001"/>
    <x v="0"/>
    <n v="35"/>
    <x v="848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7300"/>
    <n v="2594"/>
    <n v="-4706"/>
    <n v="0.35534246575342465"/>
    <x v="0"/>
    <n v="63"/>
    <x v="849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000"/>
    <n v="5033"/>
    <n v="3033"/>
    <n v="2.5165000000000002"/>
    <x v="1"/>
    <n v="65"/>
    <x v="850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8800"/>
    <n v="9317"/>
    <n v="517"/>
    <n v="1.0587500000000001"/>
    <x v="1"/>
    <n v="163"/>
    <x v="851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3500"/>
    <n v="6560"/>
    <n v="3060"/>
    <n v="1.8742857142857143"/>
    <x v="1"/>
    <n v="85"/>
    <x v="852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1400"/>
    <n v="5415"/>
    <n v="4015"/>
    <n v="3.8678571428571429"/>
    <x v="1"/>
    <n v="217"/>
    <x v="853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4200"/>
    <n v="14577"/>
    <n v="10377"/>
    <n v="3.4707142857142856"/>
    <x v="1"/>
    <n v="150"/>
    <x v="854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81000"/>
    <n v="150515"/>
    <n v="69515"/>
    <n v="1.8582098765432098"/>
    <x v="1"/>
    <n v="3272"/>
    <x v="855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182800"/>
    <n v="79045"/>
    <n v="-103755"/>
    <n v="0.43241247264770238"/>
    <x v="3"/>
    <n v="898"/>
    <x v="856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4800"/>
    <n v="7797"/>
    <n v="2997"/>
    <n v="1.6243749999999999"/>
    <x v="1"/>
    <n v="300"/>
    <x v="857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7000"/>
    <n v="12939"/>
    <n v="5939"/>
    <n v="1.8484285714285715"/>
    <x v="1"/>
    <n v="126"/>
    <x v="858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161900"/>
    <n v="38376"/>
    <n v="-123524"/>
    <n v="0.23703520691785052"/>
    <x v="0"/>
    <n v="526"/>
    <x v="859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7700"/>
    <n v="6920"/>
    <n v="-780"/>
    <n v="0.89870129870129867"/>
    <x v="0"/>
    <n v="121"/>
    <x v="860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71500"/>
    <n v="194912"/>
    <n v="123412"/>
    <n v="2.7260419580419581"/>
    <x v="1"/>
    <n v="2320"/>
    <x v="861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3269.32"/>
    <n v="5559.2352000000001"/>
    <n v="2289.9151999999999"/>
    <n v="1.7004255319148935"/>
    <x v="1"/>
    <n v="81"/>
    <x v="862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42100"/>
    <n v="79268"/>
    <n v="37168"/>
    <n v="1.8828503562945369"/>
    <x v="1"/>
    <n v="1887"/>
    <x v="86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40200"/>
    <n v="139468"/>
    <n v="99268"/>
    <n v="3.4693532338308457"/>
    <x v="1"/>
    <n v="4358"/>
    <x v="864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7900"/>
    <n v="5465"/>
    <n v="-2435"/>
    <n v="0.6917721518987342"/>
    <x v="0"/>
    <n v="67"/>
    <x v="865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6195.12"/>
    <n v="1575.6504"/>
    <n v="-4619.4696000000004"/>
    <n v="0.25433734939759034"/>
    <x v="0"/>
    <n v="57"/>
    <x v="866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163600"/>
    <n v="126628"/>
    <n v="-36972"/>
    <n v="0.77400977995110021"/>
    <x v="0"/>
    <n v="1229"/>
    <x v="867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2895.8849999999998"/>
    <n v="1085.4205999999999"/>
    <n v="-1810.4643999999998"/>
    <n v="0.37481481481481482"/>
    <x v="0"/>
    <n v="12"/>
    <x v="868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1000"/>
    <n v="5438"/>
    <n v="4438"/>
    <n v="5.4379999999999997"/>
    <x v="1"/>
    <n v="53"/>
    <x v="869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84500"/>
    <n v="193101"/>
    <n v="108601"/>
    <n v="2.2852189349112426"/>
    <x v="1"/>
    <n v="2414"/>
    <x v="870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81300"/>
    <n v="31665"/>
    <n v="-49635"/>
    <n v="0.38948339483394834"/>
    <x v="0"/>
    <n v="452"/>
    <x v="871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800"/>
    <n v="2960"/>
    <n v="2160"/>
    <n v="3.7"/>
    <x v="1"/>
    <n v="80"/>
    <x v="872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3400"/>
    <n v="8089"/>
    <n v="4689"/>
    <n v="2.3791176470588233"/>
    <x v="1"/>
    <n v="193"/>
    <x v="873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170800"/>
    <n v="109374"/>
    <n v="-61426"/>
    <n v="0.64036299765807958"/>
    <x v="0"/>
    <n v="1886"/>
    <x v="87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800"/>
    <n v="2129"/>
    <n v="329"/>
    <n v="1.1827777777777777"/>
    <x v="1"/>
    <n v="52"/>
    <x v="875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150600"/>
    <n v="127745"/>
    <n v="-22855"/>
    <n v="0.84824037184594958"/>
    <x v="0"/>
    <n v="1825"/>
    <x v="87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7800"/>
    <n v="2289"/>
    <n v="-5511"/>
    <n v="0.29346153846153844"/>
    <x v="0"/>
    <n v="31"/>
    <x v="877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5800"/>
    <n v="12174"/>
    <n v="6374"/>
    <n v="2.0989655172413793"/>
    <x v="1"/>
    <n v="290"/>
    <x v="878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5600"/>
    <n v="9508"/>
    <n v="3908"/>
    <n v="1.697857142857143"/>
    <x v="1"/>
    <n v="122"/>
    <x v="87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34400"/>
    <n v="155849"/>
    <n v="21449"/>
    <n v="1.1595907738095239"/>
    <x v="1"/>
    <n v="1470"/>
    <x v="880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239.1999999999998"/>
    <n v="5790.5711999999994"/>
    <n v="3551.3711999999996"/>
    <n v="2.5859999999999999"/>
    <x v="1"/>
    <n v="165"/>
    <x v="881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6000"/>
    <n v="13835"/>
    <n v="7835"/>
    <n v="2.3058333333333332"/>
    <x v="1"/>
    <n v="182"/>
    <x v="882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9009.4199999999983"/>
    <n v="11551.363499999999"/>
    <n v="2541.9435000000012"/>
    <n v="1.2821428571428573"/>
    <x v="1"/>
    <n v="199"/>
    <x v="883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2047.7860000000001"/>
    <n v="3864.2926400000001"/>
    <n v="1816.5066400000001"/>
    <n v="1.8870588235294117"/>
    <x v="1"/>
    <n v="56"/>
    <x v="884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159800"/>
    <n v="11108"/>
    <n v="-148692"/>
    <n v="6.9511889862327911E-2"/>
    <x v="0"/>
    <n v="107"/>
    <x v="885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13772.88"/>
    <n v="106661.91280000001"/>
    <n v="92889.032800000001"/>
    <n v="7.7443434343434348"/>
    <x v="1"/>
    <n v="1460"/>
    <x v="886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8800"/>
    <n v="2437"/>
    <n v="-6363"/>
    <n v="0.27693181818181817"/>
    <x v="0"/>
    <n v="27"/>
    <x v="887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179100"/>
    <n v="93991"/>
    <n v="-85109"/>
    <n v="0.52479620323841425"/>
    <x v="0"/>
    <n v="1221"/>
    <x v="888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3362.0119999999997"/>
    <n v="13686.642399999999"/>
    <n v="10324.630399999998"/>
    <n v="4.0709677419354842"/>
    <x v="1"/>
    <n v="123"/>
    <x v="889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100"/>
    <n v="2"/>
    <n v="-98"/>
    <n v="0.02"/>
    <x v="0"/>
    <n v="1"/>
    <x v="50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5600"/>
    <n v="8746"/>
    <n v="3146"/>
    <n v="1.5617857142857143"/>
    <x v="1"/>
    <n v="159"/>
    <x v="890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1400"/>
    <n v="3534"/>
    <n v="2134"/>
    <n v="2.5242857142857145"/>
    <x v="1"/>
    <n v="110"/>
    <x v="891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41000"/>
    <n v="709"/>
    <n v="-40291"/>
    <n v="1.729268292682927E-2"/>
    <x v="2"/>
    <n v="14"/>
    <x v="892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6500"/>
    <n v="795"/>
    <n v="-5705"/>
    <n v="0.12230769230769231"/>
    <x v="0"/>
    <n v="16"/>
    <x v="893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7900"/>
    <n v="12955"/>
    <n v="5055"/>
    <n v="1.6398734177215191"/>
    <x v="1"/>
    <n v="236"/>
    <x v="894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5500"/>
    <n v="8964"/>
    <n v="3464"/>
    <n v="1.6298181818181818"/>
    <x v="1"/>
    <n v="191"/>
    <x v="895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9100"/>
    <n v="1843"/>
    <n v="-7257"/>
    <n v="0.20252747252747252"/>
    <x v="0"/>
    <n v="41"/>
    <x v="896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8200"/>
    <n v="121950"/>
    <n v="83750"/>
    <n v="3.1924083769633507"/>
    <x v="1"/>
    <n v="3934"/>
    <x v="897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1343.52"/>
    <n v="6434.7143999999998"/>
    <n v="5091.1944000000003"/>
    <n v="4.7894444444444444"/>
    <x v="1"/>
    <n v="80"/>
    <x v="898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54500"/>
    <n v="30215"/>
    <n v="-124285"/>
    <n v="0.19556634304207121"/>
    <x v="3"/>
    <n v="296"/>
    <x v="899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5800"/>
    <n v="11539"/>
    <n v="5739"/>
    <n v="1.9894827586206896"/>
    <x v="1"/>
    <n v="462"/>
    <x v="900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1800"/>
    <n v="14310"/>
    <n v="12510"/>
    <n v="7.95"/>
    <x v="1"/>
    <n v="179"/>
    <x v="901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48831.12"/>
    <n v="24718.8416"/>
    <n v="-24112.278400000003"/>
    <n v="0.50621082621082614"/>
    <x v="0"/>
    <n v="523"/>
    <x v="902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7709.3119999999999"/>
    <n v="4428.0360799999999"/>
    <n v="-3281.27592"/>
    <n v="0.57437499999999997"/>
    <x v="0"/>
    <n v="141"/>
    <x v="903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1656.622"/>
    <n v="236020.58687999999"/>
    <n v="84363.964879999985"/>
    <n v="1.5562827640984906"/>
    <x v="1"/>
    <n v="1866"/>
    <x v="904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700"/>
    <n v="1343"/>
    <n v="-2357"/>
    <n v="0.36297297297297298"/>
    <x v="0"/>
    <n v="52"/>
    <x v="905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4336.4880000000003"/>
    <n v="2526.0042600000002"/>
    <n v="-1810.4837400000001"/>
    <n v="0.58250000000000002"/>
    <x v="2"/>
    <n v="27"/>
    <x v="906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4121.1759999999995"/>
    <n v="9783.4549200000001"/>
    <n v="5662.2789200000007"/>
    <n v="2.373947368421053"/>
    <x v="1"/>
    <n v="156"/>
    <x v="907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24763.360000000001"/>
    <n v="14548.474"/>
    <n v="-10214.886"/>
    <n v="0.58750000000000002"/>
    <x v="0"/>
    <n v="225"/>
    <x v="908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5300"/>
    <n v="9676"/>
    <n v="4376"/>
    <n v="1.8256603773584905"/>
    <x v="1"/>
    <n v="255"/>
    <x v="909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60400"/>
    <n v="1210"/>
    <n v="-159190"/>
    <n v="7.5436408977556111E-3"/>
    <x v="0"/>
    <n v="38"/>
    <x v="910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51400"/>
    <n v="90440"/>
    <n v="39040"/>
    <n v="1.7595330739299611"/>
    <x v="1"/>
    <n v="2261"/>
    <x v="911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1700"/>
    <n v="4044"/>
    <n v="2344"/>
    <n v="2.3788235294117648"/>
    <x v="1"/>
    <n v="40"/>
    <x v="912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2258.469999999994"/>
    <n v="206242.78459999998"/>
    <n v="163984.31459999998"/>
    <n v="4.8805076142131982"/>
    <x v="1"/>
    <n v="2289"/>
    <x v="913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3000"/>
    <n v="6722"/>
    <n v="3722"/>
    <n v="2.2406666666666668"/>
    <x v="1"/>
    <n v="65"/>
    <x v="914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8700"/>
    <n v="1577"/>
    <n v="-7123"/>
    <n v="0.18126436781609195"/>
    <x v="0"/>
    <n v="15"/>
    <x v="915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7200"/>
    <n v="3301"/>
    <n v="-3899"/>
    <n v="0.45847222222222223"/>
    <x v="0"/>
    <n v="37"/>
    <x v="916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79544.87"/>
    <n v="210633.80429999999"/>
    <n v="31088.934299999994"/>
    <n v="1.1731541218637993"/>
    <x v="1"/>
    <n v="3777"/>
    <x v="917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6625.19"/>
    <n v="14397.140159999999"/>
    <n v="7771.9501599999994"/>
    <n v="2.173090909090909"/>
    <x v="1"/>
    <n v="184"/>
    <x v="918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3500"/>
    <n v="3930"/>
    <n v="430"/>
    <n v="1.1228571428571428"/>
    <x v="1"/>
    <n v="85"/>
    <x v="919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900"/>
    <n v="5729"/>
    <n v="-2171"/>
    <n v="0.72518987341772156"/>
    <x v="0"/>
    <n v="112"/>
    <x v="920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300"/>
    <n v="4883"/>
    <n v="2583"/>
    <n v="2.1230434782608696"/>
    <x v="1"/>
    <n v="144"/>
    <x v="9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73000"/>
    <n v="175015"/>
    <n v="102015"/>
    <n v="2.3974657534246577"/>
    <x v="1"/>
    <n v="1902"/>
    <x v="92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6200"/>
    <n v="11280"/>
    <n v="5080"/>
    <n v="1.8193548387096774"/>
    <x v="1"/>
    <n v="105"/>
    <x v="92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6100"/>
    <n v="10012"/>
    <n v="3912"/>
    <n v="1.6413114754098361"/>
    <x v="1"/>
    <n v="132"/>
    <x v="92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03200"/>
    <n v="1690"/>
    <n v="-101510"/>
    <n v="1.6375968992248063E-2"/>
    <x v="0"/>
    <n v="21"/>
    <x v="925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171000"/>
    <n v="84891"/>
    <n v="-86109"/>
    <n v="0.49643859649122807"/>
    <x v="3"/>
    <n v="976"/>
    <x v="92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9200"/>
    <n v="10093"/>
    <n v="893"/>
    <n v="1.0970652173913042"/>
    <x v="1"/>
    <n v="96"/>
    <x v="92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7800"/>
    <n v="3839"/>
    <n v="-3961"/>
    <n v="0.49217948717948717"/>
    <x v="0"/>
    <n v="67"/>
    <x v="928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7389.36"/>
    <n v="4598.5703999999996"/>
    <n v="-2790.7896000000001"/>
    <n v="0.62232323232323228"/>
    <x v="2"/>
    <n v="66"/>
    <x v="929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43000"/>
    <n v="5615"/>
    <n v="-37385"/>
    <n v="0.1305813953488372"/>
    <x v="0"/>
    <n v="78"/>
    <x v="930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677.76"/>
    <n v="4316.1980000000003"/>
    <n v="-2361.5619999999999"/>
    <n v="0.64635416666666667"/>
    <x v="0"/>
    <n v="67"/>
    <x v="931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7500"/>
    <n v="11969"/>
    <n v="4469"/>
    <n v="1.5958666666666668"/>
    <x v="1"/>
    <n v="114"/>
    <x v="932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6956"/>
    <n v="5663.5752000000002"/>
    <n v="-1292.4247999999998"/>
    <n v="0.81420000000000003"/>
    <x v="0"/>
    <n v="263"/>
    <x v="933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172000"/>
    <n v="55805"/>
    <n v="-116195"/>
    <n v="0.32444767441860467"/>
    <x v="0"/>
    <n v="1691"/>
    <x v="934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53700"/>
    <n v="15238"/>
    <n v="-138462"/>
    <n v="9.9141184124918666E-2"/>
    <x v="0"/>
    <n v="181"/>
    <x v="93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3600"/>
    <n v="961"/>
    <n v="-2639"/>
    <n v="0.26694444444444443"/>
    <x v="0"/>
    <n v="13"/>
    <x v="936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9400"/>
    <n v="5918"/>
    <n v="-3482"/>
    <n v="0.62957446808510642"/>
    <x v="3"/>
    <n v="160"/>
    <x v="93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5900"/>
    <n v="9520"/>
    <n v="3620"/>
    <n v="1.6135593220338984"/>
    <x v="1"/>
    <n v="203"/>
    <x v="938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100"/>
    <n v="5"/>
    <n v="-95"/>
    <n v="0.05"/>
    <x v="0"/>
    <n v="1"/>
    <x v="299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4500"/>
    <n v="159056"/>
    <n v="144556"/>
    <n v="10.969379310344827"/>
    <x v="1"/>
    <n v="1559"/>
    <x v="93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145500"/>
    <n v="101987"/>
    <n v="-43513"/>
    <n v="0.70094158075601376"/>
    <x v="3"/>
    <n v="2266"/>
    <x v="940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3300"/>
    <n v="1980"/>
    <n v="-1320"/>
    <n v="0.6"/>
    <x v="0"/>
    <n v="21"/>
    <x v="941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29632.560000000001"/>
    <n v="108780.7104"/>
    <n v="79148.150399999999"/>
    <n v="3.6709859154929574"/>
    <x v="1"/>
    <n v="1548"/>
    <x v="942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700"/>
    <n v="7763"/>
    <n v="7063"/>
    <n v="11.09"/>
    <x v="1"/>
    <n v="80"/>
    <x v="943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87600"/>
    <n v="35698"/>
    <n v="-151902"/>
    <n v="0.19028784648187633"/>
    <x v="0"/>
    <n v="830"/>
    <x v="944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9800"/>
    <n v="12434"/>
    <n v="2634"/>
    <n v="1.2687755102040816"/>
    <x v="1"/>
    <n v="131"/>
    <x v="945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1100"/>
    <n v="8081"/>
    <n v="6981"/>
    <n v="7.3463636363636367"/>
    <x v="1"/>
    <n v="112"/>
    <x v="946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145000"/>
    <n v="6631"/>
    <n v="-138369"/>
    <n v="4.5731034482758622E-2"/>
    <x v="0"/>
    <n v="130"/>
    <x v="947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5500"/>
    <n v="4678"/>
    <n v="-822"/>
    <n v="0.85054545454545449"/>
    <x v="0"/>
    <n v="55"/>
    <x v="9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5700"/>
    <n v="6800"/>
    <n v="1100"/>
    <n v="1.1929824561403508"/>
    <x v="1"/>
    <n v="155"/>
    <x v="949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3600"/>
    <n v="10657"/>
    <n v="7057"/>
    <n v="2.9602777777777778"/>
    <x v="1"/>
    <n v="266"/>
    <x v="950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6328.0449999999992"/>
    <n v="5359.5323499999995"/>
    <n v="-968.51264999999967"/>
    <n v="0.84694915254237291"/>
    <x v="0"/>
    <n v="114"/>
    <x v="951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700"/>
    <n v="13164"/>
    <n v="9464"/>
    <n v="3.5578378378378379"/>
    <x v="1"/>
    <n v="155"/>
    <x v="952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2650.076"/>
    <n v="10240.13458"/>
    <n v="7590.0585799999999"/>
    <n v="3.8640909090909092"/>
    <x v="1"/>
    <n v="207"/>
    <x v="953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1700"/>
    <n v="13468"/>
    <n v="11768"/>
    <n v="7.9223529411764702"/>
    <x v="1"/>
    <n v="245"/>
    <x v="954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88400"/>
    <n v="121138"/>
    <n v="32738"/>
    <n v="1.3703393665158372"/>
    <x v="1"/>
    <n v="1573"/>
    <x v="955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2400"/>
    <n v="8117"/>
    <n v="5717"/>
    <n v="3.3820833333333336"/>
    <x v="1"/>
    <n v="114"/>
    <x v="956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7900"/>
    <n v="8550"/>
    <n v="650"/>
    <n v="1.0822784810126582"/>
    <x v="1"/>
    <n v="93"/>
    <x v="957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94900"/>
    <n v="57659"/>
    <n v="-37241"/>
    <n v="0.60757639620653314"/>
    <x v="0"/>
    <n v="594"/>
    <x v="958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5100"/>
    <n v="1414"/>
    <n v="-3686"/>
    <n v="0.27725490196078434"/>
    <x v="0"/>
    <n v="24"/>
    <x v="959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42700"/>
    <n v="97524"/>
    <n v="54824"/>
    <n v="2.283934426229508"/>
    <x v="1"/>
    <n v="1681"/>
    <x v="960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121100"/>
    <n v="26176"/>
    <n v="-94924"/>
    <n v="0.21615194054500414"/>
    <x v="0"/>
    <n v="252"/>
    <x v="961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800"/>
    <n v="2991"/>
    <n v="2191"/>
    <n v="3.73875"/>
    <x v="1"/>
    <n v="32"/>
    <x v="962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5400"/>
    <n v="8366"/>
    <n v="2966"/>
    <n v="1.5492592592592593"/>
    <x v="1"/>
    <n v="135"/>
    <x v="963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4000"/>
    <n v="12886"/>
    <n v="8886"/>
    <n v="3.2214999999999998"/>
    <x v="1"/>
    <n v="140"/>
    <x v="96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000"/>
    <n v="5177"/>
    <n v="-1823"/>
    <n v="0.73957142857142855"/>
    <x v="0"/>
    <n v="67"/>
    <x v="965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1000"/>
    <n v="8641"/>
    <n v="7641"/>
    <n v="8.641"/>
    <x v="1"/>
    <n v="92"/>
    <x v="966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72515.716"/>
    <n v="103887.79751999999"/>
    <n v="31372.081519999992"/>
    <n v="1.4326245847176078"/>
    <x v="1"/>
    <n v="1015"/>
    <x v="967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195200"/>
    <n v="78630"/>
    <n v="-116570"/>
    <n v="0.40281762295081969"/>
    <x v="0"/>
    <n v="742"/>
    <x v="968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6700"/>
    <n v="11941"/>
    <n v="5241"/>
    <n v="1.7822388059701493"/>
    <x v="1"/>
    <n v="323"/>
    <x v="969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7200"/>
    <n v="6115"/>
    <n v="-1085"/>
    <n v="0.84930555555555554"/>
    <x v="0"/>
    <n v="75"/>
    <x v="970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29100"/>
    <n v="188404"/>
    <n v="59304"/>
    <n v="1.4593648334624323"/>
    <x v="1"/>
    <n v="2326"/>
    <x v="971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6500"/>
    <n v="9910"/>
    <n v="3410"/>
    <n v="1.5246153846153847"/>
    <x v="1"/>
    <n v="381"/>
    <x v="972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170600"/>
    <n v="114523"/>
    <n v="-56077"/>
    <n v="0.67129542790152408"/>
    <x v="0"/>
    <n v="4405"/>
    <x v="973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7800"/>
    <n v="3144"/>
    <n v="-4656"/>
    <n v="0.40307692307692305"/>
    <x v="0"/>
    <n v="92"/>
    <x v="974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6200"/>
    <n v="13441"/>
    <n v="7241"/>
    <n v="2.1679032258064517"/>
    <x v="1"/>
    <n v="480"/>
    <x v="97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9400"/>
    <n v="4899"/>
    <n v="-4501"/>
    <n v="0.52117021276595743"/>
    <x v="0"/>
    <n v="64"/>
    <x v="976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2400"/>
    <n v="11990"/>
    <n v="9590"/>
    <n v="4.9958333333333336"/>
    <x v="1"/>
    <n v="226"/>
    <x v="977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7800"/>
    <n v="6839"/>
    <n v="-961"/>
    <n v="0.87679487179487181"/>
    <x v="0"/>
    <n v="64"/>
    <x v="978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9800"/>
    <n v="11091"/>
    <n v="1291"/>
    <n v="1.131734693877551"/>
    <x v="1"/>
    <n v="241"/>
    <x v="979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3100"/>
    <n v="13223"/>
    <n v="10123"/>
    <n v="4.2654838709677421"/>
    <x v="1"/>
    <n v="132"/>
    <x v="980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10510.99"/>
    <n v="8159.960399999999"/>
    <n v="-2351.0296000000008"/>
    <n v="0.77632653061224477"/>
    <x v="3"/>
    <n v="75"/>
    <x v="981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141100"/>
    <n v="74073"/>
    <n v="-67027"/>
    <n v="0.52496810772501767"/>
    <x v="0"/>
    <n v="842"/>
    <x v="982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97300"/>
    <n v="153216"/>
    <n v="55916"/>
    <n v="1.5746762589928058"/>
    <x v="1"/>
    <n v="2043"/>
    <x v="983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6600"/>
    <n v="4814"/>
    <n v="-1786"/>
    <n v="0.72939393939393937"/>
    <x v="0"/>
    <n v="112"/>
    <x v="98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8151.3799999999992"/>
    <n v="4936.9476499999992"/>
    <n v="-3214.43235"/>
    <n v="0.60565789473684206"/>
    <x v="3"/>
    <n v="139"/>
    <x v="985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66600"/>
    <n v="37823"/>
    <n v="-28777"/>
    <n v="0.5679129129129129"/>
    <x v="0"/>
    <n v="374"/>
    <x v="986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111100"/>
    <n v="62819"/>
    <n v="-48281"/>
    <n v="0.56542754275427543"/>
    <x v="3"/>
    <n v="1122"/>
    <x v="987"/>
    <x v="1"/>
    <s v="USD"/>
    <x v="878"/>
    <x v="877"/>
    <b v="0"/>
    <b v="0"/>
    <s v="food/food trucks"/>
    <x v="0"/>
    <x v="0"/>
  </r>
  <r>
    <m/>
    <m/>
    <m/>
    <m/>
    <m/>
    <m/>
    <m/>
    <m/>
    <m/>
    <x v="4"/>
    <m/>
    <x v="988"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448690400"/>
    <n v="1450159200"/>
    <x v="0"/>
    <x v="0"/>
    <x v="0"/>
    <x v="0"/>
    <x v="0"/>
    <x v="0"/>
    <x v="0"/>
    <x v="0"/>
  </r>
  <r>
    <n v="1408424400"/>
    <n v="1408597200"/>
    <x v="1"/>
    <x v="1"/>
    <x v="1"/>
    <x v="1"/>
    <x v="1"/>
    <x v="1"/>
    <x v="1"/>
    <x v="1"/>
  </r>
  <r>
    <n v="1384668000"/>
    <n v="1384840800"/>
    <x v="2"/>
    <x v="0"/>
    <x v="1"/>
    <x v="2"/>
    <x v="2"/>
    <x v="1"/>
    <x v="1"/>
    <x v="2"/>
  </r>
  <r>
    <n v="1565499600"/>
    <n v="1568955600"/>
    <x v="3"/>
    <x v="1"/>
    <x v="2"/>
    <x v="3"/>
    <x v="3"/>
    <x v="2"/>
    <x v="0"/>
    <x v="1"/>
  </r>
  <r>
    <n v="1547964000"/>
    <n v="1548309600"/>
    <x v="4"/>
    <x v="2"/>
    <x v="2"/>
    <x v="4"/>
    <x v="4"/>
    <x v="2"/>
    <x v="0"/>
    <x v="3"/>
  </r>
  <r>
    <n v="1346130000"/>
    <n v="1347080400"/>
    <x v="5"/>
    <x v="1"/>
    <x v="3"/>
    <x v="5"/>
    <x v="3"/>
    <x v="3"/>
    <x v="1"/>
    <x v="3"/>
  </r>
  <r>
    <n v="1505278800"/>
    <n v="1505365200"/>
    <x v="6"/>
    <x v="3"/>
    <x v="4"/>
    <x v="6"/>
    <x v="3"/>
    <x v="4"/>
    <x v="0"/>
    <x v="4"/>
  </r>
  <r>
    <n v="1439442000"/>
    <n v="1439614800"/>
    <x v="7"/>
    <x v="1"/>
    <x v="5"/>
    <x v="7"/>
    <x v="1"/>
    <x v="5"/>
    <x v="1"/>
    <x v="3"/>
  </r>
  <r>
    <n v="1281330000"/>
    <n v="1281502800"/>
    <x v="8"/>
    <x v="1"/>
    <x v="6"/>
    <x v="8"/>
    <x v="1"/>
    <x v="6"/>
    <x v="2"/>
    <x v="3"/>
  </r>
  <r>
    <n v="1379566800"/>
    <n v="1383804000"/>
    <x v="9"/>
    <x v="3"/>
    <x v="7"/>
    <x v="9"/>
    <x v="2"/>
    <x v="1"/>
    <x v="0"/>
    <x v="1"/>
  </r>
  <r>
    <n v="1281762000"/>
    <n v="1285909200"/>
    <x v="10"/>
    <x v="1"/>
    <x v="6"/>
    <x v="10"/>
    <x v="3"/>
    <x v="6"/>
    <x v="1"/>
    <x v="4"/>
  </r>
  <r>
    <n v="1285045200"/>
    <n v="1285563600"/>
    <x v="11"/>
    <x v="3"/>
    <x v="6"/>
    <x v="11"/>
    <x v="3"/>
    <x v="6"/>
    <x v="0"/>
    <x v="3"/>
  </r>
  <r>
    <n v="1571720400"/>
    <n v="1572411600"/>
    <x v="12"/>
    <x v="4"/>
    <x v="2"/>
    <x v="12"/>
    <x v="5"/>
    <x v="2"/>
    <x v="0"/>
    <x v="4"/>
  </r>
  <r>
    <n v="1465621200"/>
    <n v="1466658000"/>
    <x v="13"/>
    <x v="5"/>
    <x v="0"/>
    <x v="13"/>
    <x v="6"/>
    <x v="0"/>
    <x v="1"/>
    <x v="1"/>
  </r>
  <r>
    <n v="1331013600"/>
    <n v="1333342800"/>
    <x v="14"/>
    <x v="6"/>
    <x v="3"/>
    <x v="14"/>
    <x v="7"/>
    <x v="3"/>
    <x v="0"/>
    <x v="1"/>
  </r>
  <r>
    <n v="1575957600"/>
    <n v="1576303200"/>
    <x v="15"/>
    <x v="7"/>
    <x v="8"/>
    <x v="15"/>
    <x v="0"/>
    <x v="7"/>
    <x v="0"/>
    <x v="2"/>
  </r>
  <r>
    <n v="1390370400"/>
    <n v="1392271200"/>
    <x v="16"/>
    <x v="2"/>
    <x v="1"/>
    <x v="16"/>
    <x v="8"/>
    <x v="1"/>
    <x v="1"/>
    <x v="5"/>
  </r>
  <r>
    <n v="1294812000"/>
    <n v="1294898400"/>
    <x v="17"/>
    <x v="2"/>
    <x v="9"/>
    <x v="17"/>
    <x v="4"/>
    <x v="8"/>
    <x v="1"/>
    <x v="4"/>
  </r>
  <r>
    <n v="1536382800"/>
    <n v="1537074000"/>
    <x v="18"/>
    <x v="3"/>
    <x v="10"/>
    <x v="18"/>
    <x v="3"/>
    <x v="9"/>
    <x v="3"/>
    <x v="3"/>
  </r>
  <r>
    <n v="1551679200"/>
    <n v="1553490000"/>
    <x v="19"/>
    <x v="6"/>
    <x v="2"/>
    <x v="19"/>
    <x v="7"/>
    <x v="2"/>
    <x v="0"/>
    <x v="3"/>
  </r>
  <r>
    <n v="1406523600"/>
    <n v="1406523600"/>
    <x v="20"/>
    <x v="8"/>
    <x v="1"/>
    <x v="20"/>
    <x v="9"/>
    <x v="1"/>
    <x v="1"/>
    <x v="4"/>
  </r>
  <r>
    <n v="1313384400"/>
    <n v="1316322000"/>
    <x v="21"/>
    <x v="1"/>
    <x v="9"/>
    <x v="21"/>
    <x v="3"/>
    <x v="8"/>
    <x v="0"/>
    <x v="3"/>
  </r>
  <r>
    <n v="1522731600"/>
    <n v="1524027600"/>
    <x v="22"/>
    <x v="9"/>
    <x v="10"/>
    <x v="22"/>
    <x v="10"/>
    <x v="9"/>
    <x v="1"/>
    <x v="3"/>
  </r>
  <r>
    <n v="1550124000"/>
    <n v="1554699600"/>
    <x v="23"/>
    <x v="10"/>
    <x v="2"/>
    <x v="23"/>
    <x v="10"/>
    <x v="2"/>
    <x v="1"/>
    <x v="4"/>
  </r>
  <r>
    <n v="1403326800"/>
    <n v="1403499600"/>
    <x v="24"/>
    <x v="5"/>
    <x v="1"/>
    <x v="24"/>
    <x v="6"/>
    <x v="1"/>
    <x v="1"/>
    <x v="2"/>
  </r>
  <r>
    <n v="1305694800"/>
    <n v="1307422800"/>
    <x v="25"/>
    <x v="11"/>
    <x v="9"/>
    <x v="25"/>
    <x v="6"/>
    <x v="8"/>
    <x v="1"/>
    <x v="6"/>
  </r>
  <r>
    <n v="1533013200"/>
    <n v="1535346000"/>
    <x v="26"/>
    <x v="8"/>
    <x v="10"/>
    <x v="26"/>
    <x v="1"/>
    <x v="9"/>
    <x v="3"/>
    <x v="3"/>
  </r>
  <r>
    <n v="1443848400"/>
    <n v="1444539600"/>
    <x v="27"/>
    <x v="3"/>
    <x v="5"/>
    <x v="27"/>
    <x v="5"/>
    <x v="5"/>
    <x v="0"/>
    <x v="1"/>
  </r>
  <r>
    <n v="1265695200"/>
    <n v="1267682400"/>
    <x v="28"/>
    <x v="10"/>
    <x v="6"/>
    <x v="28"/>
    <x v="7"/>
    <x v="6"/>
    <x v="1"/>
    <x v="3"/>
  </r>
  <r>
    <n v="1532062800"/>
    <n v="1535518800"/>
    <x v="29"/>
    <x v="8"/>
    <x v="10"/>
    <x v="29"/>
    <x v="1"/>
    <x v="9"/>
    <x v="1"/>
    <x v="4"/>
  </r>
  <r>
    <n v="1558674000"/>
    <n v="1559106000"/>
    <x v="30"/>
    <x v="11"/>
    <x v="2"/>
    <x v="30"/>
    <x v="11"/>
    <x v="2"/>
    <x v="1"/>
    <x v="4"/>
  </r>
  <r>
    <n v="1451973600"/>
    <n v="1454392800"/>
    <x v="31"/>
    <x v="2"/>
    <x v="0"/>
    <x v="31"/>
    <x v="8"/>
    <x v="0"/>
    <x v="1"/>
    <x v="6"/>
  </r>
  <r>
    <n v="1515564000"/>
    <n v="1517896800"/>
    <x v="32"/>
    <x v="2"/>
    <x v="10"/>
    <x v="32"/>
    <x v="8"/>
    <x v="9"/>
    <x v="0"/>
    <x v="4"/>
  </r>
  <r>
    <n v="1412485200"/>
    <n v="1415685600"/>
    <x v="33"/>
    <x v="4"/>
    <x v="1"/>
    <x v="33"/>
    <x v="2"/>
    <x v="5"/>
    <x v="1"/>
    <x v="3"/>
  </r>
  <r>
    <n v="1490245200"/>
    <n v="1490677200"/>
    <x v="34"/>
    <x v="6"/>
    <x v="4"/>
    <x v="34"/>
    <x v="7"/>
    <x v="4"/>
    <x v="1"/>
    <x v="4"/>
  </r>
  <r>
    <n v="1547877600"/>
    <n v="1551506400"/>
    <x v="35"/>
    <x v="2"/>
    <x v="2"/>
    <x v="35"/>
    <x v="8"/>
    <x v="2"/>
    <x v="1"/>
    <x v="4"/>
  </r>
  <r>
    <n v="1298700000"/>
    <n v="1300856400"/>
    <x v="36"/>
    <x v="10"/>
    <x v="9"/>
    <x v="36"/>
    <x v="7"/>
    <x v="8"/>
    <x v="1"/>
    <x v="3"/>
  </r>
  <r>
    <n v="1570338000"/>
    <n v="1573192800"/>
    <x v="37"/>
    <x v="4"/>
    <x v="2"/>
    <x v="37"/>
    <x v="2"/>
    <x v="7"/>
    <x v="1"/>
    <x v="5"/>
  </r>
  <r>
    <n v="1287378000"/>
    <n v="1287810000"/>
    <x v="38"/>
    <x v="4"/>
    <x v="6"/>
    <x v="38"/>
    <x v="5"/>
    <x v="6"/>
    <x v="1"/>
    <x v="7"/>
  </r>
  <r>
    <n v="1361772000"/>
    <n v="1362978000"/>
    <x v="39"/>
    <x v="10"/>
    <x v="7"/>
    <x v="39"/>
    <x v="7"/>
    <x v="10"/>
    <x v="0"/>
    <x v="3"/>
  </r>
  <r>
    <n v="1275714000"/>
    <n v="1277355600"/>
    <x v="40"/>
    <x v="5"/>
    <x v="6"/>
    <x v="40"/>
    <x v="6"/>
    <x v="6"/>
    <x v="1"/>
    <x v="2"/>
  </r>
  <r>
    <n v="1346734800"/>
    <n v="1348981200"/>
    <x v="41"/>
    <x v="3"/>
    <x v="3"/>
    <x v="41"/>
    <x v="3"/>
    <x v="3"/>
    <x v="1"/>
    <x v="1"/>
  </r>
  <r>
    <n v="1309755600"/>
    <n v="1310533200"/>
    <x v="42"/>
    <x v="5"/>
    <x v="9"/>
    <x v="42"/>
    <x v="9"/>
    <x v="8"/>
    <x v="1"/>
    <x v="0"/>
  </r>
  <r>
    <n v="1406178000"/>
    <n v="1407560400"/>
    <x v="43"/>
    <x v="8"/>
    <x v="1"/>
    <x v="43"/>
    <x v="1"/>
    <x v="1"/>
    <x v="1"/>
    <x v="5"/>
  </r>
  <r>
    <n v="1552798800"/>
    <n v="1552885200"/>
    <x v="44"/>
    <x v="6"/>
    <x v="2"/>
    <x v="44"/>
    <x v="7"/>
    <x v="2"/>
    <x v="1"/>
    <x v="5"/>
  </r>
  <r>
    <n v="1478062800"/>
    <n v="1479362400"/>
    <x v="45"/>
    <x v="4"/>
    <x v="0"/>
    <x v="45"/>
    <x v="2"/>
    <x v="4"/>
    <x v="0"/>
    <x v="3"/>
  </r>
  <r>
    <n v="1278565200"/>
    <n v="1280552400"/>
    <x v="46"/>
    <x v="8"/>
    <x v="6"/>
    <x v="46"/>
    <x v="9"/>
    <x v="6"/>
    <x v="1"/>
    <x v="1"/>
  </r>
  <r>
    <n v="1396069200"/>
    <n v="1398661200"/>
    <x v="47"/>
    <x v="6"/>
    <x v="1"/>
    <x v="47"/>
    <x v="10"/>
    <x v="1"/>
    <x v="1"/>
    <x v="3"/>
  </r>
  <r>
    <n v="1435208400"/>
    <n v="1436245200"/>
    <x v="48"/>
    <x v="5"/>
    <x v="5"/>
    <x v="48"/>
    <x v="9"/>
    <x v="5"/>
    <x v="1"/>
    <x v="3"/>
  </r>
  <r>
    <n v="1571547600"/>
    <n v="1575439200"/>
    <x v="49"/>
    <x v="4"/>
    <x v="2"/>
    <x v="49"/>
    <x v="2"/>
    <x v="7"/>
    <x v="1"/>
    <x v="1"/>
  </r>
  <r>
    <n v="1375333200"/>
    <n v="1377752400"/>
    <x v="50"/>
    <x v="8"/>
    <x v="7"/>
    <x v="50"/>
    <x v="1"/>
    <x v="10"/>
    <x v="0"/>
    <x v="1"/>
  </r>
  <r>
    <n v="1332824400"/>
    <n v="1334206800"/>
    <x v="51"/>
    <x v="6"/>
    <x v="3"/>
    <x v="51"/>
    <x v="10"/>
    <x v="3"/>
    <x v="0"/>
    <x v="2"/>
  </r>
  <r>
    <n v="1284526800"/>
    <n v="1284872400"/>
    <x v="52"/>
    <x v="3"/>
    <x v="6"/>
    <x v="52"/>
    <x v="3"/>
    <x v="6"/>
    <x v="0"/>
    <x v="3"/>
  </r>
  <r>
    <n v="1400562000"/>
    <n v="1403931600"/>
    <x v="53"/>
    <x v="11"/>
    <x v="1"/>
    <x v="53"/>
    <x v="6"/>
    <x v="1"/>
    <x v="1"/>
    <x v="4"/>
  </r>
  <r>
    <n v="1520748000"/>
    <n v="1521262800"/>
    <x v="54"/>
    <x v="6"/>
    <x v="10"/>
    <x v="54"/>
    <x v="7"/>
    <x v="9"/>
    <x v="0"/>
    <x v="2"/>
  </r>
  <r>
    <n v="1532926800"/>
    <n v="1533358800"/>
    <x v="55"/>
    <x v="8"/>
    <x v="10"/>
    <x v="55"/>
    <x v="1"/>
    <x v="9"/>
    <x v="1"/>
    <x v="1"/>
  </r>
  <r>
    <n v="1420869600"/>
    <n v="1421474400"/>
    <x v="56"/>
    <x v="2"/>
    <x v="5"/>
    <x v="56"/>
    <x v="4"/>
    <x v="5"/>
    <x v="1"/>
    <x v="2"/>
  </r>
  <r>
    <n v="1504242000"/>
    <n v="1505278800"/>
    <x v="57"/>
    <x v="1"/>
    <x v="4"/>
    <x v="57"/>
    <x v="3"/>
    <x v="4"/>
    <x v="1"/>
    <x v="6"/>
  </r>
  <r>
    <n v="1442811600"/>
    <n v="1443934800"/>
    <x v="58"/>
    <x v="3"/>
    <x v="5"/>
    <x v="58"/>
    <x v="5"/>
    <x v="5"/>
    <x v="1"/>
    <x v="3"/>
  </r>
  <r>
    <n v="1497243600"/>
    <n v="1498539600"/>
    <x v="59"/>
    <x v="5"/>
    <x v="4"/>
    <x v="59"/>
    <x v="6"/>
    <x v="4"/>
    <x v="1"/>
    <x v="3"/>
  </r>
  <r>
    <n v="1342501200"/>
    <n v="1342760400"/>
    <x v="60"/>
    <x v="8"/>
    <x v="3"/>
    <x v="60"/>
    <x v="9"/>
    <x v="3"/>
    <x v="1"/>
    <x v="3"/>
  </r>
  <r>
    <n v="1298268000"/>
    <n v="1301720400"/>
    <x v="61"/>
    <x v="10"/>
    <x v="9"/>
    <x v="61"/>
    <x v="7"/>
    <x v="8"/>
    <x v="0"/>
    <x v="3"/>
  </r>
  <r>
    <n v="1433480400"/>
    <n v="1433566800"/>
    <x v="62"/>
    <x v="5"/>
    <x v="5"/>
    <x v="62"/>
    <x v="6"/>
    <x v="5"/>
    <x v="1"/>
    <x v="2"/>
  </r>
  <r>
    <n v="1493355600"/>
    <n v="1493874000"/>
    <x v="63"/>
    <x v="9"/>
    <x v="4"/>
    <x v="63"/>
    <x v="11"/>
    <x v="4"/>
    <x v="0"/>
    <x v="3"/>
  </r>
  <r>
    <n v="1530507600"/>
    <n v="1531803600"/>
    <x v="64"/>
    <x v="5"/>
    <x v="10"/>
    <x v="64"/>
    <x v="9"/>
    <x v="9"/>
    <x v="0"/>
    <x v="2"/>
  </r>
  <r>
    <n v="1296108000"/>
    <n v="1296712800"/>
    <x v="65"/>
    <x v="2"/>
    <x v="9"/>
    <x v="65"/>
    <x v="8"/>
    <x v="8"/>
    <x v="1"/>
    <x v="3"/>
  </r>
  <r>
    <n v="1428469200"/>
    <n v="1428901200"/>
    <x v="66"/>
    <x v="9"/>
    <x v="5"/>
    <x v="66"/>
    <x v="10"/>
    <x v="5"/>
    <x v="0"/>
    <x v="3"/>
  </r>
  <r>
    <n v="1264399200"/>
    <n v="1264831200"/>
    <x v="67"/>
    <x v="2"/>
    <x v="6"/>
    <x v="67"/>
    <x v="4"/>
    <x v="6"/>
    <x v="1"/>
    <x v="2"/>
  </r>
  <r>
    <n v="1501131600"/>
    <n v="1505192400"/>
    <x v="68"/>
    <x v="8"/>
    <x v="4"/>
    <x v="68"/>
    <x v="3"/>
    <x v="4"/>
    <x v="1"/>
    <x v="3"/>
  </r>
  <r>
    <n v="1292738400"/>
    <n v="1295676000"/>
    <x v="69"/>
    <x v="7"/>
    <x v="9"/>
    <x v="69"/>
    <x v="4"/>
    <x v="8"/>
    <x v="3"/>
    <x v="3"/>
  </r>
  <r>
    <n v="1288674000"/>
    <n v="1292911200"/>
    <x v="70"/>
    <x v="4"/>
    <x v="6"/>
    <x v="70"/>
    <x v="0"/>
    <x v="8"/>
    <x v="1"/>
    <x v="3"/>
  </r>
  <r>
    <n v="1575093600"/>
    <n v="1575439200"/>
    <x v="71"/>
    <x v="0"/>
    <x v="8"/>
    <x v="49"/>
    <x v="2"/>
    <x v="7"/>
    <x v="1"/>
    <x v="3"/>
  </r>
  <r>
    <n v="1435726800"/>
    <n v="1438837200"/>
    <x v="72"/>
    <x v="5"/>
    <x v="5"/>
    <x v="71"/>
    <x v="1"/>
    <x v="5"/>
    <x v="1"/>
    <x v="4"/>
  </r>
  <r>
    <n v="1480226400"/>
    <n v="1480485600"/>
    <x v="73"/>
    <x v="0"/>
    <x v="4"/>
    <x v="72"/>
    <x v="2"/>
    <x v="4"/>
    <x v="1"/>
    <x v="1"/>
  </r>
  <r>
    <n v="1459054800"/>
    <n v="1459141200"/>
    <x v="74"/>
    <x v="6"/>
    <x v="0"/>
    <x v="73"/>
    <x v="7"/>
    <x v="0"/>
    <x v="1"/>
    <x v="1"/>
  </r>
  <r>
    <n v="1531630800"/>
    <n v="1532322000"/>
    <x v="75"/>
    <x v="8"/>
    <x v="10"/>
    <x v="74"/>
    <x v="9"/>
    <x v="9"/>
    <x v="1"/>
    <x v="7"/>
  </r>
  <r>
    <n v="1421992800"/>
    <n v="1426222800"/>
    <x v="76"/>
    <x v="2"/>
    <x v="5"/>
    <x v="75"/>
    <x v="7"/>
    <x v="5"/>
    <x v="0"/>
    <x v="3"/>
  </r>
  <r>
    <n v="1285563600"/>
    <n v="1286773200"/>
    <x v="77"/>
    <x v="3"/>
    <x v="6"/>
    <x v="76"/>
    <x v="5"/>
    <x v="6"/>
    <x v="0"/>
    <x v="4"/>
  </r>
  <r>
    <n v="1523854800"/>
    <n v="1523941200"/>
    <x v="78"/>
    <x v="9"/>
    <x v="10"/>
    <x v="77"/>
    <x v="10"/>
    <x v="9"/>
    <x v="1"/>
    <x v="5"/>
  </r>
  <r>
    <n v="1529125200"/>
    <n v="1529557200"/>
    <x v="79"/>
    <x v="5"/>
    <x v="10"/>
    <x v="78"/>
    <x v="6"/>
    <x v="9"/>
    <x v="0"/>
    <x v="3"/>
  </r>
  <r>
    <n v="1503982800"/>
    <n v="1506574800"/>
    <x v="80"/>
    <x v="1"/>
    <x v="4"/>
    <x v="79"/>
    <x v="3"/>
    <x v="4"/>
    <x v="1"/>
    <x v="6"/>
  </r>
  <r>
    <n v="1511416800"/>
    <n v="1513576800"/>
    <x v="81"/>
    <x v="0"/>
    <x v="10"/>
    <x v="80"/>
    <x v="0"/>
    <x v="9"/>
    <x v="1"/>
    <x v="1"/>
  </r>
  <r>
    <n v="1547704800"/>
    <n v="1548309600"/>
    <x v="82"/>
    <x v="2"/>
    <x v="2"/>
    <x v="4"/>
    <x v="4"/>
    <x v="2"/>
    <x v="1"/>
    <x v="6"/>
  </r>
  <r>
    <n v="1469682000"/>
    <n v="1471582800"/>
    <x v="83"/>
    <x v="8"/>
    <x v="0"/>
    <x v="81"/>
    <x v="1"/>
    <x v="0"/>
    <x v="0"/>
    <x v="1"/>
  </r>
  <r>
    <n v="1343451600"/>
    <n v="1344315600"/>
    <x v="84"/>
    <x v="8"/>
    <x v="3"/>
    <x v="82"/>
    <x v="1"/>
    <x v="3"/>
    <x v="1"/>
    <x v="2"/>
  </r>
  <r>
    <n v="1315717200"/>
    <n v="1316408400"/>
    <x v="85"/>
    <x v="3"/>
    <x v="9"/>
    <x v="83"/>
    <x v="3"/>
    <x v="8"/>
    <x v="1"/>
    <x v="1"/>
  </r>
  <r>
    <n v="1430715600"/>
    <n v="1431838800"/>
    <x v="86"/>
    <x v="11"/>
    <x v="5"/>
    <x v="84"/>
    <x v="11"/>
    <x v="5"/>
    <x v="1"/>
    <x v="3"/>
  </r>
  <r>
    <n v="1299564000"/>
    <n v="1300510800"/>
    <x v="87"/>
    <x v="6"/>
    <x v="9"/>
    <x v="85"/>
    <x v="7"/>
    <x v="8"/>
    <x v="0"/>
    <x v="1"/>
  </r>
  <r>
    <n v="1429160400"/>
    <n v="1431061200"/>
    <x v="88"/>
    <x v="9"/>
    <x v="5"/>
    <x v="86"/>
    <x v="11"/>
    <x v="5"/>
    <x v="1"/>
    <x v="5"/>
  </r>
  <r>
    <n v="1271307600"/>
    <n v="1271480400"/>
    <x v="89"/>
    <x v="9"/>
    <x v="6"/>
    <x v="87"/>
    <x v="10"/>
    <x v="6"/>
    <x v="1"/>
    <x v="3"/>
  </r>
  <r>
    <n v="1456380000"/>
    <n v="1456380000"/>
    <x v="90"/>
    <x v="10"/>
    <x v="0"/>
    <x v="88"/>
    <x v="8"/>
    <x v="0"/>
    <x v="0"/>
    <x v="3"/>
  </r>
  <r>
    <n v="1470459600"/>
    <n v="1472878800"/>
    <x v="91"/>
    <x v="1"/>
    <x v="0"/>
    <x v="89"/>
    <x v="3"/>
    <x v="0"/>
    <x v="0"/>
    <x v="5"/>
  </r>
  <r>
    <n v="1277269200"/>
    <n v="1277355600"/>
    <x v="92"/>
    <x v="5"/>
    <x v="6"/>
    <x v="40"/>
    <x v="6"/>
    <x v="6"/>
    <x v="1"/>
    <x v="6"/>
  </r>
  <r>
    <n v="1350709200"/>
    <n v="1351054800"/>
    <x v="93"/>
    <x v="4"/>
    <x v="3"/>
    <x v="90"/>
    <x v="5"/>
    <x v="3"/>
    <x v="3"/>
    <x v="3"/>
  </r>
  <r>
    <n v="1554613200"/>
    <n v="1555563600"/>
    <x v="94"/>
    <x v="9"/>
    <x v="2"/>
    <x v="91"/>
    <x v="10"/>
    <x v="2"/>
    <x v="1"/>
    <x v="2"/>
  </r>
  <r>
    <n v="1571029200"/>
    <n v="1571634000"/>
    <x v="95"/>
    <x v="4"/>
    <x v="2"/>
    <x v="92"/>
    <x v="5"/>
    <x v="2"/>
    <x v="1"/>
    <x v="4"/>
  </r>
  <r>
    <n v="1299736800"/>
    <n v="1300856400"/>
    <x v="96"/>
    <x v="6"/>
    <x v="9"/>
    <x v="36"/>
    <x v="7"/>
    <x v="8"/>
    <x v="1"/>
    <x v="3"/>
  </r>
  <r>
    <n v="1435208400"/>
    <n v="1439874000"/>
    <x v="48"/>
    <x v="5"/>
    <x v="5"/>
    <x v="93"/>
    <x v="1"/>
    <x v="5"/>
    <x v="1"/>
    <x v="0"/>
  </r>
  <r>
    <n v="1437973200"/>
    <n v="1438318800"/>
    <x v="97"/>
    <x v="8"/>
    <x v="5"/>
    <x v="94"/>
    <x v="9"/>
    <x v="5"/>
    <x v="0"/>
    <x v="6"/>
  </r>
  <r>
    <n v="1416895200"/>
    <n v="1419400800"/>
    <x v="98"/>
    <x v="0"/>
    <x v="5"/>
    <x v="95"/>
    <x v="0"/>
    <x v="5"/>
    <x v="1"/>
    <x v="3"/>
  </r>
  <r>
    <n v="1319000400"/>
    <n v="1320555600"/>
    <x v="99"/>
    <x v="4"/>
    <x v="9"/>
    <x v="96"/>
    <x v="2"/>
    <x v="3"/>
    <x v="0"/>
    <x v="3"/>
  </r>
  <r>
    <n v="1424498400"/>
    <n v="1425103200"/>
    <x v="100"/>
    <x v="10"/>
    <x v="5"/>
    <x v="97"/>
    <x v="8"/>
    <x v="5"/>
    <x v="1"/>
    <x v="1"/>
  </r>
  <r>
    <n v="1526274000"/>
    <n v="1526878800"/>
    <x v="101"/>
    <x v="11"/>
    <x v="10"/>
    <x v="98"/>
    <x v="11"/>
    <x v="9"/>
    <x v="1"/>
    <x v="2"/>
  </r>
  <r>
    <n v="1287896400"/>
    <n v="1288674000"/>
    <x v="102"/>
    <x v="4"/>
    <x v="6"/>
    <x v="99"/>
    <x v="5"/>
    <x v="6"/>
    <x v="0"/>
    <x v="1"/>
  </r>
  <r>
    <n v="1495515600"/>
    <n v="1495602000"/>
    <x v="103"/>
    <x v="11"/>
    <x v="4"/>
    <x v="100"/>
    <x v="11"/>
    <x v="4"/>
    <x v="1"/>
    <x v="1"/>
  </r>
  <r>
    <n v="1364878800"/>
    <n v="1366434000"/>
    <x v="104"/>
    <x v="6"/>
    <x v="7"/>
    <x v="101"/>
    <x v="10"/>
    <x v="10"/>
    <x v="1"/>
    <x v="2"/>
  </r>
  <r>
    <n v="1567918800"/>
    <n v="1568350800"/>
    <x v="105"/>
    <x v="3"/>
    <x v="2"/>
    <x v="102"/>
    <x v="3"/>
    <x v="2"/>
    <x v="1"/>
    <x v="3"/>
  </r>
  <r>
    <n v="1524459600"/>
    <n v="1525928400"/>
    <x v="106"/>
    <x v="9"/>
    <x v="10"/>
    <x v="103"/>
    <x v="11"/>
    <x v="9"/>
    <x v="1"/>
    <x v="3"/>
  </r>
  <r>
    <n v="1333688400"/>
    <n v="1336885200"/>
    <x v="107"/>
    <x v="9"/>
    <x v="3"/>
    <x v="104"/>
    <x v="11"/>
    <x v="3"/>
    <x v="1"/>
    <x v="4"/>
  </r>
  <r>
    <n v="1389506400"/>
    <n v="1389679200"/>
    <x v="108"/>
    <x v="2"/>
    <x v="1"/>
    <x v="105"/>
    <x v="4"/>
    <x v="1"/>
    <x v="0"/>
    <x v="4"/>
  </r>
  <r>
    <n v="1536642000"/>
    <n v="1538283600"/>
    <x v="109"/>
    <x v="3"/>
    <x v="10"/>
    <x v="106"/>
    <x v="3"/>
    <x v="9"/>
    <x v="0"/>
    <x v="0"/>
  </r>
  <r>
    <n v="1348290000"/>
    <n v="1348808400"/>
    <x v="110"/>
    <x v="3"/>
    <x v="3"/>
    <x v="107"/>
    <x v="3"/>
    <x v="3"/>
    <x v="1"/>
    <x v="5"/>
  </r>
  <r>
    <n v="1408856400"/>
    <n v="1410152400"/>
    <x v="111"/>
    <x v="1"/>
    <x v="1"/>
    <x v="108"/>
    <x v="3"/>
    <x v="1"/>
    <x v="1"/>
    <x v="2"/>
  </r>
  <r>
    <n v="1505192400"/>
    <n v="1505797200"/>
    <x v="112"/>
    <x v="3"/>
    <x v="4"/>
    <x v="109"/>
    <x v="3"/>
    <x v="4"/>
    <x v="1"/>
    <x v="0"/>
  </r>
  <r>
    <n v="1554786000"/>
    <n v="1554872400"/>
    <x v="113"/>
    <x v="9"/>
    <x v="2"/>
    <x v="110"/>
    <x v="10"/>
    <x v="2"/>
    <x v="1"/>
    <x v="2"/>
  </r>
  <r>
    <n v="1510898400"/>
    <n v="1513922400"/>
    <x v="114"/>
    <x v="0"/>
    <x v="10"/>
    <x v="111"/>
    <x v="0"/>
    <x v="9"/>
    <x v="0"/>
    <x v="5"/>
  </r>
  <r>
    <n v="1442552400"/>
    <n v="1442638800"/>
    <x v="115"/>
    <x v="3"/>
    <x v="5"/>
    <x v="112"/>
    <x v="3"/>
    <x v="5"/>
    <x v="0"/>
    <x v="3"/>
  </r>
  <r>
    <n v="1316667600"/>
    <n v="1317186000"/>
    <x v="116"/>
    <x v="3"/>
    <x v="9"/>
    <x v="113"/>
    <x v="3"/>
    <x v="8"/>
    <x v="1"/>
    <x v="4"/>
  </r>
  <r>
    <n v="1390716000"/>
    <n v="1391234400"/>
    <x v="117"/>
    <x v="2"/>
    <x v="1"/>
    <x v="114"/>
    <x v="8"/>
    <x v="1"/>
    <x v="1"/>
    <x v="7"/>
  </r>
  <r>
    <n v="1402894800"/>
    <n v="1404363600"/>
    <x v="118"/>
    <x v="5"/>
    <x v="1"/>
    <x v="115"/>
    <x v="6"/>
    <x v="1"/>
    <x v="1"/>
    <x v="4"/>
  </r>
  <r>
    <n v="1429246800"/>
    <n v="1429592400"/>
    <x v="119"/>
    <x v="9"/>
    <x v="5"/>
    <x v="116"/>
    <x v="10"/>
    <x v="5"/>
    <x v="1"/>
    <x v="6"/>
  </r>
  <r>
    <n v="1412485200"/>
    <n v="1413608400"/>
    <x v="33"/>
    <x v="4"/>
    <x v="1"/>
    <x v="117"/>
    <x v="5"/>
    <x v="1"/>
    <x v="1"/>
    <x v="6"/>
  </r>
  <r>
    <n v="1417068000"/>
    <n v="1419400800"/>
    <x v="120"/>
    <x v="0"/>
    <x v="5"/>
    <x v="95"/>
    <x v="0"/>
    <x v="5"/>
    <x v="0"/>
    <x v="5"/>
  </r>
  <r>
    <n v="1448344800"/>
    <n v="1448604000"/>
    <x v="121"/>
    <x v="0"/>
    <x v="0"/>
    <x v="118"/>
    <x v="2"/>
    <x v="0"/>
    <x v="0"/>
    <x v="3"/>
  </r>
  <r>
    <n v="1557723600"/>
    <n v="1562302800"/>
    <x v="122"/>
    <x v="11"/>
    <x v="2"/>
    <x v="119"/>
    <x v="9"/>
    <x v="2"/>
    <x v="1"/>
    <x v="7"/>
  </r>
  <r>
    <n v="1537333200"/>
    <n v="1537678800"/>
    <x v="123"/>
    <x v="3"/>
    <x v="10"/>
    <x v="120"/>
    <x v="3"/>
    <x v="9"/>
    <x v="1"/>
    <x v="3"/>
  </r>
  <r>
    <n v="1471150800"/>
    <n v="1473570000"/>
    <x v="124"/>
    <x v="1"/>
    <x v="0"/>
    <x v="121"/>
    <x v="3"/>
    <x v="0"/>
    <x v="0"/>
    <x v="3"/>
  </r>
  <r>
    <n v="1273640400"/>
    <n v="1273899600"/>
    <x v="125"/>
    <x v="11"/>
    <x v="6"/>
    <x v="122"/>
    <x v="11"/>
    <x v="6"/>
    <x v="0"/>
    <x v="3"/>
  </r>
  <r>
    <n v="1282885200"/>
    <n v="1284008400"/>
    <x v="126"/>
    <x v="1"/>
    <x v="6"/>
    <x v="123"/>
    <x v="3"/>
    <x v="6"/>
    <x v="3"/>
    <x v="1"/>
  </r>
  <r>
    <n v="1422943200"/>
    <n v="1425103200"/>
    <x v="127"/>
    <x v="10"/>
    <x v="5"/>
    <x v="97"/>
    <x v="8"/>
    <x v="5"/>
    <x v="3"/>
    <x v="0"/>
  </r>
  <r>
    <n v="1319605200"/>
    <n v="1320991200"/>
    <x v="128"/>
    <x v="4"/>
    <x v="9"/>
    <x v="124"/>
    <x v="2"/>
    <x v="3"/>
    <x v="1"/>
    <x v="4"/>
  </r>
  <r>
    <n v="1385704800"/>
    <n v="1386828000"/>
    <x v="129"/>
    <x v="0"/>
    <x v="1"/>
    <x v="125"/>
    <x v="0"/>
    <x v="1"/>
    <x v="1"/>
    <x v="2"/>
  </r>
  <r>
    <n v="1515736800"/>
    <n v="1517119200"/>
    <x v="130"/>
    <x v="2"/>
    <x v="10"/>
    <x v="126"/>
    <x v="4"/>
    <x v="9"/>
    <x v="1"/>
    <x v="3"/>
  </r>
  <r>
    <n v="1313125200"/>
    <n v="1315026000"/>
    <x v="131"/>
    <x v="1"/>
    <x v="9"/>
    <x v="127"/>
    <x v="1"/>
    <x v="8"/>
    <x v="1"/>
    <x v="1"/>
  </r>
  <r>
    <n v="1308459600"/>
    <n v="1312693200"/>
    <x v="132"/>
    <x v="5"/>
    <x v="9"/>
    <x v="128"/>
    <x v="1"/>
    <x v="8"/>
    <x v="0"/>
    <x v="4"/>
  </r>
  <r>
    <n v="1362636000"/>
    <n v="1363064400"/>
    <x v="133"/>
    <x v="6"/>
    <x v="7"/>
    <x v="129"/>
    <x v="7"/>
    <x v="10"/>
    <x v="0"/>
    <x v="3"/>
  </r>
  <r>
    <n v="1402117200"/>
    <n v="1403154000"/>
    <x v="134"/>
    <x v="5"/>
    <x v="1"/>
    <x v="130"/>
    <x v="6"/>
    <x v="1"/>
    <x v="3"/>
    <x v="4"/>
  </r>
  <r>
    <n v="1286341200"/>
    <n v="1286859600"/>
    <x v="135"/>
    <x v="4"/>
    <x v="6"/>
    <x v="131"/>
    <x v="5"/>
    <x v="6"/>
    <x v="1"/>
    <x v="5"/>
  </r>
  <r>
    <n v="1348808400"/>
    <n v="1349326800"/>
    <x v="136"/>
    <x v="3"/>
    <x v="3"/>
    <x v="132"/>
    <x v="5"/>
    <x v="3"/>
    <x v="0"/>
    <x v="6"/>
  </r>
  <r>
    <n v="1429592400"/>
    <n v="1430974800"/>
    <x v="137"/>
    <x v="9"/>
    <x v="5"/>
    <x v="133"/>
    <x v="11"/>
    <x v="5"/>
    <x v="0"/>
    <x v="2"/>
  </r>
  <r>
    <n v="1519538400"/>
    <n v="1519970400"/>
    <x v="138"/>
    <x v="10"/>
    <x v="10"/>
    <x v="134"/>
    <x v="8"/>
    <x v="9"/>
    <x v="1"/>
    <x v="4"/>
  </r>
  <r>
    <n v="1434085200"/>
    <n v="1434603600"/>
    <x v="139"/>
    <x v="5"/>
    <x v="5"/>
    <x v="135"/>
    <x v="6"/>
    <x v="5"/>
    <x v="1"/>
    <x v="2"/>
  </r>
  <r>
    <n v="1333688400"/>
    <n v="1337230800"/>
    <x v="107"/>
    <x v="9"/>
    <x v="3"/>
    <x v="136"/>
    <x v="11"/>
    <x v="3"/>
    <x v="1"/>
    <x v="2"/>
  </r>
  <r>
    <n v="1277701200"/>
    <n v="1279429200"/>
    <x v="140"/>
    <x v="5"/>
    <x v="6"/>
    <x v="137"/>
    <x v="9"/>
    <x v="6"/>
    <x v="1"/>
    <x v="1"/>
  </r>
  <r>
    <n v="1560747600"/>
    <n v="1561438800"/>
    <x v="141"/>
    <x v="5"/>
    <x v="2"/>
    <x v="138"/>
    <x v="6"/>
    <x v="2"/>
    <x v="1"/>
    <x v="3"/>
  </r>
  <r>
    <n v="1410066000"/>
    <n v="1410498000"/>
    <x v="142"/>
    <x v="3"/>
    <x v="1"/>
    <x v="139"/>
    <x v="3"/>
    <x v="1"/>
    <x v="1"/>
    <x v="2"/>
  </r>
  <r>
    <n v="1320732000"/>
    <n v="1322460000"/>
    <x v="143"/>
    <x v="0"/>
    <x v="3"/>
    <x v="140"/>
    <x v="2"/>
    <x v="3"/>
    <x v="3"/>
    <x v="3"/>
  </r>
  <r>
    <n v="1465794000"/>
    <n v="1466312400"/>
    <x v="144"/>
    <x v="5"/>
    <x v="0"/>
    <x v="141"/>
    <x v="6"/>
    <x v="0"/>
    <x v="1"/>
    <x v="3"/>
  </r>
  <r>
    <n v="1500958800"/>
    <n v="1501736400"/>
    <x v="145"/>
    <x v="8"/>
    <x v="4"/>
    <x v="142"/>
    <x v="1"/>
    <x v="4"/>
    <x v="1"/>
    <x v="2"/>
  </r>
  <r>
    <n v="1357020000"/>
    <n v="1361512800"/>
    <x v="146"/>
    <x v="2"/>
    <x v="7"/>
    <x v="143"/>
    <x v="8"/>
    <x v="10"/>
    <x v="1"/>
    <x v="1"/>
  </r>
  <r>
    <n v="1544940000"/>
    <n v="1545026400"/>
    <x v="147"/>
    <x v="7"/>
    <x v="2"/>
    <x v="144"/>
    <x v="0"/>
    <x v="2"/>
    <x v="0"/>
    <x v="1"/>
  </r>
  <r>
    <n v="1402290000"/>
    <n v="1406696400"/>
    <x v="148"/>
    <x v="5"/>
    <x v="1"/>
    <x v="145"/>
    <x v="9"/>
    <x v="1"/>
    <x v="0"/>
    <x v="1"/>
  </r>
  <r>
    <n v="1487311200"/>
    <n v="1487916000"/>
    <x v="149"/>
    <x v="10"/>
    <x v="4"/>
    <x v="146"/>
    <x v="8"/>
    <x v="4"/>
    <x v="1"/>
    <x v="1"/>
  </r>
  <r>
    <n v="1350622800"/>
    <n v="1351141200"/>
    <x v="150"/>
    <x v="4"/>
    <x v="3"/>
    <x v="147"/>
    <x v="5"/>
    <x v="3"/>
    <x v="0"/>
    <x v="3"/>
  </r>
  <r>
    <n v="1463029200"/>
    <n v="1465016400"/>
    <x v="151"/>
    <x v="11"/>
    <x v="0"/>
    <x v="148"/>
    <x v="6"/>
    <x v="0"/>
    <x v="0"/>
    <x v="1"/>
  </r>
  <r>
    <n v="1269493200"/>
    <n v="1270789200"/>
    <x v="152"/>
    <x v="6"/>
    <x v="6"/>
    <x v="149"/>
    <x v="10"/>
    <x v="6"/>
    <x v="0"/>
    <x v="3"/>
  </r>
  <r>
    <n v="1570251600"/>
    <n v="1572325200"/>
    <x v="153"/>
    <x v="4"/>
    <x v="2"/>
    <x v="150"/>
    <x v="5"/>
    <x v="2"/>
    <x v="3"/>
    <x v="1"/>
  </r>
  <r>
    <n v="1388383200"/>
    <n v="1389420000"/>
    <x v="154"/>
    <x v="7"/>
    <x v="1"/>
    <x v="151"/>
    <x v="4"/>
    <x v="1"/>
    <x v="0"/>
    <x v="7"/>
  </r>
  <r>
    <n v="1449554400"/>
    <n v="1449640800"/>
    <x v="155"/>
    <x v="7"/>
    <x v="0"/>
    <x v="152"/>
    <x v="0"/>
    <x v="0"/>
    <x v="1"/>
    <x v="1"/>
  </r>
  <r>
    <n v="1553662800"/>
    <n v="1555218000"/>
    <x v="156"/>
    <x v="6"/>
    <x v="2"/>
    <x v="153"/>
    <x v="10"/>
    <x v="2"/>
    <x v="1"/>
    <x v="3"/>
  </r>
  <r>
    <n v="1556341200"/>
    <n v="1557723600"/>
    <x v="157"/>
    <x v="9"/>
    <x v="2"/>
    <x v="154"/>
    <x v="11"/>
    <x v="2"/>
    <x v="1"/>
    <x v="2"/>
  </r>
  <r>
    <n v="1442984400"/>
    <n v="1443502800"/>
    <x v="158"/>
    <x v="3"/>
    <x v="5"/>
    <x v="155"/>
    <x v="3"/>
    <x v="5"/>
    <x v="0"/>
    <x v="2"/>
  </r>
  <r>
    <n v="1544248800"/>
    <n v="1546840800"/>
    <x v="159"/>
    <x v="7"/>
    <x v="2"/>
    <x v="156"/>
    <x v="4"/>
    <x v="2"/>
    <x v="1"/>
    <x v="1"/>
  </r>
  <r>
    <n v="1508475600"/>
    <n v="1512712800"/>
    <x v="160"/>
    <x v="4"/>
    <x v="4"/>
    <x v="157"/>
    <x v="0"/>
    <x v="9"/>
    <x v="1"/>
    <x v="7"/>
  </r>
  <r>
    <n v="1507438800"/>
    <n v="1507525200"/>
    <x v="161"/>
    <x v="4"/>
    <x v="4"/>
    <x v="158"/>
    <x v="5"/>
    <x v="4"/>
    <x v="1"/>
    <x v="3"/>
  </r>
  <r>
    <n v="1501563600"/>
    <n v="1504328400"/>
    <x v="162"/>
    <x v="8"/>
    <x v="4"/>
    <x v="159"/>
    <x v="1"/>
    <x v="4"/>
    <x v="1"/>
    <x v="2"/>
  </r>
  <r>
    <n v="1292997600"/>
    <n v="1293343200"/>
    <x v="163"/>
    <x v="7"/>
    <x v="9"/>
    <x v="160"/>
    <x v="0"/>
    <x v="8"/>
    <x v="1"/>
    <x v="7"/>
  </r>
  <r>
    <n v="1370840400"/>
    <n v="1371704400"/>
    <x v="164"/>
    <x v="5"/>
    <x v="7"/>
    <x v="161"/>
    <x v="6"/>
    <x v="10"/>
    <x v="1"/>
    <x v="3"/>
  </r>
  <r>
    <n v="1550815200"/>
    <n v="1552798800"/>
    <x v="165"/>
    <x v="10"/>
    <x v="2"/>
    <x v="162"/>
    <x v="7"/>
    <x v="2"/>
    <x v="0"/>
    <x v="1"/>
  </r>
  <r>
    <n v="1339909200"/>
    <n v="1342328400"/>
    <x v="166"/>
    <x v="5"/>
    <x v="3"/>
    <x v="163"/>
    <x v="9"/>
    <x v="3"/>
    <x v="1"/>
    <x v="4"/>
  </r>
  <r>
    <n v="1501736400"/>
    <n v="1502341200"/>
    <x v="167"/>
    <x v="1"/>
    <x v="4"/>
    <x v="164"/>
    <x v="1"/>
    <x v="4"/>
    <x v="0"/>
    <x v="1"/>
  </r>
  <r>
    <n v="1395291600"/>
    <n v="1397192400"/>
    <x v="168"/>
    <x v="6"/>
    <x v="1"/>
    <x v="165"/>
    <x v="10"/>
    <x v="1"/>
    <x v="0"/>
    <x v="5"/>
  </r>
  <r>
    <n v="1405746000"/>
    <n v="1407042000"/>
    <x v="169"/>
    <x v="8"/>
    <x v="1"/>
    <x v="166"/>
    <x v="1"/>
    <x v="1"/>
    <x v="0"/>
    <x v="4"/>
  </r>
  <r>
    <n v="1368853200"/>
    <n v="1369371600"/>
    <x v="170"/>
    <x v="11"/>
    <x v="7"/>
    <x v="167"/>
    <x v="11"/>
    <x v="10"/>
    <x v="1"/>
    <x v="3"/>
  </r>
  <r>
    <n v="1444021200"/>
    <n v="1444107600"/>
    <x v="171"/>
    <x v="4"/>
    <x v="5"/>
    <x v="168"/>
    <x v="5"/>
    <x v="5"/>
    <x v="1"/>
    <x v="2"/>
  </r>
  <r>
    <n v="1472619600"/>
    <n v="1474261200"/>
    <x v="172"/>
    <x v="1"/>
    <x v="0"/>
    <x v="169"/>
    <x v="3"/>
    <x v="0"/>
    <x v="0"/>
    <x v="3"/>
  </r>
  <r>
    <n v="1472878800"/>
    <n v="1473656400"/>
    <x v="173"/>
    <x v="3"/>
    <x v="0"/>
    <x v="170"/>
    <x v="3"/>
    <x v="0"/>
    <x v="0"/>
    <x v="3"/>
  </r>
  <r>
    <n v="1289800800"/>
    <n v="1291960800"/>
    <x v="174"/>
    <x v="0"/>
    <x v="9"/>
    <x v="171"/>
    <x v="0"/>
    <x v="8"/>
    <x v="1"/>
    <x v="3"/>
  </r>
  <r>
    <n v="1505970000"/>
    <n v="1506747600"/>
    <x v="175"/>
    <x v="3"/>
    <x v="4"/>
    <x v="172"/>
    <x v="3"/>
    <x v="4"/>
    <x v="0"/>
    <x v="0"/>
  </r>
  <r>
    <n v="1363496400"/>
    <n v="1363582800"/>
    <x v="176"/>
    <x v="6"/>
    <x v="7"/>
    <x v="173"/>
    <x v="7"/>
    <x v="10"/>
    <x v="1"/>
    <x v="3"/>
  </r>
  <r>
    <n v="1269234000"/>
    <n v="1269666000"/>
    <x v="177"/>
    <x v="6"/>
    <x v="6"/>
    <x v="174"/>
    <x v="7"/>
    <x v="6"/>
    <x v="1"/>
    <x v="2"/>
  </r>
  <r>
    <n v="1507093200"/>
    <n v="1508648400"/>
    <x v="178"/>
    <x v="4"/>
    <x v="4"/>
    <x v="175"/>
    <x v="5"/>
    <x v="4"/>
    <x v="0"/>
    <x v="2"/>
  </r>
  <r>
    <n v="1560574800"/>
    <n v="1561957200"/>
    <x v="179"/>
    <x v="5"/>
    <x v="2"/>
    <x v="176"/>
    <x v="6"/>
    <x v="2"/>
    <x v="1"/>
    <x v="3"/>
  </r>
  <r>
    <n v="1284008400"/>
    <n v="1285131600"/>
    <x v="180"/>
    <x v="3"/>
    <x v="6"/>
    <x v="177"/>
    <x v="3"/>
    <x v="6"/>
    <x v="0"/>
    <x v="1"/>
  </r>
  <r>
    <n v="1556859600"/>
    <n v="1556946000"/>
    <x v="181"/>
    <x v="9"/>
    <x v="2"/>
    <x v="178"/>
    <x v="11"/>
    <x v="2"/>
    <x v="1"/>
    <x v="3"/>
  </r>
  <r>
    <n v="1526187600"/>
    <n v="1527138000"/>
    <x v="182"/>
    <x v="11"/>
    <x v="10"/>
    <x v="179"/>
    <x v="11"/>
    <x v="9"/>
    <x v="0"/>
    <x v="4"/>
  </r>
  <r>
    <n v="1400821200"/>
    <n v="1402117200"/>
    <x v="183"/>
    <x v="11"/>
    <x v="1"/>
    <x v="180"/>
    <x v="6"/>
    <x v="1"/>
    <x v="0"/>
    <x v="3"/>
  </r>
  <r>
    <n v="1361599200"/>
    <n v="1364014800"/>
    <x v="184"/>
    <x v="10"/>
    <x v="7"/>
    <x v="181"/>
    <x v="7"/>
    <x v="10"/>
    <x v="1"/>
    <x v="4"/>
  </r>
  <r>
    <n v="1417500000"/>
    <n v="1417586400"/>
    <x v="185"/>
    <x v="0"/>
    <x v="5"/>
    <x v="182"/>
    <x v="2"/>
    <x v="5"/>
    <x v="0"/>
    <x v="3"/>
  </r>
  <r>
    <n v="1457071200"/>
    <n v="1457071200"/>
    <x v="186"/>
    <x v="6"/>
    <x v="0"/>
    <x v="183"/>
    <x v="7"/>
    <x v="0"/>
    <x v="3"/>
    <x v="3"/>
  </r>
  <r>
    <n v="1370322000"/>
    <n v="1370408400"/>
    <x v="187"/>
    <x v="5"/>
    <x v="7"/>
    <x v="184"/>
    <x v="6"/>
    <x v="10"/>
    <x v="0"/>
    <x v="3"/>
  </r>
  <r>
    <n v="1552366800"/>
    <n v="1552626000"/>
    <x v="188"/>
    <x v="6"/>
    <x v="2"/>
    <x v="185"/>
    <x v="7"/>
    <x v="2"/>
    <x v="0"/>
    <x v="3"/>
  </r>
  <r>
    <n v="1403845200"/>
    <n v="1404190800"/>
    <x v="189"/>
    <x v="5"/>
    <x v="1"/>
    <x v="186"/>
    <x v="6"/>
    <x v="1"/>
    <x v="0"/>
    <x v="1"/>
  </r>
  <r>
    <n v="1523163600"/>
    <n v="1523509200"/>
    <x v="190"/>
    <x v="9"/>
    <x v="10"/>
    <x v="187"/>
    <x v="10"/>
    <x v="9"/>
    <x v="0"/>
    <x v="1"/>
  </r>
  <r>
    <n v="1442206800"/>
    <n v="1443589200"/>
    <x v="191"/>
    <x v="3"/>
    <x v="5"/>
    <x v="188"/>
    <x v="3"/>
    <x v="5"/>
    <x v="1"/>
    <x v="1"/>
  </r>
  <r>
    <n v="1532840400"/>
    <n v="1533445200"/>
    <x v="192"/>
    <x v="8"/>
    <x v="10"/>
    <x v="189"/>
    <x v="1"/>
    <x v="9"/>
    <x v="1"/>
    <x v="1"/>
  </r>
  <r>
    <n v="1472878800"/>
    <n v="1474520400"/>
    <x v="173"/>
    <x v="3"/>
    <x v="0"/>
    <x v="190"/>
    <x v="3"/>
    <x v="0"/>
    <x v="0"/>
    <x v="2"/>
  </r>
  <r>
    <n v="1498194000"/>
    <n v="1499403600"/>
    <x v="193"/>
    <x v="5"/>
    <x v="4"/>
    <x v="191"/>
    <x v="9"/>
    <x v="4"/>
    <x v="1"/>
    <x v="4"/>
  </r>
  <r>
    <n v="1281070800"/>
    <n v="1283576400"/>
    <x v="194"/>
    <x v="1"/>
    <x v="6"/>
    <x v="192"/>
    <x v="3"/>
    <x v="6"/>
    <x v="0"/>
    <x v="1"/>
  </r>
  <r>
    <n v="1436245200"/>
    <n v="1436590800"/>
    <x v="195"/>
    <x v="8"/>
    <x v="5"/>
    <x v="193"/>
    <x v="9"/>
    <x v="5"/>
    <x v="0"/>
    <x v="1"/>
  </r>
  <r>
    <n v="1269493200"/>
    <n v="1270443600"/>
    <x v="152"/>
    <x v="6"/>
    <x v="6"/>
    <x v="194"/>
    <x v="10"/>
    <x v="6"/>
    <x v="0"/>
    <x v="3"/>
  </r>
  <r>
    <n v="1406264400"/>
    <n v="1407819600"/>
    <x v="196"/>
    <x v="8"/>
    <x v="1"/>
    <x v="195"/>
    <x v="1"/>
    <x v="1"/>
    <x v="1"/>
    <x v="2"/>
  </r>
  <r>
    <n v="1317531600"/>
    <n v="1317877200"/>
    <x v="197"/>
    <x v="3"/>
    <x v="9"/>
    <x v="196"/>
    <x v="5"/>
    <x v="8"/>
    <x v="3"/>
    <x v="0"/>
  </r>
  <r>
    <n v="1484632800"/>
    <n v="1484805600"/>
    <x v="198"/>
    <x v="2"/>
    <x v="4"/>
    <x v="197"/>
    <x v="4"/>
    <x v="4"/>
    <x v="1"/>
    <x v="3"/>
  </r>
  <r>
    <n v="1301806800"/>
    <n v="1302670800"/>
    <x v="199"/>
    <x v="6"/>
    <x v="9"/>
    <x v="198"/>
    <x v="10"/>
    <x v="8"/>
    <x v="0"/>
    <x v="1"/>
  </r>
  <r>
    <n v="1539752400"/>
    <n v="1540789200"/>
    <x v="200"/>
    <x v="4"/>
    <x v="10"/>
    <x v="199"/>
    <x v="5"/>
    <x v="9"/>
    <x v="1"/>
    <x v="3"/>
  </r>
  <r>
    <n v="1267250400"/>
    <n v="1268028000"/>
    <x v="201"/>
    <x v="10"/>
    <x v="6"/>
    <x v="200"/>
    <x v="7"/>
    <x v="6"/>
    <x v="3"/>
    <x v="5"/>
  </r>
  <r>
    <n v="1535432400"/>
    <n v="1537160400"/>
    <x v="202"/>
    <x v="1"/>
    <x v="10"/>
    <x v="201"/>
    <x v="3"/>
    <x v="9"/>
    <x v="1"/>
    <x v="1"/>
  </r>
  <r>
    <n v="1510207200"/>
    <n v="1512280800"/>
    <x v="203"/>
    <x v="0"/>
    <x v="10"/>
    <x v="202"/>
    <x v="2"/>
    <x v="9"/>
    <x v="1"/>
    <x v="4"/>
  </r>
  <r>
    <n v="1462510800"/>
    <n v="1463115600"/>
    <x v="204"/>
    <x v="11"/>
    <x v="0"/>
    <x v="203"/>
    <x v="11"/>
    <x v="0"/>
    <x v="2"/>
    <x v="4"/>
  </r>
  <r>
    <n v="1488520800"/>
    <n v="1490850000"/>
    <x v="205"/>
    <x v="6"/>
    <x v="4"/>
    <x v="204"/>
    <x v="7"/>
    <x v="4"/>
    <x v="0"/>
    <x v="4"/>
  </r>
  <r>
    <n v="1377579600"/>
    <n v="1379653200"/>
    <x v="206"/>
    <x v="1"/>
    <x v="7"/>
    <x v="205"/>
    <x v="3"/>
    <x v="10"/>
    <x v="0"/>
    <x v="3"/>
  </r>
  <r>
    <n v="1576389600"/>
    <n v="1580364000"/>
    <x v="207"/>
    <x v="7"/>
    <x v="8"/>
    <x v="206"/>
    <x v="4"/>
    <x v="7"/>
    <x v="1"/>
    <x v="3"/>
  </r>
  <r>
    <n v="1289019600"/>
    <n v="1289714400"/>
    <x v="208"/>
    <x v="0"/>
    <x v="9"/>
    <x v="207"/>
    <x v="2"/>
    <x v="8"/>
    <x v="1"/>
    <x v="1"/>
  </r>
  <r>
    <n v="1282194000"/>
    <n v="1282712400"/>
    <x v="209"/>
    <x v="1"/>
    <x v="6"/>
    <x v="208"/>
    <x v="1"/>
    <x v="6"/>
    <x v="1"/>
    <x v="1"/>
  </r>
  <r>
    <n v="1550037600"/>
    <n v="1550210400"/>
    <x v="210"/>
    <x v="10"/>
    <x v="2"/>
    <x v="209"/>
    <x v="8"/>
    <x v="2"/>
    <x v="0"/>
    <x v="3"/>
  </r>
  <r>
    <n v="1321941600"/>
    <n v="1322114400"/>
    <x v="211"/>
    <x v="0"/>
    <x v="3"/>
    <x v="210"/>
    <x v="2"/>
    <x v="3"/>
    <x v="1"/>
    <x v="3"/>
  </r>
  <r>
    <n v="1556427600"/>
    <n v="1557205200"/>
    <x v="212"/>
    <x v="9"/>
    <x v="2"/>
    <x v="211"/>
    <x v="11"/>
    <x v="2"/>
    <x v="0"/>
    <x v="4"/>
  </r>
  <r>
    <n v="1320991200"/>
    <n v="1323928800"/>
    <x v="213"/>
    <x v="0"/>
    <x v="3"/>
    <x v="212"/>
    <x v="0"/>
    <x v="3"/>
    <x v="1"/>
    <x v="4"/>
  </r>
  <r>
    <n v="1345093200"/>
    <n v="1346130000"/>
    <x v="214"/>
    <x v="1"/>
    <x v="3"/>
    <x v="213"/>
    <x v="1"/>
    <x v="3"/>
    <x v="1"/>
    <x v="4"/>
  </r>
  <r>
    <n v="1309496400"/>
    <n v="1311051600"/>
    <x v="215"/>
    <x v="5"/>
    <x v="9"/>
    <x v="214"/>
    <x v="9"/>
    <x v="8"/>
    <x v="0"/>
    <x v="3"/>
  </r>
  <r>
    <n v="1340254800"/>
    <n v="1340427600"/>
    <x v="216"/>
    <x v="5"/>
    <x v="3"/>
    <x v="215"/>
    <x v="6"/>
    <x v="3"/>
    <x v="0"/>
    <x v="0"/>
  </r>
  <r>
    <n v="1412226000"/>
    <n v="1412312400"/>
    <x v="217"/>
    <x v="3"/>
    <x v="1"/>
    <x v="216"/>
    <x v="5"/>
    <x v="1"/>
    <x v="1"/>
    <x v="7"/>
  </r>
  <r>
    <n v="1458104400"/>
    <n v="1459314000"/>
    <x v="218"/>
    <x v="6"/>
    <x v="0"/>
    <x v="217"/>
    <x v="7"/>
    <x v="0"/>
    <x v="0"/>
    <x v="3"/>
  </r>
  <r>
    <n v="1411534800"/>
    <n v="1415426400"/>
    <x v="219"/>
    <x v="3"/>
    <x v="1"/>
    <x v="218"/>
    <x v="2"/>
    <x v="5"/>
    <x v="1"/>
    <x v="4"/>
  </r>
  <r>
    <n v="1399093200"/>
    <n v="1399093200"/>
    <x v="220"/>
    <x v="11"/>
    <x v="1"/>
    <x v="219"/>
    <x v="11"/>
    <x v="1"/>
    <x v="1"/>
    <x v="1"/>
  </r>
  <r>
    <n v="1270702800"/>
    <n v="1273899600"/>
    <x v="221"/>
    <x v="9"/>
    <x v="6"/>
    <x v="122"/>
    <x v="11"/>
    <x v="6"/>
    <x v="1"/>
    <x v="7"/>
  </r>
  <r>
    <n v="1431666000"/>
    <n v="1432184400"/>
    <x v="222"/>
    <x v="11"/>
    <x v="5"/>
    <x v="220"/>
    <x v="11"/>
    <x v="5"/>
    <x v="1"/>
    <x v="6"/>
  </r>
  <r>
    <n v="1472619600"/>
    <n v="1474779600"/>
    <x v="172"/>
    <x v="1"/>
    <x v="0"/>
    <x v="221"/>
    <x v="3"/>
    <x v="0"/>
    <x v="1"/>
    <x v="4"/>
  </r>
  <r>
    <n v="1496293200"/>
    <n v="1500440400"/>
    <x v="223"/>
    <x v="11"/>
    <x v="4"/>
    <x v="222"/>
    <x v="9"/>
    <x v="4"/>
    <x v="1"/>
    <x v="6"/>
  </r>
  <r>
    <n v="1575612000"/>
    <n v="1575612000"/>
    <x v="224"/>
    <x v="7"/>
    <x v="8"/>
    <x v="223"/>
    <x v="0"/>
    <x v="7"/>
    <x v="1"/>
    <x v="6"/>
  </r>
  <r>
    <n v="1369112400"/>
    <n v="1374123600"/>
    <x v="225"/>
    <x v="11"/>
    <x v="7"/>
    <x v="224"/>
    <x v="9"/>
    <x v="10"/>
    <x v="3"/>
    <x v="3"/>
  </r>
  <r>
    <n v="1469422800"/>
    <n v="1469509200"/>
    <x v="226"/>
    <x v="8"/>
    <x v="0"/>
    <x v="225"/>
    <x v="9"/>
    <x v="0"/>
    <x v="1"/>
    <x v="3"/>
  </r>
  <r>
    <n v="1307854800"/>
    <n v="1309237200"/>
    <x v="227"/>
    <x v="5"/>
    <x v="9"/>
    <x v="226"/>
    <x v="6"/>
    <x v="8"/>
    <x v="1"/>
    <x v="4"/>
  </r>
  <r>
    <n v="1503378000"/>
    <n v="1503982800"/>
    <x v="228"/>
    <x v="1"/>
    <x v="4"/>
    <x v="227"/>
    <x v="1"/>
    <x v="4"/>
    <x v="1"/>
    <x v="6"/>
  </r>
  <r>
    <n v="1486965600"/>
    <n v="1487397600"/>
    <x v="229"/>
    <x v="10"/>
    <x v="4"/>
    <x v="228"/>
    <x v="8"/>
    <x v="4"/>
    <x v="0"/>
    <x v="4"/>
  </r>
  <r>
    <n v="1561438800"/>
    <n v="1562043600"/>
    <x v="230"/>
    <x v="5"/>
    <x v="2"/>
    <x v="229"/>
    <x v="6"/>
    <x v="2"/>
    <x v="0"/>
    <x v="1"/>
  </r>
  <r>
    <n v="1398402000"/>
    <n v="1398574800"/>
    <x v="231"/>
    <x v="9"/>
    <x v="1"/>
    <x v="230"/>
    <x v="10"/>
    <x v="1"/>
    <x v="1"/>
    <x v="4"/>
  </r>
  <r>
    <n v="1513231200"/>
    <n v="1515391200"/>
    <x v="232"/>
    <x v="7"/>
    <x v="10"/>
    <x v="231"/>
    <x v="4"/>
    <x v="9"/>
    <x v="1"/>
    <x v="3"/>
  </r>
  <r>
    <n v="1440824400"/>
    <n v="1441170000"/>
    <x v="233"/>
    <x v="1"/>
    <x v="5"/>
    <x v="232"/>
    <x v="1"/>
    <x v="5"/>
    <x v="0"/>
    <x v="2"/>
  </r>
  <r>
    <n v="1281070800"/>
    <n v="1281157200"/>
    <x v="194"/>
    <x v="1"/>
    <x v="6"/>
    <x v="233"/>
    <x v="1"/>
    <x v="6"/>
    <x v="1"/>
    <x v="3"/>
  </r>
  <r>
    <n v="1397365200"/>
    <n v="1398229200"/>
    <x v="234"/>
    <x v="9"/>
    <x v="1"/>
    <x v="234"/>
    <x v="10"/>
    <x v="1"/>
    <x v="1"/>
    <x v="5"/>
  </r>
  <r>
    <n v="1494392400"/>
    <n v="1495256400"/>
    <x v="235"/>
    <x v="11"/>
    <x v="4"/>
    <x v="235"/>
    <x v="11"/>
    <x v="4"/>
    <x v="1"/>
    <x v="1"/>
  </r>
  <r>
    <n v="1520143200"/>
    <n v="1520402400"/>
    <x v="236"/>
    <x v="6"/>
    <x v="10"/>
    <x v="236"/>
    <x v="7"/>
    <x v="9"/>
    <x v="1"/>
    <x v="3"/>
  </r>
  <r>
    <n v="1405314000"/>
    <n v="1409806800"/>
    <x v="237"/>
    <x v="8"/>
    <x v="1"/>
    <x v="237"/>
    <x v="3"/>
    <x v="1"/>
    <x v="1"/>
    <x v="3"/>
  </r>
  <r>
    <n v="1396846800"/>
    <n v="1396933200"/>
    <x v="238"/>
    <x v="9"/>
    <x v="1"/>
    <x v="238"/>
    <x v="10"/>
    <x v="1"/>
    <x v="1"/>
    <x v="3"/>
  </r>
  <r>
    <n v="1375678800"/>
    <n v="1376024400"/>
    <x v="239"/>
    <x v="1"/>
    <x v="7"/>
    <x v="239"/>
    <x v="1"/>
    <x v="10"/>
    <x v="1"/>
    <x v="2"/>
  </r>
  <r>
    <n v="1482386400"/>
    <n v="1483682400"/>
    <x v="240"/>
    <x v="7"/>
    <x v="4"/>
    <x v="240"/>
    <x v="4"/>
    <x v="4"/>
    <x v="1"/>
    <x v="5"/>
  </r>
  <r>
    <n v="1420005600"/>
    <n v="1420437600"/>
    <x v="241"/>
    <x v="7"/>
    <x v="5"/>
    <x v="241"/>
    <x v="4"/>
    <x v="5"/>
    <x v="1"/>
    <x v="6"/>
  </r>
  <r>
    <n v="1420178400"/>
    <n v="1420783200"/>
    <x v="242"/>
    <x v="2"/>
    <x v="5"/>
    <x v="242"/>
    <x v="4"/>
    <x v="5"/>
    <x v="1"/>
    <x v="5"/>
  </r>
  <r>
    <n v="1264399200"/>
    <n v="1267423200"/>
    <x v="67"/>
    <x v="2"/>
    <x v="6"/>
    <x v="243"/>
    <x v="8"/>
    <x v="6"/>
    <x v="0"/>
    <x v="1"/>
  </r>
  <r>
    <n v="1355032800"/>
    <n v="1355205600"/>
    <x v="243"/>
    <x v="7"/>
    <x v="7"/>
    <x v="244"/>
    <x v="0"/>
    <x v="10"/>
    <x v="0"/>
    <x v="3"/>
  </r>
  <r>
    <n v="1382677200"/>
    <n v="1383109200"/>
    <x v="244"/>
    <x v="4"/>
    <x v="7"/>
    <x v="245"/>
    <x v="5"/>
    <x v="10"/>
    <x v="1"/>
    <x v="3"/>
  </r>
  <r>
    <n v="1302238800"/>
    <n v="1303275600"/>
    <x v="245"/>
    <x v="9"/>
    <x v="9"/>
    <x v="246"/>
    <x v="10"/>
    <x v="8"/>
    <x v="0"/>
    <x v="4"/>
  </r>
  <r>
    <n v="1487656800"/>
    <n v="1487829600"/>
    <x v="246"/>
    <x v="10"/>
    <x v="4"/>
    <x v="247"/>
    <x v="8"/>
    <x v="4"/>
    <x v="1"/>
    <x v="5"/>
  </r>
  <r>
    <n v="1297836000"/>
    <n v="1298268000"/>
    <x v="247"/>
    <x v="10"/>
    <x v="9"/>
    <x v="248"/>
    <x v="8"/>
    <x v="8"/>
    <x v="1"/>
    <x v="1"/>
  </r>
  <r>
    <n v="1453615200"/>
    <n v="1456812000"/>
    <x v="248"/>
    <x v="2"/>
    <x v="0"/>
    <x v="249"/>
    <x v="8"/>
    <x v="0"/>
    <x v="0"/>
    <x v="1"/>
  </r>
  <r>
    <n v="1362463200"/>
    <n v="1363669200"/>
    <x v="249"/>
    <x v="6"/>
    <x v="7"/>
    <x v="250"/>
    <x v="7"/>
    <x v="10"/>
    <x v="1"/>
    <x v="3"/>
  </r>
  <r>
    <n v="1481176800"/>
    <n v="1482904800"/>
    <x v="250"/>
    <x v="7"/>
    <x v="4"/>
    <x v="251"/>
    <x v="0"/>
    <x v="4"/>
    <x v="1"/>
    <x v="3"/>
  </r>
  <r>
    <n v="1354946400"/>
    <n v="1356588000"/>
    <x v="251"/>
    <x v="7"/>
    <x v="7"/>
    <x v="252"/>
    <x v="0"/>
    <x v="10"/>
    <x v="1"/>
    <x v="7"/>
  </r>
  <r>
    <n v="1348808400"/>
    <n v="1349845200"/>
    <x v="136"/>
    <x v="3"/>
    <x v="3"/>
    <x v="253"/>
    <x v="5"/>
    <x v="3"/>
    <x v="1"/>
    <x v="1"/>
  </r>
  <r>
    <n v="1282712400"/>
    <n v="1283058000"/>
    <x v="252"/>
    <x v="1"/>
    <x v="6"/>
    <x v="254"/>
    <x v="1"/>
    <x v="6"/>
    <x v="0"/>
    <x v="1"/>
  </r>
  <r>
    <n v="1301979600"/>
    <n v="1304226000"/>
    <x v="253"/>
    <x v="9"/>
    <x v="9"/>
    <x v="255"/>
    <x v="10"/>
    <x v="8"/>
    <x v="1"/>
    <x v="1"/>
  </r>
  <r>
    <n v="1263016800"/>
    <n v="1263016800"/>
    <x v="254"/>
    <x v="2"/>
    <x v="6"/>
    <x v="256"/>
    <x v="4"/>
    <x v="6"/>
    <x v="1"/>
    <x v="7"/>
  </r>
  <r>
    <n v="1360648800"/>
    <n v="1362031200"/>
    <x v="255"/>
    <x v="10"/>
    <x v="7"/>
    <x v="257"/>
    <x v="8"/>
    <x v="10"/>
    <x v="1"/>
    <x v="3"/>
  </r>
  <r>
    <n v="1451800800"/>
    <n v="1455602400"/>
    <x v="256"/>
    <x v="2"/>
    <x v="0"/>
    <x v="258"/>
    <x v="8"/>
    <x v="0"/>
    <x v="1"/>
    <x v="3"/>
  </r>
  <r>
    <n v="1415340000"/>
    <n v="1418191200"/>
    <x v="257"/>
    <x v="0"/>
    <x v="5"/>
    <x v="259"/>
    <x v="0"/>
    <x v="5"/>
    <x v="0"/>
    <x v="1"/>
  </r>
  <r>
    <n v="1351054800"/>
    <n v="1352440800"/>
    <x v="258"/>
    <x v="4"/>
    <x v="3"/>
    <x v="260"/>
    <x v="2"/>
    <x v="10"/>
    <x v="1"/>
    <x v="3"/>
  </r>
  <r>
    <n v="1349326800"/>
    <n v="1353304800"/>
    <x v="259"/>
    <x v="4"/>
    <x v="3"/>
    <x v="261"/>
    <x v="2"/>
    <x v="10"/>
    <x v="1"/>
    <x v="4"/>
  </r>
  <r>
    <n v="1548914400"/>
    <n v="1550728800"/>
    <x v="260"/>
    <x v="2"/>
    <x v="2"/>
    <x v="262"/>
    <x v="8"/>
    <x v="2"/>
    <x v="1"/>
    <x v="4"/>
  </r>
  <r>
    <n v="1291269600"/>
    <n v="1291442400"/>
    <x v="261"/>
    <x v="0"/>
    <x v="9"/>
    <x v="263"/>
    <x v="0"/>
    <x v="8"/>
    <x v="3"/>
    <x v="6"/>
  </r>
  <r>
    <n v="1449468000"/>
    <n v="1452146400"/>
    <x v="262"/>
    <x v="7"/>
    <x v="0"/>
    <x v="264"/>
    <x v="4"/>
    <x v="0"/>
    <x v="2"/>
    <x v="7"/>
  </r>
  <r>
    <n v="1562734800"/>
    <n v="1564894800"/>
    <x v="263"/>
    <x v="8"/>
    <x v="2"/>
    <x v="265"/>
    <x v="1"/>
    <x v="2"/>
    <x v="1"/>
    <x v="3"/>
  </r>
  <r>
    <n v="1505624400"/>
    <n v="1505883600"/>
    <x v="264"/>
    <x v="3"/>
    <x v="4"/>
    <x v="266"/>
    <x v="3"/>
    <x v="4"/>
    <x v="1"/>
    <x v="3"/>
  </r>
  <r>
    <n v="1509948000"/>
    <n v="1510380000"/>
    <x v="265"/>
    <x v="0"/>
    <x v="10"/>
    <x v="267"/>
    <x v="2"/>
    <x v="9"/>
    <x v="0"/>
    <x v="3"/>
  </r>
  <r>
    <n v="1554526800"/>
    <n v="1555218000"/>
    <x v="266"/>
    <x v="9"/>
    <x v="2"/>
    <x v="153"/>
    <x v="10"/>
    <x v="2"/>
    <x v="1"/>
    <x v="5"/>
  </r>
  <r>
    <n v="1334811600"/>
    <n v="1335243600"/>
    <x v="267"/>
    <x v="9"/>
    <x v="3"/>
    <x v="268"/>
    <x v="10"/>
    <x v="3"/>
    <x v="0"/>
    <x v="6"/>
  </r>
  <r>
    <n v="1279515600"/>
    <n v="1279688400"/>
    <x v="268"/>
    <x v="8"/>
    <x v="6"/>
    <x v="269"/>
    <x v="9"/>
    <x v="6"/>
    <x v="1"/>
    <x v="3"/>
  </r>
  <r>
    <n v="1353909600"/>
    <n v="1356069600"/>
    <x v="269"/>
    <x v="0"/>
    <x v="7"/>
    <x v="270"/>
    <x v="0"/>
    <x v="10"/>
    <x v="1"/>
    <x v="2"/>
  </r>
  <r>
    <n v="1535950800"/>
    <n v="1536210000"/>
    <x v="270"/>
    <x v="3"/>
    <x v="10"/>
    <x v="271"/>
    <x v="3"/>
    <x v="9"/>
    <x v="1"/>
    <x v="3"/>
  </r>
  <r>
    <n v="1511244000"/>
    <n v="1511762400"/>
    <x v="271"/>
    <x v="0"/>
    <x v="10"/>
    <x v="272"/>
    <x v="2"/>
    <x v="9"/>
    <x v="1"/>
    <x v="4"/>
  </r>
  <r>
    <n v="1331445600"/>
    <n v="1333256400"/>
    <x v="272"/>
    <x v="6"/>
    <x v="3"/>
    <x v="273"/>
    <x v="7"/>
    <x v="3"/>
    <x v="0"/>
    <x v="3"/>
  </r>
  <r>
    <n v="1480226400"/>
    <n v="1480744800"/>
    <x v="73"/>
    <x v="0"/>
    <x v="4"/>
    <x v="274"/>
    <x v="2"/>
    <x v="4"/>
    <x v="1"/>
    <x v="4"/>
  </r>
  <r>
    <n v="1464584400"/>
    <n v="1465016400"/>
    <x v="273"/>
    <x v="11"/>
    <x v="0"/>
    <x v="148"/>
    <x v="6"/>
    <x v="0"/>
    <x v="0"/>
    <x v="1"/>
  </r>
  <r>
    <n v="1335848400"/>
    <n v="1336280400"/>
    <x v="274"/>
    <x v="9"/>
    <x v="3"/>
    <x v="275"/>
    <x v="11"/>
    <x v="3"/>
    <x v="0"/>
    <x v="2"/>
  </r>
  <r>
    <n v="1473483600"/>
    <n v="1476766800"/>
    <x v="275"/>
    <x v="3"/>
    <x v="0"/>
    <x v="276"/>
    <x v="5"/>
    <x v="0"/>
    <x v="1"/>
    <x v="3"/>
  </r>
  <r>
    <n v="1479880800"/>
    <n v="1480485600"/>
    <x v="276"/>
    <x v="0"/>
    <x v="4"/>
    <x v="72"/>
    <x v="2"/>
    <x v="4"/>
    <x v="3"/>
    <x v="3"/>
  </r>
  <r>
    <n v="1430197200"/>
    <n v="1430197200"/>
    <x v="277"/>
    <x v="9"/>
    <x v="5"/>
    <x v="277"/>
    <x v="10"/>
    <x v="5"/>
    <x v="1"/>
    <x v="1"/>
  </r>
  <r>
    <n v="1331701200"/>
    <n v="1331787600"/>
    <x v="278"/>
    <x v="6"/>
    <x v="3"/>
    <x v="278"/>
    <x v="7"/>
    <x v="3"/>
    <x v="0"/>
    <x v="1"/>
  </r>
  <r>
    <n v="1438578000"/>
    <n v="1438837200"/>
    <x v="279"/>
    <x v="8"/>
    <x v="5"/>
    <x v="71"/>
    <x v="1"/>
    <x v="5"/>
    <x v="1"/>
    <x v="3"/>
  </r>
  <r>
    <n v="1368162000"/>
    <n v="1370926800"/>
    <x v="280"/>
    <x v="11"/>
    <x v="7"/>
    <x v="279"/>
    <x v="6"/>
    <x v="10"/>
    <x v="0"/>
    <x v="4"/>
  </r>
  <r>
    <n v="1318654800"/>
    <n v="1319000400"/>
    <x v="281"/>
    <x v="4"/>
    <x v="9"/>
    <x v="280"/>
    <x v="5"/>
    <x v="8"/>
    <x v="1"/>
    <x v="2"/>
  </r>
  <r>
    <n v="1331874000"/>
    <n v="1333429200"/>
    <x v="282"/>
    <x v="6"/>
    <x v="3"/>
    <x v="281"/>
    <x v="10"/>
    <x v="3"/>
    <x v="0"/>
    <x v="0"/>
  </r>
  <r>
    <n v="1286254800"/>
    <n v="1287032400"/>
    <x v="283"/>
    <x v="4"/>
    <x v="6"/>
    <x v="282"/>
    <x v="5"/>
    <x v="6"/>
    <x v="3"/>
    <x v="3"/>
  </r>
  <r>
    <n v="1540530000"/>
    <n v="1541570400"/>
    <x v="284"/>
    <x v="4"/>
    <x v="10"/>
    <x v="283"/>
    <x v="2"/>
    <x v="2"/>
    <x v="1"/>
    <x v="3"/>
  </r>
  <r>
    <n v="1381813200"/>
    <n v="1383976800"/>
    <x v="285"/>
    <x v="4"/>
    <x v="7"/>
    <x v="284"/>
    <x v="2"/>
    <x v="1"/>
    <x v="0"/>
    <x v="3"/>
  </r>
  <r>
    <n v="1548655200"/>
    <n v="1550556000"/>
    <x v="286"/>
    <x v="2"/>
    <x v="2"/>
    <x v="285"/>
    <x v="8"/>
    <x v="2"/>
    <x v="0"/>
    <x v="3"/>
  </r>
  <r>
    <n v="1389679200"/>
    <n v="1390456800"/>
    <x v="287"/>
    <x v="2"/>
    <x v="1"/>
    <x v="286"/>
    <x v="4"/>
    <x v="1"/>
    <x v="0"/>
    <x v="3"/>
  </r>
  <r>
    <n v="1456466400"/>
    <n v="1458018000"/>
    <x v="288"/>
    <x v="10"/>
    <x v="0"/>
    <x v="287"/>
    <x v="7"/>
    <x v="0"/>
    <x v="1"/>
    <x v="1"/>
  </r>
  <r>
    <n v="1456984800"/>
    <n v="1461819600"/>
    <x v="289"/>
    <x v="6"/>
    <x v="0"/>
    <x v="288"/>
    <x v="10"/>
    <x v="0"/>
    <x v="0"/>
    <x v="0"/>
  </r>
  <r>
    <n v="1504069200"/>
    <n v="1504155600"/>
    <x v="290"/>
    <x v="1"/>
    <x v="4"/>
    <x v="289"/>
    <x v="1"/>
    <x v="4"/>
    <x v="0"/>
    <x v="5"/>
  </r>
  <r>
    <n v="1424930400"/>
    <n v="1426395600"/>
    <x v="291"/>
    <x v="10"/>
    <x v="5"/>
    <x v="290"/>
    <x v="7"/>
    <x v="5"/>
    <x v="1"/>
    <x v="4"/>
  </r>
  <r>
    <n v="1535864400"/>
    <n v="1537074000"/>
    <x v="292"/>
    <x v="1"/>
    <x v="10"/>
    <x v="18"/>
    <x v="3"/>
    <x v="9"/>
    <x v="0"/>
    <x v="3"/>
  </r>
  <r>
    <n v="1452146400"/>
    <n v="1452578400"/>
    <x v="293"/>
    <x v="2"/>
    <x v="0"/>
    <x v="291"/>
    <x v="4"/>
    <x v="0"/>
    <x v="0"/>
    <x v="1"/>
  </r>
  <r>
    <n v="1470546000"/>
    <n v="1474088400"/>
    <x v="294"/>
    <x v="1"/>
    <x v="0"/>
    <x v="292"/>
    <x v="3"/>
    <x v="0"/>
    <x v="1"/>
    <x v="4"/>
  </r>
  <r>
    <n v="1458363600"/>
    <n v="1461906000"/>
    <x v="295"/>
    <x v="6"/>
    <x v="0"/>
    <x v="293"/>
    <x v="10"/>
    <x v="0"/>
    <x v="1"/>
    <x v="3"/>
  </r>
  <r>
    <n v="1500008400"/>
    <n v="1500267600"/>
    <x v="296"/>
    <x v="8"/>
    <x v="4"/>
    <x v="294"/>
    <x v="9"/>
    <x v="4"/>
    <x v="0"/>
    <x v="3"/>
  </r>
  <r>
    <n v="1338958800"/>
    <n v="1340686800"/>
    <x v="297"/>
    <x v="5"/>
    <x v="3"/>
    <x v="295"/>
    <x v="6"/>
    <x v="3"/>
    <x v="1"/>
    <x v="5"/>
  </r>
  <r>
    <n v="1303102800"/>
    <n v="1303189200"/>
    <x v="298"/>
    <x v="9"/>
    <x v="9"/>
    <x v="296"/>
    <x v="10"/>
    <x v="8"/>
    <x v="0"/>
    <x v="3"/>
  </r>
  <r>
    <n v="1316581200"/>
    <n v="1318309200"/>
    <x v="299"/>
    <x v="3"/>
    <x v="9"/>
    <x v="297"/>
    <x v="5"/>
    <x v="8"/>
    <x v="3"/>
    <x v="1"/>
  </r>
  <r>
    <n v="1270789200"/>
    <n v="1272171600"/>
    <x v="300"/>
    <x v="9"/>
    <x v="6"/>
    <x v="298"/>
    <x v="10"/>
    <x v="6"/>
    <x v="0"/>
    <x v="6"/>
  </r>
  <r>
    <n v="1297836000"/>
    <n v="1298872800"/>
    <x v="247"/>
    <x v="10"/>
    <x v="9"/>
    <x v="299"/>
    <x v="8"/>
    <x v="8"/>
    <x v="1"/>
    <x v="3"/>
  </r>
  <r>
    <n v="1382677200"/>
    <n v="1383282000"/>
    <x v="244"/>
    <x v="4"/>
    <x v="7"/>
    <x v="300"/>
    <x v="5"/>
    <x v="10"/>
    <x v="1"/>
    <x v="3"/>
  </r>
  <r>
    <n v="1330322400"/>
    <n v="1330495200"/>
    <x v="301"/>
    <x v="10"/>
    <x v="3"/>
    <x v="301"/>
    <x v="8"/>
    <x v="3"/>
    <x v="1"/>
    <x v="1"/>
  </r>
  <r>
    <n v="1552366800"/>
    <n v="1552798800"/>
    <x v="188"/>
    <x v="6"/>
    <x v="2"/>
    <x v="162"/>
    <x v="7"/>
    <x v="2"/>
    <x v="1"/>
    <x v="4"/>
  </r>
  <r>
    <n v="1400907600"/>
    <n v="1403413200"/>
    <x v="302"/>
    <x v="11"/>
    <x v="1"/>
    <x v="302"/>
    <x v="6"/>
    <x v="1"/>
    <x v="0"/>
    <x v="3"/>
  </r>
  <r>
    <n v="1574143200"/>
    <n v="1574229600"/>
    <x v="303"/>
    <x v="0"/>
    <x v="8"/>
    <x v="303"/>
    <x v="2"/>
    <x v="7"/>
    <x v="0"/>
    <x v="0"/>
  </r>
  <r>
    <n v="1494738000"/>
    <n v="1495861200"/>
    <x v="304"/>
    <x v="11"/>
    <x v="4"/>
    <x v="304"/>
    <x v="11"/>
    <x v="4"/>
    <x v="0"/>
    <x v="3"/>
  </r>
  <r>
    <n v="1392357600"/>
    <n v="1392530400"/>
    <x v="305"/>
    <x v="10"/>
    <x v="1"/>
    <x v="305"/>
    <x v="8"/>
    <x v="1"/>
    <x v="0"/>
    <x v="1"/>
  </r>
  <r>
    <n v="1281589200"/>
    <n v="1283662800"/>
    <x v="306"/>
    <x v="1"/>
    <x v="6"/>
    <x v="306"/>
    <x v="3"/>
    <x v="6"/>
    <x v="3"/>
    <x v="2"/>
  </r>
  <r>
    <n v="1305003600"/>
    <n v="1305781200"/>
    <x v="307"/>
    <x v="11"/>
    <x v="9"/>
    <x v="307"/>
    <x v="11"/>
    <x v="8"/>
    <x v="0"/>
    <x v="5"/>
  </r>
  <r>
    <n v="1301634000"/>
    <n v="1302325200"/>
    <x v="308"/>
    <x v="6"/>
    <x v="9"/>
    <x v="308"/>
    <x v="10"/>
    <x v="8"/>
    <x v="0"/>
    <x v="4"/>
  </r>
  <r>
    <n v="1290664800"/>
    <n v="1291788000"/>
    <x v="309"/>
    <x v="0"/>
    <x v="9"/>
    <x v="309"/>
    <x v="0"/>
    <x v="8"/>
    <x v="1"/>
    <x v="3"/>
  </r>
  <r>
    <n v="1395896400"/>
    <n v="1396069200"/>
    <x v="310"/>
    <x v="6"/>
    <x v="1"/>
    <x v="310"/>
    <x v="7"/>
    <x v="1"/>
    <x v="0"/>
    <x v="4"/>
  </r>
  <r>
    <n v="1434862800"/>
    <n v="1435899600"/>
    <x v="311"/>
    <x v="5"/>
    <x v="5"/>
    <x v="311"/>
    <x v="6"/>
    <x v="5"/>
    <x v="1"/>
    <x v="3"/>
  </r>
  <r>
    <n v="1529125200"/>
    <n v="1531112400"/>
    <x v="79"/>
    <x v="5"/>
    <x v="10"/>
    <x v="312"/>
    <x v="9"/>
    <x v="9"/>
    <x v="0"/>
    <x v="3"/>
  </r>
  <r>
    <n v="1451109600"/>
    <n v="1451628000"/>
    <x v="312"/>
    <x v="7"/>
    <x v="0"/>
    <x v="313"/>
    <x v="0"/>
    <x v="0"/>
    <x v="0"/>
    <x v="4"/>
  </r>
  <r>
    <n v="1566968400"/>
    <n v="1567314000"/>
    <x v="313"/>
    <x v="1"/>
    <x v="2"/>
    <x v="314"/>
    <x v="1"/>
    <x v="2"/>
    <x v="0"/>
    <x v="3"/>
  </r>
  <r>
    <n v="1543557600"/>
    <n v="1544508000"/>
    <x v="314"/>
    <x v="0"/>
    <x v="2"/>
    <x v="315"/>
    <x v="0"/>
    <x v="2"/>
    <x v="1"/>
    <x v="1"/>
  </r>
  <r>
    <n v="1481522400"/>
    <n v="1482472800"/>
    <x v="315"/>
    <x v="7"/>
    <x v="4"/>
    <x v="316"/>
    <x v="0"/>
    <x v="4"/>
    <x v="2"/>
    <x v="6"/>
  </r>
  <r>
    <n v="1512712800"/>
    <n v="1512799200"/>
    <x v="316"/>
    <x v="7"/>
    <x v="10"/>
    <x v="317"/>
    <x v="0"/>
    <x v="9"/>
    <x v="1"/>
    <x v="4"/>
  </r>
  <r>
    <n v="1324274400"/>
    <n v="1324360800"/>
    <x v="317"/>
    <x v="7"/>
    <x v="3"/>
    <x v="318"/>
    <x v="0"/>
    <x v="3"/>
    <x v="1"/>
    <x v="0"/>
  </r>
  <r>
    <n v="1364446800"/>
    <n v="1364533200"/>
    <x v="318"/>
    <x v="6"/>
    <x v="7"/>
    <x v="319"/>
    <x v="7"/>
    <x v="10"/>
    <x v="1"/>
    <x v="2"/>
  </r>
  <r>
    <n v="1542693600"/>
    <n v="1545112800"/>
    <x v="319"/>
    <x v="0"/>
    <x v="2"/>
    <x v="320"/>
    <x v="0"/>
    <x v="2"/>
    <x v="1"/>
    <x v="3"/>
  </r>
  <r>
    <n v="1515564000"/>
    <n v="1516168800"/>
    <x v="32"/>
    <x v="2"/>
    <x v="10"/>
    <x v="321"/>
    <x v="4"/>
    <x v="9"/>
    <x v="1"/>
    <x v="1"/>
  </r>
  <r>
    <n v="1573797600"/>
    <n v="1574920800"/>
    <x v="320"/>
    <x v="0"/>
    <x v="8"/>
    <x v="322"/>
    <x v="2"/>
    <x v="7"/>
    <x v="1"/>
    <x v="1"/>
  </r>
  <r>
    <n v="1292392800"/>
    <n v="1292479200"/>
    <x v="321"/>
    <x v="7"/>
    <x v="9"/>
    <x v="323"/>
    <x v="0"/>
    <x v="8"/>
    <x v="0"/>
    <x v="1"/>
  </r>
  <r>
    <n v="1573452000"/>
    <n v="1573538400"/>
    <x v="322"/>
    <x v="0"/>
    <x v="8"/>
    <x v="324"/>
    <x v="2"/>
    <x v="7"/>
    <x v="1"/>
    <x v="3"/>
  </r>
  <r>
    <n v="1317790800"/>
    <n v="1320382800"/>
    <x v="323"/>
    <x v="4"/>
    <x v="9"/>
    <x v="325"/>
    <x v="2"/>
    <x v="3"/>
    <x v="1"/>
    <x v="3"/>
  </r>
  <r>
    <n v="1501650000"/>
    <n v="1502859600"/>
    <x v="324"/>
    <x v="8"/>
    <x v="4"/>
    <x v="326"/>
    <x v="1"/>
    <x v="4"/>
    <x v="3"/>
    <x v="3"/>
  </r>
  <r>
    <n v="1323669600"/>
    <n v="1323756000"/>
    <x v="325"/>
    <x v="7"/>
    <x v="3"/>
    <x v="327"/>
    <x v="0"/>
    <x v="3"/>
    <x v="0"/>
    <x v="7"/>
  </r>
  <r>
    <n v="1440738000"/>
    <n v="1441342800"/>
    <x v="326"/>
    <x v="1"/>
    <x v="5"/>
    <x v="328"/>
    <x v="3"/>
    <x v="5"/>
    <x v="0"/>
    <x v="1"/>
  </r>
  <r>
    <n v="1374296400"/>
    <n v="1375333200"/>
    <x v="327"/>
    <x v="8"/>
    <x v="7"/>
    <x v="329"/>
    <x v="9"/>
    <x v="10"/>
    <x v="0"/>
    <x v="3"/>
  </r>
  <r>
    <n v="1384840800"/>
    <n v="1389420000"/>
    <x v="328"/>
    <x v="0"/>
    <x v="1"/>
    <x v="151"/>
    <x v="4"/>
    <x v="1"/>
    <x v="0"/>
    <x v="3"/>
  </r>
  <r>
    <n v="1516600800"/>
    <n v="1520056800"/>
    <x v="329"/>
    <x v="2"/>
    <x v="10"/>
    <x v="330"/>
    <x v="7"/>
    <x v="9"/>
    <x v="0"/>
    <x v="6"/>
  </r>
  <r>
    <n v="1436418000"/>
    <n v="1436504400"/>
    <x v="330"/>
    <x v="8"/>
    <x v="5"/>
    <x v="331"/>
    <x v="9"/>
    <x v="5"/>
    <x v="0"/>
    <x v="4"/>
  </r>
  <r>
    <n v="1503550800"/>
    <n v="1508302800"/>
    <x v="331"/>
    <x v="1"/>
    <x v="4"/>
    <x v="332"/>
    <x v="5"/>
    <x v="4"/>
    <x v="0"/>
    <x v="1"/>
  </r>
  <r>
    <n v="1423634400"/>
    <n v="1425708000"/>
    <x v="332"/>
    <x v="10"/>
    <x v="5"/>
    <x v="333"/>
    <x v="7"/>
    <x v="5"/>
    <x v="1"/>
    <x v="2"/>
  </r>
  <r>
    <n v="1487224800"/>
    <n v="1488348000"/>
    <x v="333"/>
    <x v="10"/>
    <x v="4"/>
    <x v="334"/>
    <x v="8"/>
    <x v="4"/>
    <x v="0"/>
    <x v="0"/>
  </r>
  <r>
    <n v="1500008400"/>
    <n v="1502600400"/>
    <x v="296"/>
    <x v="8"/>
    <x v="4"/>
    <x v="335"/>
    <x v="1"/>
    <x v="4"/>
    <x v="0"/>
    <x v="3"/>
  </r>
  <r>
    <n v="1432098000"/>
    <n v="1433653200"/>
    <x v="334"/>
    <x v="11"/>
    <x v="5"/>
    <x v="336"/>
    <x v="6"/>
    <x v="5"/>
    <x v="0"/>
    <x v="1"/>
  </r>
  <r>
    <n v="1440392400"/>
    <n v="1441602000"/>
    <x v="335"/>
    <x v="1"/>
    <x v="5"/>
    <x v="337"/>
    <x v="3"/>
    <x v="5"/>
    <x v="1"/>
    <x v="1"/>
  </r>
  <r>
    <n v="1446876000"/>
    <n v="1447567200"/>
    <x v="336"/>
    <x v="0"/>
    <x v="0"/>
    <x v="338"/>
    <x v="2"/>
    <x v="0"/>
    <x v="0"/>
    <x v="3"/>
  </r>
  <r>
    <n v="1562302800"/>
    <n v="1562389200"/>
    <x v="337"/>
    <x v="8"/>
    <x v="2"/>
    <x v="339"/>
    <x v="9"/>
    <x v="2"/>
    <x v="1"/>
    <x v="3"/>
  </r>
  <r>
    <n v="1378184400"/>
    <n v="1378789200"/>
    <x v="338"/>
    <x v="3"/>
    <x v="7"/>
    <x v="340"/>
    <x v="3"/>
    <x v="10"/>
    <x v="1"/>
    <x v="4"/>
  </r>
  <r>
    <n v="1485064800"/>
    <n v="1488520800"/>
    <x v="339"/>
    <x v="2"/>
    <x v="4"/>
    <x v="341"/>
    <x v="7"/>
    <x v="4"/>
    <x v="2"/>
    <x v="2"/>
  </r>
  <r>
    <n v="1326520800"/>
    <n v="1327298400"/>
    <x v="340"/>
    <x v="2"/>
    <x v="3"/>
    <x v="342"/>
    <x v="4"/>
    <x v="3"/>
    <x v="0"/>
    <x v="3"/>
  </r>
  <r>
    <n v="1441256400"/>
    <n v="1443416400"/>
    <x v="341"/>
    <x v="1"/>
    <x v="5"/>
    <x v="343"/>
    <x v="3"/>
    <x v="5"/>
    <x v="1"/>
    <x v="6"/>
  </r>
  <r>
    <n v="1533877200"/>
    <n v="1534136400"/>
    <x v="342"/>
    <x v="1"/>
    <x v="10"/>
    <x v="344"/>
    <x v="1"/>
    <x v="9"/>
    <x v="0"/>
    <x v="7"/>
  </r>
  <r>
    <n v="1314421200"/>
    <n v="1315026000"/>
    <x v="343"/>
    <x v="1"/>
    <x v="9"/>
    <x v="127"/>
    <x v="1"/>
    <x v="8"/>
    <x v="1"/>
    <x v="4"/>
  </r>
  <r>
    <n v="1293861600"/>
    <n v="1295071200"/>
    <x v="344"/>
    <x v="7"/>
    <x v="9"/>
    <x v="345"/>
    <x v="4"/>
    <x v="8"/>
    <x v="1"/>
    <x v="3"/>
  </r>
  <r>
    <n v="1507352400"/>
    <n v="1509426000"/>
    <x v="345"/>
    <x v="4"/>
    <x v="4"/>
    <x v="346"/>
    <x v="5"/>
    <x v="4"/>
    <x v="1"/>
    <x v="3"/>
  </r>
  <r>
    <n v="1296108000"/>
    <n v="1299391200"/>
    <x v="65"/>
    <x v="2"/>
    <x v="9"/>
    <x v="347"/>
    <x v="7"/>
    <x v="8"/>
    <x v="1"/>
    <x v="1"/>
  </r>
  <r>
    <n v="1324965600"/>
    <n v="1325052000"/>
    <x v="346"/>
    <x v="7"/>
    <x v="3"/>
    <x v="348"/>
    <x v="0"/>
    <x v="3"/>
    <x v="1"/>
    <x v="1"/>
  </r>
  <r>
    <n v="1520229600"/>
    <n v="1522818000"/>
    <x v="347"/>
    <x v="6"/>
    <x v="10"/>
    <x v="349"/>
    <x v="10"/>
    <x v="9"/>
    <x v="1"/>
    <x v="1"/>
  </r>
  <r>
    <n v="1482991200"/>
    <n v="1485324000"/>
    <x v="348"/>
    <x v="7"/>
    <x v="4"/>
    <x v="350"/>
    <x v="4"/>
    <x v="4"/>
    <x v="1"/>
    <x v="3"/>
  </r>
  <r>
    <n v="1294034400"/>
    <n v="1294120800"/>
    <x v="349"/>
    <x v="2"/>
    <x v="9"/>
    <x v="351"/>
    <x v="4"/>
    <x v="8"/>
    <x v="1"/>
    <x v="3"/>
  </r>
  <r>
    <n v="1413608400"/>
    <n v="1415685600"/>
    <x v="350"/>
    <x v="4"/>
    <x v="1"/>
    <x v="33"/>
    <x v="2"/>
    <x v="5"/>
    <x v="0"/>
    <x v="3"/>
  </r>
  <r>
    <n v="1286946000"/>
    <n v="1288933200"/>
    <x v="351"/>
    <x v="4"/>
    <x v="6"/>
    <x v="352"/>
    <x v="2"/>
    <x v="8"/>
    <x v="1"/>
    <x v="4"/>
  </r>
  <r>
    <n v="1359871200"/>
    <n v="1363237200"/>
    <x v="352"/>
    <x v="10"/>
    <x v="7"/>
    <x v="353"/>
    <x v="7"/>
    <x v="10"/>
    <x v="1"/>
    <x v="4"/>
  </r>
  <r>
    <n v="1555304400"/>
    <n v="1555822800"/>
    <x v="353"/>
    <x v="9"/>
    <x v="2"/>
    <x v="354"/>
    <x v="10"/>
    <x v="2"/>
    <x v="1"/>
    <x v="3"/>
  </r>
  <r>
    <n v="1423375200"/>
    <n v="1427778000"/>
    <x v="354"/>
    <x v="10"/>
    <x v="5"/>
    <x v="355"/>
    <x v="7"/>
    <x v="5"/>
    <x v="0"/>
    <x v="3"/>
  </r>
  <r>
    <n v="1420696800"/>
    <n v="1422424800"/>
    <x v="355"/>
    <x v="2"/>
    <x v="5"/>
    <x v="356"/>
    <x v="4"/>
    <x v="5"/>
    <x v="1"/>
    <x v="4"/>
  </r>
  <r>
    <n v="1502946000"/>
    <n v="1503637200"/>
    <x v="356"/>
    <x v="1"/>
    <x v="4"/>
    <x v="357"/>
    <x v="1"/>
    <x v="4"/>
    <x v="1"/>
    <x v="3"/>
  </r>
  <r>
    <n v="1547186400"/>
    <n v="1547618400"/>
    <x v="357"/>
    <x v="2"/>
    <x v="2"/>
    <x v="358"/>
    <x v="4"/>
    <x v="2"/>
    <x v="0"/>
    <x v="4"/>
  </r>
  <r>
    <n v="1444971600"/>
    <n v="1449900000"/>
    <x v="358"/>
    <x v="4"/>
    <x v="5"/>
    <x v="359"/>
    <x v="0"/>
    <x v="0"/>
    <x v="0"/>
    <x v="1"/>
  </r>
  <r>
    <n v="1404622800"/>
    <n v="1405141200"/>
    <x v="359"/>
    <x v="8"/>
    <x v="1"/>
    <x v="360"/>
    <x v="9"/>
    <x v="1"/>
    <x v="1"/>
    <x v="1"/>
  </r>
  <r>
    <n v="1571720400"/>
    <n v="1572933600"/>
    <x v="12"/>
    <x v="4"/>
    <x v="2"/>
    <x v="361"/>
    <x v="2"/>
    <x v="7"/>
    <x v="0"/>
    <x v="3"/>
  </r>
  <r>
    <n v="1526878800"/>
    <n v="1530162000"/>
    <x v="360"/>
    <x v="11"/>
    <x v="10"/>
    <x v="362"/>
    <x v="6"/>
    <x v="9"/>
    <x v="0"/>
    <x v="4"/>
  </r>
  <r>
    <n v="1319691600"/>
    <n v="1320904800"/>
    <x v="361"/>
    <x v="4"/>
    <x v="9"/>
    <x v="363"/>
    <x v="2"/>
    <x v="3"/>
    <x v="0"/>
    <x v="3"/>
  </r>
  <r>
    <n v="1371963600"/>
    <n v="1372395600"/>
    <x v="362"/>
    <x v="5"/>
    <x v="7"/>
    <x v="364"/>
    <x v="6"/>
    <x v="10"/>
    <x v="1"/>
    <x v="3"/>
  </r>
  <r>
    <n v="1433739600"/>
    <n v="1437714000"/>
    <x v="363"/>
    <x v="5"/>
    <x v="5"/>
    <x v="365"/>
    <x v="9"/>
    <x v="5"/>
    <x v="1"/>
    <x v="3"/>
  </r>
  <r>
    <n v="1508130000"/>
    <n v="1509771600"/>
    <x v="364"/>
    <x v="4"/>
    <x v="4"/>
    <x v="366"/>
    <x v="2"/>
    <x v="9"/>
    <x v="0"/>
    <x v="7"/>
  </r>
  <r>
    <n v="1550037600"/>
    <n v="1550556000"/>
    <x v="210"/>
    <x v="10"/>
    <x v="2"/>
    <x v="285"/>
    <x v="8"/>
    <x v="2"/>
    <x v="1"/>
    <x v="0"/>
  </r>
  <r>
    <n v="1486706400"/>
    <n v="1489039200"/>
    <x v="365"/>
    <x v="10"/>
    <x v="4"/>
    <x v="367"/>
    <x v="7"/>
    <x v="4"/>
    <x v="1"/>
    <x v="4"/>
  </r>
  <r>
    <n v="1553835600"/>
    <n v="1556600400"/>
    <x v="366"/>
    <x v="6"/>
    <x v="2"/>
    <x v="368"/>
    <x v="10"/>
    <x v="2"/>
    <x v="1"/>
    <x v="5"/>
  </r>
  <r>
    <n v="1277528400"/>
    <n v="1278565200"/>
    <x v="367"/>
    <x v="5"/>
    <x v="6"/>
    <x v="369"/>
    <x v="9"/>
    <x v="6"/>
    <x v="0"/>
    <x v="3"/>
  </r>
  <r>
    <n v="1339477200"/>
    <n v="1339909200"/>
    <x v="368"/>
    <x v="5"/>
    <x v="3"/>
    <x v="370"/>
    <x v="6"/>
    <x v="3"/>
    <x v="0"/>
    <x v="2"/>
  </r>
  <r>
    <n v="1325656800"/>
    <n v="1325829600"/>
    <x v="369"/>
    <x v="2"/>
    <x v="3"/>
    <x v="371"/>
    <x v="4"/>
    <x v="3"/>
    <x v="3"/>
    <x v="1"/>
  </r>
  <r>
    <n v="1288242000"/>
    <n v="1290578400"/>
    <x v="370"/>
    <x v="4"/>
    <x v="6"/>
    <x v="372"/>
    <x v="2"/>
    <x v="8"/>
    <x v="1"/>
    <x v="3"/>
  </r>
  <r>
    <n v="1379048400"/>
    <n v="1380344400"/>
    <x v="371"/>
    <x v="3"/>
    <x v="7"/>
    <x v="373"/>
    <x v="3"/>
    <x v="10"/>
    <x v="1"/>
    <x v="7"/>
  </r>
  <r>
    <n v="1389679200"/>
    <n v="1389852000"/>
    <x v="287"/>
    <x v="2"/>
    <x v="1"/>
    <x v="374"/>
    <x v="4"/>
    <x v="1"/>
    <x v="0"/>
    <x v="5"/>
  </r>
  <r>
    <n v="1294293600"/>
    <n v="1294466400"/>
    <x v="372"/>
    <x v="2"/>
    <x v="9"/>
    <x v="375"/>
    <x v="4"/>
    <x v="8"/>
    <x v="0"/>
    <x v="2"/>
  </r>
  <r>
    <n v="1500267600"/>
    <n v="1500354000"/>
    <x v="373"/>
    <x v="8"/>
    <x v="4"/>
    <x v="376"/>
    <x v="9"/>
    <x v="4"/>
    <x v="1"/>
    <x v="1"/>
  </r>
  <r>
    <n v="1375074000"/>
    <n v="1375938000"/>
    <x v="374"/>
    <x v="8"/>
    <x v="7"/>
    <x v="377"/>
    <x v="1"/>
    <x v="10"/>
    <x v="1"/>
    <x v="4"/>
  </r>
  <r>
    <n v="1323324000"/>
    <n v="1323410400"/>
    <x v="375"/>
    <x v="7"/>
    <x v="3"/>
    <x v="378"/>
    <x v="0"/>
    <x v="3"/>
    <x v="1"/>
    <x v="3"/>
  </r>
  <r>
    <n v="1538715600"/>
    <n v="1539406800"/>
    <x v="376"/>
    <x v="4"/>
    <x v="10"/>
    <x v="379"/>
    <x v="5"/>
    <x v="9"/>
    <x v="1"/>
    <x v="4"/>
  </r>
  <r>
    <n v="1369285200"/>
    <n v="1369803600"/>
    <x v="377"/>
    <x v="11"/>
    <x v="7"/>
    <x v="380"/>
    <x v="11"/>
    <x v="10"/>
    <x v="1"/>
    <x v="1"/>
  </r>
  <r>
    <n v="1525755600"/>
    <n v="1525928400"/>
    <x v="378"/>
    <x v="11"/>
    <x v="10"/>
    <x v="103"/>
    <x v="11"/>
    <x v="9"/>
    <x v="1"/>
    <x v="4"/>
  </r>
  <r>
    <n v="1296626400"/>
    <n v="1297231200"/>
    <x v="379"/>
    <x v="10"/>
    <x v="9"/>
    <x v="381"/>
    <x v="8"/>
    <x v="8"/>
    <x v="0"/>
    <x v="1"/>
  </r>
  <r>
    <n v="1376629200"/>
    <n v="1378530000"/>
    <x v="380"/>
    <x v="1"/>
    <x v="7"/>
    <x v="382"/>
    <x v="3"/>
    <x v="10"/>
    <x v="0"/>
    <x v="7"/>
  </r>
  <r>
    <n v="1572152400"/>
    <n v="1572152400"/>
    <x v="381"/>
    <x v="4"/>
    <x v="2"/>
    <x v="383"/>
    <x v="5"/>
    <x v="2"/>
    <x v="1"/>
    <x v="3"/>
  </r>
  <r>
    <n v="1325829600"/>
    <n v="1329890400"/>
    <x v="382"/>
    <x v="2"/>
    <x v="3"/>
    <x v="384"/>
    <x v="8"/>
    <x v="3"/>
    <x v="0"/>
    <x v="4"/>
  </r>
  <r>
    <n v="1273640400"/>
    <n v="1276750800"/>
    <x v="125"/>
    <x v="11"/>
    <x v="6"/>
    <x v="385"/>
    <x v="6"/>
    <x v="6"/>
    <x v="0"/>
    <x v="3"/>
  </r>
  <r>
    <n v="1510639200"/>
    <n v="1510898400"/>
    <x v="383"/>
    <x v="0"/>
    <x v="10"/>
    <x v="386"/>
    <x v="2"/>
    <x v="9"/>
    <x v="1"/>
    <x v="3"/>
  </r>
  <r>
    <n v="1528088400"/>
    <n v="1532408400"/>
    <x v="384"/>
    <x v="5"/>
    <x v="10"/>
    <x v="387"/>
    <x v="9"/>
    <x v="9"/>
    <x v="0"/>
    <x v="3"/>
  </r>
  <r>
    <n v="1359525600"/>
    <n v="1360562400"/>
    <x v="385"/>
    <x v="2"/>
    <x v="7"/>
    <x v="388"/>
    <x v="8"/>
    <x v="10"/>
    <x v="1"/>
    <x v="4"/>
  </r>
  <r>
    <n v="1570942800"/>
    <n v="1571547600"/>
    <x v="386"/>
    <x v="4"/>
    <x v="2"/>
    <x v="389"/>
    <x v="5"/>
    <x v="2"/>
    <x v="1"/>
    <x v="3"/>
  </r>
  <r>
    <n v="1466398800"/>
    <n v="1468126800"/>
    <x v="387"/>
    <x v="5"/>
    <x v="0"/>
    <x v="390"/>
    <x v="9"/>
    <x v="0"/>
    <x v="1"/>
    <x v="4"/>
  </r>
  <r>
    <n v="1492491600"/>
    <n v="1492837200"/>
    <x v="388"/>
    <x v="9"/>
    <x v="4"/>
    <x v="391"/>
    <x v="10"/>
    <x v="4"/>
    <x v="0"/>
    <x v="1"/>
  </r>
  <r>
    <n v="1430197200"/>
    <n v="1430197200"/>
    <x v="277"/>
    <x v="9"/>
    <x v="5"/>
    <x v="277"/>
    <x v="10"/>
    <x v="5"/>
    <x v="2"/>
    <x v="6"/>
  </r>
  <r>
    <n v="1496034000"/>
    <n v="1496206800"/>
    <x v="389"/>
    <x v="11"/>
    <x v="4"/>
    <x v="392"/>
    <x v="11"/>
    <x v="4"/>
    <x v="1"/>
    <x v="3"/>
  </r>
  <r>
    <n v="1388728800"/>
    <n v="1389592800"/>
    <x v="390"/>
    <x v="2"/>
    <x v="1"/>
    <x v="393"/>
    <x v="4"/>
    <x v="1"/>
    <x v="1"/>
    <x v="5"/>
  </r>
  <r>
    <n v="1543298400"/>
    <n v="1545631200"/>
    <x v="391"/>
    <x v="0"/>
    <x v="2"/>
    <x v="394"/>
    <x v="0"/>
    <x v="2"/>
    <x v="2"/>
    <x v="4"/>
  </r>
  <r>
    <n v="1271739600"/>
    <n v="1272430800"/>
    <x v="392"/>
    <x v="9"/>
    <x v="6"/>
    <x v="395"/>
    <x v="10"/>
    <x v="6"/>
    <x v="0"/>
    <x v="0"/>
  </r>
  <r>
    <n v="1326434400"/>
    <n v="1327903200"/>
    <x v="393"/>
    <x v="2"/>
    <x v="3"/>
    <x v="396"/>
    <x v="4"/>
    <x v="3"/>
    <x v="0"/>
    <x v="3"/>
  </r>
  <r>
    <n v="1295244000"/>
    <n v="1296021600"/>
    <x v="394"/>
    <x v="2"/>
    <x v="9"/>
    <x v="397"/>
    <x v="4"/>
    <x v="8"/>
    <x v="0"/>
    <x v="4"/>
  </r>
  <r>
    <n v="1541221200"/>
    <n v="1543298400"/>
    <x v="395"/>
    <x v="0"/>
    <x v="2"/>
    <x v="398"/>
    <x v="2"/>
    <x v="2"/>
    <x v="0"/>
    <x v="3"/>
  </r>
  <r>
    <n v="1336280400"/>
    <n v="1336366800"/>
    <x v="396"/>
    <x v="11"/>
    <x v="3"/>
    <x v="399"/>
    <x v="11"/>
    <x v="3"/>
    <x v="0"/>
    <x v="4"/>
  </r>
  <r>
    <n v="1324533600"/>
    <n v="1325052000"/>
    <x v="397"/>
    <x v="7"/>
    <x v="3"/>
    <x v="348"/>
    <x v="0"/>
    <x v="3"/>
    <x v="1"/>
    <x v="2"/>
  </r>
  <r>
    <n v="1498366800"/>
    <n v="1499576400"/>
    <x v="398"/>
    <x v="5"/>
    <x v="4"/>
    <x v="400"/>
    <x v="9"/>
    <x v="4"/>
    <x v="1"/>
    <x v="3"/>
  </r>
  <r>
    <n v="1498712400"/>
    <n v="1501304400"/>
    <x v="399"/>
    <x v="5"/>
    <x v="4"/>
    <x v="401"/>
    <x v="9"/>
    <x v="4"/>
    <x v="0"/>
    <x v="2"/>
  </r>
  <r>
    <n v="1271480400"/>
    <n v="1273208400"/>
    <x v="400"/>
    <x v="9"/>
    <x v="6"/>
    <x v="402"/>
    <x v="11"/>
    <x v="6"/>
    <x v="1"/>
    <x v="3"/>
  </r>
  <r>
    <n v="1316667600"/>
    <n v="1316840400"/>
    <x v="116"/>
    <x v="3"/>
    <x v="9"/>
    <x v="403"/>
    <x v="3"/>
    <x v="8"/>
    <x v="0"/>
    <x v="0"/>
  </r>
  <r>
    <n v="1524027600"/>
    <n v="1524546000"/>
    <x v="401"/>
    <x v="9"/>
    <x v="10"/>
    <x v="404"/>
    <x v="10"/>
    <x v="9"/>
    <x v="0"/>
    <x v="1"/>
  </r>
  <r>
    <n v="1438059600"/>
    <n v="1438578000"/>
    <x v="402"/>
    <x v="8"/>
    <x v="5"/>
    <x v="405"/>
    <x v="9"/>
    <x v="5"/>
    <x v="1"/>
    <x v="7"/>
  </r>
  <r>
    <n v="1361944800"/>
    <n v="1362549600"/>
    <x v="403"/>
    <x v="10"/>
    <x v="7"/>
    <x v="406"/>
    <x v="7"/>
    <x v="10"/>
    <x v="1"/>
    <x v="3"/>
  </r>
  <r>
    <n v="1410584400"/>
    <n v="1413349200"/>
    <x v="404"/>
    <x v="3"/>
    <x v="1"/>
    <x v="407"/>
    <x v="5"/>
    <x v="1"/>
    <x v="1"/>
    <x v="3"/>
  </r>
  <r>
    <n v="1297404000"/>
    <n v="1298008800"/>
    <x v="405"/>
    <x v="10"/>
    <x v="9"/>
    <x v="408"/>
    <x v="8"/>
    <x v="8"/>
    <x v="0"/>
    <x v="4"/>
  </r>
  <r>
    <n v="1392012000"/>
    <n v="1394427600"/>
    <x v="406"/>
    <x v="10"/>
    <x v="1"/>
    <x v="409"/>
    <x v="7"/>
    <x v="1"/>
    <x v="3"/>
    <x v="7"/>
  </r>
  <r>
    <n v="1569733200"/>
    <n v="1572670800"/>
    <x v="407"/>
    <x v="3"/>
    <x v="2"/>
    <x v="410"/>
    <x v="5"/>
    <x v="2"/>
    <x v="0"/>
    <x v="3"/>
  </r>
  <r>
    <n v="1529643600"/>
    <n v="1531112400"/>
    <x v="408"/>
    <x v="5"/>
    <x v="10"/>
    <x v="312"/>
    <x v="9"/>
    <x v="9"/>
    <x v="1"/>
    <x v="3"/>
  </r>
  <r>
    <n v="1399006800"/>
    <n v="1400734800"/>
    <x v="409"/>
    <x v="9"/>
    <x v="1"/>
    <x v="411"/>
    <x v="11"/>
    <x v="1"/>
    <x v="0"/>
    <x v="3"/>
  </r>
  <r>
    <n v="1385359200"/>
    <n v="1386741600"/>
    <x v="410"/>
    <x v="0"/>
    <x v="1"/>
    <x v="412"/>
    <x v="0"/>
    <x v="1"/>
    <x v="0"/>
    <x v="4"/>
  </r>
  <r>
    <n v="1480572000"/>
    <n v="1481781600"/>
    <x v="411"/>
    <x v="0"/>
    <x v="4"/>
    <x v="413"/>
    <x v="0"/>
    <x v="4"/>
    <x v="3"/>
    <x v="3"/>
  </r>
  <r>
    <n v="1418623200"/>
    <n v="1419660000"/>
    <x v="412"/>
    <x v="7"/>
    <x v="5"/>
    <x v="414"/>
    <x v="0"/>
    <x v="5"/>
    <x v="1"/>
    <x v="3"/>
  </r>
  <r>
    <n v="1555736400"/>
    <n v="1555822800"/>
    <x v="413"/>
    <x v="9"/>
    <x v="2"/>
    <x v="354"/>
    <x v="10"/>
    <x v="2"/>
    <x v="1"/>
    <x v="1"/>
  </r>
  <r>
    <n v="1442120400"/>
    <n v="1442379600"/>
    <x v="414"/>
    <x v="3"/>
    <x v="5"/>
    <x v="415"/>
    <x v="3"/>
    <x v="5"/>
    <x v="1"/>
    <x v="4"/>
  </r>
  <r>
    <n v="1362376800"/>
    <n v="1364965200"/>
    <x v="415"/>
    <x v="6"/>
    <x v="7"/>
    <x v="416"/>
    <x v="10"/>
    <x v="10"/>
    <x v="1"/>
    <x v="3"/>
  </r>
  <r>
    <n v="1478408400"/>
    <n v="1479016800"/>
    <x v="416"/>
    <x v="0"/>
    <x v="4"/>
    <x v="417"/>
    <x v="2"/>
    <x v="4"/>
    <x v="1"/>
    <x v="4"/>
  </r>
  <r>
    <n v="1498798800"/>
    <n v="1499662800"/>
    <x v="417"/>
    <x v="5"/>
    <x v="4"/>
    <x v="418"/>
    <x v="9"/>
    <x v="4"/>
    <x v="1"/>
    <x v="4"/>
  </r>
  <r>
    <n v="1335416400"/>
    <n v="1337835600"/>
    <x v="418"/>
    <x v="9"/>
    <x v="3"/>
    <x v="419"/>
    <x v="11"/>
    <x v="3"/>
    <x v="0"/>
    <x v="2"/>
  </r>
  <r>
    <n v="1504328400"/>
    <n v="1505710800"/>
    <x v="419"/>
    <x v="1"/>
    <x v="4"/>
    <x v="420"/>
    <x v="3"/>
    <x v="4"/>
    <x v="1"/>
    <x v="3"/>
  </r>
  <r>
    <n v="1285822800"/>
    <n v="1287464400"/>
    <x v="420"/>
    <x v="3"/>
    <x v="6"/>
    <x v="421"/>
    <x v="5"/>
    <x v="6"/>
    <x v="3"/>
    <x v="3"/>
  </r>
  <r>
    <n v="1311483600"/>
    <n v="1311656400"/>
    <x v="421"/>
    <x v="8"/>
    <x v="9"/>
    <x v="422"/>
    <x v="9"/>
    <x v="8"/>
    <x v="1"/>
    <x v="1"/>
  </r>
  <r>
    <n v="1291356000"/>
    <n v="1293170400"/>
    <x v="422"/>
    <x v="0"/>
    <x v="9"/>
    <x v="423"/>
    <x v="0"/>
    <x v="8"/>
    <x v="1"/>
    <x v="3"/>
  </r>
  <r>
    <n v="1355810400"/>
    <n v="1355983200"/>
    <x v="423"/>
    <x v="7"/>
    <x v="7"/>
    <x v="424"/>
    <x v="0"/>
    <x v="10"/>
    <x v="0"/>
    <x v="2"/>
  </r>
  <r>
    <n v="1513663200"/>
    <n v="1515045600"/>
    <x v="424"/>
    <x v="7"/>
    <x v="10"/>
    <x v="425"/>
    <x v="4"/>
    <x v="9"/>
    <x v="3"/>
    <x v="4"/>
  </r>
  <r>
    <n v="1365915600"/>
    <n v="1366088400"/>
    <x v="425"/>
    <x v="9"/>
    <x v="7"/>
    <x v="426"/>
    <x v="10"/>
    <x v="10"/>
    <x v="0"/>
    <x v="6"/>
  </r>
  <r>
    <n v="1551852000"/>
    <n v="1553317200"/>
    <x v="426"/>
    <x v="6"/>
    <x v="2"/>
    <x v="427"/>
    <x v="7"/>
    <x v="2"/>
    <x v="1"/>
    <x v="6"/>
  </r>
  <r>
    <n v="1540098000"/>
    <n v="1542088800"/>
    <x v="427"/>
    <x v="4"/>
    <x v="10"/>
    <x v="428"/>
    <x v="2"/>
    <x v="2"/>
    <x v="0"/>
    <x v="4"/>
  </r>
  <r>
    <n v="1500440400"/>
    <n v="1503118800"/>
    <x v="428"/>
    <x v="8"/>
    <x v="4"/>
    <x v="429"/>
    <x v="1"/>
    <x v="4"/>
    <x v="1"/>
    <x v="1"/>
  </r>
  <r>
    <n v="1278392400"/>
    <n v="1278478800"/>
    <x v="429"/>
    <x v="8"/>
    <x v="6"/>
    <x v="430"/>
    <x v="9"/>
    <x v="6"/>
    <x v="0"/>
    <x v="4"/>
  </r>
  <r>
    <n v="1480572000"/>
    <n v="1484114400"/>
    <x v="411"/>
    <x v="0"/>
    <x v="4"/>
    <x v="431"/>
    <x v="4"/>
    <x v="4"/>
    <x v="0"/>
    <x v="4"/>
  </r>
  <r>
    <n v="1382331600"/>
    <n v="1385445600"/>
    <x v="430"/>
    <x v="4"/>
    <x v="7"/>
    <x v="432"/>
    <x v="2"/>
    <x v="1"/>
    <x v="0"/>
    <x v="4"/>
  </r>
  <r>
    <n v="1316754000"/>
    <n v="1318741200"/>
    <x v="431"/>
    <x v="3"/>
    <x v="9"/>
    <x v="433"/>
    <x v="5"/>
    <x v="8"/>
    <x v="1"/>
    <x v="3"/>
  </r>
  <r>
    <n v="1518242400"/>
    <n v="1518242400"/>
    <x v="432"/>
    <x v="10"/>
    <x v="10"/>
    <x v="434"/>
    <x v="8"/>
    <x v="9"/>
    <x v="1"/>
    <x v="1"/>
  </r>
  <r>
    <n v="1476421200"/>
    <n v="1476594000"/>
    <x v="433"/>
    <x v="4"/>
    <x v="0"/>
    <x v="435"/>
    <x v="5"/>
    <x v="0"/>
    <x v="0"/>
    <x v="3"/>
  </r>
  <r>
    <n v="1269752400"/>
    <n v="1273554000"/>
    <x v="434"/>
    <x v="6"/>
    <x v="6"/>
    <x v="436"/>
    <x v="11"/>
    <x v="6"/>
    <x v="1"/>
    <x v="3"/>
  </r>
  <r>
    <n v="1419746400"/>
    <n v="1421906400"/>
    <x v="435"/>
    <x v="7"/>
    <x v="5"/>
    <x v="437"/>
    <x v="4"/>
    <x v="5"/>
    <x v="0"/>
    <x v="4"/>
  </r>
  <r>
    <n v="1281330000"/>
    <n v="1281589200"/>
    <x v="8"/>
    <x v="1"/>
    <x v="6"/>
    <x v="438"/>
    <x v="1"/>
    <x v="6"/>
    <x v="1"/>
    <x v="3"/>
  </r>
  <r>
    <n v="1398661200"/>
    <n v="1400389200"/>
    <x v="436"/>
    <x v="9"/>
    <x v="1"/>
    <x v="439"/>
    <x v="11"/>
    <x v="1"/>
    <x v="1"/>
    <x v="4"/>
  </r>
  <r>
    <n v="1359525600"/>
    <n v="1362808800"/>
    <x v="385"/>
    <x v="2"/>
    <x v="7"/>
    <x v="440"/>
    <x v="7"/>
    <x v="10"/>
    <x v="0"/>
    <x v="6"/>
  </r>
  <r>
    <n v="1388469600"/>
    <n v="1388815200"/>
    <x v="437"/>
    <x v="7"/>
    <x v="1"/>
    <x v="441"/>
    <x v="4"/>
    <x v="1"/>
    <x v="1"/>
    <x v="4"/>
  </r>
  <r>
    <n v="1518328800"/>
    <n v="1519538400"/>
    <x v="438"/>
    <x v="10"/>
    <x v="10"/>
    <x v="442"/>
    <x v="8"/>
    <x v="9"/>
    <x v="1"/>
    <x v="3"/>
  </r>
  <r>
    <n v="1517032800"/>
    <n v="1517810400"/>
    <x v="439"/>
    <x v="2"/>
    <x v="10"/>
    <x v="443"/>
    <x v="8"/>
    <x v="9"/>
    <x v="1"/>
    <x v="5"/>
  </r>
  <r>
    <n v="1368594000"/>
    <n v="1370581200"/>
    <x v="440"/>
    <x v="11"/>
    <x v="7"/>
    <x v="444"/>
    <x v="6"/>
    <x v="10"/>
    <x v="1"/>
    <x v="2"/>
  </r>
  <r>
    <n v="1448258400"/>
    <n v="1448863200"/>
    <x v="441"/>
    <x v="0"/>
    <x v="0"/>
    <x v="445"/>
    <x v="2"/>
    <x v="0"/>
    <x v="1"/>
    <x v="2"/>
  </r>
  <r>
    <n v="1555218000"/>
    <n v="1556600400"/>
    <x v="442"/>
    <x v="9"/>
    <x v="2"/>
    <x v="368"/>
    <x v="10"/>
    <x v="2"/>
    <x v="0"/>
    <x v="3"/>
  </r>
  <r>
    <n v="1431925200"/>
    <n v="1432098000"/>
    <x v="443"/>
    <x v="11"/>
    <x v="5"/>
    <x v="446"/>
    <x v="11"/>
    <x v="5"/>
    <x v="1"/>
    <x v="4"/>
  </r>
  <r>
    <n v="1481522400"/>
    <n v="1482127200"/>
    <x v="315"/>
    <x v="7"/>
    <x v="4"/>
    <x v="447"/>
    <x v="0"/>
    <x v="4"/>
    <x v="1"/>
    <x v="2"/>
  </r>
  <r>
    <n v="1335934800"/>
    <n v="1335934800"/>
    <x v="444"/>
    <x v="9"/>
    <x v="3"/>
    <x v="448"/>
    <x v="10"/>
    <x v="3"/>
    <x v="1"/>
    <x v="0"/>
  </r>
  <r>
    <n v="1552280400"/>
    <n v="1556946000"/>
    <x v="445"/>
    <x v="6"/>
    <x v="2"/>
    <x v="178"/>
    <x v="11"/>
    <x v="2"/>
    <x v="0"/>
    <x v="1"/>
  </r>
  <r>
    <n v="1529989200"/>
    <n v="1530075600"/>
    <x v="446"/>
    <x v="5"/>
    <x v="10"/>
    <x v="449"/>
    <x v="6"/>
    <x v="9"/>
    <x v="1"/>
    <x v="1"/>
  </r>
  <r>
    <n v="1418709600"/>
    <n v="1418796000"/>
    <x v="447"/>
    <x v="7"/>
    <x v="5"/>
    <x v="450"/>
    <x v="0"/>
    <x v="5"/>
    <x v="1"/>
    <x v="4"/>
  </r>
  <r>
    <n v="1372136400"/>
    <n v="1372482000"/>
    <x v="448"/>
    <x v="5"/>
    <x v="7"/>
    <x v="451"/>
    <x v="6"/>
    <x v="10"/>
    <x v="1"/>
    <x v="5"/>
  </r>
  <r>
    <n v="1533877200"/>
    <n v="1534395600"/>
    <x v="342"/>
    <x v="1"/>
    <x v="10"/>
    <x v="452"/>
    <x v="1"/>
    <x v="9"/>
    <x v="0"/>
    <x v="5"/>
  </r>
  <r>
    <n v="1309064400"/>
    <n v="1311397200"/>
    <x v="449"/>
    <x v="5"/>
    <x v="9"/>
    <x v="453"/>
    <x v="9"/>
    <x v="8"/>
    <x v="0"/>
    <x v="4"/>
  </r>
  <r>
    <n v="1425877200"/>
    <n v="1426914000"/>
    <x v="450"/>
    <x v="6"/>
    <x v="5"/>
    <x v="454"/>
    <x v="7"/>
    <x v="5"/>
    <x v="1"/>
    <x v="2"/>
  </r>
  <r>
    <n v="1501304400"/>
    <n v="1501477200"/>
    <x v="451"/>
    <x v="8"/>
    <x v="4"/>
    <x v="455"/>
    <x v="9"/>
    <x v="4"/>
    <x v="1"/>
    <x v="0"/>
  </r>
  <r>
    <n v="1268287200"/>
    <n v="1269061200"/>
    <x v="452"/>
    <x v="6"/>
    <x v="6"/>
    <x v="456"/>
    <x v="7"/>
    <x v="6"/>
    <x v="1"/>
    <x v="7"/>
  </r>
  <r>
    <n v="1412139600"/>
    <n v="1415772000"/>
    <x v="453"/>
    <x v="3"/>
    <x v="1"/>
    <x v="457"/>
    <x v="2"/>
    <x v="5"/>
    <x v="0"/>
    <x v="3"/>
  </r>
  <r>
    <n v="1330063200"/>
    <n v="1331013600"/>
    <x v="454"/>
    <x v="10"/>
    <x v="3"/>
    <x v="458"/>
    <x v="7"/>
    <x v="3"/>
    <x v="0"/>
    <x v="5"/>
  </r>
  <r>
    <n v="1576130400"/>
    <n v="1576735200"/>
    <x v="455"/>
    <x v="7"/>
    <x v="8"/>
    <x v="459"/>
    <x v="0"/>
    <x v="7"/>
    <x v="0"/>
    <x v="3"/>
  </r>
  <r>
    <n v="1407128400"/>
    <n v="1411362000"/>
    <x v="456"/>
    <x v="1"/>
    <x v="1"/>
    <x v="460"/>
    <x v="3"/>
    <x v="1"/>
    <x v="1"/>
    <x v="0"/>
  </r>
  <r>
    <n v="1560142800"/>
    <n v="1563685200"/>
    <x v="457"/>
    <x v="5"/>
    <x v="2"/>
    <x v="461"/>
    <x v="9"/>
    <x v="2"/>
    <x v="0"/>
    <x v="3"/>
  </r>
  <r>
    <n v="1520575200"/>
    <n v="1521867600"/>
    <x v="458"/>
    <x v="6"/>
    <x v="10"/>
    <x v="462"/>
    <x v="7"/>
    <x v="9"/>
    <x v="0"/>
    <x v="5"/>
  </r>
  <r>
    <n v="1492664400"/>
    <n v="1495515600"/>
    <x v="459"/>
    <x v="9"/>
    <x v="4"/>
    <x v="463"/>
    <x v="11"/>
    <x v="4"/>
    <x v="1"/>
    <x v="3"/>
  </r>
  <r>
    <n v="1454479200"/>
    <n v="1455948000"/>
    <x v="460"/>
    <x v="10"/>
    <x v="0"/>
    <x v="464"/>
    <x v="8"/>
    <x v="0"/>
    <x v="1"/>
    <x v="3"/>
  </r>
  <r>
    <n v="1281934800"/>
    <n v="1282366800"/>
    <x v="461"/>
    <x v="1"/>
    <x v="6"/>
    <x v="465"/>
    <x v="1"/>
    <x v="6"/>
    <x v="1"/>
    <x v="2"/>
  </r>
  <r>
    <n v="1573970400"/>
    <n v="1574575200"/>
    <x v="462"/>
    <x v="0"/>
    <x v="8"/>
    <x v="466"/>
    <x v="2"/>
    <x v="7"/>
    <x v="1"/>
    <x v="8"/>
  </r>
  <r>
    <n v="1372654800"/>
    <n v="1374901200"/>
    <x v="463"/>
    <x v="5"/>
    <x v="7"/>
    <x v="467"/>
    <x v="9"/>
    <x v="10"/>
    <x v="1"/>
    <x v="0"/>
  </r>
  <r>
    <n v="1275886800"/>
    <n v="1278910800"/>
    <x v="464"/>
    <x v="5"/>
    <x v="6"/>
    <x v="468"/>
    <x v="9"/>
    <x v="6"/>
    <x v="3"/>
    <x v="4"/>
  </r>
  <r>
    <n v="1561784400"/>
    <n v="1562907600"/>
    <x v="465"/>
    <x v="5"/>
    <x v="2"/>
    <x v="469"/>
    <x v="9"/>
    <x v="2"/>
    <x v="1"/>
    <x v="7"/>
  </r>
  <r>
    <n v="1332392400"/>
    <n v="1332478800"/>
    <x v="466"/>
    <x v="6"/>
    <x v="3"/>
    <x v="470"/>
    <x v="7"/>
    <x v="3"/>
    <x v="1"/>
    <x v="2"/>
  </r>
  <r>
    <n v="1402376400"/>
    <n v="1402722000"/>
    <x v="467"/>
    <x v="5"/>
    <x v="1"/>
    <x v="471"/>
    <x v="6"/>
    <x v="1"/>
    <x v="1"/>
    <x v="3"/>
  </r>
  <r>
    <n v="1495342800"/>
    <n v="1496811600"/>
    <x v="468"/>
    <x v="11"/>
    <x v="4"/>
    <x v="472"/>
    <x v="6"/>
    <x v="4"/>
    <x v="0"/>
    <x v="4"/>
  </r>
  <r>
    <n v="1482213600"/>
    <n v="1482213600"/>
    <x v="469"/>
    <x v="7"/>
    <x v="4"/>
    <x v="473"/>
    <x v="0"/>
    <x v="4"/>
    <x v="0"/>
    <x v="2"/>
  </r>
  <r>
    <n v="1420092000"/>
    <n v="1420264800"/>
    <x v="470"/>
    <x v="7"/>
    <x v="5"/>
    <x v="474"/>
    <x v="4"/>
    <x v="5"/>
    <x v="0"/>
    <x v="2"/>
  </r>
  <r>
    <n v="1458018000"/>
    <n v="1458450000"/>
    <x v="471"/>
    <x v="6"/>
    <x v="0"/>
    <x v="475"/>
    <x v="7"/>
    <x v="0"/>
    <x v="0"/>
    <x v="4"/>
  </r>
  <r>
    <n v="1367384400"/>
    <n v="1369803600"/>
    <x v="472"/>
    <x v="9"/>
    <x v="7"/>
    <x v="380"/>
    <x v="11"/>
    <x v="10"/>
    <x v="0"/>
    <x v="3"/>
  </r>
  <r>
    <n v="1363064400"/>
    <n v="1363237200"/>
    <x v="473"/>
    <x v="6"/>
    <x v="7"/>
    <x v="353"/>
    <x v="7"/>
    <x v="10"/>
    <x v="0"/>
    <x v="4"/>
  </r>
  <r>
    <n v="1343365200"/>
    <n v="1345870800"/>
    <x v="474"/>
    <x v="8"/>
    <x v="3"/>
    <x v="476"/>
    <x v="1"/>
    <x v="3"/>
    <x v="1"/>
    <x v="6"/>
  </r>
  <r>
    <n v="1435726800"/>
    <n v="1437454800"/>
    <x v="72"/>
    <x v="5"/>
    <x v="5"/>
    <x v="477"/>
    <x v="9"/>
    <x v="5"/>
    <x v="1"/>
    <x v="4"/>
  </r>
  <r>
    <n v="1431925200"/>
    <n v="1432011600"/>
    <x v="443"/>
    <x v="11"/>
    <x v="5"/>
    <x v="478"/>
    <x v="11"/>
    <x v="5"/>
    <x v="0"/>
    <x v="1"/>
  </r>
  <r>
    <n v="1362722400"/>
    <n v="1366347600"/>
    <x v="475"/>
    <x v="6"/>
    <x v="7"/>
    <x v="479"/>
    <x v="10"/>
    <x v="10"/>
    <x v="0"/>
    <x v="5"/>
  </r>
  <r>
    <n v="1511416800"/>
    <n v="1512885600"/>
    <x v="81"/>
    <x v="0"/>
    <x v="10"/>
    <x v="480"/>
    <x v="0"/>
    <x v="9"/>
    <x v="1"/>
    <x v="3"/>
  </r>
  <r>
    <n v="1365483600"/>
    <n v="1369717200"/>
    <x v="476"/>
    <x v="9"/>
    <x v="7"/>
    <x v="481"/>
    <x v="11"/>
    <x v="10"/>
    <x v="0"/>
    <x v="2"/>
  </r>
  <r>
    <n v="1532840400"/>
    <n v="1534654800"/>
    <x v="192"/>
    <x v="8"/>
    <x v="10"/>
    <x v="482"/>
    <x v="1"/>
    <x v="9"/>
    <x v="1"/>
    <x v="3"/>
  </r>
  <r>
    <n v="1336194000"/>
    <n v="1337058000"/>
    <x v="477"/>
    <x v="11"/>
    <x v="3"/>
    <x v="483"/>
    <x v="11"/>
    <x v="3"/>
    <x v="0"/>
    <x v="3"/>
  </r>
  <r>
    <n v="1527742800"/>
    <n v="1529816400"/>
    <x v="478"/>
    <x v="11"/>
    <x v="10"/>
    <x v="484"/>
    <x v="6"/>
    <x v="9"/>
    <x v="1"/>
    <x v="4"/>
  </r>
  <r>
    <n v="1564030800"/>
    <n v="1564894800"/>
    <x v="479"/>
    <x v="8"/>
    <x v="2"/>
    <x v="265"/>
    <x v="1"/>
    <x v="2"/>
    <x v="0"/>
    <x v="3"/>
  </r>
  <r>
    <n v="1404536400"/>
    <n v="1404622800"/>
    <x v="480"/>
    <x v="8"/>
    <x v="1"/>
    <x v="485"/>
    <x v="9"/>
    <x v="1"/>
    <x v="1"/>
    <x v="6"/>
  </r>
  <r>
    <n v="1284008400"/>
    <n v="1284181200"/>
    <x v="180"/>
    <x v="3"/>
    <x v="6"/>
    <x v="486"/>
    <x v="3"/>
    <x v="6"/>
    <x v="3"/>
    <x v="4"/>
  </r>
  <r>
    <n v="1386309600"/>
    <n v="1386741600"/>
    <x v="481"/>
    <x v="7"/>
    <x v="1"/>
    <x v="412"/>
    <x v="0"/>
    <x v="1"/>
    <x v="3"/>
    <x v="1"/>
  </r>
  <r>
    <n v="1324620000"/>
    <n v="1324792800"/>
    <x v="482"/>
    <x v="7"/>
    <x v="3"/>
    <x v="487"/>
    <x v="0"/>
    <x v="3"/>
    <x v="0"/>
    <x v="3"/>
  </r>
  <r>
    <n v="1281070800"/>
    <n v="1284354000"/>
    <x v="194"/>
    <x v="1"/>
    <x v="6"/>
    <x v="488"/>
    <x v="3"/>
    <x v="6"/>
    <x v="0"/>
    <x v="5"/>
  </r>
  <r>
    <n v="1493960400"/>
    <n v="1494392400"/>
    <x v="483"/>
    <x v="11"/>
    <x v="4"/>
    <x v="489"/>
    <x v="11"/>
    <x v="4"/>
    <x v="1"/>
    <x v="0"/>
  </r>
  <r>
    <n v="1519365600"/>
    <n v="1519538400"/>
    <x v="484"/>
    <x v="10"/>
    <x v="10"/>
    <x v="442"/>
    <x v="8"/>
    <x v="9"/>
    <x v="0"/>
    <x v="4"/>
  </r>
  <r>
    <n v="1420696800"/>
    <n v="1421906400"/>
    <x v="355"/>
    <x v="2"/>
    <x v="5"/>
    <x v="437"/>
    <x v="4"/>
    <x v="5"/>
    <x v="1"/>
    <x v="1"/>
  </r>
  <r>
    <n v="1555650000"/>
    <n v="1555909200"/>
    <x v="485"/>
    <x v="9"/>
    <x v="2"/>
    <x v="490"/>
    <x v="10"/>
    <x v="2"/>
    <x v="1"/>
    <x v="3"/>
  </r>
  <r>
    <n v="1471928400"/>
    <n v="1472446800"/>
    <x v="486"/>
    <x v="1"/>
    <x v="0"/>
    <x v="491"/>
    <x v="1"/>
    <x v="0"/>
    <x v="1"/>
    <x v="4"/>
  </r>
  <r>
    <n v="1341291600"/>
    <n v="1342328400"/>
    <x v="487"/>
    <x v="5"/>
    <x v="3"/>
    <x v="163"/>
    <x v="9"/>
    <x v="3"/>
    <x v="0"/>
    <x v="4"/>
  </r>
  <r>
    <n v="1267682400"/>
    <n v="1268114400"/>
    <x v="488"/>
    <x v="6"/>
    <x v="6"/>
    <x v="492"/>
    <x v="7"/>
    <x v="6"/>
    <x v="1"/>
    <x v="4"/>
  </r>
  <r>
    <n v="1272258000"/>
    <n v="1273381200"/>
    <x v="489"/>
    <x v="9"/>
    <x v="6"/>
    <x v="493"/>
    <x v="11"/>
    <x v="6"/>
    <x v="0"/>
    <x v="3"/>
  </r>
  <r>
    <n v="1290492000"/>
    <n v="1290837600"/>
    <x v="490"/>
    <x v="0"/>
    <x v="9"/>
    <x v="494"/>
    <x v="2"/>
    <x v="8"/>
    <x v="0"/>
    <x v="2"/>
  </r>
  <r>
    <n v="1451109600"/>
    <n v="1454306400"/>
    <x v="312"/>
    <x v="7"/>
    <x v="0"/>
    <x v="495"/>
    <x v="4"/>
    <x v="0"/>
    <x v="1"/>
    <x v="3"/>
  </r>
  <r>
    <n v="1454652000"/>
    <n v="1457762400"/>
    <x v="491"/>
    <x v="10"/>
    <x v="0"/>
    <x v="496"/>
    <x v="7"/>
    <x v="0"/>
    <x v="0"/>
    <x v="4"/>
  </r>
  <r>
    <n v="1385186400"/>
    <n v="1389074400"/>
    <x v="492"/>
    <x v="0"/>
    <x v="1"/>
    <x v="497"/>
    <x v="4"/>
    <x v="1"/>
    <x v="0"/>
    <x v="1"/>
  </r>
  <r>
    <n v="1399698000"/>
    <n v="1402117200"/>
    <x v="493"/>
    <x v="11"/>
    <x v="1"/>
    <x v="180"/>
    <x v="6"/>
    <x v="1"/>
    <x v="0"/>
    <x v="6"/>
  </r>
  <r>
    <n v="1283230800"/>
    <n v="1284440400"/>
    <x v="494"/>
    <x v="1"/>
    <x v="6"/>
    <x v="498"/>
    <x v="3"/>
    <x v="6"/>
    <x v="0"/>
    <x v="5"/>
  </r>
  <r>
    <n v="1384149600"/>
    <n v="1388988000"/>
    <x v="495"/>
    <x v="0"/>
    <x v="1"/>
    <x v="499"/>
    <x v="4"/>
    <x v="1"/>
    <x v="2"/>
    <x v="6"/>
  </r>
  <r>
    <n v="1516860000"/>
    <n v="1516946400"/>
    <x v="496"/>
    <x v="2"/>
    <x v="10"/>
    <x v="500"/>
    <x v="4"/>
    <x v="9"/>
    <x v="1"/>
    <x v="3"/>
  </r>
  <r>
    <n v="1374642000"/>
    <n v="1377752400"/>
    <x v="497"/>
    <x v="8"/>
    <x v="7"/>
    <x v="50"/>
    <x v="1"/>
    <x v="10"/>
    <x v="1"/>
    <x v="1"/>
  </r>
  <r>
    <n v="1534482000"/>
    <n v="1534568400"/>
    <x v="498"/>
    <x v="1"/>
    <x v="10"/>
    <x v="501"/>
    <x v="1"/>
    <x v="9"/>
    <x v="0"/>
    <x v="4"/>
  </r>
  <r>
    <n v="1528434000"/>
    <n v="1528606800"/>
    <x v="499"/>
    <x v="5"/>
    <x v="10"/>
    <x v="502"/>
    <x v="6"/>
    <x v="9"/>
    <x v="1"/>
    <x v="3"/>
  </r>
  <r>
    <n v="1282626000"/>
    <n v="1284872400"/>
    <x v="500"/>
    <x v="1"/>
    <x v="6"/>
    <x v="52"/>
    <x v="3"/>
    <x v="6"/>
    <x v="1"/>
    <x v="5"/>
  </r>
  <r>
    <n v="1535605200"/>
    <n v="1537592400"/>
    <x v="501"/>
    <x v="1"/>
    <x v="10"/>
    <x v="503"/>
    <x v="3"/>
    <x v="9"/>
    <x v="1"/>
    <x v="4"/>
  </r>
  <r>
    <n v="1379826000"/>
    <n v="1381208400"/>
    <x v="502"/>
    <x v="3"/>
    <x v="7"/>
    <x v="504"/>
    <x v="5"/>
    <x v="10"/>
    <x v="0"/>
    <x v="6"/>
  </r>
  <r>
    <n v="1561957200"/>
    <n v="1562475600"/>
    <x v="503"/>
    <x v="5"/>
    <x v="2"/>
    <x v="505"/>
    <x v="9"/>
    <x v="2"/>
    <x v="0"/>
    <x v="0"/>
  </r>
  <r>
    <n v="1525496400"/>
    <n v="1527397200"/>
    <x v="504"/>
    <x v="11"/>
    <x v="10"/>
    <x v="506"/>
    <x v="11"/>
    <x v="9"/>
    <x v="1"/>
    <x v="7"/>
  </r>
  <r>
    <n v="1433912400"/>
    <n v="1436158800"/>
    <x v="505"/>
    <x v="5"/>
    <x v="5"/>
    <x v="507"/>
    <x v="9"/>
    <x v="5"/>
    <x v="0"/>
    <x v="6"/>
  </r>
  <r>
    <n v="1453442400"/>
    <n v="1456034400"/>
    <x v="506"/>
    <x v="2"/>
    <x v="0"/>
    <x v="508"/>
    <x v="8"/>
    <x v="0"/>
    <x v="0"/>
    <x v="1"/>
  </r>
  <r>
    <n v="1378875600"/>
    <n v="1380171600"/>
    <x v="507"/>
    <x v="3"/>
    <x v="7"/>
    <x v="509"/>
    <x v="3"/>
    <x v="10"/>
    <x v="0"/>
    <x v="6"/>
  </r>
  <r>
    <n v="1452232800"/>
    <n v="1453356000"/>
    <x v="508"/>
    <x v="2"/>
    <x v="0"/>
    <x v="510"/>
    <x v="4"/>
    <x v="0"/>
    <x v="1"/>
    <x v="1"/>
  </r>
  <r>
    <n v="1577253600"/>
    <n v="1578981600"/>
    <x v="509"/>
    <x v="7"/>
    <x v="8"/>
    <x v="511"/>
    <x v="4"/>
    <x v="7"/>
    <x v="0"/>
    <x v="3"/>
  </r>
  <r>
    <n v="1537160400"/>
    <n v="1537419600"/>
    <x v="510"/>
    <x v="3"/>
    <x v="10"/>
    <x v="512"/>
    <x v="3"/>
    <x v="9"/>
    <x v="1"/>
    <x v="3"/>
  </r>
  <r>
    <n v="1422165600"/>
    <n v="1423202400"/>
    <x v="511"/>
    <x v="2"/>
    <x v="5"/>
    <x v="513"/>
    <x v="8"/>
    <x v="5"/>
    <x v="1"/>
    <x v="4"/>
  </r>
  <r>
    <n v="1459486800"/>
    <n v="1460610000"/>
    <x v="512"/>
    <x v="6"/>
    <x v="0"/>
    <x v="514"/>
    <x v="10"/>
    <x v="0"/>
    <x v="1"/>
    <x v="3"/>
  </r>
  <r>
    <n v="1369717200"/>
    <n v="1370494800"/>
    <x v="513"/>
    <x v="11"/>
    <x v="7"/>
    <x v="515"/>
    <x v="6"/>
    <x v="10"/>
    <x v="1"/>
    <x v="2"/>
  </r>
  <r>
    <n v="1330495200"/>
    <n v="1332306000"/>
    <x v="514"/>
    <x v="10"/>
    <x v="3"/>
    <x v="516"/>
    <x v="7"/>
    <x v="3"/>
    <x v="3"/>
    <x v="1"/>
  </r>
  <r>
    <n v="1419055200"/>
    <n v="1422511200"/>
    <x v="515"/>
    <x v="7"/>
    <x v="5"/>
    <x v="517"/>
    <x v="4"/>
    <x v="5"/>
    <x v="0"/>
    <x v="2"/>
  </r>
  <r>
    <n v="1480140000"/>
    <n v="1480312800"/>
    <x v="516"/>
    <x v="0"/>
    <x v="4"/>
    <x v="518"/>
    <x v="2"/>
    <x v="4"/>
    <x v="0"/>
    <x v="3"/>
  </r>
  <r>
    <n v="1293948000"/>
    <n v="1294034400"/>
    <x v="517"/>
    <x v="2"/>
    <x v="9"/>
    <x v="519"/>
    <x v="4"/>
    <x v="8"/>
    <x v="0"/>
    <x v="1"/>
  </r>
  <r>
    <n v="1482127200"/>
    <n v="1482645600"/>
    <x v="518"/>
    <x v="7"/>
    <x v="4"/>
    <x v="520"/>
    <x v="0"/>
    <x v="4"/>
    <x v="1"/>
    <x v="1"/>
  </r>
  <r>
    <n v="1396414800"/>
    <n v="1399093200"/>
    <x v="519"/>
    <x v="6"/>
    <x v="1"/>
    <x v="219"/>
    <x v="11"/>
    <x v="1"/>
    <x v="1"/>
    <x v="1"/>
  </r>
  <r>
    <n v="1315285200"/>
    <n v="1315890000"/>
    <x v="520"/>
    <x v="3"/>
    <x v="9"/>
    <x v="521"/>
    <x v="3"/>
    <x v="8"/>
    <x v="1"/>
    <x v="5"/>
  </r>
  <r>
    <n v="1443762000"/>
    <n v="1444021200"/>
    <x v="521"/>
    <x v="3"/>
    <x v="5"/>
    <x v="522"/>
    <x v="5"/>
    <x v="5"/>
    <x v="1"/>
    <x v="4"/>
  </r>
  <r>
    <n v="1456293600"/>
    <n v="1460005200"/>
    <x v="522"/>
    <x v="10"/>
    <x v="0"/>
    <x v="523"/>
    <x v="10"/>
    <x v="0"/>
    <x v="1"/>
    <x v="3"/>
  </r>
  <r>
    <n v="1470114000"/>
    <n v="1470718800"/>
    <x v="523"/>
    <x v="8"/>
    <x v="0"/>
    <x v="524"/>
    <x v="1"/>
    <x v="0"/>
    <x v="1"/>
    <x v="3"/>
  </r>
  <r>
    <n v="1321596000"/>
    <n v="1325052000"/>
    <x v="524"/>
    <x v="0"/>
    <x v="3"/>
    <x v="348"/>
    <x v="0"/>
    <x v="3"/>
    <x v="1"/>
    <x v="4"/>
  </r>
  <r>
    <n v="1318827600"/>
    <n v="1319000400"/>
    <x v="525"/>
    <x v="4"/>
    <x v="9"/>
    <x v="280"/>
    <x v="5"/>
    <x v="8"/>
    <x v="1"/>
    <x v="3"/>
  </r>
  <r>
    <n v="1552366800"/>
    <n v="1552539600"/>
    <x v="188"/>
    <x v="6"/>
    <x v="2"/>
    <x v="525"/>
    <x v="7"/>
    <x v="2"/>
    <x v="0"/>
    <x v="1"/>
  </r>
  <r>
    <n v="1542088800"/>
    <n v="1543816800"/>
    <x v="526"/>
    <x v="0"/>
    <x v="2"/>
    <x v="526"/>
    <x v="2"/>
    <x v="2"/>
    <x v="1"/>
    <x v="4"/>
  </r>
  <r>
    <n v="1426395600"/>
    <n v="1427086800"/>
    <x v="527"/>
    <x v="6"/>
    <x v="5"/>
    <x v="527"/>
    <x v="7"/>
    <x v="5"/>
    <x v="0"/>
    <x v="3"/>
  </r>
  <r>
    <n v="1321336800"/>
    <n v="1323064800"/>
    <x v="528"/>
    <x v="0"/>
    <x v="3"/>
    <x v="528"/>
    <x v="0"/>
    <x v="3"/>
    <x v="1"/>
    <x v="3"/>
  </r>
  <r>
    <n v="1456293600"/>
    <n v="1458277200"/>
    <x v="522"/>
    <x v="10"/>
    <x v="0"/>
    <x v="529"/>
    <x v="7"/>
    <x v="0"/>
    <x v="0"/>
    <x v="1"/>
  </r>
  <r>
    <n v="1404968400"/>
    <n v="1405141200"/>
    <x v="529"/>
    <x v="8"/>
    <x v="1"/>
    <x v="360"/>
    <x v="9"/>
    <x v="1"/>
    <x v="1"/>
    <x v="1"/>
  </r>
  <r>
    <n v="1279170000"/>
    <n v="1283058000"/>
    <x v="530"/>
    <x v="8"/>
    <x v="6"/>
    <x v="254"/>
    <x v="1"/>
    <x v="6"/>
    <x v="1"/>
    <x v="3"/>
  </r>
  <r>
    <n v="1294725600"/>
    <n v="1295762400"/>
    <x v="531"/>
    <x v="2"/>
    <x v="9"/>
    <x v="530"/>
    <x v="4"/>
    <x v="8"/>
    <x v="1"/>
    <x v="4"/>
  </r>
  <r>
    <n v="1419055200"/>
    <n v="1419573600"/>
    <x v="515"/>
    <x v="7"/>
    <x v="5"/>
    <x v="531"/>
    <x v="0"/>
    <x v="5"/>
    <x v="1"/>
    <x v="1"/>
  </r>
  <r>
    <n v="1434690000"/>
    <n v="1438750800"/>
    <x v="532"/>
    <x v="5"/>
    <x v="5"/>
    <x v="532"/>
    <x v="1"/>
    <x v="5"/>
    <x v="0"/>
    <x v="4"/>
  </r>
  <r>
    <n v="1443416400"/>
    <n v="1444798800"/>
    <x v="533"/>
    <x v="3"/>
    <x v="5"/>
    <x v="533"/>
    <x v="5"/>
    <x v="5"/>
    <x v="3"/>
    <x v="1"/>
  </r>
  <r>
    <n v="1399006800"/>
    <n v="1399179600"/>
    <x v="409"/>
    <x v="9"/>
    <x v="1"/>
    <x v="534"/>
    <x v="11"/>
    <x v="1"/>
    <x v="1"/>
    <x v="8"/>
  </r>
  <r>
    <n v="1575698400"/>
    <n v="1576562400"/>
    <x v="534"/>
    <x v="7"/>
    <x v="8"/>
    <x v="535"/>
    <x v="0"/>
    <x v="7"/>
    <x v="1"/>
    <x v="0"/>
  </r>
  <r>
    <n v="1400562000"/>
    <n v="1400821200"/>
    <x v="53"/>
    <x v="11"/>
    <x v="1"/>
    <x v="536"/>
    <x v="11"/>
    <x v="1"/>
    <x v="0"/>
    <x v="3"/>
  </r>
  <r>
    <n v="1509512400"/>
    <n v="1510984800"/>
    <x v="535"/>
    <x v="4"/>
    <x v="4"/>
    <x v="537"/>
    <x v="2"/>
    <x v="9"/>
    <x v="0"/>
    <x v="3"/>
  </r>
  <r>
    <n v="1299823200"/>
    <n v="1302066000"/>
    <x v="536"/>
    <x v="6"/>
    <x v="9"/>
    <x v="538"/>
    <x v="10"/>
    <x v="8"/>
    <x v="3"/>
    <x v="1"/>
  </r>
  <r>
    <n v="1322719200"/>
    <n v="1322978400"/>
    <x v="537"/>
    <x v="0"/>
    <x v="3"/>
    <x v="539"/>
    <x v="2"/>
    <x v="3"/>
    <x v="0"/>
    <x v="4"/>
  </r>
  <r>
    <n v="1312693200"/>
    <n v="1313730000"/>
    <x v="538"/>
    <x v="1"/>
    <x v="9"/>
    <x v="540"/>
    <x v="1"/>
    <x v="8"/>
    <x v="1"/>
    <x v="1"/>
  </r>
  <r>
    <n v="1393394400"/>
    <n v="1394085600"/>
    <x v="539"/>
    <x v="10"/>
    <x v="1"/>
    <x v="541"/>
    <x v="7"/>
    <x v="1"/>
    <x v="1"/>
    <x v="3"/>
  </r>
  <r>
    <n v="1304053200"/>
    <n v="1305349200"/>
    <x v="540"/>
    <x v="9"/>
    <x v="9"/>
    <x v="542"/>
    <x v="11"/>
    <x v="8"/>
    <x v="0"/>
    <x v="2"/>
  </r>
  <r>
    <n v="1433912400"/>
    <n v="1434344400"/>
    <x v="505"/>
    <x v="5"/>
    <x v="5"/>
    <x v="543"/>
    <x v="6"/>
    <x v="5"/>
    <x v="0"/>
    <x v="6"/>
  </r>
  <r>
    <n v="1329717600"/>
    <n v="1331186400"/>
    <x v="541"/>
    <x v="10"/>
    <x v="3"/>
    <x v="544"/>
    <x v="7"/>
    <x v="3"/>
    <x v="1"/>
    <x v="4"/>
  </r>
  <r>
    <n v="1335330000"/>
    <n v="1336539600"/>
    <x v="542"/>
    <x v="9"/>
    <x v="3"/>
    <x v="545"/>
    <x v="11"/>
    <x v="3"/>
    <x v="1"/>
    <x v="2"/>
  </r>
  <r>
    <n v="1268888400"/>
    <n v="1269752400"/>
    <x v="543"/>
    <x v="6"/>
    <x v="6"/>
    <x v="546"/>
    <x v="7"/>
    <x v="6"/>
    <x v="1"/>
    <x v="5"/>
  </r>
  <r>
    <n v="1289973600"/>
    <n v="1291615200"/>
    <x v="544"/>
    <x v="0"/>
    <x v="9"/>
    <x v="547"/>
    <x v="0"/>
    <x v="8"/>
    <x v="1"/>
    <x v="1"/>
  </r>
  <r>
    <n v="1547877600"/>
    <n v="1552366800"/>
    <x v="35"/>
    <x v="2"/>
    <x v="2"/>
    <x v="548"/>
    <x v="7"/>
    <x v="2"/>
    <x v="0"/>
    <x v="0"/>
  </r>
  <r>
    <n v="1269493200"/>
    <n v="1272171600"/>
    <x v="152"/>
    <x v="6"/>
    <x v="6"/>
    <x v="298"/>
    <x v="10"/>
    <x v="6"/>
    <x v="0"/>
    <x v="3"/>
  </r>
  <r>
    <n v="1436072400"/>
    <n v="1436677200"/>
    <x v="545"/>
    <x v="8"/>
    <x v="5"/>
    <x v="549"/>
    <x v="9"/>
    <x v="5"/>
    <x v="0"/>
    <x v="4"/>
  </r>
  <r>
    <n v="1419141600"/>
    <n v="1420092000"/>
    <x v="546"/>
    <x v="7"/>
    <x v="5"/>
    <x v="550"/>
    <x v="0"/>
    <x v="5"/>
    <x v="0"/>
    <x v="5"/>
  </r>
  <r>
    <n v="1279083600"/>
    <n v="1279947600"/>
    <x v="547"/>
    <x v="8"/>
    <x v="6"/>
    <x v="551"/>
    <x v="9"/>
    <x v="6"/>
    <x v="1"/>
    <x v="6"/>
  </r>
  <r>
    <n v="1401426000"/>
    <n v="1402203600"/>
    <x v="548"/>
    <x v="11"/>
    <x v="1"/>
    <x v="552"/>
    <x v="6"/>
    <x v="1"/>
    <x v="0"/>
    <x v="3"/>
  </r>
  <r>
    <n v="1395810000"/>
    <n v="1396933200"/>
    <x v="549"/>
    <x v="6"/>
    <x v="1"/>
    <x v="238"/>
    <x v="10"/>
    <x v="1"/>
    <x v="1"/>
    <x v="4"/>
  </r>
  <r>
    <n v="1467003600"/>
    <n v="1467262800"/>
    <x v="550"/>
    <x v="5"/>
    <x v="0"/>
    <x v="553"/>
    <x v="6"/>
    <x v="0"/>
    <x v="0"/>
    <x v="3"/>
  </r>
  <r>
    <n v="1268715600"/>
    <n v="1270530000"/>
    <x v="551"/>
    <x v="6"/>
    <x v="6"/>
    <x v="554"/>
    <x v="10"/>
    <x v="6"/>
    <x v="1"/>
    <x v="3"/>
  </r>
  <r>
    <n v="1457157600"/>
    <n v="1457762400"/>
    <x v="552"/>
    <x v="6"/>
    <x v="0"/>
    <x v="496"/>
    <x v="7"/>
    <x v="0"/>
    <x v="0"/>
    <x v="4"/>
  </r>
  <r>
    <n v="1573970400"/>
    <n v="1575525600"/>
    <x v="462"/>
    <x v="0"/>
    <x v="8"/>
    <x v="555"/>
    <x v="0"/>
    <x v="7"/>
    <x v="1"/>
    <x v="3"/>
  </r>
  <r>
    <n v="1276578000"/>
    <n v="1279083600"/>
    <x v="553"/>
    <x v="5"/>
    <x v="6"/>
    <x v="556"/>
    <x v="9"/>
    <x v="6"/>
    <x v="1"/>
    <x v="1"/>
  </r>
  <r>
    <n v="1423720800"/>
    <n v="1424412000"/>
    <x v="554"/>
    <x v="10"/>
    <x v="5"/>
    <x v="557"/>
    <x v="8"/>
    <x v="5"/>
    <x v="0"/>
    <x v="4"/>
  </r>
  <r>
    <n v="1375160400"/>
    <n v="1376197200"/>
    <x v="555"/>
    <x v="8"/>
    <x v="7"/>
    <x v="558"/>
    <x v="1"/>
    <x v="10"/>
    <x v="0"/>
    <x v="0"/>
  </r>
  <r>
    <n v="1401426000"/>
    <n v="1402894800"/>
    <x v="548"/>
    <x v="11"/>
    <x v="1"/>
    <x v="559"/>
    <x v="6"/>
    <x v="1"/>
    <x v="1"/>
    <x v="2"/>
  </r>
  <r>
    <n v="1433480400"/>
    <n v="1434430800"/>
    <x v="62"/>
    <x v="5"/>
    <x v="5"/>
    <x v="560"/>
    <x v="6"/>
    <x v="5"/>
    <x v="1"/>
    <x v="3"/>
  </r>
  <r>
    <n v="1555563600"/>
    <n v="1557896400"/>
    <x v="556"/>
    <x v="9"/>
    <x v="2"/>
    <x v="561"/>
    <x v="11"/>
    <x v="2"/>
    <x v="1"/>
    <x v="3"/>
  </r>
  <r>
    <n v="1295676000"/>
    <n v="1297490400"/>
    <x v="557"/>
    <x v="2"/>
    <x v="9"/>
    <x v="562"/>
    <x v="8"/>
    <x v="8"/>
    <x v="1"/>
    <x v="3"/>
  </r>
  <r>
    <n v="1443848400"/>
    <n v="1447394400"/>
    <x v="27"/>
    <x v="3"/>
    <x v="5"/>
    <x v="563"/>
    <x v="2"/>
    <x v="0"/>
    <x v="1"/>
    <x v="5"/>
  </r>
  <r>
    <n v="1457330400"/>
    <n v="1458277200"/>
    <x v="558"/>
    <x v="6"/>
    <x v="0"/>
    <x v="529"/>
    <x v="7"/>
    <x v="0"/>
    <x v="1"/>
    <x v="1"/>
  </r>
  <r>
    <n v="1395550800"/>
    <n v="1395723600"/>
    <x v="559"/>
    <x v="6"/>
    <x v="1"/>
    <x v="564"/>
    <x v="7"/>
    <x v="1"/>
    <x v="1"/>
    <x v="0"/>
  </r>
  <r>
    <n v="1551852000"/>
    <n v="1552197600"/>
    <x v="426"/>
    <x v="6"/>
    <x v="2"/>
    <x v="565"/>
    <x v="7"/>
    <x v="2"/>
    <x v="1"/>
    <x v="1"/>
  </r>
  <r>
    <n v="1547618400"/>
    <n v="1549087200"/>
    <x v="560"/>
    <x v="2"/>
    <x v="2"/>
    <x v="566"/>
    <x v="8"/>
    <x v="2"/>
    <x v="1"/>
    <x v="4"/>
  </r>
  <r>
    <n v="1355637600"/>
    <n v="1356847200"/>
    <x v="561"/>
    <x v="7"/>
    <x v="7"/>
    <x v="567"/>
    <x v="0"/>
    <x v="10"/>
    <x v="1"/>
    <x v="3"/>
  </r>
  <r>
    <n v="1374728400"/>
    <n v="1375765200"/>
    <x v="562"/>
    <x v="8"/>
    <x v="7"/>
    <x v="568"/>
    <x v="1"/>
    <x v="10"/>
    <x v="3"/>
    <x v="3"/>
  </r>
  <r>
    <n v="1287810000"/>
    <n v="1289800800"/>
    <x v="563"/>
    <x v="4"/>
    <x v="6"/>
    <x v="569"/>
    <x v="2"/>
    <x v="8"/>
    <x v="1"/>
    <x v="1"/>
  </r>
  <r>
    <n v="1503723600"/>
    <n v="1504501200"/>
    <x v="564"/>
    <x v="1"/>
    <x v="4"/>
    <x v="570"/>
    <x v="3"/>
    <x v="4"/>
    <x v="1"/>
    <x v="3"/>
  </r>
  <r>
    <n v="1484114400"/>
    <n v="1485669600"/>
    <x v="565"/>
    <x v="2"/>
    <x v="4"/>
    <x v="571"/>
    <x v="4"/>
    <x v="4"/>
    <x v="1"/>
    <x v="3"/>
  </r>
  <r>
    <n v="1461906000"/>
    <n v="1462770000"/>
    <x v="566"/>
    <x v="9"/>
    <x v="0"/>
    <x v="572"/>
    <x v="11"/>
    <x v="0"/>
    <x v="1"/>
    <x v="3"/>
  </r>
  <r>
    <n v="1379653200"/>
    <n v="1379739600"/>
    <x v="567"/>
    <x v="3"/>
    <x v="7"/>
    <x v="573"/>
    <x v="3"/>
    <x v="10"/>
    <x v="1"/>
    <x v="1"/>
  </r>
  <r>
    <n v="1401858000"/>
    <n v="1402722000"/>
    <x v="568"/>
    <x v="5"/>
    <x v="1"/>
    <x v="471"/>
    <x v="6"/>
    <x v="1"/>
    <x v="1"/>
    <x v="3"/>
  </r>
  <r>
    <n v="1367470800"/>
    <n v="1369285200"/>
    <x v="569"/>
    <x v="9"/>
    <x v="7"/>
    <x v="574"/>
    <x v="11"/>
    <x v="10"/>
    <x v="0"/>
    <x v="5"/>
  </r>
  <r>
    <n v="1304658000"/>
    <n v="1304744400"/>
    <x v="570"/>
    <x v="11"/>
    <x v="9"/>
    <x v="575"/>
    <x v="11"/>
    <x v="8"/>
    <x v="0"/>
    <x v="3"/>
  </r>
  <r>
    <n v="1467954000"/>
    <n v="1468299600"/>
    <x v="571"/>
    <x v="8"/>
    <x v="0"/>
    <x v="576"/>
    <x v="9"/>
    <x v="0"/>
    <x v="1"/>
    <x v="7"/>
  </r>
  <r>
    <n v="1473742800"/>
    <n v="1474174800"/>
    <x v="572"/>
    <x v="3"/>
    <x v="0"/>
    <x v="577"/>
    <x v="3"/>
    <x v="0"/>
    <x v="1"/>
    <x v="3"/>
  </r>
  <r>
    <n v="1523768400"/>
    <n v="1526014800"/>
    <x v="573"/>
    <x v="9"/>
    <x v="10"/>
    <x v="578"/>
    <x v="11"/>
    <x v="9"/>
    <x v="0"/>
    <x v="1"/>
  </r>
  <r>
    <n v="1437022800"/>
    <n v="1437454800"/>
    <x v="574"/>
    <x v="8"/>
    <x v="5"/>
    <x v="477"/>
    <x v="9"/>
    <x v="5"/>
    <x v="1"/>
    <x v="3"/>
  </r>
  <r>
    <n v="1422165600"/>
    <n v="1422684000"/>
    <x v="511"/>
    <x v="2"/>
    <x v="5"/>
    <x v="579"/>
    <x v="4"/>
    <x v="5"/>
    <x v="1"/>
    <x v="7"/>
  </r>
  <r>
    <n v="1580104800"/>
    <n v="1581314400"/>
    <x v="575"/>
    <x v="2"/>
    <x v="8"/>
    <x v="580"/>
    <x v="8"/>
    <x v="7"/>
    <x v="0"/>
    <x v="3"/>
  </r>
  <r>
    <n v="1285650000"/>
    <n v="1286427600"/>
    <x v="576"/>
    <x v="3"/>
    <x v="6"/>
    <x v="581"/>
    <x v="5"/>
    <x v="6"/>
    <x v="1"/>
    <x v="3"/>
  </r>
  <r>
    <n v="1276664400"/>
    <n v="1278738000"/>
    <x v="577"/>
    <x v="5"/>
    <x v="6"/>
    <x v="582"/>
    <x v="9"/>
    <x v="6"/>
    <x v="1"/>
    <x v="0"/>
  </r>
  <r>
    <n v="1286168400"/>
    <n v="1286427600"/>
    <x v="578"/>
    <x v="4"/>
    <x v="6"/>
    <x v="581"/>
    <x v="5"/>
    <x v="6"/>
    <x v="1"/>
    <x v="1"/>
  </r>
  <r>
    <n v="1467781200"/>
    <n v="1467954000"/>
    <x v="579"/>
    <x v="8"/>
    <x v="0"/>
    <x v="583"/>
    <x v="9"/>
    <x v="0"/>
    <x v="0"/>
    <x v="3"/>
  </r>
  <r>
    <n v="1556686800"/>
    <n v="1557637200"/>
    <x v="580"/>
    <x v="9"/>
    <x v="2"/>
    <x v="584"/>
    <x v="11"/>
    <x v="2"/>
    <x v="3"/>
    <x v="3"/>
  </r>
  <r>
    <n v="1553576400"/>
    <n v="1553922000"/>
    <x v="581"/>
    <x v="6"/>
    <x v="2"/>
    <x v="585"/>
    <x v="7"/>
    <x v="2"/>
    <x v="1"/>
    <x v="3"/>
  </r>
  <r>
    <n v="1414904400"/>
    <n v="1416463200"/>
    <x v="582"/>
    <x v="4"/>
    <x v="1"/>
    <x v="586"/>
    <x v="2"/>
    <x v="5"/>
    <x v="2"/>
    <x v="3"/>
  </r>
  <r>
    <n v="1446876000"/>
    <n v="1447221600"/>
    <x v="336"/>
    <x v="0"/>
    <x v="0"/>
    <x v="587"/>
    <x v="2"/>
    <x v="0"/>
    <x v="0"/>
    <x v="4"/>
  </r>
  <r>
    <n v="1490418000"/>
    <n v="1491627600"/>
    <x v="583"/>
    <x v="6"/>
    <x v="4"/>
    <x v="588"/>
    <x v="10"/>
    <x v="4"/>
    <x v="3"/>
    <x v="4"/>
  </r>
  <r>
    <n v="1360389600"/>
    <n v="1363150800"/>
    <x v="584"/>
    <x v="10"/>
    <x v="7"/>
    <x v="589"/>
    <x v="7"/>
    <x v="10"/>
    <x v="1"/>
    <x v="4"/>
  </r>
  <r>
    <n v="1326866400"/>
    <n v="1330754400"/>
    <x v="585"/>
    <x v="2"/>
    <x v="3"/>
    <x v="590"/>
    <x v="7"/>
    <x v="3"/>
    <x v="0"/>
    <x v="4"/>
  </r>
  <r>
    <n v="1479103200"/>
    <n v="1479794400"/>
    <x v="586"/>
    <x v="0"/>
    <x v="4"/>
    <x v="591"/>
    <x v="2"/>
    <x v="4"/>
    <x v="0"/>
    <x v="3"/>
  </r>
  <r>
    <n v="1280206800"/>
    <n v="1281243600"/>
    <x v="587"/>
    <x v="8"/>
    <x v="6"/>
    <x v="592"/>
    <x v="1"/>
    <x v="6"/>
    <x v="0"/>
    <x v="3"/>
  </r>
  <r>
    <n v="1532754000"/>
    <n v="1532754000"/>
    <x v="588"/>
    <x v="8"/>
    <x v="10"/>
    <x v="593"/>
    <x v="9"/>
    <x v="9"/>
    <x v="2"/>
    <x v="4"/>
  </r>
  <r>
    <n v="1453096800"/>
    <n v="1453356000"/>
    <x v="589"/>
    <x v="2"/>
    <x v="0"/>
    <x v="510"/>
    <x v="4"/>
    <x v="0"/>
    <x v="0"/>
    <x v="3"/>
  </r>
  <r>
    <n v="1487570400"/>
    <n v="1489986000"/>
    <x v="590"/>
    <x v="10"/>
    <x v="4"/>
    <x v="594"/>
    <x v="7"/>
    <x v="4"/>
    <x v="1"/>
    <x v="3"/>
  </r>
  <r>
    <n v="1545026400"/>
    <n v="1545804000"/>
    <x v="591"/>
    <x v="7"/>
    <x v="2"/>
    <x v="595"/>
    <x v="0"/>
    <x v="2"/>
    <x v="1"/>
    <x v="2"/>
  </r>
  <r>
    <n v="1488348000"/>
    <n v="1489899600"/>
    <x v="592"/>
    <x v="10"/>
    <x v="4"/>
    <x v="596"/>
    <x v="7"/>
    <x v="4"/>
    <x v="1"/>
    <x v="3"/>
  </r>
  <r>
    <n v="1545112800"/>
    <n v="1546495200"/>
    <x v="593"/>
    <x v="7"/>
    <x v="2"/>
    <x v="597"/>
    <x v="4"/>
    <x v="2"/>
    <x v="0"/>
    <x v="3"/>
  </r>
  <r>
    <n v="1537938000"/>
    <n v="1539752400"/>
    <x v="594"/>
    <x v="3"/>
    <x v="10"/>
    <x v="598"/>
    <x v="5"/>
    <x v="9"/>
    <x v="0"/>
    <x v="1"/>
  </r>
  <r>
    <n v="1363150800"/>
    <n v="1364101200"/>
    <x v="595"/>
    <x v="6"/>
    <x v="7"/>
    <x v="599"/>
    <x v="7"/>
    <x v="10"/>
    <x v="0"/>
    <x v="6"/>
  </r>
  <r>
    <n v="1523250000"/>
    <n v="1525323600"/>
    <x v="596"/>
    <x v="9"/>
    <x v="10"/>
    <x v="600"/>
    <x v="11"/>
    <x v="9"/>
    <x v="0"/>
    <x v="5"/>
  </r>
  <r>
    <n v="1499317200"/>
    <n v="1500872400"/>
    <x v="597"/>
    <x v="8"/>
    <x v="4"/>
    <x v="601"/>
    <x v="9"/>
    <x v="4"/>
    <x v="3"/>
    <x v="0"/>
  </r>
  <r>
    <n v="1287550800"/>
    <n v="1288501200"/>
    <x v="598"/>
    <x v="4"/>
    <x v="6"/>
    <x v="602"/>
    <x v="5"/>
    <x v="6"/>
    <x v="0"/>
    <x v="3"/>
  </r>
  <r>
    <n v="1404795600"/>
    <n v="1407128400"/>
    <x v="599"/>
    <x v="8"/>
    <x v="1"/>
    <x v="603"/>
    <x v="1"/>
    <x v="1"/>
    <x v="0"/>
    <x v="1"/>
  </r>
  <r>
    <n v="1393048800"/>
    <n v="1394344800"/>
    <x v="600"/>
    <x v="10"/>
    <x v="1"/>
    <x v="604"/>
    <x v="7"/>
    <x v="1"/>
    <x v="0"/>
    <x v="4"/>
  </r>
  <r>
    <n v="1470373200"/>
    <n v="1474088400"/>
    <x v="601"/>
    <x v="1"/>
    <x v="0"/>
    <x v="292"/>
    <x v="3"/>
    <x v="0"/>
    <x v="1"/>
    <x v="2"/>
  </r>
  <r>
    <n v="1460091600"/>
    <n v="1460264400"/>
    <x v="602"/>
    <x v="9"/>
    <x v="0"/>
    <x v="605"/>
    <x v="10"/>
    <x v="0"/>
    <x v="1"/>
    <x v="2"/>
  </r>
  <r>
    <n v="1440392400"/>
    <n v="1440824400"/>
    <x v="335"/>
    <x v="1"/>
    <x v="5"/>
    <x v="606"/>
    <x v="1"/>
    <x v="5"/>
    <x v="1"/>
    <x v="1"/>
  </r>
  <r>
    <n v="1488434400"/>
    <n v="1489554000"/>
    <x v="603"/>
    <x v="10"/>
    <x v="4"/>
    <x v="607"/>
    <x v="7"/>
    <x v="4"/>
    <x v="1"/>
    <x v="7"/>
  </r>
  <r>
    <n v="1514440800"/>
    <n v="1514872800"/>
    <x v="604"/>
    <x v="7"/>
    <x v="10"/>
    <x v="608"/>
    <x v="4"/>
    <x v="9"/>
    <x v="0"/>
    <x v="0"/>
  </r>
  <r>
    <n v="1514354400"/>
    <n v="1515736800"/>
    <x v="605"/>
    <x v="7"/>
    <x v="10"/>
    <x v="609"/>
    <x v="4"/>
    <x v="9"/>
    <x v="0"/>
    <x v="4"/>
  </r>
  <r>
    <n v="1440910800"/>
    <n v="1442898000"/>
    <x v="606"/>
    <x v="1"/>
    <x v="5"/>
    <x v="610"/>
    <x v="3"/>
    <x v="5"/>
    <x v="3"/>
    <x v="1"/>
  </r>
  <r>
    <n v="1296108000"/>
    <n v="1296194400"/>
    <x v="65"/>
    <x v="2"/>
    <x v="9"/>
    <x v="611"/>
    <x v="4"/>
    <x v="8"/>
    <x v="0"/>
    <x v="4"/>
  </r>
  <r>
    <n v="1440133200"/>
    <n v="1440910800"/>
    <x v="607"/>
    <x v="1"/>
    <x v="5"/>
    <x v="612"/>
    <x v="1"/>
    <x v="5"/>
    <x v="0"/>
    <x v="3"/>
  </r>
  <r>
    <n v="1332910800"/>
    <n v="1335502800"/>
    <x v="608"/>
    <x v="6"/>
    <x v="3"/>
    <x v="613"/>
    <x v="10"/>
    <x v="3"/>
    <x v="0"/>
    <x v="1"/>
  </r>
  <r>
    <n v="1544335200"/>
    <n v="1544680800"/>
    <x v="609"/>
    <x v="7"/>
    <x v="2"/>
    <x v="614"/>
    <x v="0"/>
    <x v="2"/>
    <x v="0"/>
    <x v="3"/>
  </r>
  <r>
    <n v="1286427600"/>
    <n v="1288414800"/>
    <x v="610"/>
    <x v="4"/>
    <x v="6"/>
    <x v="615"/>
    <x v="5"/>
    <x v="6"/>
    <x v="0"/>
    <x v="3"/>
  </r>
  <r>
    <n v="1329717600"/>
    <n v="1330581600"/>
    <x v="541"/>
    <x v="10"/>
    <x v="3"/>
    <x v="616"/>
    <x v="8"/>
    <x v="3"/>
    <x v="0"/>
    <x v="1"/>
  </r>
  <r>
    <n v="1310187600"/>
    <n v="1311397200"/>
    <x v="611"/>
    <x v="8"/>
    <x v="9"/>
    <x v="453"/>
    <x v="9"/>
    <x v="8"/>
    <x v="1"/>
    <x v="4"/>
  </r>
  <r>
    <n v="1377838800"/>
    <n v="1378357200"/>
    <x v="612"/>
    <x v="1"/>
    <x v="7"/>
    <x v="617"/>
    <x v="3"/>
    <x v="10"/>
    <x v="3"/>
    <x v="3"/>
  </r>
  <r>
    <n v="1410325200"/>
    <n v="1411102800"/>
    <x v="613"/>
    <x v="3"/>
    <x v="1"/>
    <x v="618"/>
    <x v="3"/>
    <x v="1"/>
    <x v="1"/>
    <x v="8"/>
  </r>
  <r>
    <n v="1343797200"/>
    <n v="1344834000"/>
    <x v="614"/>
    <x v="8"/>
    <x v="3"/>
    <x v="619"/>
    <x v="1"/>
    <x v="3"/>
    <x v="0"/>
    <x v="3"/>
  </r>
  <r>
    <n v="1498453200"/>
    <n v="1499230800"/>
    <x v="615"/>
    <x v="5"/>
    <x v="4"/>
    <x v="620"/>
    <x v="9"/>
    <x v="4"/>
    <x v="1"/>
    <x v="3"/>
  </r>
  <r>
    <n v="1456380000"/>
    <n v="1457416800"/>
    <x v="90"/>
    <x v="10"/>
    <x v="0"/>
    <x v="621"/>
    <x v="7"/>
    <x v="0"/>
    <x v="1"/>
    <x v="1"/>
  </r>
  <r>
    <n v="1280552400"/>
    <n v="1280898000"/>
    <x v="616"/>
    <x v="8"/>
    <x v="6"/>
    <x v="622"/>
    <x v="1"/>
    <x v="6"/>
    <x v="1"/>
    <x v="3"/>
  </r>
  <r>
    <n v="1521608400"/>
    <n v="1522472400"/>
    <x v="617"/>
    <x v="6"/>
    <x v="10"/>
    <x v="623"/>
    <x v="7"/>
    <x v="9"/>
    <x v="0"/>
    <x v="3"/>
  </r>
  <r>
    <n v="1460696400"/>
    <n v="1462510800"/>
    <x v="618"/>
    <x v="9"/>
    <x v="0"/>
    <x v="624"/>
    <x v="11"/>
    <x v="0"/>
    <x v="0"/>
    <x v="1"/>
  </r>
  <r>
    <n v="1313730000"/>
    <n v="1317790800"/>
    <x v="619"/>
    <x v="1"/>
    <x v="9"/>
    <x v="625"/>
    <x v="5"/>
    <x v="8"/>
    <x v="3"/>
    <x v="7"/>
  </r>
  <r>
    <n v="1568178000"/>
    <n v="1568782800"/>
    <x v="620"/>
    <x v="3"/>
    <x v="2"/>
    <x v="626"/>
    <x v="3"/>
    <x v="2"/>
    <x v="1"/>
    <x v="8"/>
  </r>
  <r>
    <n v="1348635600"/>
    <n v="1349413200"/>
    <x v="621"/>
    <x v="3"/>
    <x v="3"/>
    <x v="627"/>
    <x v="5"/>
    <x v="3"/>
    <x v="1"/>
    <x v="7"/>
  </r>
  <r>
    <n v="1468126800"/>
    <n v="1472446800"/>
    <x v="622"/>
    <x v="8"/>
    <x v="0"/>
    <x v="491"/>
    <x v="1"/>
    <x v="0"/>
    <x v="0"/>
    <x v="5"/>
  </r>
  <r>
    <n v="1547877600"/>
    <n v="1548050400"/>
    <x v="35"/>
    <x v="2"/>
    <x v="2"/>
    <x v="628"/>
    <x v="4"/>
    <x v="2"/>
    <x v="3"/>
    <x v="4"/>
  </r>
  <r>
    <n v="1571374800"/>
    <n v="1571806800"/>
    <x v="623"/>
    <x v="4"/>
    <x v="2"/>
    <x v="629"/>
    <x v="5"/>
    <x v="2"/>
    <x v="1"/>
    <x v="0"/>
  </r>
  <r>
    <n v="1576303200"/>
    <n v="1576476000"/>
    <x v="624"/>
    <x v="7"/>
    <x v="8"/>
    <x v="630"/>
    <x v="0"/>
    <x v="7"/>
    <x v="0"/>
    <x v="6"/>
  </r>
  <r>
    <n v="1324447200"/>
    <n v="1324965600"/>
    <x v="625"/>
    <x v="7"/>
    <x v="3"/>
    <x v="631"/>
    <x v="0"/>
    <x v="3"/>
    <x v="0"/>
    <x v="3"/>
  </r>
  <r>
    <n v="1386741600"/>
    <n v="1387519200"/>
    <x v="626"/>
    <x v="7"/>
    <x v="1"/>
    <x v="632"/>
    <x v="0"/>
    <x v="1"/>
    <x v="1"/>
    <x v="3"/>
  </r>
  <r>
    <n v="1537074000"/>
    <n v="1537246800"/>
    <x v="627"/>
    <x v="3"/>
    <x v="10"/>
    <x v="633"/>
    <x v="3"/>
    <x v="9"/>
    <x v="1"/>
    <x v="3"/>
  </r>
  <r>
    <n v="1277787600"/>
    <n v="1279515600"/>
    <x v="628"/>
    <x v="5"/>
    <x v="6"/>
    <x v="634"/>
    <x v="9"/>
    <x v="6"/>
    <x v="1"/>
    <x v="5"/>
  </r>
  <r>
    <n v="1440306000"/>
    <n v="1442379600"/>
    <x v="629"/>
    <x v="1"/>
    <x v="5"/>
    <x v="415"/>
    <x v="3"/>
    <x v="5"/>
    <x v="0"/>
    <x v="3"/>
  </r>
  <r>
    <n v="1522126800"/>
    <n v="1523077200"/>
    <x v="630"/>
    <x v="6"/>
    <x v="10"/>
    <x v="635"/>
    <x v="10"/>
    <x v="9"/>
    <x v="1"/>
    <x v="2"/>
  </r>
  <r>
    <n v="1489298400"/>
    <n v="1489554000"/>
    <x v="631"/>
    <x v="6"/>
    <x v="4"/>
    <x v="607"/>
    <x v="7"/>
    <x v="4"/>
    <x v="1"/>
    <x v="3"/>
  </r>
  <r>
    <n v="1547100000"/>
    <n v="1548482400"/>
    <x v="632"/>
    <x v="2"/>
    <x v="2"/>
    <x v="636"/>
    <x v="4"/>
    <x v="2"/>
    <x v="1"/>
    <x v="4"/>
  </r>
  <r>
    <n v="1383022800"/>
    <n v="1384063200"/>
    <x v="633"/>
    <x v="4"/>
    <x v="7"/>
    <x v="637"/>
    <x v="2"/>
    <x v="1"/>
    <x v="1"/>
    <x v="2"/>
  </r>
  <r>
    <n v="1322373600"/>
    <n v="1322892000"/>
    <x v="634"/>
    <x v="0"/>
    <x v="3"/>
    <x v="638"/>
    <x v="2"/>
    <x v="3"/>
    <x v="1"/>
    <x v="4"/>
  </r>
  <r>
    <n v="1349240400"/>
    <n v="1350709200"/>
    <x v="635"/>
    <x v="4"/>
    <x v="3"/>
    <x v="639"/>
    <x v="5"/>
    <x v="3"/>
    <x v="1"/>
    <x v="4"/>
  </r>
  <r>
    <n v="1562648400"/>
    <n v="1564203600"/>
    <x v="636"/>
    <x v="8"/>
    <x v="2"/>
    <x v="640"/>
    <x v="9"/>
    <x v="2"/>
    <x v="0"/>
    <x v="1"/>
  </r>
  <r>
    <n v="1508216400"/>
    <n v="1509685200"/>
    <x v="637"/>
    <x v="4"/>
    <x v="4"/>
    <x v="641"/>
    <x v="2"/>
    <x v="9"/>
    <x v="0"/>
    <x v="3"/>
  </r>
  <r>
    <n v="1511762400"/>
    <n v="1514959200"/>
    <x v="638"/>
    <x v="0"/>
    <x v="10"/>
    <x v="642"/>
    <x v="4"/>
    <x v="9"/>
    <x v="0"/>
    <x v="3"/>
  </r>
  <r>
    <n v="1447480800"/>
    <n v="1448863200"/>
    <x v="639"/>
    <x v="0"/>
    <x v="0"/>
    <x v="445"/>
    <x v="2"/>
    <x v="0"/>
    <x v="1"/>
    <x v="1"/>
  </r>
  <r>
    <n v="1429506000"/>
    <n v="1429592400"/>
    <x v="640"/>
    <x v="9"/>
    <x v="5"/>
    <x v="116"/>
    <x v="10"/>
    <x v="5"/>
    <x v="0"/>
    <x v="3"/>
  </r>
  <r>
    <n v="1522472400"/>
    <n v="1522645200"/>
    <x v="641"/>
    <x v="6"/>
    <x v="10"/>
    <x v="643"/>
    <x v="7"/>
    <x v="9"/>
    <x v="1"/>
    <x v="1"/>
  </r>
  <r>
    <n v="1322114400"/>
    <n v="1323324000"/>
    <x v="642"/>
    <x v="0"/>
    <x v="3"/>
    <x v="644"/>
    <x v="0"/>
    <x v="3"/>
    <x v="1"/>
    <x v="2"/>
  </r>
  <r>
    <n v="1561438800"/>
    <n v="1561525200"/>
    <x v="230"/>
    <x v="5"/>
    <x v="2"/>
    <x v="645"/>
    <x v="6"/>
    <x v="2"/>
    <x v="0"/>
    <x v="4"/>
  </r>
  <r>
    <n v="1264399200"/>
    <n v="1265695200"/>
    <x v="67"/>
    <x v="2"/>
    <x v="6"/>
    <x v="646"/>
    <x v="8"/>
    <x v="6"/>
    <x v="0"/>
    <x v="2"/>
  </r>
  <r>
    <n v="1301202000"/>
    <n v="1301806800"/>
    <x v="643"/>
    <x v="6"/>
    <x v="9"/>
    <x v="647"/>
    <x v="7"/>
    <x v="8"/>
    <x v="1"/>
    <x v="3"/>
  </r>
  <r>
    <n v="1374469200"/>
    <n v="1374901200"/>
    <x v="644"/>
    <x v="8"/>
    <x v="7"/>
    <x v="467"/>
    <x v="9"/>
    <x v="10"/>
    <x v="0"/>
    <x v="2"/>
  </r>
  <r>
    <n v="1334984400"/>
    <n v="1336453200"/>
    <x v="645"/>
    <x v="9"/>
    <x v="3"/>
    <x v="648"/>
    <x v="11"/>
    <x v="3"/>
    <x v="1"/>
    <x v="5"/>
  </r>
  <r>
    <n v="1467608400"/>
    <n v="1468904400"/>
    <x v="646"/>
    <x v="8"/>
    <x v="0"/>
    <x v="649"/>
    <x v="9"/>
    <x v="0"/>
    <x v="1"/>
    <x v="4"/>
  </r>
  <r>
    <n v="1386741600"/>
    <n v="1387087200"/>
    <x v="626"/>
    <x v="7"/>
    <x v="1"/>
    <x v="650"/>
    <x v="0"/>
    <x v="1"/>
    <x v="0"/>
    <x v="5"/>
  </r>
  <r>
    <n v="1546754400"/>
    <n v="1547445600"/>
    <x v="647"/>
    <x v="2"/>
    <x v="2"/>
    <x v="651"/>
    <x v="4"/>
    <x v="2"/>
    <x v="1"/>
    <x v="2"/>
  </r>
  <r>
    <n v="1544248800"/>
    <n v="1547359200"/>
    <x v="159"/>
    <x v="7"/>
    <x v="2"/>
    <x v="652"/>
    <x v="4"/>
    <x v="2"/>
    <x v="1"/>
    <x v="4"/>
  </r>
  <r>
    <n v="1495429200"/>
    <n v="1496293200"/>
    <x v="648"/>
    <x v="11"/>
    <x v="4"/>
    <x v="653"/>
    <x v="11"/>
    <x v="4"/>
    <x v="1"/>
    <x v="3"/>
  </r>
  <r>
    <n v="1334811600"/>
    <n v="1335416400"/>
    <x v="267"/>
    <x v="9"/>
    <x v="3"/>
    <x v="654"/>
    <x v="10"/>
    <x v="3"/>
    <x v="1"/>
    <x v="3"/>
  </r>
  <r>
    <n v="1531544400"/>
    <n v="1532149200"/>
    <x v="649"/>
    <x v="8"/>
    <x v="10"/>
    <x v="655"/>
    <x v="9"/>
    <x v="9"/>
    <x v="1"/>
    <x v="3"/>
  </r>
  <r>
    <n v="1453615200"/>
    <n v="1453788000"/>
    <x v="248"/>
    <x v="2"/>
    <x v="0"/>
    <x v="656"/>
    <x v="4"/>
    <x v="0"/>
    <x v="0"/>
    <x v="3"/>
  </r>
  <r>
    <n v="1467954000"/>
    <n v="1471496400"/>
    <x v="571"/>
    <x v="8"/>
    <x v="0"/>
    <x v="657"/>
    <x v="1"/>
    <x v="0"/>
    <x v="1"/>
    <x v="3"/>
  </r>
  <r>
    <n v="1471842000"/>
    <n v="1472878800"/>
    <x v="650"/>
    <x v="1"/>
    <x v="0"/>
    <x v="89"/>
    <x v="3"/>
    <x v="0"/>
    <x v="1"/>
    <x v="5"/>
  </r>
  <r>
    <n v="1408424400"/>
    <n v="1408510800"/>
    <x v="1"/>
    <x v="1"/>
    <x v="1"/>
    <x v="658"/>
    <x v="1"/>
    <x v="1"/>
    <x v="1"/>
    <x v="1"/>
  </r>
  <r>
    <n v="1281157200"/>
    <n v="1281589200"/>
    <x v="651"/>
    <x v="1"/>
    <x v="6"/>
    <x v="438"/>
    <x v="1"/>
    <x v="6"/>
    <x v="0"/>
    <x v="6"/>
  </r>
  <r>
    <n v="1373432400"/>
    <n v="1375851600"/>
    <x v="652"/>
    <x v="8"/>
    <x v="7"/>
    <x v="659"/>
    <x v="1"/>
    <x v="10"/>
    <x v="1"/>
    <x v="3"/>
  </r>
  <r>
    <n v="1313989200"/>
    <n v="1315803600"/>
    <x v="653"/>
    <x v="1"/>
    <x v="9"/>
    <x v="660"/>
    <x v="3"/>
    <x v="8"/>
    <x v="1"/>
    <x v="4"/>
  </r>
  <r>
    <n v="1371445200"/>
    <n v="1373691600"/>
    <x v="654"/>
    <x v="5"/>
    <x v="7"/>
    <x v="661"/>
    <x v="9"/>
    <x v="10"/>
    <x v="1"/>
    <x v="2"/>
  </r>
  <r>
    <n v="1338267600"/>
    <n v="1339218000"/>
    <x v="655"/>
    <x v="11"/>
    <x v="3"/>
    <x v="662"/>
    <x v="6"/>
    <x v="3"/>
    <x v="1"/>
    <x v="5"/>
  </r>
  <r>
    <n v="1519192800"/>
    <n v="1520402400"/>
    <x v="656"/>
    <x v="10"/>
    <x v="10"/>
    <x v="236"/>
    <x v="7"/>
    <x v="9"/>
    <x v="3"/>
    <x v="3"/>
  </r>
  <r>
    <n v="1522818000"/>
    <n v="1523336400"/>
    <x v="657"/>
    <x v="9"/>
    <x v="10"/>
    <x v="663"/>
    <x v="10"/>
    <x v="9"/>
    <x v="3"/>
    <x v="1"/>
  </r>
  <r>
    <n v="1509948000"/>
    <n v="1512280800"/>
    <x v="265"/>
    <x v="0"/>
    <x v="10"/>
    <x v="202"/>
    <x v="2"/>
    <x v="9"/>
    <x v="1"/>
    <x v="4"/>
  </r>
  <r>
    <n v="1456898400"/>
    <n v="1458709200"/>
    <x v="658"/>
    <x v="10"/>
    <x v="0"/>
    <x v="664"/>
    <x v="7"/>
    <x v="0"/>
    <x v="1"/>
    <x v="3"/>
  </r>
  <r>
    <n v="1413954000"/>
    <n v="1414126800"/>
    <x v="659"/>
    <x v="4"/>
    <x v="1"/>
    <x v="665"/>
    <x v="5"/>
    <x v="1"/>
    <x v="1"/>
    <x v="3"/>
  </r>
  <r>
    <n v="1416031200"/>
    <n v="1416204000"/>
    <x v="660"/>
    <x v="0"/>
    <x v="5"/>
    <x v="666"/>
    <x v="2"/>
    <x v="5"/>
    <x v="0"/>
    <x v="6"/>
  </r>
  <r>
    <n v="1287982800"/>
    <n v="1288501200"/>
    <x v="661"/>
    <x v="4"/>
    <x v="6"/>
    <x v="602"/>
    <x v="5"/>
    <x v="6"/>
    <x v="3"/>
    <x v="3"/>
  </r>
  <r>
    <n v="1547964000"/>
    <n v="1552971600"/>
    <x v="4"/>
    <x v="2"/>
    <x v="2"/>
    <x v="667"/>
    <x v="7"/>
    <x v="2"/>
    <x v="1"/>
    <x v="2"/>
  </r>
  <r>
    <n v="1464152400"/>
    <n v="1465102800"/>
    <x v="662"/>
    <x v="11"/>
    <x v="0"/>
    <x v="668"/>
    <x v="6"/>
    <x v="0"/>
    <x v="0"/>
    <x v="3"/>
  </r>
  <r>
    <n v="1359957600"/>
    <n v="1360130400"/>
    <x v="663"/>
    <x v="10"/>
    <x v="7"/>
    <x v="669"/>
    <x v="8"/>
    <x v="10"/>
    <x v="1"/>
    <x v="4"/>
  </r>
  <r>
    <n v="1432357200"/>
    <n v="1432875600"/>
    <x v="664"/>
    <x v="11"/>
    <x v="5"/>
    <x v="670"/>
    <x v="11"/>
    <x v="5"/>
    <x v="1"/>
    <x v="2"/>
  </r>
  <r>
    <n v="1500786000"/>
    <n v="1500872400"/>
    <x v="665"/>
    <x v="8"/>
    <x v="4"/>
    <x v="601"/>
    <x v="9"/>
    <x v="4"/>
    <x v="3"/>
    <x v="2"/>
  </r>
  <r>
    <n v="1490158800"/>
    <n v="1492146000"/>
    <x v="666"/>
    <x v="6"/>
    <x v="4"/>
    <x v="671"/>
    <x v="10"/>
    <x v="4"/>
    <x v="0"/>
    <x v="1"/>
  </r>
  <r>
    <n v="1406178000"/>
    <n v="1407301200"/>
    <x v="43"/>
    <x v="8"/>
    <x v="1"/>
    <x v="672"/>
    <x v="1"/>
    <x v="1"/>
    <x v="1"/>
    <x v="1"/>
  </r>
  <r>
    <n v="1485583200"/>
    <n v="1486620000"/>
    <x v="667"/>
    <x v="2"/>
    <x v="4"/>
    <x v="673"/>
    <x v="8"/>
    <x v="4"/>
    <x v="1"/>
    <x v="3"/>
  </r>
  <r>
    <n v="1459314000"/>
    <n v="1459918800"/>
    <x v="668"/>
    <x v="6"/>
    <x v="0"/>
    <x v="674"/>
    <x v="10"/>
    <x v="0"/>
    <x v="1"/>
    <x v="7"/>
  </r>
  <r>
    <n v="1424412000"/>
    <n v="1424757600"/>
    <x v="669"/>
    <x v="10"/>
    <x v="5"/>
    <x v="675"/>
    <x v="8"/>
    <x v="5"/>
    <x v="3"/>
    <x v="5"/>
  </r>
  <r>
    <n v="1478844000"/>
    <n v="1479880800"/>
    <x v="670"/>
    <x v="0"/>
    <x v="4"/>
    <x v="676"/>
    <x v="2"/>
    <x v="4"/>
    <x v="1"/>
    <x v="1"/>
  </r>
  <r>
    <n v="1416117600"/>
    <n v="1418018400"/>
    <x v="671"/>
    <x v="0"/>
    <x v="5"/>
    <x v="677"/>
    <x v="0"/>
    <x v="5"/>
    <x v="0"/>
    <x v="3"/>
  </r>
  <r>
    <n v="1340946000"/>
    <n v="1341032400"/>
    <x v="672"/>
    <x v="5"/>
    <x v="3"/>
    <x v="678"/>
    <x v="6"/>
    <x v="3"/>
    <x v="0"/>
    <x v="1"/>
  </r>
  <r>
    <n v="1486101600"/>
    <n v="1486360800"/>
    <x v="673"/>
    <x v="10"/>
    <x v="4"/>
    <x v="679"/>
    <x v="8"/>
    <x v="4"/>
    <x v="0"/>
    <x v="3"/>
  </r>
  <r>
    <n v="1274590800"/>
    <n v="1274677200"/>
    <x v="674"/>
    <x v="11"/>
    <x v="6"/>
    <x v="680"/>
    <x v="11"/>
    <x v="6"/>
    <x v="1"/>
    <x v="3"/>
  </r>
  <r>
    <n v="1263880800"/>
    <n v="1267509600"/>
    <x v="675"/>
    <x v="2"/>
    <x v="6"/>
    <x v="681"/>
    <x v="8"/>
    <x v="6"/>
    <x v="1"/>
    <x v="1"/>
  </r>
  <r>
    <n v="1445403600"/>
    <n v="1445922000"/>
    <x v="676"/>
    <x v="4"/>
    <x v="5"/>
    <x v="682"/>
    <x v="5"/>
    <x v="5"/>
    <x v="0"/>
    <x v="3"/>
  </r>
  <r>
    <n v="1533877200"/>
    <n v="1534050000"/>
    <x v="342"/>
    <x v="1"/>
    <x v="10"/>
    <x v="683"/>
    <x v="1"/>
    <x v="9"/>
    <x v="1"/>
    <x v="3"/>
  </r>
  <r>
    <n v="1275195600"/>
    <n v="1277528400"/>
    <x v="677"/>
    <x v="11"/>
    <x v="6"/>
    <x v="684"/>
    <x v="6"/>
    <x v="6"/>
    <x v="0"/>
    <x v="2"/>
  </r>
  <r>
    <n v="1318136400"/>
    <n v="1318568400"/>
    <x v="678"/>
    <x v="4"/>
    <x v="9"/>
    <x v="685"/>
    <x v="5"/>
    <x v="8"/>
    <x v="1"/>
    <x v="2"/>
  </r>
  <r>
    <n v="1283403600"/>
    <n v="1284354000"/>
    <x v="679"/>
    <x v="1"/>
    <x v="6"/>
    <x v="488"/>
    <x v="3"/>
    <x v="6"/>
    <x v="1"/>
    <x v="3"/>
  </r>
  <r>
    <n v="1267423200"/>
    <n v="1269579600"/>
    <x v="680"/>
    <x v="10"/>
    <x v="6"/>
    <x v="686"/>
    <x v="7"/>
    <x v="6"/>
    <x v="3"/>
    <x v="4"/>
  </r>
  <r>
    <n v="1412744400"/>
    <n v="1413781200"/>
    <x v="681"/>
    <x v="4"/>
    <x v="1"/>
    <x v="687"/>
    <x v="5"/>
    <x v="1"/>
    <x v="1"/>
    <x v="2"/>
  </r>
  <r>
    <n v="1277960400"/>
    <n v="1280120400"/>
    <x v="682"/>
    <x v="5"/>
    <x v="6"/>
    <x v="688"/>
    <x v="9"/>
    <x v="6"/>
    <x v="0"/>
    <x v="1"/>
  </r>
  <r>
    <n v="1458190800"/>
    <n v="1459486800"/>
    <x v="683"/>
    <x v="6"/>
    <x v="0"/>
    <x v="689"/>
    <x v="7"/>
    <x v="0"/>
    <x v="1"/>
    <x v="5"/>
  </r>
  <r>
    <n v="1280984400"/>
    <n v="1282539600"/>
    <x v="684"/>
    <x v="1"/>
    <x v="6"/>
    <x v="690"/>
    <x v="1"/>
    <x v="6"/>
    <x v="3"/>
    <x v="3"/>
  </r>
  <r>
    <n v="1274590800"/>
    <n v="1275886800"/>
    <x v="674"/>
    <x v="11"/>
    <x v="6"/>
    <x v="691"/>
    <x v="6"/>
    <x v="6"/>
    <x v="1"/>
    <x v="7"/>
  </r>
  <r>
    <n v="1351400400"/>
    <n v="1355983200"/>
    <x v="685"/>
    <x v="4"/>
    <x v="3"/>
    <x v="424"/>
    <x v="0"/>
    <x v="10"/>
    <x v="1"/>
    <x v="3"/>
  </r>
  <r>
    <n v="1514354400"/>
    <n v="1515391200"/>
    <x v="605"/>
    <x v="7"/>
    <x v="10"/>
    <x v="231"/>
    <x v="4"/>
    <x v="9"/>
    <x v="1"/>
    <x v="3"/>
  </r>
  <r>
    <n v="1421733600"/>
    <n v="1422252000"/>
    <x v="686"/>
    <x v="2"/>
    <x v="5"/>
    <x v="692"/>
    <x v="4"/>
    <x v="5"/>
    <x v="1"/>
    <x v="3"/>
  </r>
  <r>
    <n v="1305176400"/>
    <n v="1305522000"/>
    <x v="687"/>
    <x v="11"/>
    <x v="9"/>
    <x v="693"/>
    <x v="11"/>
    <x v="8"/>
    <x v="1"/>
    <x v="4"/>
  </r>
  <r>
    <n v="1414126800"/>
    <n v="1414904400"/>
    <x v="688"/>
    <x v="4"/>
    <x v="1"/>
    <x v="694"/>
    <x v="5"/>
    <x v="1"/>
    <x v="1"/>
    <x v="1"/>
  </r>
  <r>
    <n v="1517810400"/>
    <n v="1520402400"/>
    <x v="689"/>
    <x v="10"/>
    <x v="10"/>
    <x v="236"/>
    <x v="7"/>
    <x v="9"/>
    <x v="0"/>
    <x v="1"/>
  </r>
  <r>
    <n v="1564635600"/>
    <n v="1567141200"/>
    <x v="690"/>
    <x v="8"/>
    <x v="2"/>
    <x v="695"/>
    <x v="1"/>
    <x v="2"/>
    <x v="0"/>
    <x v="6"/>
  </r>
  <r>
    <n v="1500699600"/>
    <n v="1501131600"/>
    <x v="691"/>
    <x v="8"/>
    <x v="4"/>
    <x v="696"/>
    <x v="9"/>
    <x v="4"/>
    <x v="1"/>
    <x v="1"/>
  </r>
  <r>
    <n v="1354082400"/>
    <n v="1355032800"/>
    <x v="692"/>
    <x v="0"/>
    <x v="7"/>
    <x v="697"/>
    <x v="0"/>
    <x v="10"/>
    <x v="1"/>
    <x v="1"/>
  </r>
  <r>
    <n v="1336453200"/>
    <n v="1339477200"/>
    <x v="693"/>
    <x v="11"/>
    <x v="3"/>
    <x v="698"/>
    <x v="6"/>
    <x v="3"/>
    <x v="1"/>
    <x v="3"/>
  </r>
  <r>
    <n v="1305262800"/>
    <n v="1305954000"/>
    <x v="694"/>
    <x v="11"/>
    <x v="9"/>
    <x v="699"/>
    <x v="11"/>
    <x v="8"/>
    <x v="1"/>
    <x v="1"/>
  </r>
  <r>
    <n v="1492232400"/>
    <n v="1494392400"/>
    <x v="695"/>
    <x v="9"/>
    <x v="4"/>
    <x v="489"/>
    <x v="11"/>
    <x v="4"/>
    <x v="1"/>
    <x v="1"/>
  </r>
  <r>
    <n v="1537333200"/>
    <n v="1537419600"/>
    <x v="123"/>
    <x v="3"/>
    <x v="10"/>
    <x v="512"/>
    <x v="3"/>
    <x v="9"/>
    <x v="0"/>
    <x v="4"/>
  </r>
  <r>
    <n v="1444107600"/>
    <n v="1447999200"/>
    <x v="696"/>
    <x v="4"/>
    <x v="5"/>
    <x v="700"/>
    <x v="2"/>
    <x v="0"/>
    <x v="0"/>
    <x v="5"/>
  </r>
  <r>
    <n v="1386741600"/>
    <n v="1388037600"/>
    <x v="626"/>
    <x v="7"/>
    <x v="1"/>
    <x v="701"/>
    <x v="0"/>
    <x v="1"/>
    <x v="1"/>
    <x v="3"/>
  </r>
  <r>
    <n v="1376542800"/>
    <n v="1378789200"/>
    <x v="697"/>
    <x v="1"/>
    <x v="7"/>
    <x v="340"/>
    <x v="3"/>
    <x v="10"/>
    <x v="0"/>
    <x v="6"/>
  </r>
  <r>
    <n v="1397451600"/>
    <n v="1398056400"/>
    <x v="698"/>
    <x v="9"/>
    <x v="1"/>
    <x v="702"/>
    <x v="10"/>
    <x v="1"/>
    <x v="1"/>
    <x v="3"/>
  </r>
  <r>
    <n v="1548482400"/>
    <n v="1550815200"/>
    <x v="699"/>
    <x v="2"/>
    <x v="2"/>
    <x v="703"/>
    <x v="8"/>
    <x v="2"/>
    <x v="3"/>
    <x v="3"/>
  </r>
  <r>
    <n v="1549692000"/>
    <n v="1550037600"/>
    <x v="700"/>
    <x v="10"/>
    <x v="2"/>
    <x v="704"/>
    <x v="8"/>
    <x v="2"/>
    <x v="1"/>
    <x v="1"/>
  </r>
  <r>
    <n v="1492059600"/>
    <n v="1492923600"/>
    <x v="701"/>
    <x v="9"/>
    <x v="4"/>
    <x v="705"/>
    <x v="10"/>
    <x v="4"/>
    <x v="1"/>
    <x v="3"/>
  </r>
  <r>
    <n v="1463979600"/>
    <n v="1467522000"/>
    <x v="702"/>
    <x v="11"/>
    <x v="0"/>
    <x v="706"/>
    <x v="6"/>
    <x v="0"/>
    <x v="1"/>
    <x v="2"/>
  </r>
  <r>
    <n v="1415253600"/>
    <n v="1416117600"/>
    <x v="703"/>
    <x v="0"/>
    <x v="5"/>
    <x v="707"/>
    <x v="2"/>
    <x v="5"/>
    <x v="0"/>
    <x v="1"/>
  </r>
  <r>
    <n v="1562216400"/>
    <n v="1563771600"/>
    <x v="704"/>
    <x v="5"/>
    <x v="2"/>
    <x v="708"/>
    <x v="9"/>
    <x v="2"/>
    <x v="0"/>
    <x v="3"/>
  </r>
  <r>
    <n v="1316754000"/>
    <n v="1319259600"/>
    <x v="431"/>
    <x v="3"/>
    <x v="9"/>
    <x v="709"/>
    <x v="5"/>
    <x v="8"/>
    <x v="0"/>
    <x v="3"/>
  </r>
  <r>
    <n v="1313211600"/>
    <n v="1313643600"/>
    <x v="705"/>
    <x v="1"/>
    <x v="9"/>
    <x v="710"/>
    <x v="1"/>
    <x v="8"/>
    <x v="1"/>
    <x v="4"/>
  </r>
  <r>
    <n v="1439528400"/>
    <n v="1440306000"/>
    <x v="706"/>
    <x v="1"/>
    <x v="5"/>
    <x v="711"/>
    <x v="1"/>
    <x v="5"/>
    <x v="0"/>
    <x v="3"/>
  </r>
  <r>
    <n v="1469163600"/>
    <n v="1470805200"/>
    <x v="707"/>
    <x v="8"/>
    <x v="0"/>
    <x v="712"/>
    <x v="1"/>
    <x v="0"/>
    <x v="1"/>
    <x v="4"/>
  </r>
  <r>
    <n v="1288501200"/>
    <n v="1292911200"/>
    <x v="708"/>
    <x v="4"/>
    <x v="6"/>
    <x v="70"/>
    <x v="0"/>
    <x v="8"/>
    <x v="3"/>
    <x v="3"/>
  </r>
  <r>
    <n v="1298959200"/>
    <n v="1301374800"/>
    <x v="709"/>
    <x v="10"/>
    <x v="9"/>
    <x v="713"/>
    <x v="7"/>
    <x v="8"/>
    <x v="1"/>
    <x v="4"/>
  </r>
  <r>
    <n v="1387260000"/>
    <n v="1387864800"/>
    <x v="710"/>
    <x v="7"/>
    <x v="1"/>
    <x v="714"/>
    <x v="0"/>
    <x v="1"/>
    <x v="1"/>
    <x v="1"/>
  </r>
  <r>
    <n v="1457244000"/>
    <n v="1458190800"/>
    <x v="711"/>
    <x v="6"/>
    <x v="0"/>
    <x v="715"/>
    <x v="7"/>
    <x v="0"/>
    <x v="1"/>
    <x v="2"/>
  </r>
  <r>
    <n v="1556341200"/>
    <n v="1559278800"/>
    <x v="157"/>
    <x v="9"/>
    <x v="2"/>
    <x v="716"/>
    <x v="11"/>
    <x v="2"/>
    <x v="1"/>
    <x v="4"/>
  </r>
  <r>
    <n v="1522126800"/>
    <n v="1522731600"/>
    <x v="630"/>
    <x v="6"/>
    <x v="10"/>
    <x v="717"/>
    <x v="10"/>
    <x v="9"/>
    <x v="1"/>
    <x v="1"/>
  </r>
  <r>
    <n v="1305954000"/>
    <n v="1306731600"/>
    <x v="712"/>
    <x v="11"/>
    <x v="9"/>
    <x v="718"/>
    <x v="11"/>
    <x v="8"/>
    <x v="0"/>
    <x v="1"/>
  </r>
  <r>
    <n v="1350709200"/>
    <n v="1352527200"/>
    <x v="93"/>
    <x v="4"/>
    <x v="3"/>
    <x v="719"/>
    <x v="2"/>
    <x v="10"/>
    <x v="2"/>
    <x v="4"/>
  </r>
  <r>
    <n v="1401166800"/>
    <n v="1404363600"/>
    <x v="713"/>
    <x v="11"/>
    <x v="1"/>
    <x v="115"/>
    <x v="6"/>
    <x v="1"/>
    <x v="0"/>
    <x v="3"/>
  </r>
  <r>
    <n v="1266127200"/>
    <n v="1266645600"/>
    <x v="714"/>
    <x v="10"/>
    <x v="6"/>
    <x v="720"/>
    <x v="8"/>
    <x v="6"/>
    <x v="3"/>
    <x v="3"/>
  </r>
  <r>
    <n v="1481436000"/>
    <n v="1482818400"/>
    <x v="715"/>
    <x v="7"/>
    <x v="4"/>
    <x v="721"/>
    <x v="0"/>
    <x v="4"/>
    <x v="0"/>
    <x v="0"/>
  </r>
  <r>
    <n v="1372222800"/>
    <n v="1374642000"/>
    <x v="716"/>
    <x v="5"/>
    <x v="7"/>
    <x v="722"/>
    <x v="9"/>
    <x v="10"/>
    <x v="0"/>
    <x v="3"/>
  </r>
  <r>
    <n v="1372136400"/>
    <n v="1372482000"/>
    <x v="448"/>
    <x v="5"/>
    <x v="7"/>
    <x v="451"/>
    <x v="6"/>
    <x v="10"/>
    <x v="1"/>
    <x v="5"/>
  </r>
  <r>
    <n v="1513922400"/>
    <n v="1514959200"/>
    <x v="717"/>
    <x v="7"/>
    <x v="10"/>
    <x v="642"/>
    <x v="4"/>
    <x v="9"/>
    <x v="1"/>
    <x v="1"/>
  </r>
  <r>
    <n v="1477976400"/>
    <n v="1478235600"/>
    <x v="718"/>
    <x v="4"/>
    <x v="0"/>
    <x v="723"/>
    <x v="2"/>
    <x v="4"/>
    <x v="0"/>
    <x v="4"/>
  </r>
  <r>
    <n v="1407474000"/>
    <n v="1408078800"/>
    <x v="719"/>
    <x v="1"/>
    <x v="1"/>
    <x v="724"/>
    <x v="1"/>
    <x v="1"/>
    <x v="0"/>
    <x v="6"/>
  </r>
  <r>
    <n v="1546149600"/>
    <n v="1548136800"/>
    <x v="720"/>
    <x v="7"/>
    <x v="2"/>
    <x v="725"/>
    <x v="4"/>
    <x v="2"/>
    <x v="1"/>
    <x v="2"/>
  </r>
  <r>
    <n v="1338440400"/>
    <n v="1340859600"/>
    <x v="721"/>
    <x v="11"/>
    <x v="3"/>
    <x v="726"/>
    <x v="6"/>
    <x v="3"/>
    <x v="1"/>
    <x v="3"/>
  </r>
  <r>
    <n v="1454133600"/>
    <n v="1454479200"/>
    <x v="722"/>
    <x v="2"/>
    <x v="0"/>
    <x v="727"/>
    <x v="8"/>
    <x v="0"/>
    <x v="0"/>
    <x v="3"/>
  </r>
  <r>
    <n v="1434085200"/>
    <n v="1434430800"/>
    <x v="139"/>
    <x v="5"/>
    <x v="5"/>
    <x v="560"/>
    <x v="6"/>
    <x v="5"/>
    <x v="0"/>
    <x v="1"/>
  </r>
  <r>
    <n v="1577772000"/>
    <n v="1579672800"/>
    <x v="723"/>
    <x v="7"/>
    <x v="8"/>
    <x v="728"/>
    <x v="4"/>
    <x v="7"/>
    <x v="1"/>
    <x v="7"/>
  </r>
  <r>
    <n v="1562216400"/>
    <n v="1562389200"/>
    <x v="704"/>
    <x v="5"/>
    <x v="2"/>
    <x v="339"/>
    <x v="9"/>
    <x v="2"/>
    <x v="1"/>
    <x v="7"/>
  </r>
  <r>
    <n v="1548568800"/>
    <n v="1551506400"/>
    <x v="724"/>
    <x v="2"/>
    <x v="2"/>
    <x v="35"/>
    <x v="8"/>
    <x v="2"/>
    <x v="1"/>
    <x v="3"/>
  </r>
  <r>
    <n v="1514872800"/>
    <n v="1516600800"/>
    <x v="725"/>
    <x v="2"/>
    <x v="10"/>
    <x v="729"/>
    <x v="4"/>
    <x v="9"/>
    <x v="1"/>
    <x v="1"/>
  </r>
  <r>
    <n v="1416031200"/>
    <n v="1420437600"/>
    <x v="660"/>
    <x v="0"/>
    <x v="5"/>
    <x v="241"/>
    <x v="4"/>
    <x v="5"/>
    <x v="0"/>
    <x v="4"/>
  </r>
  <r>
    <n v="1330927200"/>
    <n v="1332997200"/>
    <x v="726"/>
    <x v="6"/>
    <x v="3"/>
    <x v="730"/>
    <x v="7"/>
    <x v="3"/>
    <x v="1"/>
    <x v="4"/>
  </r>
  <r>
    <n v="1571115600"/>
    <n v="1574920800"/>
    <x v="727"/>
    <x v="4"/>
    <x v="2"/>
    <x v="322"/>
    <x v="2"/>
    <x v="7"/>
    <x v="1"/>
    <x v="3"/>
  </r>
  <r>
    <n v="1463461200"/>
    <n v="1464930000"/>
    <x v="728"/>
    <x v="11"/>
    <x v="0"/>
    <x v="731"/>
    <x v="6"/>
    <x v="0"/>
    <x v="0"/>
    <x v="0"/>
  </r>
  <r>
    <n v="1344920400"/>
    <n v="1345006800"/>
    <x v="729"/>
    <x v="1"/>
    <x v="3"/>
    <x v="732"/>
    <x v="1"/>
    <x v="3"/>
    <x v="0"/>
    <x v="4"/>
  </r>
  <r>
    <n v="1511848800"/>
    <n v="1512712800"/>
    <x v="730"/>
    <x v="0"/>
    <x v="10"/>
    <x v="157"/>
    <x v="0"/>
    <x v="9"/>
    <x v="1"/>
    <x v="3"/>
  </r>
  <r>
    <n v="1452319200"/>
    <n v="1452492000"/>
    <x v="731"/>
    <x v="2"/>
    <x v="0"/>
    <x v="733"/>
    <x v="4"/>
    <x v="0"/>
    <x v="0"/>
    <x v="6"/>
  </r>
  <r>
    <n v="1523854800"/>
    <n v="1524286800"/>
    <x v="78"/>
    <x v="9"/>
    <x v="10"/>
    <x v="734"/>
    <x v="10"/>
    <x v="9"/>
    <x v="1"/>
    <x v="5"/>
  </r>
  <r>
    <n v="1346043600"/>
    <n v="1346907600"/>
    <x v="732"/>
    <x v="1"/>
    <x v="3"/>
    <x v="735"/>
    <x v="3"/>
    <x v="3"/>
    <x v="1"/>
    <x v="6"/>
  </r>
  <r>
    <n v="1464325200"/>
    <n v="1464498000"/>
    <x v="733"/>
    <x v="11"/>
    <x v="0"/>
    <x v="736"/>
    <x v="11"/>
    <x v="0"/>
    <x v="0"/>
    <x v="1"/>
  </r>
  <r>
    <n v="1511935200"/>
    <n v="1514181600"/>
    <x v="734"/>
    <x v="0"/>
    <x v="10"/>
    <x v="737"/>
    <x v="0"/>
    <x v="9"/>
    <x v="1"/>
    <x v="1"/>
  </r>
  <r>
    <n v="1392012000"/>
    <n v="1392184800"/>
    <x v="406"/>
    <x v="10"/>
    <x v="1"/>
    <x v="738"/>
    <x v="8"/>
    <x v="1"/>
    <x v="1"/>
    <x v="3"/>
  </r>
  <r>
    <n v="1556946000"/>
    <n v="1559365200"/>
    <x v="735"/>
    <x v="11"/>
    <x v="2"/>
    <x v="739"/>
    <x v="11"/>
    <x v="2"/>
    <x v="1"/>
    <x v="5"/>
  </r>
  <r>
    <n v="1548050400"/>
    <n v="1549173600"/>
    <x v="736"/>
    <x v="2"/>
    <x v="2"/>
    <x v="740"/>
    <x v="8"/>
    <x v="2"/>
    <x v="1"/>
    <x v="3"/>
  </r>
  <r>
    <n v="1353736800"/>
    <n v="1355032800"/>
    <x v="737"/>
    <x v="0"/>
    <x v="7"/>
    <x v="697"/>
    <x v="0"/>
    <x v="10"/>
    <x v="0"/>
    <x v="6"/>
  </r>
  <r>
    <n v="1532840400"/>
    <n v="1533963600"/>
    <x v="192"/>
    <x v="8"/>
    <x v="10"/>
    <x v="741"/>
    <x v="1"/>
    <x v="9"/>
    <x v="1"/>
    <x v="1"/>
  </r>
  <r>
    <n v="1488261600"/>
    <n v="1489381200"/>
    <x v="738"/>
    <x v="10"/>
    <x v="4"/>
    <x v="742"/>
    <x v="7"/>
    <x v="4"/>
    <x v="1"/>
    <x v="4"/>
  </r>
  <r>
    <n v="1393567200"/>
    <n v="1395032400"/>
    <x v="739"/>
    <x v="10"/>
    <x v="1"/>
    <x v="743"/>
    <x v="7"/>
    <x v="1"/>
    <x v="1"/>
    <x v="1"/>
  </r>
  <r>
    <n v="1410325200"/>
    <n v="1412485200"/>
    <x v="613"/>
    <x v="3"/>
    <x v="1"/>
    <x v="744"/>
    <x v="5"/>
    <x v="1"/>
    <x v="1"/>
    <x v="1"/>
  </r>
  <r>
    <n v="1276923600"/>
    <n v="1279688400"/>
    <x v="740"/>
    <x v="5"/>
    <x v="6"/>
    <x v="269"/>
    <x v="9"/>
    <x v="6"/>
    <x v="1"/>
    <x v="5"/>
  </r>
  <r>
    <n v="1500958800"/>
    <n v="1501995600"/>
    <x v="145"/>
    <x v="8"/>
    <x v="4"/>
    <x v="745"/>
    <x v="1"/>
    <x v="4"/>
    <x v="1"/>
    <x v="4"/>
  </r>
  <r>
    <n v="1292220000"/>
    <n v="1294639200"/>
    <x v="741"/>
    <x v="7"/>
    <x v="9"/>
    <x v="746"/>
    <x v="4"/>
    <x v="8"/>
    <x v="1"/>
    <x v="3"/>
  </r>
  <r>
    <n v="1304398800"/>
    <n v="1305435600"/>
    <x v="742"/>
    <x v="9"/>
    <x v="9"/>
    <x v="747"/>
    <x v="11"/>
    <x v="8"/>
    <x v="1"/>
    <x v="4"/>
  </r>
  <r>
    <n v="1535432400"/>
    <n v="1537592400"/>
    <x v="202"/>
    <x v="1"/>
    <x v="10"/>
    <x v="503"/>
    <x v="3"/>
    <x v="9"/>
    <x v="0"/>
    <x v="3"/>
  </r>
  <r>
    <n v="1433826000"/>
    <n v="1435122000"/>
    <x v="743"/>
    <x v="5"/>
    <x v="5"/>
    <x v="748"/>
    <x v="6"/>
    <x v="5"/>
    <x v="0"/>
    <x v="3"/>
  </r>
  <r>
    <n v="1514959200"/>
    <n v="1520056800"/>
    <x v="744"/>
    <x v="2"/>
    <x v="10"/>
    <x v="330"/>
    <x v="7"/>
    <x v="9"/>
    <x v="0"/>
    <x v="3"/>
  </r>
  <r>
    <n v="1332738000"/>
    <n v="1335675600"/>
    <x v="745"/>
    <x v="6"/>
    <x v="3"/>
    <x v="749"/>
    <x v="10"/>
    <x v="3"/>
    <x v="1"/>
    <x v="7"/>
  </r>
  <r>
    <n v="1445490000"/>
    <n v="1448431200"/>
    <x v="746"/>
    <x v="4"/>
    <x v="5"/>
    <x v="750"/>
    <x v="2"/>
    <x v="0"/>
    <x v="1"/>
    <x v="5"/>
  </r>
  <r>
    <n v="1297663200"/>
    <n v="1298613600"/>
    <x v="747"/>
    <x v="10"/>
    <x v="9"/>
    <x v="751"/>
    <x v="8"/>
    <x v="8"/>
    <x v="1"/>
    <x v="5"/>
  </r>
  <r>
    <n v="1371963600"/>
    <n v="1372482000"/>
    <x v="362"/>
    <x v="5"/>
    <x v="7"/>
    <x v="451"/>
    <x v="6"/>
    <x v="10"/>
    <x v="1"/>
    <x v="3"/>
  </r>
  <r>
    <n v="1425103200"/>
    <n v="1425621600"/>
    <x v="748"/>
    <x v="10"/>
    <x v="5"/>
    <x v="752"/>
    <x v="7"/>
    <x v="5"/>
    <x v="0"/>
    <x v="2"/>
  </r>
  <r>
    <n v="1265349600"/>
    <n v="1266300000"/>
    <x v="749"/>
    <x v="10"/>
    <x v="6"/>
    <x v="753"/>
    <x v="8"/>
    <x v="6"/>
    <x v="0"/>
    <x v="1"/>
  </r>
  <r>
    <n v="1301202000"/>
    <n v="1305867600"/>
    <x v="643"/>
    <x v="6"/>
    <x v="9"/>
    <x v="754"/>
    <x v="11"/>
    <x v="8"/>
    <x v="1"/>
    <x v="1"/>
  </r>
  <r>
    <n v="1538024400"/>
    <n v="1538802000"/>
    <x v="750"/>
    <x v="3"/>
    <x v="10"/>
    <x v="755"/>
    <x v="5"/>
    <x v="9"/>
    <x v="1"/>
    <x v="3"/>
  </r>
  <r>
    <n v="1395032400"/>
    <n v="1398920400"/>
    <x v="751"/>
    <x v="6"/>
    <x v="1"/>
    <x v="756"/>
    <x v="10"/>
    <x v="1"/>
    <x v="1"/>
    <x v="4"/>
  </r>
  <r>
    <n v="1405486800"/>
    <n v="1405659600"/>
    <x v="752"/>
    <x v="8"/>
    <x v="1"/>
    <x v="757"/>
    <x v="9"/>
    <x v="1"/>
    <x v="1"/>
    <x v="3"/>
  </r>
  <r>
    <n v="1455861600"/>
    <n v="1457244000"/>
    <x v="753"/>
    <x v="10"/>
    <x v="0"/>
    <x v="758"/>
    <x v="7"/>
    <x v="0"/>
    <x v="1"/>
    <x v="2"/>
  </r>
  <r>
    <n v="1529038800"/>
    <n v="1529298000"/>
    <x v="754"/>
    <x v="5"/>
    <x v="10"/>
    <x v="759"/>
    <x v="6"/>
    <x v="9"/>
    <x v="1"/>
    <x v="2"/>
  </r>
  <r>
    <n v="1535259600"/>
    <n v="1535778000"/>
    <x v="755"/>
    <x v="1"/>
    <x v="10"/>
    <x v="760"/>
    <x v="1"/>
    <x v="9"/>
    <x v="0"/>
    <x v="7"/>
  </r>
  <r>
    <n v="1327212000"/>
    <n v="1327471200"/>
    <x v="756"/>
    <x v="2"/>
    <x v="3"/>
    <x v="761"/>
    <x v="4"/>
    <x v="3"/>
    <x v="3"/>
    <x v="4"/>
  </r>
  <r>
    <n v="1526360400"/>
    <n v="1529557200"/>
    <x v="757"/>
    <x v="11"/>
    <x v="10"/>
    <x v="78"/>
    <x v="6"/>
    <x v="9"/>
    <x v="1"/>
    <x v="2"/>
  </r>
  <r>
    <n v="1532149200"/>
    <n v="1535259600"/>
    <x v="758"/>
    <x v="8"/>
    <x v="10"/>
    <x v="762"/>
    <x v="1"/>
    <x v="9"/>
    <x v="1"/>
    <x v="2"/>
  </r>
  <r>
    <n v="1515304800"/>
    <n v="1515564000"/>
    <x v="759"/>
    <x v="2"/>
    <x v="10"/>
    <x v="763"/>
    <x v="4"/>
    <x v="9"/>
    <x v="1"/>
    <x v="0"/>
  </r>
  <r>
    <n v="1276318800"/>
    <n v="1277096400"/>
    <x v="760"/>
    <x v="5"/>
    <x v="6"/>
    <x v="764"/>
    <x v="6"/>
    <x v="6"/>
    <x v="1"/>
    <x v="4"/>
  </r>
  <r>
    <n v="1328767200"/>
    <n v="1329026400"/>
    <x v="761"/>
    <x v="10"/>
    <x v="3"/>
    <x v="765"/>
    <x v="8"/>
    <x v="3"/>
    <x v="1"/>
    <x v="1"/>
  </r>
  <r>
    <n v="1321682400"/>
    <n v="1322978400"/>
    <x v="762"/>
    <x v="0"/>
    <x v="3"/>
    <x v="539"/>
    <x v="2"/>
    <x v="3"/>
    <x v="0"/>
    <x v="1"/>
  </r>
  <r>
    <n v="1335934800"/>
    <n v="1338786000"/>
    <x v="444"/>
    <x v="9"/>
    <x v="3"/>
    <x v="766"/>
    <x v="6"/>
    <x v="3"/>
    <x v="1"/>
    <x v="1"/>
  </r>
  <r>
    <n v="1310792400"/>
    <n v="1311656400"/>
    <x v="763"/>
    <x v="8"/>
    <x v="9"/>
    <x v="422"/>
    <x v="9"/>
    <x v="8"/>
    <x v="0"/>
    <x v="6"/>
  </r>
  <r>
    <n v="1308546000"/>
    <n v="1308978000"/>
    <x v="764"/>
    <x v="5"/>
    <x v="9"/>
    <x v="767"/>
    <x v="6"/>
    <x v="8"/>
    <x v="1"/>
    <x v="1"/>
  </r>
  <r>
    <n v="1574056800"/>
    <n v="1576389600"/>
    <x v="765"/>
    <x v="0"/>
    <x v="8"/>
    <x v="768"/>
    <x v="0"/>
    <x v="7"/>
    <x v="1"/>
    <x v="5"/>
  </r>
  <r>
    <n v="1308373200"/>
    <n v="1311051600"/>
    <x v="766"/>
    <x v="5"/>
    <x v="9"/>
    <x v="214"/>
    <x v="9"/>
    <x v="8"/>
    <x v="1"/>
    <x v="3"/>
  </r>
  <r>
    <n v="1335243600"/>
    <n v="1336712400"/>
    <x v="767"/>
    <x v="9"/>
    <x v="3"/>
    <x v="769"/>
    <x v="11"/>
    <x v="3"/>
    <x v="1"/>
    <x v="0"/>
  </r>
  <r>
    <n v="1328421600"/>
    <n v="1330408800"/>
    <x v="768"/>
    <x v="10"/>
    <x v="3"/>
    <x v="770"/>
    <x v="8"/>
    <x v="3"/>
    <x v="1"/>
    <x v="4"/>
  </r>
  <r>
    <n v="1524286800"/>
    <n v="1524891600"/>
    <x v="769"/>
    <x v="9"/>
    <x v="10"/>
    <x v="771"/>
    <x v="10"/>
    <x v="9"/>
    <x v="0"/>
    <x v="0"/>
  </r>
  <r>
    <n v="1362117600"/>
    <n v="1363669200"/>
    <x v="770"/>
    <x v="10"/>
    <x v="7"/>
    <x v="250"/>
    <x v="7"/>
    <x v="10"/>
    <x v="0"/>
    <x v="3"/>
  </r>
  <r>
    <n v="1550556000"/>
    <n v="1551420000"/>
    <x v="771"/>
    <x v="10"/>
    <x v="2"/>
    <x v="772"/>
    <x v="8"/>
    <x v="2"/>
    <x v="1"/>
    <x v="2"/>
  </r>
  <r>
    <n v="1269147600"/>
    <n v="1269838800"/>
    <x v="772"/>
    <x v="6"/>
    <x v="6"/>
    <x v="773"/>
    <x v="7"/>
    <x v="6"/>
    <x v="1"/>
    <x v="3"/>
  </r>
  <r>
    <n v="1312174800"/>
    <n v="1312520400"/>
    <x v="773"/>
    <x v="8"/>
    <x v="9"/>
    <x v="774"/>
    <x v="1"/>
    <x v="8"/>
    <x v="1"/>
    <x v="3"/>
  </r>
  <r>
    <n v="1434517200"/>
    <n v="1436504400"/>
    <x v="774"/>
    <x v="5"/>
    <x v="5"/>
    <x v="331"/>
    <x v="9"/>
    <x v="5"/>
    <x v="1"/>
    <x v="4"/>
  </r>
  <r>
    <n v="1471582800"/>
    <n v="1472014800"/>
    <x v="775"/>
    <x v="1"/>
    <x v="0"/>
    <x v="775"/>
    <x v="1"/>
    <x v="0"/>
    <x v="1"/>
    <x v="4"/>
  </r>
  <r>
    <n v="1410757200"/>
    <n v="1411534800"/>
    <x v="776"/>
    <x v="3"/>
    <x v="1"/>
    <x v="776"/>
    <x v="3"/>
    <x v="1"/>
    <x v="1"/>
    <x v="3"/>
  </r>
  <r>
    <n v="1304830800"/>
    <n v="1304917200"/>
    <x v="777"/>
    <x v="11"/>
    <x v="9"/>
    <x v="777"/>
    <x v="11"/>
    <x v="8"/>
    <x v="3"/>
    <x v="7"/>
  </r>
  <r>
    <n v="1539061200"/>
    <n v="1539579600"/>
    <x v="778"/>
    <x v="4"/>
    <x v="10"/>
    <x v="778"/>
    <x v="5"/>
    <x v="9"/>
    <x v="1"/>
    <x v="0"/>
  </r>
  <r>
    <n v="1381554000"/>
    <n v="1382504400"/>
    <x v="779"/>
    <x v="4"/>
    <x v="7"/>
    <x v="779"/>
    <x v="5"/>
    <x v="10"/>
    <x v="1"/>
    <x v="3"/>
  </r>
  <r>
    <n v="1277096400"/>
    <n v="1278306000"/>
    <x v="780"/>
    <x v="5"/>
    <x v="6"/>
    <x v="780"/>
    <x v="9"/>
    <x v="6"/>
    <x v="0"/>
    <x v="4"/>
  </r>
  <r>
    <n v="1440392400"/>
    <n v="1442552400"/>
    <x v="335"/>
    <x v="1"/>
    <x v="5"/>
    <x v="781"/>
    <x v="3"/>
    <x v="5"/>
    <x v="0"/>
    <x v="3"/>
  </r>
  <r>
    <n v="1509512400"/>
    <n v="1511071200"/>
    <x v="535"/>
    <x v="4"/>
    <x v="4"/>
    <x v="782"/>
    <x v="2"/>
    <x v="9"/>
    <x v="1"/>
    <x v="3"/>
  </r>
  <r>
    <n v="1535950800"/>
    <n v="1536382800"/>
    <x v="270"/>
    <x v="3"/>
    <x v="10"/>
    <x v="783"/>
    <x v="3"/>
    <x v="9"/>
    <x v="1"/>
    <x v="4"/>
  </r>
  <r>
    <n v="1389160800"/>
    <n v="1389592800"/>
    <x v="781"/>
    <x v="2"/>
    <x v="1"/>
    <x v="393"/>
    <x v="4"/>
    <x v="1"/>
    <x v="1"/>
    <x v="7"/>
  </r>
  <r>
    <n v="1271998800"/>
    <n v="1275282000"/>
    <x v="782"/>
    <x v="9"/>
    <x v="6"/>
    <x v="784"/>
    <x v="11"/>
    <x v="6"/>
    <x v="1"/>
    <x v="7"/>
  </r>
  <r>
    <n v="1294898400"/>
    <n v="1294984800"/>
    <x v="783"/>
    <x v="2"/>
    <x v="9"/>
    <x v="785"/>
    <x v="4"/>
    <x v="8"/>
    <x v="0"/>
    <x v="1"/>
  </r>
  <r>
    <n v="1559970000"/>
    <n v="1562043600"/>
    <x v="784"/>
    <x v="5"/>
    <x v="2"/>
    <x v="229"/>
    <x v="6"/>
    <x v="2"/>
    <x v="0"/>
    <x v="7"/>
  </r>
  <r>
    <n v="1469509200"/>
    <n v="1469595600"/>
    <x v="785"/>
    <x v="8"/>
    <x v="0"/>
    <x v="786"/>
    <x v="9"/>
    <x v="0"/>
    <x v="0"/>
    <x v="0"/>
  </r>
  <r>
    <n v="1579068000"/>
    <n v="1581141600"/>
    <x v="786"/>
    <x v="2"/>
    <x v="8"/>
    <x v="787"/>
    <x v="8"/>
    <x v="7"/>
    <x v="0"/>
    <x v="1"/>
  </r>
  <r>
    <n v="1487743200"/>
    <n v="1488520800"/>
    <x v="787"/>
    <x v="10"/>
    <x v="4"/>
    <x v="341"/>
    <x v="7"/>
    <x v="4"/>
    <x v="1"/>
    <x v="5"/>
  </r>
  <r>
    <n v="1563685200"/>
    <n v="1563858000"/>
    <x v="788"/>
    <x v="8"/>
    <x v="2"/>
    <x v="788"/>
    <x v="9"/>
    <x v="2"/>
    <x v="1"/>
    <x v="1"/>
  </r>
  <r>
    <n v="1436418000"/>
    <n v="1438923600"/>
    <x v="330"/>
    <x v="8"/>
    <x v="5"/>
    <x v="789"/>
    <x v="1"/>
    <x v="5"/>
    <x v="0"/>
    <x v="3"/>
  </r>
  <r>
    <n v="1421820000"/>
    <n v="1422165600"/>
    <x v="789"/>
    <x v="2"/>
    <x v="5"/>
    <x v="790"/>
    <x v="4"/>
    <x v="5"/>
    <x v="1"/>
    <x v="3"/>
  </r>
  <r>
    <n v="1274763600"/>
    <n v="1277874000"/>
    <x v="790"/>
    <x v="11"/>
    <x v="6"/>
    <x v="791"/>
    <x v="6"/>
    <x v="6"/>
    <x v="1"/>
    <x v="4"/>
  </r>
  <r>
    <n v="1399179600"/>
    <n v="1399352400"/>
    <x v="791"/>
    <x v="11"/>
    <x v="1"/>
    <x v="792"/>
    <x v="11"/>
    <x v="1"/>
    <x v="0"/>
    <x v="3"/>
  </r>
  <r>
    <n v="1275800400"/>
    <n v="1279083600"/>
    <x v="792"/>
    <x v="5"/>
    <x v="6"/>
    <x v="556"/>
    <x v="9"/>
    <x v="6"/>
    <x v="1"/>
    <x v="3"/>
  </r>
  <r>
    <n v="1282798800"/>
    <n v="1284354000"/>
    <x v="793"/>
    <x v="1"/>
    <x v="6"/>
    <x v="488"/>
    <x v="3"/>
    <x v="6"/>
    <x v="0"/>
    <x v="1"/>
  </r>
  <r>
    <n v="1437109200"/>
    <n v="1441170000"/>
    <x v="794"/>
    <x v="8"/>
    <x v="5"/>
    <x v="232"/>
    <x v="1"/>
    <x v="5"/>
    <x v="0"/>
    <x v="3"/>
  </r>
  <r>
    <n v="1491886800"/>
    <n v="1493528400"/>
    <x v="795"/>
    <x v="9"/>
    <x v="4"/>
    <x v="793"/>
    <x v="10"/>
    <x v="4"/>
    <x v="1"/>
    <x v="3"/>
  </r>
  <r>
    <n v="1394600400"/>
    <n v="1395205200"/>
    <x v="796"/>
    <x v="6"/>
    <x v="1"/>
    <x v="794"/>
    <x v="7"/>
    <x v="1"/>
    <x v="1"/>
    <x v="1"/>
  </r>
  <r>
    <n v="1561352400"/>
    <n v="1561438800"/>
    <x v="797"/>
    <x v="5"/>
    <x v="2"/>
    <x v="138"/>
    <x v="6"/>
    <x v="2"/>
    <x v="1"/>
    <x v="1"/>
  </r>
  <r>
    <n v="1322892000"/>
    <n v="1326693600"/>
    <x v="798"/>
    <x v="0"/>
    <x v="3"/>
    <x v="795"/>
    <x v="4"/>
    <x v="3"/>
    <x v="1"/>
    <x v="4"/>
  </r>
  <r>
    <n v="1274418000"/>
    <n v="1277960400"/>
    <x v="799"/>
    <x v="11"/>
    <x v="6"/>
    <x v="796"/>
    <x v="6"/>
    <x v="6"/>
    <x v="1"/>
    <x v="5"/>
  </r>
  <r>
    <n v="1434344400"/>
    <n v="1434690000"/>
    <x v="800"/>
    <x v="5"/>
    <x v="5"/>
    <x v="797"/>
    <x v="6"/>
    <x v="5"/>
    <x v="1"/>
    <x v="4"/>
  </r>
  <r>
    <n v="1373518800"/>
    <n v="1376110800"/>
    <x v="801"/>
    <x v="8"/>
    <x v="7"/>
    <x v="798"/>
    <x v="1"/>
    <x v="10"/>
    <x v="1"/>
    <x v="4"/>
  </r>
  <r>
    <n v="1517637600"/>
    <n v="1518415200"/>
    <x v="802"/>
    <x v="10"/>
    <x v="10"/>
    <x v="799"/>
    <x v="8"/>
    <x v="9"/>
    <x v="0"/>
    <x v="3"/>
  </r>
  <r>
    <n v="1310619600"/>
    <n v="1310878800"/>
    <x v="803"/>
    <x v="8"/>
    <x v="9"/>
    <x v="800"/>
    <x v="9"/>
    <x v="8"/>
    <x v="1"/>
    <x v="0"/>
  </r>
  <r>
    <n v="1556427600"/>
    <n v="1556600400"/>
    <x v="212"/>
    <x v="9"/>
    <x v="2"/>
    <x v="368"/>
    <x v="10"/>
    <x v="2"/>
    <x v="0"/>
    <x v="3"/>
  </r>
  <r>
    <n v="1576476000"/>
    <n v="1576994400"/>
    <x v="804"/>
    <x v="7"/>
    <x v="8"/>
    <x v="801"/>
    <x v="0"/>
    <x v="7"/>
    <x v="0"/>
    <x v="4"/>
  </r>
  <r>
    <n v="1381122000"/>
    <n v="1382677200"/>
    <x v="805"/>
    <x v="4"/>
    <x v="7"/>
    <x v="802"/>
    <x v="5"/>
    <x v="10"/>
    <x v="1"/>
    <x v="1"/>
  </r>
  <r>
    <n v="1411102800"/>
    <n v="1411189200"/>
    <x v="806"/>
    <x v="3"/>
    <x v="1"/>
    <x v="803"/>
    <x v="3"/>
    <x v="1"/>
    <x v="0"/>
    <x v="2"/>
  </r>
  <r>
    <n v="1531803600"/>
    <n v="1534654800"/>
    <x v="807"/>
    <x v="8"/>
    <x v="10"/>
    <x v="482"/>
    <x v="1"/>
    <x v="9"/>
    <x v="1"/>
    <x v="1"/>
  </r>
  <r>
    <n v="1454133600"/>
    <n v="1457762400"/>
    <x v="722"/>
    <x v="2"/>
    <x v="0"/>
    <x v="496"/>
    <x v="7"/>
    <x v="0"/>
    <x v="1"/>
    <x v="2"/>
  </r>
  <r>
    <n v="1336194000"/>
    <n v="1337490000"/>
    <x v="477"/>
    <x v="11"/>
    <x v="3"/>
    <x v="804"/>
    <x v="11"/>
    <x v="3"/>
    <x v="2"/>
    <x v="5"/>
  </r>
  <r>
    <n v="1349326800"/>
    <n v="1349672400"/>
    <x v="259"/>
    <x v="4"/>
    <x v="3"/>
    <x v="805"/>
    <x v="5"/>
    <x v="3"/>
    <x v="0"/>
    <x v="5"/>
  </r>
  <r>
    <n v="1379566800"/>
    <n v="1379826000"/>
    <x v="9"/>
    <x v="3"/>
    <x v="7"/>
    <x v="806"/>
    <x v="3"/>
    <x v="10"/>
    <x v="1"/>
    <x v="3"/>
  </r>
  <r>
    <n v="1494651600"/>
    <n v="1497762000"/>
    <x v="808"/>
    <x v="11"/>
    <x v="4"/>
    <x v="807"/>
    <x v="6"/>
    <x v="4"/>
    <x v="1"/>
    <x v="4"/>
  </r>
  <r>
    <n v="1303880400"/>
    <n v="1304485200"/>
    <x v="809"/>
    <x v="9"/>
    <x v="9"/>
    <x v="808"/>
    <x v="11"/>
    <x v="8"/>
    <x v="0"/>
    <x v="3"/>
  </r>
  <r>
    <n v="1335934800"/>
    <n v="1336885200"/>
    <x v="444"/>
    <x v="9"/>
    <x v="3"/>
    <x v="104"/>
    <x v="11"/>
    <x v="3"/>
    <x v="1"/>
    <x v="6"/>
  </r>
  <r>
    <n v="1528088400"/>
    <n v="1530421200"/>
    <x v="384"/>
    <x v="5"/>
    <x v="10"/>
    <x v="809"/>
    <x v="6"/>
    <x v="9"/>
    <x v="1"/>
    <x v="3"/>
  </r>
  <r>
    <n v="1421906400"/>
    <n v="1421992800"/>
    <x v="810"/>
    <x v="2"/>
    <x v="5"/>
    <x v="810"/>
    <x v="4"/>
    <x v="5"/>
    <x v="3"/>
    <x v="3"/>
  </r>
  <r>
    <n v="1568005200"/>
    <n v="1568178000"/>
    <x v="811"/>
    <x v="3"/>
    <x v="2"/>
    <x v="811"/>
    <x v="3"/>
    <x v="2"/>
    <x v="1"/>
    <x v="2"/>
  </r>
  <r>
    <n v="1346821200"/>
    <n v="1347944400"/>
    <x v="812"/>
    <x v="3"/>
    <x v="3"/>
    <x v="812"/>
    <x v="3"/>
    <x v="3"/>
    <x v="1"/>
    <x v="4"/>
  </r>
  <r>
    <n v="1557637200"/>
    <n v="1558760400"/>
    <x v="813"/>
    <x v="11"/>
    <x v="2"/>
    <x v="813"/>
    <x v="11"/>
    <x v="2"/>
    <x v="0"/>
    <x v="4"/>
  </r>
  <r>
    <n v="1375592400"/>
    <n v="1376629200"/>
    <x v="814"/>
    <x v="1"/>
    <x v="7"/>
    <x v="814"/>
    <x v="1"/>
    <x v="10"/>
    <x v="0"/>
    <x v="3"/>
  </r>
  <r>
    <n v="1503982800"/>
    <n v="1504760400"/>
    <x v="80"/>
    <x v="1"/>
    <x v="4"/>
    <x v="815"/>
    <x v="3"/>
    <x v="4"/>
    <x v="1"/>
    <x v="4"/>
  </r>
  <r>
    <n v="1418882400"/>
    <n v="1419660000"/>
    <x v="815"/>
    <x v="7"/>
    <x v="5"/>
    <x v="414"/>
    <x v="0"/>
    <x v="5"/>
    <x v="0"/>
    <x v="7"/>
  </r>
  <r>
    <n v="1309237200"/>
    <n v="1311310800"/>
    <x v="816"/>
    <x v="5"/>
    <x v="9"/>
    <x v="816"/>
    <x v="9"/>
    <x v="8"/>
    <x v="2"/>
    <x v="4"/>
  </r>
  <r>
    <n v="1343365200"/>
    <n v="1344315600"/>
    <x v="474"/>
    <x v="8"/>
    <x v="3"/>
    <x v="82"/>
    <x v="1"/>
    <x v="3"/>
    <x v="1"/>
    <x v="5"/>
  </r>
  <r>
    <n v="1507957200"/>
    <n v="1510725600"/>
    <x v="817"/>
    <x v="4"/>
    <x v="4"/>
    <x v="817"/>
    <x v="2"/>
    <x v="9"/>
    <x v="0"/>
    <x v="3"/>
  </r>
  <r>
    <n v="1549519200"/>
    <n v="1551247200"/>
    <x v="818"/>
    <x v="10"/>
    <x v="2"/>
    <x v="818"/>
    <x v="8"/>
    <x v="2"/>
    <x v="1"/>
    <x v="4"/>
  </r>
  <r>
    <n v="1329026400"/>
    <n v="1330236000"/>
    <x v="819"/>
    <x v="10"/>
    <x v="3"/>
    <x v="819"/>
    <x v="8"/>
    <x v="3"/>
    <x v="0"/>
    <x v="2"/>
  </r>
  <r>
    <n v="1544335200"/>
    <n v="1545112800"/>
    <x v="609"/>
    <x v="7"/>
    <x v="2"/>
    <x v="320"/>
    <x v="0"/>
    <x v="2"/>
    <x v="1"/>
    <x v="1"/>
  </r>
  <r>
    <n v="1279083600"/>
    <n v="1279170000"/>
    <x v="547"/>
    <x v="8"/>
    <x v="6"/>
    <x v="820"/>
    <x v="9"/>
    <x v="6"/>
    <x v="1"/>
    <x v="3"/>
  </r>
  <r>
    <n v="1572498000"/>
    <n v="1573452000"/>
    <x v="820"/>
    <x v="4"/>
    <x v="2"/>
    <x v="821"/>
    <x v="2"/>
    <x v="7"/>
    <x v="1"/>
    <x v="3"/>
  </r>
  <r>
    <n v="1506056400"/>
    <n v="1507093200"/>
    <x v="821"/>
    <x v="3"/>
    <x v="4"/>
    <x v="822"/>
    <x v="5"/>
    <x v="4"/>
    <x v="1"/>
    <x v="3"/>
  </r>
  <r>
    <n v="1463029200"/>
    <n v="1463374800"/>
    <x v="151"/>
    <x v="11"/>
    <x v="0"/>
    <x v="823"/>
    <x v="11"/>
    <x v="0"/>
    <x v="0"/>
    <x v="0"/>
  </r>
  <r>
    <n v="1342069200"/>
    <n v="1344574800"/>
    <x v="822"/>
    <x v="8"/>
    <x v="3"/>
    <x v="824"/>
    <x v="1"/>
    <x v="3"/>
    <x v="0"/>
    <x v="3"/>
  </r>
  <r>
    <n v="1388296800"/>
    <n v="1389074400"/>
    <x v="823"/>
    <x v="7"/>
    <x v="1"/>
    <x v="497"/>
    <x v="4"/>
    <x v="1"/>
    <x v="1"/>
    <x v="2"/>
  </r>
  <r>
    <n v="1493787600"/>
    <n v="1494997200"/>
    <x v="824"/>
    <x v="11"/>
    <x v="4"/>
    <x v="825"/>
    <x v="11"/>
    <x v="4"/>
    <x v="1"/>
    <x v="3"/>
  </r>
  <r>
    <n v="1424844000"/>
    <n v="1425448800"/>
    <x v="825"/>
    <x v="10"/>
    <x v="5"/>
    <x v="826"/>
    <x v="7"/>
    <x v="5"/>
    <x v="1"/>
    <x v="3"/>
  </r>
  <r>
    <n v="1403931600"/>
    <n v="1404104400"/>
    <x v="826"/>
    <x v="5"/>
    <x v="1"/>
    <x v="827"/>
    <x v="6"/>
    <x v="1"/>
    <x v="0"/>
    <x v="3"/>
  </r>
  <r>
    <n v="1394514000"/>
    <n v="1394773200"/>
    <x v="827"/>
    <x v="6"/>
    <x v="1"/>
    <x v="828"/>
    <x v="7"/>
    <x v="1"/>
    <x v="1"/>
    <x v="1"/>
  </r>
  <r>
    <n v="1365397200"/>
    <n v="1366520400"/>
    <x v="828"/>
    <x v="9"/>
    <x v="7"/>
    <x v="829"/>
    <x v="10"/>
    <x v="10"/>
    <x v="1"/>
    <x v="3"/>
  </r>
  <r>
    <n v="1456120800"/>
    <n v="1456639200"/>
    <x v="829"/>
    <x v="10"/>
    <x v="0"/>
    <x v="830"/>
    <x v="8"/>
    <x v="0"/>
    <x v="1"/>
    <x v="3"/>
  </r>
  <r>
    <n v="1437714000"/>
    <n v="1438318800"/>
    <x v="830"/>
    <x v="8"/>
    <x v="5"/>
    <x v="94"/>
    <x v="9"/>
    <x v="5"/>
    <x v="1"/>
    <x v="3"/>
  </r>
  <r>
    <n v="1563771600"/>
    <n v="1564030800"/>
    <x v="831"/>
    <x v="8"/>
    <x v="2"/>
    <x v="831"/>
    <x v="9"/>
    <x v="2"/>
    <x v="0"/>
    <x v="3"/>
  </r>
  <r>
    <n v="1448517600"/>
    <n v="1449295200"/>
    <x v="832"/>
    <x v="0"/>
    <x v="0"/>
    <x v="832"/>
    <x v="0"/>
    <x v="0"/>
    <x v="3"/>
    <x v="4"/>
  </r>
  <r>
    <n v="1528779600"/>
    <n v="1531890000"/>
    <x v="833"/>
    <x v="5"/>
    <x v="10"/>
    <x v="833"/>
    <x v="9"/>
    <x v="9"/>
    <x v="1"/>
    <x v="5"/>
  </r>
  <r>
    <n v="1304744400"/>
    <n v="1306213200"/>
    <x v="834"/>
    <x v="11"/>
    <x v="9"/>
    <x v="834"/>
    <x v="11"/>
    <x v="8"/>
    <x v="0"/>
    <x v="6"/>
  </r>
  <r>
    <n v="1354341600"/>
    <n v="1356242400"/>
    <x v="835"/>
    <x v="0"/>
    <x v="7"/>
    <x v="835"/>
    <x v="0"/>
    <x v="10"/>
    <x v="2"/>
    <x v="2"/>
  </r>
  <r>
    <n v="1294552800"/>
    <n v="1297576800"/>
    <x v="836"/>
    <x v="2"/>
    <x v="9"/>
    <x v="836"/>
    <x v="8"/>
    <x v="8"/>
    <x v="0"/>
    <x v="3"/>
  </r>
  <r>
    <n v="1295935200"/>
    <n v="1296194400"/>
    <x v="837"/>
    <x v="2"/>
    <x v="9"/>
    <x v="611"/>
    <x v="4"/>
    <x v="8"/>
    <x v="0"/>
    <x v="3"/>
  </r>
  <r>
    <n v="1411534800"/>
    <n v="1414558800"/>
    <x v="219"/>
    <x v="3"/>
    <x v="1"/>
    <x v="837"/>
    <x v="5"/>
    <x v="1"/>
    <x v="1"/>
    <x v="0"/>
  </r>
  <r>
    <n v="1486706400"/>
    <n v="1488348000"/>
    <x v="365"/>
    <x v="10"/>
    <x v="4"/>
    <x v="334"/>
    <x v="8"/>
    <x v="4"/>
    <x v="0"/>
    <x v="7"/>
  </r>
  <r>
    <n v="1333602000"/>
    <n v="1334898000"/>
    <x v="838"/>
    <x v="9"/>
    <x v="3"/>
    <x v="838"/>
    <x v="10"/>
    <x v="3"/>
    <x v="0"/>
    <x v="7"/>
  </r>
  <r>
    <n v="1308200400"/>
    <n v="1308373200"/>
    <x v="839"/>
    <x v="5"/>
    <x v="9"/>
    <x v="839"/>
    <x v="6"/>
    <x v="8"/>
    <x v="0"/>
    <x v="3"/>
  </r>
  <r>
    <n v="1411707600"/>
    <n v="1412312400"/>
    <x v="840"/>
    <x v="3"/>
    <x v="1"/>
    <x v="216"/>
    <x v="5"/>
    <x v="1"/>
    <x v="0"/>
    <x v="3"/>
  </r>
  <r>
    <n v="1418364000"/>
    <n v="1419228000"/>
    <x v="841"/>
    <x v="7"/>
    <x v="5"/>
    <x v="840"/>
    <x v="0"/>
    <x v="5"/>
    <x v="3"/>
    <x v="4"/>
  </r>
  <r>
    <n v="1429333200"/>
    <n v="1430974800"/>
    <x v="842"/>
    <x v="9"/>
    <x v="5"/>
    <x v="133"/>
    <x v="11"/>
    <x v="5"/>
    <x v="1"/>
    <x v="2"/>
  </r>
  <r>
    <n v="1555390800"/>
    <n v="1555822800"/>
    <x v="843"/>
    <x v="9"/>
    <x v="2"/>
    <x v="354"/>
    <x v="10"/>
    <x v="2"/>
    <x v="0"/>
    <x v="3"/>
  </r>
  <r>
    <n v="1482732000"/>
    <n v="1482818400"/>
    <x v="844"/>
    <x v="7"/>
    <x v="4"/>
    <x v="721"/>
    <x v="0"/>
    <x v="4"/>
    <x v="1"/>
    <x v="1"/>
  </r>
  <r>
    <n v="1470718800"/>
    <n v="1471928400"/>
    <x v="845"/>
    <x v="1"/>
    <x v="0"/>
    <x v="841"/>
    <x v="1"/>
    <x v="0"/>
    <x v="3"/>
    <x v="4"/>
  </r>
  <r>
    <n v="1450591200"/>
    <n v="1453701600"/>
    <x v="846"/>
    <x v="7"/>
    <x v="0"/>
    <x v="842"/>
    <x v="4"/>
    <x v="0"/>
    <x v="0"/>
    <x v="4"/>
  </r>
  <r>
    <n v="1348290000"/>
    <n v="1350363600"/>
    <x v="110"/>
    <x v="3"/>
    <x v="3"/>
    <x v="843"/>
    <x v="5"/>
    <x v="3"/>
    <x v="1"/>
    <x v="2"/>
  </r>
  <r>
    <n v="1353823200"/>
    <n v="1353996000"/>
    <x v="847"/>
    <x v="0"/>
    <x v="7"/>
    <x v="844"/>
    <x v="2"/>
    <x v="10"/>
    <x v="1"/>
    <x v="3"/>
  </r>
  <r>
    <n v="1450764000"/>
    <n v="1451109600"/>
    <x v="848"/>
    <x v="7"/>
    <x v="0"/>
    <x v="845"/>
    <x v="0"/>
    <x v="0"/>
    <x v="0"/>
    <x v="4"/>
  </r>
  <r>
    <n v="1329372000"/>
    <n v="1329631200"/>
    <x v="849"/>
    <x v="10"/>
    <x v="3"/>
    <x v="846"/>
    <x v="8"/>
    <x v="3"/>
    <x v="1"/>
    <x v="3"/>
  </r>
  <r>
    <n v="1277096400"/>
    <n v="1278997200"/>
    <x v="780"/>
    <x v="5"/>
    <x v="6"/>
    <x v="847"/>
    <x v="9"/>
    <x v="6"/>
    <x v="1"/>
    <x v="4"/>
  </r>
  <r>
    <n v="1277701200"/>
    <n v="1280120400"/>
    <x v="140"/>
    <x v="5"/>
    <x v="6"/>
    <x v="688"/>
    <x v="9"/>
    <x v="6"/>
    <x v="0"/>
    <x v="5"/>
  </r>
  <r>
    <n v="1454911200"/>
    <n v="1458104400"/>
    <x v="850"/>
    <x v="10"/>
    <x v="0"/>
    <x v="848"/>
    <x v="7"/>
    <x v="0"/>
    <x v="0"/>
    <x v="2"/>
  </r>
  <r>
    <n v="1297922400"/>
    <n v="1298268000"/>
    <x v="851"/>
    <x v="10"/>
    <x v="9"/>
    <x v="248"/>
    <x v="8"/>
    <x v="8"/>
    <x v="1"/>
    <x v="5"/>
  </r>
  <r>
    <n v="1384408800"/>
    <n v="1386223200"/>
    <x v="852"/>
    <x v="0"/>
    <x v="1"/>
    <x v="849"/>
    <x v="0"/>
    <x v="1"/>
    <x v="1"/>
    <x v="0"/>
  </r>
  <r>
    <n v="1299304800"/>
    <n v="1299823200"/>
    <x v="853"/>
    <x v="6"/>
    <x v="9"/>
    <x v="850"/>
    <x v="7"/>
    <x v="8"/>
    <x v="0"/>
    <x v="7"/>
  </r>
  <r>
    <n v="1431320400"/>
    <n v="1431752400"/>
    <x v="854"/>
    <x v="11"/>
    <x v="5"/>
    <x v="851"/>
    <x v="11"/>
    <x v="5"/>
    <x v="1"/>
    <x v="3"/>
  </r>
  <r>
    <n v="1264399200"/>
    <n v="1267855200"/>
    <x v="67"/>
    <x v="2"/>
    <x v="6"/>
    <x v="852"/>
    <x v="7"/>
    <x v="6"/>
    <x v="1"/>
    <x v="1"/>
  </r>
  <r>
    <n v="1497502800"/>
    <n v="1497675600"/>
    <x v="855"/>
    <x v="5"/>
    <x v="4"/>
    <x v="853"/>
    <x v="6"/>
    <x v="4"/>
    <x v="1"/>
    <x v="3"/>
  </r>
  <r>
    <n v="1333688400"/>
    <n v="1336885200"/>
    <x v="107"/>
    <x v="9"/>
    <x v="3"/>
    <x v="104"/>
    <x v="11"/>
    <x v="3"/>
    <x v="1"/>
    <x v="1"/>
  </r>
  <r>
    <n v="1293861600"/>
    <n v="1295157600"/>
    <x v="344"/>
    <x v="7"/>
    <x v="9"/>
    <x v="854"/>
    <x v="4"/>
    <x v="8"/>
    <x v="1"/>
    <x v="0"/>
  </r>
  <r>
    <n v="1576994400"/>
    <n v="1577599200"/>
    <x v="856"/>
    <x v="7"/>
    <x v="8"/>
    <x v="855"/>
    <x v="0"/>
    <x v="7"/>
    <x v="1"/>
    <x v="3"/>
  </r>
  <r>
    <n v="1304917200"/>
    <n v="1305003600"/>
    <x v="857"/>
    <x v="11"/>
    <x v="9"/>
    <x v="856"/>
    <x v="11"/>
    <x v="8"/>
    <x v="0"/>
    <x v="3"/>
  </r>
  <r>
    <n v="1381208400"/>
    <n v="1381726800"/>
    <x v="858"/>
    <x v="4"/>
    <x v="7"/>
    <x v="857"/>
    <x v="5"/>
    <x v="10"/>
    <x v="0"/>
    <x v="4"/>
  </r>
  <r>
    <n v="1401685200"/>
    <n v="1402462800"/>
    <x v="859"/>
    <x v="11"/>
    <x v="1"/>
    <x v="858"/>
    <x v="6"/>
    <x v="1"/>
    <x v="1"/>
    <x v="2"/>
  </r>
  <r>
    <n v="1291960800"/>
    <n v="1292133600"/>
    <x v="860"/>
    <x v="7"/>
    <x v="9"/>
    <x v="859"/>
    <x v="0"/>
    <x v="8"/>
    <x v="0"/>
    <x v="3"/>
  </r>
  <r>
    <n v="1368853200"/>
    <n v="1368939600"/>
    <x v="170"/>
    <x v="11"/>
    <x v="7"/>
    <x v="860"/>
    <x v="11"/>
    <x v="10"/>
    <x v="1"/>
    <x v="1"/>
  </r>
  <r>
    <n v="1448776800"/>
    <n v="1452146400"/>
    <x v="861"/>
    <x v="0"/>
    <x v="0"/>
    <x v="264"/>
    <x v="4"/>
    <x v="0"/>
    <x v="1"/>
    <x v="3"/>
  </r>
  <r>
    <n v="1296194400"/>
    <n v="1296712800"/>
    <x v="862"/>
    <x v="2"/>
    <x v="9"/>
    <x v="65"/>
    <x v="8"/>
    <x v="8"/>
    <x v="1"/>
    <x v="3"/>
  </r>
  <r>
    <n v="1517983200"/>
    <n v="1520748000"/>
    <x v="863"/>
    <x v="10"/>
    <x v="10"/>
    <x v="861"/>
    <x v="7"/>
    <x v="9"/>
    <x v="0"/>
    <x v="0"/>
  </r>
  <r>
    <n v="1478930400"/>
    <n v="1480831200"/>
    <x v="864"/>
    <x v="0"/>
    <x v="4"/>
    <x v="862"/>
    <x v="0"/>
    <x v="4"/>
    <x v="1"/>
    <x v="6"/>
  </r>
  <r>
    <n v="1426395600"/>
    <n v="1426914000"/>
    <x v="527"/>
    <x v="6"/>
    <x v="5"/>
    <x v="454"/>
    <x v="7"/>
    <x v="5"/>
    <x v="1"/>
    <x v="3"/>
  </r>
  <r>
    <n v="1446181200"/>
    <n v="1446616800"/>
    <x v="865"/>
    <x v="4"/>
    <x v="5"/>
    <x v="863"/>
    <x v="2"/>
    <x v="0"/>
    <x v="0"/>
    <x v="5"/>
  </r>
  <r>
    <n v="1514181600"/>
    <n v="1517032800"/>
    <x v="866"/>
    <x v="7"/>
    <x v="10"/>
    <x v="864"/>
    <x v="4"/>
    <x v="9"/>
    <x v="1"/>
    <x v="2"/>
  </r>
  <r>
    <n v="1311051600"/>
    <n v="1311224400"/>
    <x v="867"/>
    <x v="8"/>
    <x v="9"/>
    <x v="865"/>
    <x v="9"/>
    <x v="8"/>
    <x v="0"/>
    <x v="4"/>
  </r>
  <r>
    <n v="1564894800"/>
    <n v="1566190800"/>
    <x v="868"/>
    <x v="1"/>
    <x v="2"/>
    <x v="866"/>
    <x v="1"/>
    <x v="2"/>
    <x v="1"/>
    <x v="4"/>
  </r>
  <r>
    <n v="1567918800"/>
    <n v="1570165200"/>
    <x v="105"/>
    <x v="3"/>
    <x v="2"/>
    <x v="867"/>
    <x v="5"/>
    <x v="2"/>
    <x v="1"/>
    <x v="3"/>
  </r>
  <r>
    <n v="1386309600"/>
    <n v="1388556000"/>
    <x v="481"/>
    <x v="7"/>
    <x v="1"/>
    <x v="868"/>
    <x v="4"/>
    <x v="1"/>
    <x v="0"/>
    <x v="1"/>
  </r>
  <r>
    <n v="1301979600"/>
    <n v="1303189200"/>
    <x v="253"/>
    <x v="9"/>
    <x v="9"/>
    <x v="296"/>
    <x v="10"/>
    <x v="8"/>
    <x v="0"/>
    <x v="1"/>
  </r>
  <r>
    <n v="1493269200"/>
    <n v="1494478800"/>
    <x v="869"/>
    <x v="9"/>
    <x v="4"/>
    <x v="869"/>
    <x v="11"/>
    <x v="4"/>
    <x v="1"/>
    <x v="4"/>
  </r>
  <r>
    <n v="1478930400"/>
    <n v="1480744800"/>
    <x v="864"/>
    <x v="0"/>
    <x v="4"/>
    <x v="274"/>
    <x v="2"/>
    <x v="4"/>
    <x v="0"/>
    <x v="5"/>
  </r>
  <r>
    <n v="1555390800"/>
    <n v="1555822800"/>
    <x v="843"/>
    <x v="9"/>
    <x v="2"/>
    <x v="354"/>
    <x v="10"/>
    <x v="2"/>
    <x v="1"/>
    <x v="5"/>
  </r>
  <r>
    <n v="1456984800"/>
    <n v="1458882000"/>
    <x v="289"/>
    <x v="6"/>
    <x v="0"/>
    <x v="870"/>
    <x v="7"/>
    <x v="0"/>
    <x v="0"/>
    <x v="4"/>
  </r>
  <r>
    <n v="1411621200"/>
    <n v="1411966800"/>
    <x v="870"/>
    <x v="3"/>
    <x v="1"/>
    <x v="871"/>
    <x v="3"/>
    <x v="1"/>
    <x v="1"/>
    <x v="1"/>
  </r>
  <r>
    <n v="1525669200"/>
    <n v="1526878800"/>
    <x v="871"/>
    <x v="11"/>
    <x v="10"/>
    <x v="98"/>
    <x v="11"/>
    <x v="9"/>
    <x v="1"/>
    <x v="4"/>
  </r>
  <r>
    <n v="1450936800"/>
    <n v="1452405600"/>
    <x v="872"/>
    <x v="7"/>
    <x v="0"/>
    <x v="872"/>
    <x v="4"/>
    <x v="0"/>
    <x v="3"/>
    <x v="7"/>
  </r>
  <r>
    <n v="1413522000"/>
    <n v="1414040400"/>
    <x v="873"/>
    <x v="4"/>
    <x v="1"/>
    <x v="873"/>
    <x v="5"/>
    <x v="1"/>
    <x v="0"/>
    <x v="5"/>
  </r>
  <r>
    <n v="1541307600"/>
    <n v="1543816800"/>
    <x v="874"/>
    <x v="0"/>
    <x v="2"/>
    <x v="526"/>
    <x v="2"/>
    <x v="2"/>
    <x v="1"/>
    <x v="0"/>
  </r>
  <r>
    <n v="1357106400"/>
    <n v="1359698400"/>
    <x v="875"/>
    <x v="2"/>
    <x v="7"/>
    <x v="874"/>
    <x v="8"/>
    <x v="10"/>
    <x v="0"/>
    <x v="3"/>
  </r>
  <r>
    <n v="1390197600"/>
    <n v="1390629600"/>
    <x v="876"/>
    <x v="2"/>
    <x v="1"/>
    <x v="875"/>
    <x v="4"/>
    <x v="1"/>
    <x v="3"/>
    <x v="3"/>
  </r>
  <r>
    <n v="1265868000"/>
    <n v="1267077600"/>
    <x v="877"/>
    <x v="10"/>
    <x v="6"/>
    <x v="876"/>
    <x v="8"/>
    <x v="6"/>
    <x v="0"/>
    <x v="1"/>
  </r>
  <r>
    <n v="1467176400"/>
    <n v="1467781200"/>
    <x v="878"/>
    <x v="5"/>
    <x v="0"/>
    <x v="877"/>
    <x v="9"/>
    <x v="0"/>
    <x v="3"/>
    <x v="0"/>
  </r>
  <r>
    <m/>
    <m/>
    <x v="879"/>
    <x v="12"/>
    <x v="11"/>
    <x v="878"/>
    <x v="12"/>
    <x v="11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1C1C6-F0A8-4CD9-B640-88963E0F02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Count of outcome" fld="9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92022-71A2-4C20-B9EC-01CE73809C6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2">
    <pageField fld="12" hier="-1"/>
    <pageField fld="19" hier="-1"/>
  </pageFields>
  <dataFields count="1">
    <dataField name="Count of outcome" fld="9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871D8-F581-4A93-91DD-43331CFEF22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4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4">
        <item x="0"/>
        <item x="7"/>
        <item x="2"/>
        <item x="10"/>
        <item x="6"/>
        <item x="9"/>
        <item x="11"/>
        <item x="5"/>
        <item x="8"/>
        <item x="1"/>
        <item x="3"/>
        <item x="4"/>
        <item h="1" x="12"/>
        <item t="default"/>
      </items>
    </pivotField>
    <pivotField axis="axisPage" showAll="0">
      <items count="13">
        <item x="6"/>
        <item x="9"/>
        <item x="3"/>
        <item x="7"/>
        <item x="1"/>
        <item x="5"/>
        <item x="0"/>
        <item x="4"/>
        <item x="10"/>
        <item x="2"/>
        <item x="8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2"/>
        <item x="0"/>
        <item x="4"/>
        <item x="8"/>
        <item x="7"/>
        <item x="10"/>
        <item x="11"/>
        <item x="6"/>
        <item x="9"/>
        <item x="1"/>
        <item x="3"/>
        <item x="5"/>
        <item h="1" x="12"/>
        <item t="default"/>
      </items>
    </pivotField>
    <pivotField showAll="0">
      <items count="13">
        <item x="6"/>
        <item x="8"/>
        <item x="3"/>
        <item x="10"/>
        <item x="1"/>
        <item x="5"/>
        <item x="0"/>
        <item x="4"/>
        <item x="9"/>
        <item x="2"/>
        <item x="7"/>
        <item x="11"/>
        <item t="default"/>
      </items>
    </pivotField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4">
    <i>
      <x/>
    </i>
    <i>
      <x v="1"/>
    </i>
    <i>
      <x v="3"/>
    </i>
    <i t="grand">
      <x/>
    </i>
  </colItems>
  <pageFields count="2">
    <pageField fld="9" hier="-1"/>
    <pageField fld="4" hier="-1"/>
  </pageFields>
  <dataFields count="1">
    <dataField name="Count of outcome" fld="8" subtotal="count" baseField="6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BDFC4-7BE9-489E-BF35-CED8CAA828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>
      <items count="990">
        <item x="647"/>
        <item x="705"/>
        <item x="288"/>
        <item x="362"/>
        <item x="370"/>
        <item x="398"/>
        <item x="82"/>
        <item x="346"/>
        <item x="300"/>
        <item x="293"/>
        <item x="785"/>
        <item x="797"/>
        <item x="734"/>
        <item x="735"/>
        <item x="943"/>
        <item x="939"/>
        <item x="809"/>
        <item x="276"/>
        <item x="433"/>
        <item x="1"/>
        <item x="587"/>
        <item x="673"/>
        <item x="213"/>
        <item x="101"/>
        <item x="543"/>
        <item x="446"/>
        <item x="582"/>
        <item x="246"/>
        <item x="681"/>
        <item x="502"/>
        <item x="97"/>
        <item x="173"/>
        <item x="966"/>
        <item x="828"/>
        <item x="811"/>
        <item x="901"/>
        <item x="556"/>
        <item x="954"/>
        <item x="770"/>
        <item x="886"/>
        <item x="748"/>
        <item x="946"/>
        <item x="363"/>
        <item x="371"/>
        <item x="778"/>
        <item x="756"/>
        <item x="114"/>
        <item x="490"/>
        <item x="62"/>
        <item x="181"/>
        <item x="396"/>
        <item x="737"/>
        <item x="701"/>
        <item x="284"/>
        <item x="519"/>
        <item x="622"/>
        <item x="200"/>
        <item x="72"/>
        <item x="409"/>
        <item x="73"/>
        <item x="44"/>
        <item x="753"/>
        <item x="843"/>
        <item x="16"/>
        <item x="80"/>
        <item x="251"/>
        <item x="616"/>
        <item x="807"/>
        <item x="258"/>
        <item x="108"/>
        <item x="364"/>
        <item x="279"/>
        <item x="464"/>
        <item x="423"/>
        <item x="243"/>
        <item x="750"/>
        <item x="833"/>
        <item x="491"/>
        <item x="303"/>
        <item x="869"/>
        <item x="678"/>
        <item x="498"/>
        <item x="726"/>
        <item x="709"/>
        <item x="476"/>
        <item x="442"/>
        <item x="244"/>
        <item x="837"/>
        <item x="648"/>
        <item x="528"/>
        <item x="977"/>
        <item x="913"/>
        <item x="531"/>
        <item x="898"/>
        <item x="47"/>
        <item x="707"/>
        <item x="392"/>
        <item x="664"/>
        <item x="817"/>
        <item x="290"/>
        <item x="692"/>
        <item x="242"/>
        <item x="42"/>
        <item x="330"/>
        <item x="204"/>
        <item x="682"/>
        <item x="980"/>
        <item x="516"/>
        <item x="206"/>
        <item x="168"/>
        <item x="151"/>
        <item x="237"/>
        <item x="229"/>
        <item x="605"/>
        <item x="239"/>
        <item x="176"/>
        <item x="166"/>
        <item x="492"/>
        <item x="723"/>
        <item x="351"/>
        <item x="889"/>
        <item x="749"/>
        <item x="223"/>
        <item x="312"/>
        <item x="816"/>
        <item x="48"/>
        <item x="853"/>
        <item x="953"/>
        <item x="33"/>
        <item x="113"/>
        <item x="962"/>
        <item x="360"/>
        <item x="262"/>
        <item x="872"/>
        <item x="557"/>
        <item x="570"/>
        <item x="808"/>
        <item x="124"/>
        <item x="942"/>
        <item x="225"/>
        <item x="471"/>
        <item x="263"/>
        <item x="194"/>
        <item x="374"/>
        <item x="106"/>
        <item x="663"/>
        <item x="677"/>
        <item x="178"/>
        <item x="814"/>
        <item x="846"/>
        <item x="404"/>
        <item x="952"/>
        <item x="436"/>
        <item x="728"/>
        <item x="455"/>
        <item x="813"/>
        <item x="854"/>
        <item x="864"/>
        <item x="576"/>
        <item x="839"/>
        <item x="956"/>
        <item x="218"/>
        <item x="23"/>
        <item x="463"/>
        <item x="29"/>
        <item x="7"/>
        <item x="277"/>
        <item x="245"/>
        <item x="38"/>
        <item x="579"/>
        <item x="964"/>
        <item x="897"/>
        <item x="727"/>
        <item x="468"/>
        <item x="401"/>
        <item x="823"/>
        <item x="261"/>
        <item x="696"/>
        <item x="133"/>
        <item x="626"/>
        <item x="311"/>
        <item x="31"/>
        <item x="179"/>
        <item x="566"/>
        <item x="488"/>
        <item x="271"/>
        <item x="94"/>
        <item x="78"/>
        <item x="357"/>
        <item x="196"/>
        <item x="950"/>
        <item x="313"/>
        <item x="183"/>
        <item x="812"/>
        <item x="422"/>
        <item x="304"/>
        <item x="467"/>
        <item x="545"/>
        <item x="603"/>
        <item x="102"/>
        <item x="619"/>
        <item x="366"/>
        <item x="540"/>
        <item x="59"/>
        <item x="248"/>
        <item x="367"/>
        <item x="861"/>
        <item x="544"/>
        <item x="762"/>
        <item x="716"/>
        <item x="112"/>
        <item x="795"/>
        <item x="257"/>
        <item x="615"/>
        <item x="818"/>
        <item x="10"/>
        <item x="536"/>
        <item x="798"/>
        <item x="137"/>
        <item x="88"/>
        <item x="481"/>
        <item x="224"/>
        <item x="92"/>
        <item x="881"/>
        <item x="745"/>
        <item x="68"/>
        <item x="162"/>
        <item x="268"/>
        <item x="89"/>
        <item x="891"/>
        <item x="850"/>
        <item x="612"/>
        <item x="710"/>
        <item x="13"/>
        <item x="274"/>
        <item x="552"/>
        <item x="922"/>
        <item x="659"/>
        <item x="804"/>
        <item x="873"/>
        <item x="912"/>
        <item x="838"/>
        <item x="907"/>
        <item x="565"/>
        <item x="145"/>
        <item x="475"/>
        <item x="65"/>
        <item x="266"/>
        <item x="743"/>
        <item x="760"/>
        <item x="882"/>
        <item x="142"/>
        <item x="186"/>
        <item x="391"/>
        <item x="740"/>
        <item x="870"/>
        <item x="960"/>
        <item x="58"/>
        <item x="684"/>
        <item x="358"/>
        <item x="803"/>
        <item x="381"/>
        <item x="81"/>
        <item x="914"/>
        <item x="551"/>
        <item x="140"/>
        <item x="638"/>
        <item x="157"/>
        <item x="485"/>
        <item x="149"/>
        <item x="121"/>
        <item x="563"/>
        <item x="96"/>
        <item x="918"/>
        <item x="975"/>
        <item x="25"/>
        <item x="217"/>
        <item x="774"/>
        <item x="57"/>
        <item x="119"/>
        <item x="41"/>
        <item x="739"/>
        <item x="921"/>
        <item x="247"/>
        <item x="878"/>
        <item x="286"/>
        <item x="591"/>
        <item x="757"/>
        <item x="841"/>
        <item x="596"/>
        <item x="621"/>
        <item x="561"/>
        <item x="310"/>
        <item x="792"/>
        <item x="593"/>
        <item x="331"/>
        <item x="553"/>
        <item x="900"/>
        <item x="439"/>
        <item x="836"/>
        <item x="793"/>
        <item x="99"/>
        <item x="212"/>
        <item x="228"/>
        <item x="801"/>
        <item x="777"/>
        <item x="428"/>
        <item x="680"/>
        <item x="487"/>
        <item x="649"/>
        <item x="765"/>
        <item x="830"/>
        <item x="670"/>
        <item x="49"/>
        <item x="611"/>
        <item x="884"/>
        <item x="790"/>
        <item x="601"/>
        <item x="863"/>
        <item x="462"/>
        <item x="852"/>
        <item x="600"/>
        <item x="333"/>
        <item x="388"/>
        <item x="107"/>
        <item x="564"/>
        <item x="43"/>
        <item x="855"/>
        <item x="722"/>
        <item x="329"/>
        <item x="355"/>
        <item x="253"/>
        <item x="858"/>
        <item x="466"/>
        <item x="379"/>
        <item x="909"/>
        <item x="403"/>
        <item x="923"/>
        <item x="267"/>
        <item x="499"/>
        <item x="337"/>
        <item x="435"/>
        <item x="484"/>
        <item x="969"/>
        <item x="470"/>
        <item x="55"/>
        <item x="754"/>
        <item x="441"/>
        <item x="661"/>
        <item x="911"/>
        <item x="694"/>
        <item x="608"/>
        <item x="117"/>
        <item x="395"/>
        <item x="5"/>
        <item x="359"/>
        <item x="382"/>
        <item x="457"/>
        <item x="231"/>
        <item x="599"/>
        <item x="278"/>
        <item x="610"/>
        <item x="862"/>
        <item x="879"/>
        <item x="40"/>
        <item x="226"/>
        <item x="746"/>
        <item x="86"/>
        <item x="394"/>
        <item x="747"/>
        <item x="321"/>
        <item x="720"/>
        <item x="924"/>
        <item x="323"/>
        <item x="894"/>
        <item x="542"/>
        <item x="172"/>
        <item x="895"/>
        <item x="857"/>
        <item x="67"/>
        <item x="159"/>
        <item x="594"/>
        <item x="706"/>
        <item x="437"/>
        <item x="938"/>
        <item x="30"/>
        <item x="378"/>
        <item x="361"/>
        <item x="618"/>
        <item x="125"/>
        <item x="932"/>
        <item x="17"/>
        <item x="236"/>
        <item x="368"/>
        <item x="529"/>
        <item x="700"/>
        <item x="232"/>
        <item x="259"/>
        <item x="824"/>
        <item x="983"/>
        <item x="742"/>
        <item x="36"/>
        <item x="715"/>
        <item x="890"/>
        <item x="522"/>
        <item x="904"/>
        <item x="609"/>
        <item x="130"/>
        <item x="215"/>
        <item x="963"/>
        <item x="589"/>
        <item x="825"/>
        <item x="712"/>
        <item x="691"/>
        <item x="972"/>
        <item x="211"/>
        <item x="623"/>
        <item x="550"/>
        <item x="34"/>
        <item x="75"/>
        <item x="35"/>
        <item x="676"/>
        <item x="532"/>
        <item x="161"/>
        <item x="120"/>
        <item x="703"/>
        <item x="581"/>
        <item x="383"/>
        <item x="256"/>
        <item x="971"/>
        <item x="517"/>
        <item x="637"/>
        <item x="105"/>
        <item x="60"/>
        <item x="297"/>
        <item x="56"/>
        <item x="967"/>
        <item x="104"/>
        <item x="832"/>
        <item x="702"/>
        <item x="685"/>
        <item x="775"/>
        <item x="458"/>
        <item x="53"/>
        <item x="37"/>
        <item x="847"/>
        <item x="607"/>
        <item x="508"/>
        <item x="829"/>
        <item x="559"/>
        <item x="221"/>
        <item x="554"/>
        <item x="272"/>
        <item x="165"/>
        <item x="955"/>
        <item x="730"/>
        <item x="143"/>
        <item x="766"/>
        <item x="202"/>
        <item x="717"/>
        <item x="689"/>
        <item x="327"/>
        <item x="461"/>
        <item x="840"/>
        <item x="84"/>
        <item x="306"/>
        <item x="405"/>
        <item x="2"/>
        <item x="602"/>
        <item x="85"/>
        <item x="806"/>
        <item x="393"/>
        <item x="144"/>
        <item x="417"/>
        <item x="597"/>
        <item x="883"/>
        <item x="22"/>
        <item x="699"/>
        <item x="241"/>
        <item x="349"/>
        <item x="419"/>
        <item x="945"/>
        <item x="646"/>
        <item x="815"/>
        <item x="786"/>
        <item x="332"/>
        <item x="70"/>
        <item x="352"/>
        <item x="416"/>
        <item x="264"/>
        <item x="434"/>
        <item x="669"/>
        <item x="448"/>
        <item x="336"/>
        <item x="697"/>
        <item x="193"/>
        <item x="74"/>
        <item x="387"/>
        <item x="665"/>
        <item x="164"/>
        <item x="148"/>
        <item x="604"/>
        <item x="254"/>
        <item x="636"/>
        <item x="111"/>
        <item x="227"/>
        <item x="598"/>
        <item x="580"/>
        <item x="949"/>
        <item x="506"/>
        <item x="452"/>
        <item x="875"/>
        <item x="118"/>
        <item x="917"/>
        <item x="533"/>
        <item x="432"/>
        <item x="132"/>
        <item x="880"/>
        <item x="776"/>
        <item x="46"/>
        <item x="334"/>
        <item x="630"/>
        <item x="472"/>
        <item x="844"/>
        <item x="764"/>
        <item x="755"/>
        <item x="979"/>
        <item x="95"/>
        <item x="424"/>
        <item x="24"/>
        <item x="147"/>
        <item x="919"/>
        <item x="20"/>
        <item x="504"/>
        <item x="513"/>
        <item x="569"/>
        <item x="927"/>
        <item x="789"/>
        <item x="233"/>
        <item x="822"/>
        <item x="957"/>
        <item x="460"/>
        <item x="71"/>
        <item x="281"/>
        <item x="794"/>
        <item x="772"/>
        <item x="851"/>
        <item x="28"/>
        <item x="408"/>
        <item x="453"/>
        <item x="845"/>
        <item x="240"/>
        <item x="515"/>
        <item x="141"/>
        <item x="486"/>
        <item x="207"/>
        <item x="575"/>
        <item x="555"/>
        <item x="131"/>
        <item x="683"/>
        <item x="477"/>
        <item x="831"/>
        <item x="711"/>
        <item x="163"/>
        <item x="158"/>
        <item x="592"/>
        <item x="779"/>
        <item x="523"/>
        <item x="835"/>
        <item x="698"/>
        <item x="220"/>
        <item x="548"/>
        <item x="656"/>
        <item x="287"/>
        <item x="238"/>
        <item x="64"/>
        <item x="674"/>
        <item x="335"/>
        <item x="275"/>
        <item x="177"/>
        <item x="138"/>
        <item x="527"/>
        <item x="210"/>
        <item x="339"/>
        <item x="296"/>
        <item x="320"/>
        <item x="567"/>
        <item x="222"/>
        <item x="152"/>
        <item x="640"/>
        <item x="61"/>
        <item x="744"/>
        <item x="500"/>
        <item x="805"/>
        <item x="725"/>
        <item x="51"/>
        <item x="526"/>
        <item x="280"/>
        <item x="324"/>
        <item x="426"/>
        <item x="686"/>
        <item x="724"/>
        <item x="456"/>
        <item x="860"/>
        <item x="54"/>
        <item x="826"/>
        <item x="134"/>
        <item x="402"/>
        <item x="12"/>
        <item x="252"/>
        <item x="719"/>
        <item x="541"/>
        <item x="641"/>
        <item x="645"/>
        <item x="780"/>
        <item x="116"/>
        <item x="978"/>
        <item x="115"/>
        <item x="791"/>
        <item x="761"/>
        <item x="32"/>
        <item x="675"/>
        <item x="400"/>
        <item x="948"/>
        <item x="970"/>
        <item x="876"/>
        <item x="411"/>
        <item x="951"/>
        <item x="340"/>
        <item x="693"/>
        <item x="521"/>
        <item x="688"/>
        <item x="520"/>
        <item x="560"/>
        <item x="671"/>
        <item x="283"/>
        <item x="628"/>
        <item x="171"/>
        <item x="429"/>
        <item x="302"/>
        <item x="443"/>
        <item x="586"/>
        <item x="654"/>
        <item x="933"/>
        <item x="478"/>
        <item x="771"/>
        <item x="524"/>
        <item x="338"/>
        <item x="27"/>
        <item x="632"/>
        <item x="584"/>
        <item x="201"/>
        <item x="90"/>
        <item x="629"/>
        <item x="160"/>
        <item x="76"/>
        <item x="981"/>
        <item x="867"/>
        <item x="620"/>
        <item x="657"/>
        <item x="802"/>
        <item x="265"/>
        <item x="230"/>
        <item x="384"/>
        <item x="308"/>
        <item x="827"/>
        <item x="175"/>
        <item x="307"/>
        <item x="965"/>
        <item x="155"/>
        <item x="984"/>
        <item x="583"/>
        <item x="535"/>
        <item x="920"/>
        <item x="184"/>
        <item x="347"/>
        <item x="135"/>
        <item x="505"/>
        <item x="497"/>
        <item x="940"/>
        <item x="79"/>
        <item x="848"/>
        <item x="4"/>
        <item x="865"/>
        <item x="182"/>
        <item x="819"/>
        <item x="189"/>
        <item x="751"/>
        <item x="369"/>
        <item x="427"/>
        <item x="679"/>
        <item x="209"/>
        <item x="973"/>
        <item x="18"/>
        <item x="14"/>
        <item x="315"/>
        <item x="341"/>
        <item x="390"/>
        <item x="768"/>
        <item x="154"/>
        <item x="572"/>
        <item x="585"/>
        <item x="931"/>
        <item x="624"/>
        <item x="631"/>
        <item x="122"/>
        <item x="150"/>
        <item x="874"/>
        <item x="660"/>
        <item x="577"/>
        <item x="418"/>
        <item x="687"/>
        <item x="397"/>
        <item x="380"/>
        <item x="449"/>
        <item x="195"/>
        <item x="643"/>
        <item x="937"/>
        <item x="571"/>
        <item x="800"/>
        <item x="625"/>
        <item x="929"/>
        <item x="410"/>
        <item x="87"/>
        <item x="180"/>
        <item x="732"/>
        <item x="958"/>
        <item x="985"/>
        <item x="93"/>
        <item x="128"/>
        <item x="652"/>
        <item x="941"/>
        <item x="109"/>
        <item x="690"/>
        <item x="3"/>
        <item x="353"/>
        <item x="153"/>
        <item x="908"/>
        <item x="547"/>
        <item x="906"/>
        <item x="903"/>
        <item x="415"/>
        <item x="759"/>
        <item x="986"/>
        <item x="987"/>
        <item x="450"/>
        <item x="634"/>
        <item x="666"/>
        <item x="511"/>
        <item x="414"/>
        <item x="295"/>
        <item x="788"/>
        <item x="373"/>
        <item x="289"/>
        <item x="568"/>
        <item x="474"/>
        <item x="655"/>
        <item x="430"/>
        <item x="695"/>
        <item x="250"/>
        <item x="342"/>
        <item x="198"/>
        <item x="348"/>
        <item x="480"/>
        <item x="156"/>
        <item x="982"/>
        <item x="888"/>
        <item x="976"/>
        <item x="578"/>
        <item x="9"/>
        <item x="127"/>
        <item x="298"/>
        <item x="820"/>
        <item x="842"/>
        <item x="796"/>
        <item x="39"/>
        <item x="773"/>
        <item x="810"/>
        <item x="902"/>
        <item x="445"/>
        <item x="718"/>
        <item x="926"/>
        <item x="763"/>
        <item x="928"/>
        <item x="769"/>
        <item x="613"/>
        <item x="19"/>
        <item x="644"/>
        <item x="91"/>
        <item x="639"/>
        <item x="26"/>
        <item x="11"/>
        <item x="496"/>
        <item x="45"/>
        <item x="15"/>
        <item x="653"/>
        <item x="77"/>
        <item x="425"/>
        <item x="406"/>
        <item x="325"/>
        <item x="916"/>
        <item x="192"/>
        <item x="66"/>
        <item x="216"/>
        <item x="562"/>
        <item x="451"/>
        <item x="549"/>
        <item x="413"/>
        <item x="667"/>
        <item x="856"/>
        <item x="627"/>
        <item x="512"/>
        <item x="650"/>
        <item x="343"/>
        <item x="234"/>
        <item x="642"/>
        <item x="21"/>
        <item x="465"/>
        <item x="421"/>
        <item x="377"/>
        <item x="399"/>
        <item x="974"/>
        <item x="968"/>
        <item x="503"/>
        <item x="509"/>
        <item x="385"/>
        <item x="469"/>
        <item x="871"/>
        <item x="205"/>
        <item x="318"/>
        <item x="126"/>
        <item x="326"/>
        <item x="190"/>
        <item x="534"/>
        <item x="83"/>
        <item x="868"/>
        <item x="781"/>
        <item x="713"/>
        <item x="354"/>
        <item x="905"/>
        <item x="407"/>
        <item x="294"/>
        <item x="849"/>
        <item x="741"/>
        <item x="350"/>
        <item x="440"/>
        <item x="345"/>
        <item x="752"/>
        <item x="494"/>
        <item x="52"/>
        <item x="784"/>
        <item x="314"/>
        <item x="98"/>
        <item x="668"/>
        <item x="658"/>
        <item x="729"/>
        <item x="518"/>
        <item x="934"/>
        <item x="273"/>
        <item x="187"/>
        <item x="185"/>
        <item x="301"/>
        <item x="167"/>
        <item x="260"/>
        <item x="758"/>
        <item x="482"/>
        <item x="834"/>
        <item x="459"/>
        <item x="782"/>
        <item x="799"/>
        <item x="738"/>
        <item x="733"/>
        <item x="473"/>
        <item x="877"/>
        <item x="614"/>
        <item x="959"/>
        <item x="887"/>
        <item x="269"/>
        <item x="936"/>
        <item x="454"/>
        <item x="174"/>
        <item x="783"/>
        <item x="866"/>
        <item x="438"/>
        <item x="103"/>
        <item x="708"/>
        <item x="444"/>
        <item x="537"/>
        <item x="322"/>
        <item x="69"/>
        <item x="507"/>
        <item x="489"/>
        <item x="495"/>
        <item x="859"/>
        <item x="188"/>
        <item x="255"/>
        <item x="328"/>
        <item x="510"/>
        <item x="961"/>
        <item x="208"/>
        <item x="6"/>
        <item x="139"/>
        <item x="662"/>
        <item x="309"/>
        <item x="704"/>
        <item x="896"/>
        <item x="191"/>
        <item x="8"/>
        <item x="899"/>
        <item x="316"/>
        <item x="944"/>
        <item x="365"/>
        <item x="573"/>
        <item x="282"/>
        <item x="123"/>
        <item x="915"/>
        <item x="672"/>
        <item x="721"/>
        <item x="285"/>
        <item x="146"/>
        <item x="574"/>
        <item x="431"/>
        <item x="635"/>
        <item x="479"/>
        <item x="292"/>
        <item x="539"/>
        <item x="317"/>
        <item x="530"/>
        <item x="110"/>
        <item x="344"/>
        <item x="787"/>
        <item x="376"/>
        <item x="501"/>
        <item x="606"/>
        <item x="483"/>
        <item x="372"/>
        <item x="930"/>
        <item x="736"/>
        <item x="588"/>
        <item x="558"/>
        <item x="893"/>
        <item x="63"/>
        <item x="356"/>
        <item x="633"/>
        <item x="386"/>
        <item x="525"/>
        <item x="412"/>
        <item x="235"/>
        <item x="420"/>
        <item x="170"/>
        <item x="767"/>
        <item x="375"/>
        <item x="935"/>
        <item x="291"/>
        <item x="319"/>
        <item x="197"/>
        <item x="219"/>
        <item x="651"/>
        <item x="305"/>
        <item x="389"/>
        <item x="590"/>
        <item x="514"/>
        <item x="885"/>
        <item x="299"/>
        <item x="947"/>
        <item x="714"/>
        <item x="546"/>
        <item x="447"/>
        <item x="214"/>
        <item x="595"/>
        <item x="203"/>
        <item x="136"/>
        <item x="129"/>
        <item x="617"/>
        <item x="249"/>
        <item x="169"/>
        <item x="538"/>
        <item x="731"/>
        <item x="50"/>
        <item x="199"/>
        <item x="892"/>
        <item x="925"/>
        <item x="270"/>
        <item x="821"/>
        <item x="100"/>
        <item x="493"/>
        <item x="910"/>
        <item x="0"/>
        <item x="988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2" hier="-1"/>
  </pageFields>
  <dataFields count="1">
    <dataField name="Average of Percent Funded" fld="8" subtotal="average" baseField="19" baseItem="0"/>
  </dataFields>
  <formats count="2">
    <format dxfId="38">
      <pivotArea collapsedLevelsAreSubtotals="1" fieldPosition="0">
        <references count="1">
          <reference field="19" count="0"/>
        </references>
      </pivotArea>
    </format>
    <format dxfId="3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topLeftCell="C1" workbookViewId="0">
      <selection sqref="A1:XFD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2" customWidth="1"/>
    <col min="4" max="4" width="11.796875" style="5" customWidth="1"/>
    <col min="5" max="5" width="11.19921875" style="5"/>
    <col min="9" max="9" width="11.19921875" style="27"/>
    <col min="11" max="11" width="13" bestFit="1" customWidth="1"/>
    <col min="12" max="12" width="13" customWidth="1"/>
    <col min="15" max="15" width="11.296875" customWidth="1"/>
    <col min="16" max="16" width="11.19921875" bestFit="1" customWidth="1"/>
    <col min="17" max="17" width="13.59765625" style="15" customWidth="1"/>
    <col min="18" max="18" width="11.19921875" style="12" customWidth="1"/>
    <col min="21" max="21" width="28" bestFit="1" customWidth="1"/>
    <col min="22" max="22" width="13.69921875" customWidth="1"/>
  </cols>
  <sheetData>
    <row r="1" spans="1:23" s="1" customFormat="1" ht="46.8" x14ac:dyDescent="0.3">
      <c r="A1" s="1" t="s">
        <v>2025</v>
      </c>
      <c r="B1" s="1" t="s">
        <v>0</v>
      </c>
      <c r="C1" s="1" t="s">
        <v>1</v>
      </c>
      <c r="D1" s="4" t="s">
        <v>2027</v>
      </c>
      <c r="E1" s="4" t="s">
        <v>2028</v>
      </c>
      <c r="F1" s="1" t="s">
        <v>2029</v>
      </c>
      <c r="G1" s="1" t="s">
        <v>2030</v>
      </c>
      <c r="H1" s="1" t="s">
        <v>2035</v>
      </c>
      <c r="I1" s="25" t="s">
        <v>2034</v>
      </c>
      <c r="J1" s="1" t="s">
        <v>2</v>
      </c>
      <c r="K1" s="1" t="s">
        <v>3</v>
      </c>
      <c r="L1" s="1" t="s">
        <v>2104</v>
      </c>
      <c r="M1" s="1" t="s">
        <v>4</v>
      </c>
      <c r="N1" s="1" t="s">
        <v>5</v>
      </c>
      <c r="O1" s="1" t="s">
        <v>6</v>
      </c>
      <c r="P1" s="1" t="s">
        <v>7</v>
      </c>
      <c r="Q1" s="14" t="s">
        <v>2076</v>
      </c>
      <c r="R1" s="10" t="s">
        <v>2077</v>
      </c>
      <c r="S1" s="1" t="s">
        <v>8</v>
      </c>
      <c r="T1" s="1" t="s">
        <v>9</v>
      </c>
      <c r="U1" s="1" t="s">
        <v>2026</v>
      </c>
      <c r="V1" s="1" t="s">
        <v>2101</v>
      </c>
      <c r="W1" s="1" t="s">
        <v>2070</v>
      </c>
    </row>
    <row r="2" spans="1:23" x14ac:dyDescent="0.3">
      <c r="A2">
        <v>0</v>
      </c>
      <c r="B2" t="s">
        <v>10</v>
      </c>
      <c r="C2" s="2" t="s">
        <v>11</v>
      </c>
      <c r="D2" s="5">
        <v>100</v>
      </c>
      <c r="E2" s="5">
        <v>0</v>
      </c>
      <c r="F2" s="3">
        <f>D2*0.6956</f>
        <v>69.56</v>
      </c>
      <c r="G2" s="3">
        <f>E2*0.7464</f>
        <v>0</v>
      </c>
      <c r="H2" s="6">
        <f t="shared" ref="H2:H65" si="0">G2-F2</f>
        <v>-69.56</v>
      </c>
      <c r="I2" s="26">
        <f t="shared" ref="I2:I65" si="1">G2/F2</f>
        <v>0</v>
      </c>
      <c r="J2" t="s">
        <v>12</v>
      </c>
      <c r="K2">
        <v>0</v>
      </c>
      <c r="L2" s="7">
        <f t="shared" ref="L2:L65" si="2">IF(G2=0,0,F2/K2)</f>
        <v>0</v>
      </c>
      <c r="M2" t="s">
        <v>13</v>
      </c>
      <c r="N2" t="s">
        <v>14</v>
      </c>
      <c r="O2">
        <v>1448690400</v>
      </c>
      <c r="P2">
        <v>1450159200</v>
      </c>
      <c r="Q2" s="15">
        <f t="shared" ref="Q2:Q65" si="3">(((O2/60)/60)/24)+DATE(1970,15,1)</f>
        <v>42760.25</v>
      </c>
      <c r="R2" s="11">
        <f t="shared" ref="R2:R65" si="4">(((P2/60)/60)/24)+DATE(1970,15,1)</f>
        <v>42777.25</v>
      </c>
      <c r="S2" t="b">
        <v>0</v>
      </c>
      <c r="T2" t="b">
        <v>0</v>
      </c>
      <c r="U2" t="s">
        <v>15</v>
      </c>
      <c r="V2" t="s">
        <v>2037</v>
      </c>
      <c r="W2" t="s">
        <v>2038</v>
      </c>
    </row>
    <row r="3" spans="1:23" x14ac:dyDescent="0.3">
      <c r="A3">
        <v>1</v>
      </c>
      <c r="B3" t="s">
        <v>16</v>
      </c>
      <c r="C3" s="2" t="s">
        <v>17</v>
      </c>
      <c r="D3" s="5">
        <v>1400</v>
      </c>
      <c r="E3" s="5">
        <v>14560</v>
      </c>
      <c r="F3">
        <f>D3</f>
        <v>1400</v>
      </c>
      <c r="G3">
        <f>E3</f>
        <v>14560</v>
      </c>
      <c r="H3" s="6">
        <f t="shared" si="0"/>
        <v>13160</v>
      </c>
      <c r="I3" s="26">
        <f t="shared" si="1"/>
        <v>10.4</v>
      </c>
      <c r="J3" t="s">
        <v>18</v>
      </c>
      <c r="K3">
        <v>158</v>
      </c>
      <c r="L3" s="7">
        <f t="shared" si="2"/>
        <v>8.8607594936708853</v>
      </c>
      <c r="M3" t="s">
        <v>19</v>
      </c>
      <c r="N3" t="s">
        <v>20</v>
      </c>
      <c r="O3">
        <v>1408424400</v>
      </c>
      <c r="P3">
        <v>1408597200</v>
      </c>
      <c r="Q3" s="15">
        <f t="shared" si="3"/>
        <v>42294.208333333336</v>
      </c>
      <c r="R3" s="11">
        <f t="shared" si="4"/>
        <v>42296.208333333336</v>
      </c>
      <c r="S3" t="b">
        <v>0</v>
      </c>
      <c r="T3" t="b">
        <v>1</v>
      </c>
      <c r="U3" t="s">
        <v>21</v>
      </c>
      <c r="V3" t="s">
        <v>2039</v>
      </c>
      <c r="W3" t="s">
        <v>2040</v>
      </c>
    </row>
    <row r="4" spans="1:23" ht="31.2" x14ac:dyDescent="0.3">
      <c r="A4">
        <v>2</v>
      </c>
      <c r="B4" t="s">
        <v>22</v>
      </c>
      <c r="C4" s="2" t="s">
        <v>23</v>
      </c>
      <c r="D4" s="5">
        <v>108400</v>
      </c>
      <c r="E4" s="5">
        <v>142523</v>
      </c>
      <c r="F4" s="3">
        <f>D4*0.6956</f>
        <v>75403.039999999994</v>
      </c>
      <c r="G4" s="3">
        <f>E4*0.6956</f>
        <v>99138.998800000001</v>
      </c>
      <c r="H4" s="6">
        <f t="shared" si="0"/>
        <v>23735.958800000008</v>
      </c>
      <c r="I4" s="26">
        <f t="shared" si="1"/>
        <v>1.3147878228782288</v>
      </c>
      <c r="J4" t="s">
        <v>18</v>
      </c>
      <c r="K4">
        <v>1425</v>
      </c>
      <c r="L4" s="7">
        <f t="shared" si="2"/>
        <v>52.914414035087717</v>
      </c>
      <c r="M4" t="s">
        <v>24</v>
      </c>
      <c r="N4" t="s">
        <v>25</v>
      </c>
      <c r="O4">
        <v>1384668000</v>
      </c>
      <c r="P4">
        <v>1384840800</v>
      </c>
      <c r="Q4" s="15">
        <f t="shared" si="3"/>
        <v>42019.25</v>
      </c>
      <c r="R4" s="11">
        <f t="shared" si="4"/>
        <v>42021.25</v>
      </c>
      <c r="S4" t="b">
        <v>0</v>
      </c>
      <c r="T4" t="b">
        <v>0</v>
      </c>
      <c r="U4" t="s">
        <v>26</v>
      </c>
      <c r="V4" t="s">
        <v>2041</v>
      </c>
      <c r="W4" t="s">
        <v>2042</v>
      </c>
    </row>
    <row r="5" spans="1:23" ht="31.2" x14ac:dyDescent="0.3">
      <c r="A5">
        <v>3</v>
      </c>
      <c r="B5" t="s">
        <v>27</v>
      </c>
      <c r="C5" s="2" t="s">
        <v>28</v>
      </c>
      <c r="D5" s="5">
        <v>4200</v>
      </c>
      <c r="E5" s="5">
        <v>2477</v>
      </c>
      <c r="F5">
        <f>D5</f>
        <v>4200</v>
      </c>
      <c r="G5">
        <f>E5</f>
        <v>2477</v>
      </c>
      <c r="H5" s="6">
        <f t="shared" si="0"/>
        <v>-1723</v>
      </c>
      <c r="I5" s="26">
        <f t="shared" si="1"/>
        <v>0.58976190476190471</v>
      </c>
      <c r="J5" t="s">
        <v>12</v>
      </c>
      <c r="K5">
        <v>24</v>
      </c>
      <c r="L5" s="7">
        <f t="shared" si="2"/>
        <v>175</v>
      </c>
      <c r="M5" t="s">
        <v>19</v>
      </c>
      <c r="N5" t="s">
        <v>20</v>
      </c>
      <c r="O5">
        <v>1565499600</v>
      </c>
      <c r="P5">
        <v>1568955600</v>
      </c>
      <c r="Q5" s="15">
        <f t="shared" si="3"/>
        <v>44112.208333333328</v>
      </c>
      <c r="R5" s="11">
        <f t="shared" si="4"/>
        <v>44152.208333333328</v>
      </c>
      <c r="S5" t="b">
        <v>0</v>
      </c>
      <c r="T5" t="b">
        <v>0</v>
      </c>
      <c r="U5" t="s">
        <v>21</v>
      </c>
      <c r="V5" t="s">
        <v>2039</v>
      </c>
      <c r="W5" t="s">
        <v>2040</v>
      </c>
    </row>
    <row r="6" spans="1:23" x14ac:dyDescent="0.3">
      <c r="A6">
        <v>4</v>
      </c>
      <c r="B6" t="s">
        <v>29</v>
      </c>
      <c r="C6" s="2" t="s">
        <v>30</v>
      </c>
      <c r="D6" s="5">
        <v>7600</v>
      </c>
      <c r="E6" s="5">
        <v>5265</v>
      </c>
      <c r="F6">
        <f>D6</f>
        <v>7600</v>
      </c>
      <c r="G6">
        <f>E6</f>
        <v>5265</v>
      </c>
      <c r="H6" s="6">
        <f t="shared" si="0"/>
        <v>-2335</v>
      </c>
      <c r="I6" s="26">
        <f t="shared" si="1"/>
        <v>0.69276315789473686</v>
      </c>
      <c r="J6" t="s">
        <v>12</v>
      </c>
      <c r="K6">
        <v>53</v>
      </c>
      <c r="L6" s="7">
        <f t="shared" si="2"/>
        <v>143.39622641509433</v>
      </c>
      <c r="M6" t="s">
        <v>19</v>
      </c>
      <c r="N6" t="s">
        <v>20</v>
      </c>
      <c r="O6">
        <v>1547964000</v>
      </c>
      <c r="P6">
        <v>1548309600</v>
      </c>
      <c r="Q6" s="15">
        <f t="shared" si="3"/>
        <v>43909.25</v>
      </c>
      <c r="R6" s="11">
        <f t="shared" si="4"/>
        <v>43913.25</v>
      </c>
      <c r="S6" t="b">
        <v>0</v>
      </c>
      <c r="T6" t="b">
        <v>0</v>
      </c>
      <c r="U6" t="s">
        <v>31</v>
      </c>
      <c r="V6" t="s">
        <v>2043</v>
      </c>
      <c r="W6" t="s">
        <v>2044</v>
      </c>
    </row>
    <row r="7" spans="1:23" x14ac:dyDescent="0.3">
      <c r="A7">
        <v>5</v>
      </c>
      <c r="B7" t="s">
        <v>32</v>
      </c>
      <c r="C7" s="2" t="s">
        <v>33</v>
      </c>
      <c r="D7" s="5">
        <v>7600</v>
      </c>
      <c r="E7" s="5">
        <v>13195</v>
      </c>
      <c r="F7" s="3">
        <f>D7*0.144105</f>
        <v>1095.1980000000001</v>
      </c>
      <c r="G7" s="3">
        <f>E7*0.144105</f>
        <v>1901.4654750000002</v>
      </c>
      <c r="H7" s="6">
        <f t="shared" si="0"/>
        <v>806.2674750000001</v>
      </c>
      <c r="I7" s="26">
        <f t="shared" si="1"/>
        <v>1.7361842105263159</v>
      </c>
      <c r="J7" t="s">
        <v>18</v>
      </c>
      <c r="K7">
        <v>174</v>
      </c>
      <c r="L7" s="7">
        <f t="shared" si="2"/>
        <v>6.2942413793103453</v>
      </c>
      <c r="M7" t="s">
        <v>34</v>
      </c>
      <c r="N7" t="s">
        <v>35</v>
      </c>
      <c r="O7">
        <v>1346130000</v>
      </c>
      <c r="P7">
        <v>1347080400</v>
      </c>
      <c r="Q7" s="15">
        <f t="shared" si="3"/>
        <v>41573.208333333336</v>
      </c>
      <c r="R7" s="11">
        <f t="shared" si="4"/>
        <v>41584.208333333336</v>
      </c>
      <c r="S7" t="b">
        <v>0</v>
      </c>
      <c r="T7" t="b">
        <v>0</v>
      </c>
      <c r="U7" t="s">
        <v>31</v>
      </c>
      <c r="V7" t="s">
        <v>2043</v>
      </c>
      <c r="W7" t="s">
        <v>2044</v>
      </c>
    </row>
    <row r="8" spans="1:23" x14ac:dyDescent="0.3">
      <c r="A8">
        <v>6</v>
      </c>
      <c r="B8" t="s">
        <v>36</v>
      </c>
      <c r="C8" s="2" t="s">
        <v>37</v>
      </c>
      <c r="D8" s="5">
        <v>5200</v>
      </c>
      <c r="E8" s="5">
        <v>1090</v>
      </c>
      <c r="F8" s="3">
        <f>D8*1.20458</f>
        <v>6263.8159999999998</v>
      </c>
      <c r="G8" s="3">
        <f>E8*1.20458</f>
        <v>1312.9921999999999</v>
      </c>
      <c r="H8" s="6">
        <f t="shared" si="0"/>
        <v>-4950.8238000000001</v>
      </c>
      <c r="I8" s="26">
        <f t="shared" si="1"/>
        <v>0.20961538461538462</v>
      </c>
      <c r="J8" t="s">
        <v>12</v>
      </c>
      <c r="K8">
        <v>18</v>
      </c>
      <c r="L8" s="7">
        <f t="shared" si="2"/>
        <v>347.98977777777776</v>
      </c>
      <c r="M8" t="s">
        <v>38</v>
      </c>
      <c r="N8" t="s">
        <v>39</v>
      </c>
      <c r="O8">
        <v>1505278800</v>
      </c>
      <c r="P8">
        <v>1505365200</v>
      </c>
      <c r="Q8" s="15">
        <f t="shared" si="3"/>
        <v>43415.208333333328</v>
      </c>
      <c r="R8" s="11">
        <f t="shared" si="4"/>
        <v>43416.208333333328</v>
      </c>
      <c r="S8" t="b">
        <v>0</v>
      </c>
      <c r="T8" t="b">
        <v>0</v>
      </c>
      <c r="U8" t="s">
        <v>40</v>
      </c>
      <c r="V8" t="s">
        <v>2045</v>
      </c>
      <c r="W8" t="s">
        <v>2046</v>
      </c>
    </row>
    <row r="9" spans="1:23" x14ac:dyDescent="0.3">
      <c r="A9">
        <v>7</v>
      </c>
      <c r="B9" t="s">
        <v>41</v>
      </c>
      <c r="C9" s="2" t="s">
        <v>42</v>
      </c>
      <c r="D9" s="5">
        <v>4500</v>
      </c>
      <c r="E9" s="5">
        <v>14741</v>
      </c>
      <c r="F9" s="3">
        <f>D9*0.144105</f>
        <v>648.47250000000008</v>
      </c>
      <c r="G9" s="3">
        <f>E9*0.144105</f>
        <v>2124.2518050000003</v>
      </c>
      <c r="H9" s="6">
        <f t="shared" si="0"/>
        <v>1475.7793050000002</v>
      </c>
      <c r="I9" s="26">
        <f t="shared" si="1"/>
        <v>3.2757777777777779</v>
      </c>
      <c r="J9" t="s">
        <v>18</v>
      </c>
      <c r="K9">
        <v>227</v>
      </c>
      <c r="L9" s="7">
        <f t="shared" si="2"/>
        <v>2.85670704845815</v>
      </c>
      <c r="M9" t="s">
        <v>34</v>
      </c>
      <c r="N9" t="s">
        <v>35</v>
      </c>
      <c r="O9">
        <v>1439442000</v>
      </c>
      <c r="P9">
        <v>1439614800</v>
      </c>
      <c r="Q9" s="15">
        <f t="shared" si="3"/>
        <v>42653.208333333328</v>
      </c>
      <c r="R9" s="11">
        <f t="shared" si="4"/>
        <v>42655.208333333328</v>
      </c>
      <c r="S9" t="b">
        <v>0</v>
      </c>
      <c r="T9" t="b">
        <v>0</v>
      </c>
      <c r="U9" t="s">
        <v>31</v>
      </c>
      <c r="V9" t="s">
        <v>2043</v>
      </c>
      <c r="W9" t="s">
        <v>2044</v>
      </c>
    </row>
    <row r="10" spans="1:23" x14ac:dyDescent="0.3">
      <c r="A10">
        <v>8</v>
      </c>
      <c r="B10" t="s">
        <v>43</v>
      </c>
      <c r="C10" s="2" t="s">
        <v>44</v>
      </c>
      <c r="D10" s="5">
        <v>110100</v>
      </c>
      <c r="E10" s="5">
        <v>21946</v>
      </c>
      <c r="F10" s="3">
        <f>D10*0.144105</f>
        <v>15865.960500000001</v>
      </c>
      <c r="G10" s="3">
        <f>E10*0.144105</f>
        <v>3162.5283300000001</v>
      </c>
      <c r="H10" s="6">
        <f t="shared" si="0"/>
        <v>-12703.43217</v>
      </c>
      <c r="I10" s="26">
        <f t="shared" si="1"/>
        <v>0.19932788374205268</v>
      </c>
      <c r="J10" t="s">
        <v>45</v>
      </c>
      <c r="K10">
        <v>708</v>
      </c>
      <c r="L10" s="7">
        <f t="shared" si="2"/>
        <v>22.409548728813562</v>
      </c>
      <c r="M10" t="s">
        <v>34</v>
      </c>
      <c r="N10" t="s">
        <v>35</v>
      </c>
      <c r="O10">
        <v>1281330000</v>
      </c>
      <c r="P10">
        <v>1281502800</v>
      </c>
      <c r="Q10" s="15">
        <f t="shared" si="3"/>
        <v>40823.208333333336</v>
      </c>
      <c r="R10" s="11">
        <f t="shared" si="4"/>
        <v>40825.208333333336</v>
      </c>
      <c r="S10" t="b">
        <v>0</v>
      </c>
      <c r="T10" t="b">
        <v>0</v>
      </c>
      <c r="U10" t="s">
        <v>31</v>
      </c>
      <c r="V10" t="s">
        <v>2043</v>
      </c>
      <c r="W10" t="s">
        <v>2044</v>
      </c>
    </row>
    <row r="11" spans="1:23" x14ac:dyDescent="0.3">
      <c r="A11">
        <v>9</v>
      </c>
      <c r="B11" t="s">
        <v>46</v>
      </c>
      <c r="C11" s="2" t="s">
        <v>47</v>
      </c>
      <c r="D11" s="5">
        <v>6200</v>
      </c>
      <c r="E11" s="5">
        <v>3208</v>
      </c>
      <c r="F11">
        <f t="shared" ref="F11:F24" si="5">D11</f>
        <v>6200</v>
      </c>
      <c r="G11">
        <f t="shared" ref="G11:G24" si="6">E11</f>
        <v>3208</v>
      </c>
      <c r="H11" s="6">
        <f t="shared" si="0"/>
        <v>-2992</v>
      </c>
      <c r="I11" s="26">
        <f t="shared" si="1"/>
        <v>0.51741935483870971</v>
      </c>
      <c r="J11" t="s">
        <v>12</v>
      </c>
      <c r="K11">
        <v>44</v>
      </c>
      <c r="L11" s="7">
        <f t="shared" si="2"/>
        <v>140.90909090909091</v>
      </c>
      <c r="M11" t="s">
        <v>19</v>
      </c>
      <c r="N11" t="s">
        <v>20</v>
      </c>
      <c r="O11">
        <v>1379566800</v>
      </c>
      <c r="P11">
        <v>1383804000</v>
      </c>
      <c r="Q11" s="15">
        <f t="shared" si="3"/>
        <v>41960.208333333336</v>
      </c>
      <c r="R11" s="11">
        <f t="shared" si="4"/>
        <v>42009.25</v>
      </c>
      <c r="S11" t="b">
        <v>0</v>
      </c>
      <c r="T11" t="b">
        <v>0</v>
      </c>
      <c r="U11" t="s">
        <v>48</v>
      </c>
      <c r="V11" t="s">
        <v>2039</v>
      </c>
      <c r="W11" t="s">
        <v>2047</v>
      </c>
    </row>
    <row r="12" spans="1:23" x14ac:dyDescent="0.3">
      <c r="A12">
        <v>10</v>
      </c>
      <c r="B12" t="s">
        <v>49</v>
      </c>
      <c r="C12" s="2" t="s">
        <v>50</v>
      </c>
      <c r="D12" s="5">
        <v>5200</v>
      </c>
      <c r="E12" s="5">
        <v>13838</v>
      </c>
      <c r="F12">
        <f t="shared" si="5"/>
        <v>5200</v>
      </c>
      <c r="G12">
        <f t="shared" si="6"/>
        <v>13838</v>
      </c>
      <c r="H12" s="6">
        <f t="shared" si="0"/>
        <v>8638</v>
      </c>
      <c r="I12" s="26">
        <f t="shared" si="1"/>
        <v>2.6611538461538462</v>
      </c>
      <c r="J12" t="s">
        <v>18</v>
      </c>
      <c r="K12">
        <v>220</v>
      </c>
      <c r="L12" s="7">
        <f t="shared" si="2"/>
        <v>23.636363636363637</v>
      </c>
      <c r="M12" t="s">
        <v>19</v>
      </c>
      <c r="N12" t="s">
        <v>20</v>
      </c>
      <c r="O12">
        <v>1281762000</v>
      </c>
      <c r="P12">
        <v>1285909200</v>
      </c>
      <c r="Q12" s="15">
        <f t="shared" si="3"/>
        <v>40828.208333333336</v>
      </c>
      <c r="R12" s="11">
        <f t="shared" si="4"/>
        <v>40876.208333333336</v>
      </c>
      <c r="S12" t="b">
        <v>0</v>
      </c>
      <c r="T12" t="b">
        <v>0</v>
      </c>
      <c r="U12" t="s">
        <v>51</v>
      </c>
      <c r="V12" t="s">
        <v>2045</v>
      </c>
      <c r="W12" t="s">
        <v>2048</v>
      </c>
    </row>
    <row r="13" spans="1:23" ht="31.2" x14ac:dyDescent="0.3">
      <c r="A13">
        <v>11</v>
      </c>
      <c r="B13" t="s">
        <v>52</v>
      </c>
      <c r="C13" s="2" t="s">
        <v>53</v>
      </c>
      <c r="D13" s="5">
        <v>6300</v>
      </c>
      <c r="E13" s="5">
        <v>3030</v>
      </c>
      <c r="F13">
        <f t="shared" si="5"/>
        <v>6300</v>
      </c>
      <c r="G13">
        <f t="shared" si="6"/>
        <v>3030</v>
      </c>
      <c r="H13" s="6">
        <f t="shared" si="0"/>
        <v>-3270</v>
      </c>
      <c r="I13" s="26">
        <f t="shared" si="1"/>
        <v>0.48095238095238096</v>
      </c>
      <c r="J13" t="s">
        <v>12</v>
      </c>
      <c r="K13">
        <v>27</v>
      </c>
      <c r="L13" s="7">
        <f t="shared" si="2"/>
        <v>233.33333333333334</v>
      </c>
      <c r="M13" t="s">
        <v>19</v>
      </c>
      <c r="N13" t="s">
        <v>20</v>
      </c>
      <c r="O13">
        <v>1285045200</v>
      </c>
      <c r="P13">
        <v>1285563600</v>
      </c>
      <c r="Q13" s="15">
        <f t="shared" si="3"/>
        <v>40866.208333333336</v>
      </c>
      <c r="R13" s="11">
        <f t="shared" si="4"/>
        <v>40872.208333333336</v>
      </c>
      <c r="S13" t="b">
        <v>0</v>
      </c>
      <c r="T13" t="b">
        <v>1</v>
      </c>
      <c r="U13" t="s">
        <v>31</v>
      </c>
      <c r="V13" t="s">
        <v>2043</v>
      </c>
      <c r="W13" t="s">
        <v>2044</v>
      </c>
    </row>
    <row r="14" spans="1:23" x14ac:dyDescent="0.3">
      <c r="A14">
        <v>12</v>
      </c>
      <c r="B14" t="s">
        <v>54</v>
      </c>
      <c r="C14" s="2" t="s">
        <v>55</v>
      </c>
      <c r="D14" s="5">
        <v>6300</v>
      </c>
      <c r="E14" s="5">
        <v>5629</v>
      </c>
      <c r="F14">
        <f t="shared" si="5"/>
        <v>6300</v>
      </c>
      <c r="G14">
        <f t="shared" si="6"/>
        <v>5629</v>
      </c>
      <c r="H14" s="6">
        <f t="shared" si="0"/>
        <v>-671</v>
      </c>
      <c r="I14" s="26">
        <f t="shared" si="1"/>
        <v>0.89349206349206345</v>
      </c>
      <c r="J14" t="s">
        <v>12</v>
      </c>
      <c r="K14">
        <v>55</v>
      </c>
      <c r="L14" s="7">
        <f t="shared" si="2"/>
        <v>114.54545454545455</v>
      </c>
      <c r="M14" t="s">
        <v>19</v>
      </c>
      <c r="N14" t="s">
        <v>20</v>
      </c>
      <c r="O14">
        <v>1571720400</v>
      </c>
      <c r="P14">
        <v>1572411600</v>
      </c>
      <c r="Q14" s="15">
        <f t="shared" si="3"/>
        <v>44184.208333333328</v>
      </c>
      <c r="R14" s="11">
        <f t="shared" si="4"/>
        <v>44192.208333333328</v>
      </c>
      <c r="S14" t="b">
        <v>0</v>
      </c>
      <c r="T14" t="b">
        <v>0</v>
      </c>
      <c r="U14" t="s">
        <v>51</v>
      </c>
      <c r="V14" t="s">
        <v>2045</v>
      </c>
      <c r="W14" t="s">
        <v>2048</v>
      </c>
    </row>
    <row r="15" spans="1:23" ht="31.2" x14ac:dyDescent="0.3">
      <c r="A15">
        <v>13</v>
      </c>
      <c r="B15" t="s">
        <v>56</v>
      </c>
      <c r="C15" s="2" t="s">
        <v>57</v>
      </c>
      <c r="D15" s="5">
        <v>4200</v>
      </c>
      <c r="E15" s="5">
        <v>10295</v>
      </c>
      <c r="F15">
        <f t="shared" si="5"/>
        <v>4200</v>
      </c>
      <c r="G15">
        <f t="shared" si="6"/>
        <v>10295</v>
      </c>
      <c r="H15" s="6">
        <f t="shared" si="0"/>
        <v>6095</v>
      </c>
      <c r="I15" s="26">
        <f t="shared" si="1"/>
        <v>2.4511904761904764</v>
      </c>
      <c r="J15" t="s">
        <v>18</v>
      </c>
      <c r="K15">
        <v>98</v>
      </c>
      <c r="L15" s="7">
        <f t="shared" si="2"/>
        <v>42.857142857142854</v>
      </c>
      <c r="M15" t="s">
        <v>19</v>
      </c>
      <c r="N15" t="s">
        <v>20</v>
      </c>
      <c r="O15">
        <v>1465621200</v>
      </c>
      <c r="P15">
        <v>1466658000</v>
      </c>
      <c r="Q15" s="15">
        <f t="shared" si="3"/>
        <v>42956.208333333328</v>
      </c>
      <c r="R15" s="11">
        <f t="shared" si="4"/>
        <v>42968.208333333328</v>
      </c>
      <c r="S15" t="b">
        <v>0</v>
      </c>
      <c r="T15" t="b">
        <v>0</v>
      </c>
      <c r="U15" t="s">
        <v>58</v>
      </c>
      <c r="V15" t="s">
        <v>2039</v>
      </c>
      <c r="W15" t="s">
        <v>2049</v>
      </c>
    </row>
    <row r="16" spans="1:23" x14ac:dyDescent="0.3">
      <c r="A16">
        <v>14</v>
      </c>
      <c r="B16" t="s">
        <v>59</v>
      </c>
      <c r="C16" s="2" t="s">
        <v>60</v>
      </c>
      <c r="D16" s="5">
        <v>28200</v>
      </c>
      <c r="E16" s="5">
        <v>18829</v>
      </c>
      <c r="F16">
        <f t="shared" si="5"/>
        <v>28200</v>
      </c>
      <c r="G16">
        <f t="shared" si="6"/>
        <v>18829</v>
      </c>
      <c r="H16" s="6">
        <f t="shared" si="0"/>
        <v>-9371</v>
      </c>
      <c r="I16" s="26">
        <f t="shared" si="1"/>
        <v>0.66769503546099296</v>
      </c>
      <c r="J16" t="s">
        <v>12</v>
      </c>
      <c r="K16">
        <v>200</v>
      </c>
      <c r="L16" s="7">
        <f t="shared" si="2"/>
        <v>141</v>
      </c>
      <c r="M16" t="s">
        <v>19</v>
      </c>
      <c r="N16" t="s">
        <v>20</v>
      </c>
      <c r="O16">
        <v>1331013600</v>
      </c>
      <c r="P16">
        <v>1333342800</v>
      </c>
      <c r="Q16" s="15">
        <f t="shared" si="3"/>
        <v>41398.25</v>
      </c>
      <c r="R16" s="11">
        <f t="shared" si="4"/>
        <v>41425.208333333336</v>
      </c>
      <c r="S16" t="b">
        <v>0</v>
      </c>
      <c r="T16" t="b">
        <v>0</v>
      </c>
      <c r="U16" t="s">
        <v>58</v>
      </c>
      <c r="V16" t="s">
        <v>2039</v>
      </c>
      <c r="W16" t="s">
        <v>2049</v>
      </c>
    </row>
    <row r="17" spans="1:23" x14ac:dyDescent="0.3">
      <c r="A17">
        <v>15</v>
      </c>
      <c r="B17" t="s">
        <v>61</v>
      </c>
      <c r="C17" s="2" t="s">
        <v>62</v>
      </c>
      <c r="D17" s="5">
        <v>81200</v>
      </c>
      <c r="E17" s="5">
        <v>38414</v>
      </c>
      <c r="F17">
        <f t="shared" si="5"/>
        <v>81200</v>
      </c>
      <c r="G17">
        <f t="shared" si="6"/>
        <v>38414</v>
      </c>
      <c r="H17" s="6">
        <f t="shared" si="0"/>
        <v>-42786</v>
      </c>
      <c r="I17" s="26">
        <f t="shared" si="1"/>
        <v>0.47307881773399013</v>
      </c>
      <c r="J17" t="s">
        <v>12</v>
      </c>
      <c r="K17">
        <v>452</v>
      </c>
      <c r="L17" s="7">
        <f t="shared" si="2"/>
        <v>179.64601769911505</v>
      </c>
      <c r="M17" t="s">
        <v>19</v>
      </c>
      <c r="N17" t="s">
        <v>20</v>
      </c>
      <c r="O17">
        <v>1575957600</v>
      </c>
      <c r="P17">
        <v>1576303200</v>
      </c>
      <c r="Q17" s="15">
        <f t="shared" si="3"/>
        <v>44233.25</v>
      </c>
      <c r="R17" s="11">
        <f t="shared" si="4"/>
        <v>44237.25</v>
      </c>
      <c r="S17" t="b">
        <v>0</v>
      </c>
      <c r="T17" t="b">
        <v>0</v>
      </c>
      <c r="U17" t="s">
        <v>63</v>
      </c>
      <c r="V17" t="s">
        <v>2041</v>
      </c>
      <c r="W17" t="s">
        <v>2050</v>
      </c>
    </row>
    <row r="18" spans="1:23" x14ac:dyDescent="0.3">
      <c r="A18">
        <v>16</v>
      </c>
      <c r="B18" t="s">
        <v>64</v>
      </c>
      <c r="C18" s="2" t="s">
        <v>65</v>
      </c>
      <c r="D18" s="5">
        <v>1700</v>
      </c>
      <c r="E18" s="5">
        <v>11041</v>
      </c>
      <c r="F18">
        <f t="shared" si="5"/>
        <v>1700</v>
      </c>
      <c r="G18">
        <f t="shared" si="6"/>
        <v>11041</v>
      </c>
      <c r="H18" s="6">
        <f t="shared" si="0"/>
        <v>9341</v>
      </c>
      <c r="I18" s="26">
        <f t="shared" si="1"/>
        <v>6.4947058823529416</v>
      </c>
      <c r="J18" t="s">
        <v>18</v>
      </c>
      <c r="K18">
        <v>100</v>
      </c>
      <c r="L18" s="7">
        <f t="shared" si="2"/>
        <v>17</v>
      </c>
      <c r="M18" t="s">
        <v>19</v>
      </c>
      <c r="N18" t="s">
        <v>20</v>
      </c>
      <c r="O18">
        <v>1390370400</v>
      </c>
      <c r="P18">
        <v>1392271200</v>
      </c>
      <c r="Q18" s="15">
        <f t="shared" si="3"/>
        <v>42085.25</v>
      </c>
      <c r="R18" s="11">
        <f t="shared" si="4"/>
        <v>42107.25</v>
      </c>
      <c r="S18" t="b">
        <v>0</v>
      </c>
      <c r="T18" t="b">
        <v>0</v>
      </c>
      <c r="U18" t="s">
        <v>66</v>
      </c>
      <c r="V18" t="s">
        <v>2051</v>
      </c>
      <c r="W18" t="s">
        <v>2052</v>
      </c>
    </row>
    <row r="19" spans="1:23" x14ac:dyDescent="0.3">
      <c r="A19">
        <v>17</v>
      </c>
      <c r="B19" t="s">
        <v>67</v>
      </c>
      <c r="C19" s="2" t="s">
        <v>68</v>
      </c>
      <c r="D19" s="5">
        <v>84600</v>
      </c>
      <c r="E19" s="5">
        <v>134845</v>
      </c>
      <c r="F19">
        <f t="shared" si="5"/>
        <v>84600</v>
      </c>
      <c r="G19">
        <f t="shared" si="6"/>
        <v>134845</v>
      </c>
      <c r="H19" s="6">
        <f t="shared" si="0"/>
        <v>50245</v>
      </c>
      <c r="I19" s="26">
        <f t="shared" si="1"/>
        <v>1.5939125295508274</v>
      </c>
      <c r="J19" t="s">
        <v>18</v>
      </c>
      <c r="K19">
        <v>1249</v>
      </c>
      <c r="L19" s="7">
        <f t="shared" si="2"/>
        <v>67.734187349879903</v>
      </c>
      <c r="M19" t="s">
        <v>19</v>
      </c>
      <c r="N19" t="s">
        <v>20</v>
      </c>
      <c r="O19">
        <v>1294812000</v>
      </c>
      <c r="P19">
        <v>1294898400</v>
      </c>
      <c r="Q19" s="15">
        <f t="shared" si="3"/>
        <v>40979.25</v>
      </c>
      <c r="R19" s="11">
        <f t="shared" si="4"/>
        <v>40980.25</v>
      </c>
      <c r="S19" t="b">
        <v>0</v>
      </c>
      <c r="T19" t="b">
        <v>0</v>
      </c>
      <c r="U19" t="s">
        <v>69</v>
      </c>
      <c r="V19" t="s">
        <v>2045</v>
      </c>
      <c r="W19" t="s">
        <v>2053</v>
      </c>
    </row>
    <row r="20" spans="1:23" x14ac:dyDescent="0.3">
      <c r="A20">
        <v>18</v>
      </c>
      <c r="B20" t="s">
        <v>70</v>
      </c>
      <c r="C20" s="2" t="s">
        <v>71</v>
      </c>
      <c r="D20" s="5">
        <v>9100</v>
      </c>
      <c r="E20" s="5">
        <v>6089</v>
      </c>
      <c r="F20">
        <f t="shared" si="5"/>
        <v>9100</v>
      </c>
      <c r="G20">
        <f t="shared" si="6"/>
        <v>6089</v>
      </c>
      <c r="H20" s="6">
        <f t="shared" si="0"/>
        <v>-3011</v>
      </c>
      <c r="I20" s="26">
        <f t="shared" si="1"/>
        <v>0.66912087912087914</v>
      </c>
      <c r="J20" t="s">
        <v>72</v>
      </c>
      <c r="K20">
        <v>135</v>
      </c>
      <c r="L20" s="7">
        <f t="shared" si="2"/>
        <v>67.407407407407405</v>
      </c>
      <c r="M20" t="s">
        <v>19</v>
      </c>
      <c r="N20" t="s">
        <v>20</v>
      </c>
      <c r="O20">
        <v>1536382800</v>
      </c>
      <c r="P20">
        <v>1537074000</v>
      </c>
      <c r="Q20" s="15">
        <f t="shared" si="3"/>
        <v>43775.208333333328</v>
      </c>
      <c r="R20" s="11">
        <f t="shared" si="4"/>
        <v>43783.208333333328</v>
      </c>
      <c r="S20" t="b">
        <v>0</v>
      </c>
      <c r="T20" t="b">
        <v>0</v>
      </c>
      <c r="U20" t="s">
        <v>31</v>
      </c>
      <c r="V20" t="s">
        <v>2043</v>
      </c>
      <c r="W20" t="s">
        <v>2044</v>
      </c>
    </row>
    <row r="21" spans="1:23" x14ac:dyDescent="0.3">
      <c r="A21">
        <v>19</v>
      </c>
      <c r="B21" t="s">
        <v>73</v>
      </c>
      <c r="C21" s="2" t="s">
        <v>74</v>
      </c>
      <c r="D21" s="5">
        <v>62500</v>
      </c>
      <c r="E21" s="5">
        <v>30331</v>
      </c>
      <c r="F21">
        <f t="shared" si="5"/>
        <v>62500</v>
      </c>
      <c r="G21">
        <f t="shared" si="6"/>
        <v>30331</v>
      </c>
      <c r="H21" s="6">
        <f t="shared" si="0"/>
        <v>-32169</v>
      </c>
      <c r="I21" s="26">
        <f t="shared" si="1"/>
        <v>0.48529600000000001</v>
      </c>
      <c r="J21" t="s">
        <v>12</v>
      </c>
      <c r="K21">
        <v>674</v>
      </c>
      <c r="L21" s="7">
        <f t="shared" si="2"/>
        <v>92.7299703264095</v>
      </c>
      <c r="M21" t="s">
        <v>19</v>
      </c>
      <c r="N21" t="s">
        <v>20</v>
      </c>
      <c r="O21">
        <v>1551679200</v>
      </c>
      <c r="P21">
        <v>1553490000</v>
      </c>
      <c r="Q21" s="15">
        <f t="shared" si="3"/>
        <v>43952.25</v>
      </c>
      <c r="R21" s="11">
        <f t="shared" si="4"/>
        <v>43973.208333333328</v>
      </c>
      <c r="S21" t="b">
        <v>0</v>
      </c>
      <c r="T21" t="b">
        <v>1</v>
      </c>
      <c r="U21" t="s">
        <v>31</v>
      </c>
      <c r="V21" t="s">
        <v>2043</v>
      </c>
      <c r="W21" t="s">
        <v>2044</v>
      </c>
    </row>
    <row r="22" spans="1:23" x14ac:dyDescent="0.3">
      <c r="A22">
        <v>20</v>
      </c>
      <c r="B22" t="s">
        <v>75</v>
      </c>
      <c r="C22" s="2" t="s">
        <v>76</v>
      </c>
      <c r="D22" s="5">
        <v>131800</v>
      </c>
      <c r="E22" s="5">
        <v>147936</v>
      </c>
      <c r="F22">
        <f t="shared" si="5"/>
        <v>131800</v>
      </c>
      <c r="G22">
        <f t="shared" si="6"/>
        <v>147936</v>
      </c>
      <c r="H22" s="6">
        <f t="shared" si="0"/>
        <v>16136</v>
      </c>
      <c r="I22" s="26">
        <f t="shared" si="1"/>
        <v>1.1224279210925645</v>
      </c>
      <c r="J22" t="s">
        <v>18</v>
      </c>
      <c r="K22">
        <v>1396</v>
      </c>
      <c r="L22" s="7">
        <f t="shared" si="2"/>
        <v>94.412607449856736</v>
      </c>
      <c r="M22" t="s">
        <v>19</v>
      </c>
      <c r="N22" t="s">
        <v>20</v>
      </c>
      <c r="O22">
        <v>1406523600</v>
      </c>
      <c r="P22">
        <v>1406523600</v>
      </c>
      <c r="Q22" s="15">
        <f t="shared" si="3"/>
        <v>42272.208333333336</v>
      </c>
      <c r="R22" s="11">
        <f t="shared" si="4"/>
        <v>42272.208333333336</v>
      </c>
      <c r="S22" t="b">
        <v>0</v>
      </c>
      <c r="T22" t="b">
        <v>0</v>
      </c>
      <c r="U22" t="s">
        <v>51</v>
      </c>
      <c r="V22" t="s">
        <v>2045</v>
      </c>
      <c r="W22" t="s">
        <v>2048</v>
      </c>
    </row>
    <row r="23" spans="1:23" x14ac:dyDescent="0.3">
      <c r="A23">
        <v>21</v>
      </c>
      <c r="B23" t="s">
        <v>77</v>
      </c>
      <c r="C23" s="2" t="s">
        <v>78</v>
      </c>
      <c r="D23" s="5">
        <v>94000</v>
      </c>
      <c r="E23" s="5">
        <v>38533</v>
      </c>
      <c r="F23">
        <f t="shared" si="5"/>
        <v>94000</v>
      </c>
      <c r="G23">
        <f t="shared" si="6"/>
        <v>38533</v>
      </c>
      <c r="H23" s="6">
        <f t="shared" si="0"/>
        <v>-55467</v>
      </c>
      <c r="I23" s="26">
        <f t="shared" si="1"/>
        <v>0.40992553191489361</v>
      </c>
      <c r="J23" t="s">
        <v>12</v>
      </c>
      <c r="K23">
        <v>558</v>
      </c>
      <c r="L23" s="7">
        <f t="shared" si="2"/>
        <v>168.45878136200716</v>
      </c>
      <c r="M23" t="s">
        <v>19</v>
      </c>
      <c r="N23" t="s">
        <v>20</v>
      </c>
      <c r="O23">
        <v>1313384400</v>
      </c>
      <c r="P23">
        <v>1316322000</v>
      </c>
      <c r="Q23" s="15">
        <f t="shared" si="3"/>
        <v>41194.208333333336</v>
      </c>
      <c r="R23" s="11">
        <f t="shared" si="4"/>
        <v>41228.208333333336</v>
      </c>
      <c r="S23" t="b">
        <v>0</v>
      </c>
      <c r="T23" t="b">
        <v>0</v>
      </c>
      <c r="U23" t="s">
        <v>31</v>
      </c>
      <c r="V23" t="s">
        <v>2043</v>
      </c>
      <c r="W23" t="s">
        <v>2044</v>
      </c>
    </row>
    <row r="24" spans="1:23" x14ac:dyDescent="0.3">
      <c r="A24">
        <v>22</v>
      </c>
      <c r="B24" t="s">
        <v>79</v>
      </c>
      <c r="C24" s="2" t="s">
        <v>80</v>
      </c>
      <c r="D24" s="5">
        <v>59100</v>
      </c>
      <c r="E24" s="5">
        <v>75690</v>
      </c>
      <c r="F24">
        <f t="shared" si="5"/>
        <v>59100</v>
      </c>
      <c r="G24">
        <f t="shared" si="6"/>
        <v>75690</v>
      </c>
      <c r="H24" s="6">
        <f t="shared" si="0"/>
        <v>16590</v>
      </c>
      <c r="I24" s="26">
        <f t="shared" si="1"/>
        <v>1.2807106598984772</v>
      </c>
      <c r="J24" t="s">
        <v>18</v>
      </c>
      <c r="K24">
        <v>890</v>
      </c>
      <c r="L24" s="7">
        <f t="shared" si="2"/>
        <v>66.404494382022477</v>
      </c>
      <c r="M24" t="s">
        <v>19</v>
      </c>
      <c r="N24" t="s">
        <v>20</v>
      </c>
      <c r="O24">
        <v>1522731600</v>
      </c>
      <c r="P24">
        <v>1524027600</v>
      </c>
      <c r="Q24" s="15">
        <f t="shared" si="3"/>
        <v>43617.208333333328</v>
      </c>
      <c r="R24" s="11">
        <f t="shared" si="4"/>
        <v>43632.208333333328</v>
      </c>
      <c r="S24" t="b">
        <v>0</v>
      </c>
      <c r="T24" t="b">
        <v>0</v>
      </c>
      <c r="U24" t="s">
        <v>31</v>
      </c>
      <c r="V24" t="s">
        <v>2043</v>
      </c>
      <c r="W24" t="s">
        <v>2044</v>
      </c>
    </row>
    <row r="25" spans="1:23" x14ac:dyDescent="0.3">
      <c r="A25">
        <v>23</v>
      </c>
      <c r="B25" t="s">
        <v>81</v>
      </c>
      <c r="C25" s="2" t="s">
        <v>82</v>
      </c>
      <c r="D25" s="5">
        <v>4500</v>
      </c>
      <c r="E25" s="5">
        <v>14942</v>
      </c>
      <c r="F25" s="3">
        <f>D25*1.20458</f>
        <v>5420.61</v>
      </c>
      <c r="G25" s="3">
        <f>E25*1.20458</f>
        <v>17998.834360000001</v>
      </c>
      <c r="H25" s="6">
        <f t="shared" si="0"/>
        <v>12578.22436</v>
      </c>
      <c r="I25" s="26">
        <f t="shared" si="1"/>
        <v>3.320444444444445</v>
      </c>
      <c r="J25" t="s">
        <v>18</v>
      </c>
      <c r="K25">
        <v>142</v>
      </c>
      <c r="L25" s="7">
        <f t="shared" si="2"/>
        <v>38.173309859154926</v>
      </c>
      <c r="M25" t="s">
        <v>38</v>
      </c>
      <c r="N25" t="s">
        <v>39</v>
      </c>
      <c r="O25">
        <v>1550124000</v>
      </c>
      <c r="P25">
        <v>1554699600</v>
      </c>
      <c r="Q25" s="15">
        <f t="shared" si="3"/>
        <v>43934.25</v>
      </c>
      <c r="R25" s="11">
        <f t="shared" si="4"/>
        <v>43987.208333333328</v>
      </c>
      <c r="S25" t="b">
        <v>0</v>
      </c>
      <c r="T25" t="b">
        <v>0</v>
      </c>
      <c r="U25" t="s">
        <v>40</v>
      </c>
      <c r="V25" t="s">
        <v>2045</v>
      </c>
      <c r="W25" t="s">
        <v>2046</v>
      </c>
    </row>
    <row r="26" spans="1:23" x14ac:dyDescent="0.3">
      <c r="A26">
        <v>24</v>
      </c>
      <c r="B26" t="s">
        <v>83</v>
      </c>
      <c r="C26" s="2" t="s">
        <v>84</v>
      </c>
      <c r="D26" s="5">
        <v>92400</v>
      </c>
      <c r="E26" s="5">
        <v>104257</v>
      </c>
      <c r="F26">
        <f t="shared" ref="F26:G30" si="7">D26</f>
        <v>92400</v>
      </c>
      <c r="G26">
        <f t="shared" si="7"/>
        <v>104257</v>
      </c>
      <c r="H26" s="6">
        <f t="shared" si="0"/>
        <v>11857</v>
      </c>
      <c r="I26" s="26">
        <f t="shared" si="1"/>
        <v>1.1283225108225108</v>
      </c>
      <c r="J26" t="s">
        <v>18</v>
      </c>
      <c r="K26">
        <v>2673</v>
      </c>
      <c r="L26" s="7">
        <f t="shared" si="2"/>
        <v>34.567901234567898</v>
      </c>
      <c r="M26" t="s">
        <v>19</v>
      </c>
      <c r="N26" t="s">
        <v>20</v>
      </c>
      <c r="O26">
        <v>1403326800</v>
      </c>
      <c r="P26">
        <v>1403499600</v>
      </c>
      <c r="Q26" s="15">
        <f t="shared" si="3"/>
        <v>42235.208333333336</v>
      </c>
      <c r="R26" s="11">
        <f t="shared" si="4"/>
        <v>42237.208333333336</v>
      </c>
      <c r="S26" t="b">
        <v>0</v>
      </c>
      <c r="T26" t="b">
        <v>0</v>
      </c>
      <c r="U26" t="s">
        <v>63</v>
      </c>
      <c r="V26" t="s">
        <v>2041</v>
      </c>
      <c r="W26" t="s">
        <v>2050</v>
      </c>
    </row>
    <row r="27" spans="1:23" x14ac:dyDescent="0.3">
      <c r="A27">
        <v>25</v>
      </c>
      <c r="B27" t="s">
        <v>85</v>
      </c>
      <c r="C27" s="2" t="s">
        <v>86</v>
      </c>
      <c r="D27" s="5">
        <v>5500</v>
      </c>
      <c r="E27" s="5">
        <v>11904</v>
      </c>
      <c r="F27">
        <f t="shared" si="7"/>
        <v>5500</v>
      </c>
      <c r="G27">
        <f t="shared" si="7"/>
        <v>11904</v>
      </c>
      <c r="H27" s="6">
        <f t="shared" si="0"/>
        <v>6404</v>
      </c>
      <c r="I27" s="26">
        <f t="shared" si="1"/>
        <v>2.1643636363636363</v>
      </c>
      <c r="J27" t="s">
        <v>18</v>
      </c>
      <c r="K27">
        <v>163</v>
      </c>
      <c r="L27" s="7">
        <f t="shared" si="2"/>
        <v>33.742331288343557</v>
      </c>
      <c r="M27" t="s">
        <v>19</v>
      </c>
      <c r="N27" t="s">
        <v>20</v>
      </c>
      <c r="O27">
        <v>1305694800</v>
      </c>
      <c r="P27">
        <v>1307422800</v>
      </c>
      <c r="Q27" s="15">
        <f t="shared" si="3"/>
        <v>41105.208333333336</v>
      </c>
      <c r="R27" s="11">
        <f t="shared" si="4"/>
        <v>41125.208333333336</v>
      </c>
      <c r="S27" t="b">
        <v>0</v>
      </c>
      <c r="T27" t="b">
        <v>1</v>
      </c>
      <c r="U27" t="s">
        <v>87</v>
      </c>
      <c r="V27" t="s">
        <v>2054</v>
      </c>
      <c r="W27" t="s">
        <v>2055</v>
      </c>
    </row>
    <row r="28" spans="1:23" x14ac:dyDescent="0.3">
      <c r="A28">
        <v>26</v>
      </c>
      <c r="B28" t="s">
        <v>88</v>
      </c>
      <c r="C28" s="2" t="s">
        <v>89</v>
      </c>
      <c r="D28" s="5">
        <v>107500</v>
      </c>
      <c r="E28" s="5">
        <v>51814</v>
      </c>
      <c r="F28">
        <f t="shared" si="7"/>
        <v>107500</v>
      </c>
      <c r="G28">
        <f t="shared" si="7"/>
        <v>51814</v>
      </c>
      <c r="H28" s="6">
        <f t="shared" si="0"/>
        <v>-55686</v>
      </c>
      <c r="I28" s="26">
        <f t="shared" si="1"/>
        <v>0.4819906976744186</v>
      </c>
      <c r="J28" t="s">
        <v>72</v>
      </c>
      <c r="K28">
        <v>1480</v>
      </c>
      <c r="L28" s="7">
        <f t="shared" si="2"/>
        <v>72.63513513513513</v>
      </c>
      <c r="M28" t="s">
        <v>19</v>
      </c>
      <c r="N28" t="s">
        <v>20</v>
      </c>
      <c r="O28">
        <v>1533013200</v>
      </c>
      <c r="P28">
        <v>1535346000</v>
      </c>
      <c r="Q28" s="15">
        <f t="shared" si="3"/>
        <v>43736.208333333328</v>
      </c>
      <c r="R28" s="11">
        <f t="shared" si="4"/>
        <v>43763.208333333328</v>
      </c>
      <c r="S28" t="b">
        <v>0</v>
      </c>
      <c r="T28" t="b">
        <v>0</v>
      </c>
      <c r="U28" t="s">
        <v>31</v>
      </c>
      <c r="V28" t="s">
        <v>2043</v>
      </c>
      <c r="W28" t="s">
        <v>2044</v>
      </c>
    </row>
    <row r="29" spans="1:23" x14ac:dyDescent="0.3">
      <c r="A29">
        <v>27</v>
      </c>
      <c r="B29" t="s">
        <v>90</v>
      </c>
      <c r="C29" s="2" t="s">
        <v>91</v>
      </c>
      <c r="D29" s="5">
        <v>2000</v>
      </c>
      <c r="E29" s="5">
        <v>1599</v>
      </c>
      <c r="F29">
        <f t="shared" si="7"/>
        <v>2000</v>
      </c>
      <c r="G29">
        <f t="shared" si="7"/>
        <v>1599</v>
      </c>
      <c r="H29" s="6">
        <f t="shared" si="0"/>
        <v>-401</v>
      </c>
      <c r="I29" s="26">
        <f t="shared" si="1"/>
        <v>0.79949999999999999</v>
      </c>
      <c r="J29" t="s">
        <v>12</v>
      </c>
      <c r="K29">
        <v>15</v>
      </c>
      <c r="L29" s="7">
        <f t="shared" si="2"/>
        <v>133.33333333333334</v>
      </c>
      <c r="M29" t="s">
        <v>19</v>
      </c>
      <c r="N29" t="s">
        <v>20</v>
      </c>
      <c r="O29">
        <v>1443848400</v>
      </c>
      <c r="P29">
        <v>1444539600</v>
      </c>
      <c r="Q29" s="15">
        <f t="shared" si="3"/>
        <v>42704.208333333328</v>
      </c>
      <c r="R29" s="11">
        <f t="shared" si="4"/>
        <v>42712.208333333328</v>
      </c>
      <c r="S29" t="b">
        <v>0</v>
      </c>
      <c r="T29" t="b">
        <v>0</v>
      </c>
      <c r="U29" t="s">
        <v>21</v>
      </c>
      <c r="V29" t="s">
        <v>2039</v>
      </c>
      <c r="W29" t="s">
        <v>2040</v>
      </c>
    </row>
    <row r="30" spans="1:23" x14ac:dyDescent="0.3">
      <c r="A30">
        <v>28</v>
      </c>
      <c r="B30" t="s">
        <v>92</v>
      </c>
      <c r="C30" s="2" t="s">
        <v>93</v>
      </c>
      <c r="D30" s="5">
        <v>130800</v>
      </c>
      <c r="E30" s="5">
        <v>137635</v>
      </c>
      <c r="F30">
        <f t="shared" si="7"/>
        <v>130800</v>
      </c>
      <c r="G30">
        <f t="shared" si="7"/>
        <v>137635</v>
      </c>
      <c r="H30" s="6">
        <f t="shared" si="0"/>
        <v>6835</v>
      </c>
      <c r="I30" s="26">
        <f t="shared" si="1"/>
        <v>1.0522553516819573</v>
      </c>
      <c r="J30" t="s">
        <v>18</v>
      </c>
      <c r="K30">
        <v>2220</v>
      </c>
      <c r="L30" s="7">
        <f t="shared" si="2"/>
        <v>58.918918918918919</v>
      </c>
      <c r="M30" t="s">
        <v>19</v>
      </c>
      <c r="N30" t="s">
        <v>20</v>
      </c>
      <c r="O30">
        <v>1265695200</v>
      </c>
      <c r="P30">
        <v>1267682400</v>
      </c>
      <c r="Q30" s="15">
        <f t="shared" si="3"/>
        <v>40642.25</v>
      </c>
      <c r="R30" s="11">
        <f t="shared" si="4"/>
        <v>40665.25</v>
      </c>
      <c r="S30" t="b">
        <v>0</v>
      </c>
      <c r="T30" t="b">
        <v>1</v>
      </c>
      <c r="U30" t="s">
        <v>31</v>
      </c>
      <c r="V30" t="s">
        <v>2043</v>
      </c>
      <c r="W30" t="s">
        <v>2044</v>
      </c>
    </row>
    <row r="31" spans="1:23" x14ac:dyDescent="0.3">
      <c r="A31">
        <v>29</v>
      </c>
      <c r="B31" t="s">
        <v>94</v>
      </c>
      <c r="C31" s="2" t="s">
        <v>95</v>
      </c>
      <c r="D31" s="5">
        <v>45900</v>
      </c>
      <c r="E31" s="5">
        <v>150965</v>
      </c>
      <c r="F31" s="3">
        <f>D31*1.08452</f>
        <v>49779.467999999993</v>
      </c>
      <c r="G31" s="3">
        <f>E31*1.08452</f>
        <v>163724.5618</v>
      </c>
      <c r="H31" s="6">
        <f t="shared" si="0"/>
        <v>113945.0938</v>
      </c>
      <c r="I31" s="26">
        <f t="shared" si="1"/>
        <v>3.2889978213507627</v>
      </c>
      <c r="J31" t="s">
        <v>18</v>
      </c>
      <c r="K31">
        <v>1606</v>
      </c>
      <c r="L31" s="7">
        <f t="shared" si="2"/>
        <v>30.995932752179325</v>
      </c>
      <c r="M31" t="s">
        <v>96</v>
      </c>
      <c r="N31" t="s">
        <v>97</v>
      </c>
      <c r="O31">
        <v>1532062800</v>
      </c>
      <c r="P31">
        <v>1535518800</v>
      </c>
      <c r="Q31" s="15">
        <f t="shared" si="3"/>
        <v>43725.208333333328</v>
      </c>
      <c r="R31" s="11">
        <f t="shared" si="4"/>
        <v>43765.208333333328</v>
      </c>
      <c r="S31" t="b">
        <v>0</v>
      </c>
      <c r="T31" t="b">
        <v>0</v>
      </c>
      <c r="U31" t="s">
        <v>98</v>
      </c>
      <c r="V31" t="s">
        <v>2045</v>
      </c>
      <c r="W31" t="s">
        <v>2056</v>
      </c>
    </row>
    <row r="32" spans="1:23" x14ac:dyDescent="0.3">
      <c r="A32">
        <v>30</v>
      </c>
      <c r="B32" t="s">
        <v>99</v>
      </c>
      <c r="C32" s="2" t="s">
        <v>100</v>
      </c>
      <c r="D32" s="5">
        <v>9000</v>
      </c>
      <c r="E32" s="5">
        <v>14455</v>
      </c>
      <c r="F32">
        <f>D32</f>
        <v>9000</v>
      </c>
      <c r="G32">
        <f>E32</f>
        <v>14455</v>
      </c>
      <c r="H32" s="6">
        <f t="shared" si="0"/>
        <v>5455</v>
      </c>
      <c r="I32" s="26">
        <f t="shared" si="1"/>
        <v>1.606111111111111</v>
      </c>
      <c r="J32" t="s">
        <v>18</v>
      </c>
      <c r="K32">
        <v>129</v>
      </c>
      <c r="L32" s="7">
        <f t="shared" si="2"/>
        <v>69.767441860465112</v>
      </c>
      <c r="M32" t="s">
        <v>19</v>
      </c>
      <c r="N32" t="s">
        <v>20</v>
      </c>
      <c r="O32">
        <v>1558674000</v>
      </c>
      <c r="P32">
        <v>1559106000</v>
      </c>
      <c r="Q32" s="15">
        <f t="shared" si="3"/>
        <v>44033.208333333328</v>
      </c>
      <c r="R32" s="11">
        <f t="shared" si="4"/>
        <v>44038.208333333328</v>
      </c>
      <c r="S32" t="b">
        <v>0</v>
      </c>
      <c r="T32" t="b">
        <v>0</v>
      </c>
      <c r="U32" t="s">
        <v>69</v>
      </c>
      <c r="V32" t="s">
        <v>2045</v>
      </c>
      <c r="W32" t="s">
        <v>2053</v>
      </c>
    </row>
    <row r="33" spans="1:23" x14ac:dyDescent="0.3">
      <c r="A33">
        <v>31</v>
      </c>
      <c r="B33" t="s">
        <v>101</v>
      </c>
      <c r="C33" s="2" t="s">
        <v>102</v>
      </c>
      <c r="D33" s="5">
        <v>3500</v>
      </c>
      <c r="E33" s="5">
        <v>10850</v>
      </c>
      <c r="F33" s="3">
        <f>D33*1.20458</f>
        <v>4216.03</v>
      </c>
      <c r="G33" s="3">
        <f>E33*1.20458</f>
        <v>13069.692999999999</v>
      </c>
      <c r="H33" s="6">
        <f t="shared" si="0"/>
        <v>8853.6630000000005</v>
      </c>
      <c r="I33" s="26">
        <f t="shared" si="1"/>
        <v>3.1</v>
      </c>
      <c r="J33" t="s">
        <v>18</v>
      </c>
      <c r="K33">
        <v>226</v>
      </c>
      <c r="L33" s="7">
        <f t="shared" si="2"/>
        <v>18.654999999999998</v>
      </c>
      <c r="M33" t="s">
        <v>38</v>
      </c>
      <c r="N33" t="s">
        <v>39</v>
      </c>
      <c r="O33">
        <v>1451973600</v>
      </c>
      <c r="P33">
        <v>1454392800</v>
      </c>
      <c r="Q33" s="15">
        <f t="shared" si="3"/>
        <v>42798.25</v>
      </c>
      <c r="R33" s="11">
        <f t="shared" si="4"/>
        <v>42826.25</v>
      </c>
      <c r="S33" t="b">
        <v>0</v>
      </c>
      <c r="T33" t="b">
        <v>0</v>
      </c>
      <c r="U33" t="s">
        <v>87</v>
      </c>
      <c r="V33" t="s">
        <v>2054</v>
      </c>
      <c r="W33" t="s">
        <v>2055</v>
      </c>
    </row>
    <row r="34" spans="1:23" x14ac:dyDescent="0.3">
      <c r="A34">
        <v>32</v>
      </c>
      <c r="B34" t="s">
        <v>103</v>
      </c>
      <c r="C34" s="2" t="s">
        <v>104</v>
      </c>
      <c r="D34" s="5">
        <v>101000</v>
      </c>
      <c r="E34" s="5">
        <v>87676</v>
      </c>
      <c r="F34" s="3">
        <f>D34*1.07255</f>
        <v>108327.54999999999</v>
      </c>
      <c r="G34" s="3">
        <f>E34*1.07255</f>
        <v>94036.893799999991</v>
      </c>
      <c r="H34" s="6">
        <f t="shared" si="0"/>
        <v>-14290.656199999998</v>
      </c>
      <c r="I34" s="26">
        <f t="shared" si="1"/>
        <v>0.86807920792079207</v>
      </c>
      <c r="J34" t="s">
        <v>12</v>
      </c>
      <c r="K34">
        <v>2307</v>
      </c>
      <c r="L34" s="7">
        <f t="shared" si="2"/>
        <v>46.956025140875589</v>
      </c>
      <c r="M34" t="s">
        <v>105</v>
      </c>
      <c r="N34" t="s">
        <v>106</v>
      </c>
      <c r="O34">
        <v>1515564000</v>
      </c>
      <c r="P34">
        <v>1517896800</v>
      </c>
      <c r="Q34" s="15">
        <f t="shared" si="3"/>
        <v>43534.25</v>
      </c>
      <c r="R34" s="11">
        <f t="shared" si="4"/>
        <v>43561.25</v>
      </c>
      <c r="S34" t="b">
        <v>0</v>
      </c>
      <c r="T34" t="b">
        <v>0</v>
      </c>
      <c r="U34" t="s">
        <v>40</v>
      </c>
      <c r="V34" t="s">
        <v>2045</v>
      </c>
      <c r="W34" t="s">
        <v>2046</v>
      </c>
    </row>
    <row r="35" spans="1:23" x14ac:dyDescent="0.3">
      <c r="A35">
        <v>33</v>
      </c>
      <c r="B35" t="s">
        <v>107</v>
      </c>
      <c r="C35" s="2" t="s">
        <v>108</v>
      </c>
      <c r="D35" s="5">
        <v>50200</v>
      </c>
      <c r="E35" s="5">
        <v>189666</v>
      </c>
      <c r="F35">
        <f>D35</f>
        <v>50200</v>
      </c>
      <c r="G35">
        <f>E35</f>
        <v>189666</v>
      </c>
      <c r="H35" s="6">
        <f t="shared" si="0"/>
        <v>139466</v>
      </c>
      <c r="I35" s="26">
        <f t="shared" si="1"/>
        <v>3.7782071713147412</v>
      </c>
      <c r="J35" t="s">
        <v>18</v>
      </c>
      <c r="K35">
        <v>5419</v>
      </c>
      <c r="L35" s="7">
        <f t="shared" si="2"/>
        <v>9.2637017899981551</v>
      </c>
      <c r="M35" t="s">
        <v>19</v>
      </c>
      <c r="N35" t="s">
        <v>20</v>
      </c>
      <c r="O35">
        <v>1412485200</v>
      </c>
      <c r="P35">
        <v>1415685600</v>
      </c>
      <c r="Q35" s="15">
        <f t="shared" si="3"/>
        <v>42341.208333333336</v>
      </c>
      <c r="R35" s="11">
        <f t="shared" si="4"/>
        <v>42378.25</v>
      </c>
      <c r="S35" t="b">
        <v>0</v>
      </c>
      <c r="T35" t="b">
        <v>0</v>
      </c>
      <c r="U35" t="s">
        <v>31</v>
      </c>
      <c r="V35" t="s">
        <v>2043</v>
      </c>
      <c r="W35" t="s">
        <v>2044</v>
      </c>
    </row>
    <row r="36" spans="1:23" ht="31.2" x14ac:dyDescent="0.3">
      <c r="A36">
        <v>34</v>
      </c>
      <c r="B36" t="s">
        <v>109</v>
      </c>
      <c r="C36" s="2" t="s">
        <v>110</v>
      </c>
      <c r="D36" s="5">
        <v>9300</v>
      </c>
      <c r="E36" s="5">
        <v>14025</v>
      </c>
      <c r="F36">
        <f>D36</f>
        <v>9300</v>
      </c>
      <c r="G36">
        <f>E36</f>
        <v>14025</v>
      </c>
      <c r="H36" s="6">
        <f t="shared" si="0"/>
        <v>4725</v>
      </c>
      <c r="I36" s="26">
        <f t="shared" si="1"/>
        <v>1.5080645161290323</v>
      </c>
      <c r="J36" t="s">
        <v>18</v>
      </c>
      <c r="K36">
        <v>165</v>
      </c>
      <c r="L36" s="7">
        <f t="shared" si="2"/>
        <v>56.363636363636367</v>
      </c>
      <c r="M36" t="s">
        <v>19</v>
      </c>
      <c r="N36" t="s">
        <v>20</v>
      </c>
      <c r="O36">
        <v>1490245200</v>
      </c>
      <c r="P36">
        <v>1490677200</v>
      </c>
      <c r="Q36" s="15">
        <f t="shared" si="3"/>
        <v>43241.208333333328</v>
      </c>
      <c r="R36" s="11">
        <f t="shared" si="4"/>
        <v>43246.208333333328</v>
      </c>
      <c r="S36" t="b">
        <v>0</v>
      </c>
      <c r="T36" t="b">
        <v>0</v>
      </c>
      <c r="U36" t="s">
        <v>40</v>
      </c>
      <c r="V36" t="s">
        <v>2045</v>
      </c>
      <c r="W36" t="s">
        <v>2046</v>
      </c>
    </row>
    <row r="37" spans="1:23" x14ac:dyDescent="0.3">
      <c r="A37">
        <v>35</v>
      </c>
      <c r="B37" t="s">
        <v>111</v>
      </c>
      <c r="C37" s="2" t="s">
        <v>112</v>
      </c>
      <c r="D37" s="5">
        <v>125500</v>
      </c>
      <c r="E37" s="5">
        <v>188628</v>
      </c>
      <c r="F37" s="3">
        <f>D37*0.144105</f>
        <v>18085.177500000002</v>
      </c>
      <c r="G37" s="3">
        <f>E37*0.144105</f>
        <v>27182.237940000003</v>
      </c>
      <c r="H37" s="6">
        <f t="shared" si="0"/>
        <v>9097.0604400000011</v>
      </c>
      <c r="I37" s="26">
        <f t="shared" si="1"/>
        <v>1.5030119521912351</v>
      </c>
      <c r="J37" t="s">
        <v>18</v>
      </c>
      <c r="K37">
        <v>1965</v>
      </c>
      <c r="L37" s="7">
        <f t="shared" si="2"/>
        <v>9.2036526717557265</v>
      </c>
      <c r="M37" t="s">
        <v>34</v>
      </c>
      <c r="N37" t="s">
        <v>35</v>
      </c>
      <c r="O37">
        <v>1547877600</v>
      </c>
      <c r="P37">
        <v>1551506400</v>
      </c>
      <c r="Q37" s="15">
        <f t="shared" si="3"/>
        <v>43908.25</v>
      </c>
      <c r="R37" s="11">
        <f t="shared" si="4"/>
        <v>43950.25</v>
      </c>
      <c r="S37" t="b">
        <v>0</v>
      </c>
      <c r="T37" t="b">
        <v>1</v>
      </c>
      <c r="U37" t="s">
        <v>51</v>
      </c>
      <c r="V37" t="s">
        <v>2045</v>
      </c>
      <c r="W37" t="s">
        <v>2048</v>
      </c>
    </row>
    <row r="38" spans="1:23" x14ac:dyDescent="0.3">
      <c r="A38">
        <v>36</v>
      </c>
      <c r="B38" t="s">
        <v>113</v>
      </c>
      <c r="C38" s="2" t="s">
        <v>114</v>
      </c>
      <c r="D38" s="5">
        <v>700</v>
      </c>
      <c r="E38" s="5">
        <v>1101</v>
      </c>
      <c r="F38">
        <f t="shared" ref="F38:G40" si="8">D38</f>
        <v>700</v>
      </c>
      <c r="G38">
        <f t="shared" si="8"/>
        <v>1101</v>
      </c>
      <c r="H38" s="6">
        <f t="shared" si="0"/>
        <v>401</v>
      </c>
      <c r="I38" s="26">
        <f t="shared" si="1"/>
        <v>1.572857142857143</v>
      </c>
      <c r="J38" t="s">
        <v>18</v>
      </c>
      <c r="K38">
        <v>16</v>
      </c>
      <c r="L38" s="7">
        <f t="shared" si="2"/>
        <v>43.75</v>
      </c>
      <c r="M38" t="s">
        <v>19</v>
      </c>
      <c r="N38" t="s">
        <v>20</v>
      </c>
      <c r="O38">
        <v>1298700000</v>
      </c>
      <c r="P38">
        <v>1300856400</v>
      </c>
      <c r="Q38" s="15">
        <f t="shared" si="3"/>
        <v>41024.25</v>
      </c>
      <c r="R38" s="11">
        <f t="shared" si="4"/>
        <v>41049.208333333336</v>
      </c>
      <c r="S38" t="b">
        <v>0</v>
      </c>
      <c r="T38" t="b">
        <v>0</v>
      </c>
      <c r="U38" t="s">
        <v>31</v>
      </c>
      <c r="V38" t="s">
        <v>2043</v>
      </c>
      <c r="W38" t="s">
        <v>2044</v>
      </c>
    </row>
    <row r="39" spans="1:23" ht="31.2" x14ac:dyDescent="0.3">
      <c r="A39">
        <v>37</v>
      </c>
      <c r="B39" t="s">
        <v>115</v>
      </c>
      <c r="C39" s="2" t="s">
        <v>116</v>
      </c>
      <c r="D39" s="5">
        <v>8100</v>
      </c>
      <c r="E39" s="5">
        <v>11339</v>
      </c>
      <c r="F39">
        <f t="shared" si="8"/>
        <v>8100</v>
      </c>
      <c r="G39">
        <f t="shared" si="8"/>
        <v>11339</v>
      </c>
      <c r="H39" s="6">
        <f t="shared" si="0"/>
        <v>3239</v>
      </c>
      <c r="I39" s="26">
        <f t="shared" si="1"/>
        <v>1.3998765432098765</v>
      </c>
      <c r="J39" t="s">
        <v>18</v>
      </c>
      <c r="K39">
        <v>107</v>
      </c>
      <c r="L39" s="7">
        <f t="shared" si="2"/>
        <v>75.700934579439249</v>
      </c>
      <c r="M39" t="s">
        <v>19</v>
      </c>
      <c r="N39" t="s">
        <v>20</v>
      </c>
      <c r="O39">
        <v>1570338000</v>
      </c>
      <c r="P39">
        <v>1573192800</v>
      </c>
      <c r="Q39" s="15">
        <f t="shared" si="3"/>
        <v>44168.208333333328</v>
      </c>
      <c r="R39" s="11">
        <f t="shared" si="4"/>
        <v>44201.25</v>
      </c>
      <c r="S39" t="b">
        <v>0</v>
      </c>
      <c r="T39" t="b">
        <v>1</v>
      </c>
      <c r="U39" t="s">
        <v>117</v>
      </c>
      <c r="V39" t="s">
        <v>2051</v>
      </c>
      <c r="W39" t="s">
        <v>2057</v>
      </c>
    </row>
    <row r="40" spans="1:23" x14ac:dyDescent="0.3">
      <c r="A40">
        <v>38</v>
      </c>
      <c r="B40" t="s">
        <v>118</v>
      </c>
      <c r="C40" s="2" t="s">
        <v>119</v>
      </c>
      <c r="D40" s="5">
        <v>3100</v>
      </c>
      <c r="E40" s="5">
        <v>10085</v>
      </c>
      <c r="F40">
        <f t="shared" si="8"/>
        <v>3100</v>
      </c>
      <c r="G40">
        <f t="shared" si="8"/>
        <v>10085</v>
      </c>
      <c r="H40" s="6">
        <f t="shared" si="0"/>
        <v>6985</v>
      </c>
      <c r="I40" s="26">
        <f t="shared" si="1"/>
        <v>3.2532258064516131</v>
      </c>
      <c r="J40" t="s">
        <v>18</v>
      </c>
      <c r="K40">
        <v>134</v>
      </c>
      <c r="L40" s="7">
        <f t="shared" si="2"/>
        <v>23.134328358208954</v>
      </c>
      <c r="M40" t="s">
        <v>19</v>
      </c>
      <c r="N40" t="s">
        <v>20</v>
      </c>
      <c r="O40">
        <v>1287378000</v>
      </c>
      <c r="P40">
        <v>1287810000</v>
      </c>
      <c r="Q40" s="15">
        <f t="shared" si="3"/>
        <v>40893.208333333336</v>
      </c>
      <c r="R40" s="11">
        <f t="shared" si="4"/>
        <v>40898.208333333336</v>
      </c>
      <c r="S40" t="b">
        <v>0</v>
      </c>
      <c r="T40" t="b">
        <v>0</v>
      </c>
      <c r="U40" t="s">
        <v>120</v>
      </c>
      <c r="V40" t="s">
        <v>2058</v>
      </c>
      <c r="W40" t="s">
        <v>2059</v>
      </c>
    </row>
    <row r="41" spans="1:23" x14ac:dyDescent="0.3">
      <c r="A41">
        <v>39</v>
      </c>
      <c r="B41" t="s">
        <v>121</v>
      </c>
      <c r="C41" s="2" t="s">
        <v>122</v>
      </c>
      <c r="D41" s="5">
        <v>9900</v>
      </c>
      <c r="E41" s="5">
        <v>5027</v>
      </c>
      <c r="F41" s="3">
        <f>D41*0.144105</f>
        <v>1426.6395</v>
      </c>
      <c r="G41" s="3">
        <f>E41*0.144105</f>
        <v>724.41583500000002</v>
      </c>
      <c r="H41" s="6">
        <f t="shared" si="0"/>
        <v>-702.22366499999998</v>
      </c>
      <c r="I41" s="26">
        <f t="shared" si="1"/>
        <v>0.50777777777777777</v>
      </c>
      <c r="J41" t="s">
        <v>12</v>
      </c>
      <c r="K41">
        <v>88</v>
      </c>
      <c r="L41" s="7">
        <f t="shared" si="2"/>
        <v>16.211812500000001</v>
      </c>
      <c r="M41" t="s">
        <v>34</v>
      </c>
      <c r="N41" t="s">
        <v>35</v>
      </c>
      <c r="O41">
        <v>1361772000</v>
      </c>
      <c r="P41">
        <v>1362978000</v>
      </c>
      <c r="Q41" s="15">
        <f t="shared" si="3"/>
        <v>41754.25</v>
      </c>
      <c r="R41" s="11">
        <f t="shared" si="4"/>
        <v>41768.208333333336</v>
      </c>
      <c r="S41" t="b">
        <v>0</v>
      </c>
      <c r="T41" t="b">
        <v>0</v>
      </c>
      <c r="U41" t="s">
        <v>31</v>
      </c>
      <c r="V41" t="s">
        <v>2043</v>
      </c>
      <c r="W41" t="s">
        <v>2044</v>
      </c>
    </row>
    <row r="42" spans="1:23" x14ac:dyDescent="0.3">
      <c r="A42">
        <v>40</v>
      </c>
      <c r="B42" t="s">
        <v>123</v>
      </c>
      <c r="C42" s="2" t="s">
        <v>124</v>
      </c>
      <c r="D42" s="5">
        <v>8800</v>
      </c>
      <c r="E42" s="5">
        <v>14878</v>
      </c>
      <c r="F42">
        <f>D42</f>
        <v>8800</v>
      </c>
      <c r="G42">
        <f>E42</f>
        <v>14878</v>
      </c>
      <c r="H42" s="6">
        <f t="shared" si="0"/>
        <v>6078</v>
      </c>
      <c r="I42" s="26">
        <f t="shared" si="1"/>
        <v>1.6906818181818182</v>
      </c>
      <c r="J42" t="s">
        <v>18</v>
      </c>
      <c r="K42">
        <v>198</v>
      </c>
      <c r="L42" s="7">
        <f t="shared" si="2"/>
        <v>44.444444444444443</v>
      </c>
      <c r="M42" t="s">
        <v>19</v>
      </c>
      <c r="N42" t="s">
        <v>20</v>
      </c>
      <c r="O42">
        <v>1275714000</v>
      </c>
      <c r="P42">
        <v>1277355600</v>
      </c>
      <c r="Q42" s="15">
        <f t="shared" si="3"/>
        <v>40758.208333333336</v>
      </c>
      <c r="R42" s="11">
        <f t="shared" si="4"/>
        <v>40777.208333333336</v>
      </c>
      <c r="S42" t="b">
        <v>0</v>
      </c>
      <c r="T42" t="b">
        <v>1</v>
      </c>
      <c r="U42" t="s">
        <v>63</v>
      </c>
      <c r="V42" t="s">
        <v>2041</v>
      </c>
      <c r="W42" t="s">
        <v>2050</v>
      </c>
    </row>
    <row r="43" spans="1:23" x14ac:dyDescent="0.3">
      <c r="A43">
        <v>41</v>
      </c>
      <c r="B43" t="s">
        <v>125</v>
      </c>
      <c r="C43" s="2" t="s">
        <v>126</v>
      </c>
      <c r="D43" s="5">
        <v>5600</v>
      </c>
      <c r="E43" s="5">
        <v>11924</v>
      </c>
      <c r="F43" s="3">
        <f>D43*1.07255</f>
        <v>6006.28</v>
      </c>
      <c r="G43" s="3">
        <f>E43*1.07255</f>
        <v>12789.086199999998</v>
      </c>
      <c r="H43" s="6">
        <f t="shared" si="0"/>
        <v>6782.8061999999982</v>
      </c>
      <c r="I43" s="26">
        <f t="shared" si="1"/>
        <v>2.129285714285714</v>
      </c>
      <c r="J43" t="s">
        <v>18</v>
      </c>
      <c r="K43">
        <v>111</v>
      </c>
      <c r="L43" s="7">
        <f t="shared" si="2"/>
        <v>54.110630630630631</v>
      </c>
      <c r="M43" t="s">
        <v>105</v>
      </c>
      <c r="N43" t="s">
        <v>106</v>
      </c>
      <c r="O43">
        <v>1346734800</v>
      </c>
      <c r="P43">
        <v>1348981200</v>
      </c>
      <c r="Q43" s="15">
        <f t="shared" si="3"/>
        <v>41580.208333333336</v>
      </c>
      <c r="R43" s="11">
        <f t="shared" si="4"/>
        <v>41606.208333333336</v>
      </c>
      <c r="S43" t="b">
        <v>0</v>
      </c>
      <c r="T43" t="b">
        <v>1</v>
      </c>
      <c r="U43" t="s">
        <v>21</v>
      </c>
      <c r="V43" t="s">
        <v>2039</v>
      </c>
      <c r="W43" t="s">
        <v>2040</v>
      </c>
    </row>
    <row r="44" spans="1:23" x14ac:dyDescent="0.3">
      <c r="A44">
        <v>42</v>
      </c>
      <c r="B44" t="s">
        <v>127</v>
      </c>
      <c r="C44" s="2" t="s">
        <v>128</v>
      </c>
      <c r="D44" s="5">
        <v>1800</v>
      </c>
      <c r="E44" s="5">
        <v>7991</v>
      </c>
      <c r="F44">
        <f>D44</f>
        <v>1800</v>
      </c>
      <c r="G44">
        <f>E44</f>
        <v>7991</v>
      </c>
      <c r="H44" s="6">
        <f t="shared" si="0"/>
        <v>6191</v>
      </c>
      <c r="I44" s="26">
        <f t="shared" si="1"/>
        <v>4.4394444444444447</v>
      </c>
      <c r="J44" t="s">
        <v>18</v>
      </c>
      <c r="K44">
        <v>222</v>
      </c>
      <c r="L44" s="7">
        <f t="shared" si="2"/>
        <v>8.1081081081081088</v>
      </c>
      <c r="M44" t="s">
        <v>19</v>
      </c>
      <c r="N44" t="s">
        <v>20</v>
      </c>
      <c r="O44">
        <v>1309755600</v>
      </c>
      <c r="P44">
        <v>1310533200</v>
      </c>
      <c r="Q44" s="15">
        <f t="shared" si="3"/>
        <v>41152.208333333336</v>
      </c>
      <c r="R44" s="11">
        <f t="shared" si="4"/>
        <v>41161.208333333336</v>
      </c>
      <c r="S44" t="b">
        <v>0</v>
      </c>
      <c r="T44" t="b">
        <v>0</v>
      </c>
      <c r="U44" t="s">
        <v>15</v>
      </c>
      <c r="V44" t="s">
        <v>2037</v>
      </c>
      <c r="W44" t="s">
        <v>2038</v>
      </c>
    </row>
    <row r="45" spans="1:23" x14ac:dyDescent="0.3">
      <c r="A45">
        <v>43</v>
      </c>
      <c r="B45" t="s">
        <v>129</v>
      </c>
      <c r="C45" s="2" t="s">
        <v>130</v>
      </c>
      <c r="D45" s="5">
        <v>90200</v>
      </c>
      <c r="E45" s="5">
        <v>167717</v>
      </c>
      <c r="F45">
        <f>D45</f>
        <v>90200</v>
      </c>
      <c r="G45">
        <f>E45</f>
        <v>167717</v>
      </c>
      <c r="H45" s="6">
        <f t="shared" si="0"/>
        <v>77517</v>
      </c>
      <c r="I45" s="26">
        <f t="shared" si="1"/>
        <v>1.859390243902439</v>
      </c>
      <c r="J45" t="s">
        <v>18</v>
      </c>
      <c r="K45">
        <v>6212</v>
      </c>
      <c r="L45" s="7">
        <f t="shared" si="2"/>
        <v>14.520283322601417</v>
      </c>
      <c r="M45" t="s">
        <v>19</v>
      </c>
      <c r="N45" t="s">
        <v>20</v>
      </c>
      <c r="O45">
        <v>1406178000</v>
      </c>
      <c r="P45">
        <v>1407560400</v>
      </c>
      <c r="Q45" s="15">
        <f t="shared" si="3"/>
        <v>42268.208333333336</v>
      </c>
      <c r="R45" s="11">
        <f t="shared" si="4"/>
        <v>42284.208333333336</v>
      </c>
      <c r="S45" t="b">
        <v>0</v>
      </c>
      <c r="T45" t="b">
        <v>0</v>
      </c>
      <c r="U45" t="s">
        <v>131</v>
      </c>
      <c r="V45" t="s">
        <v>2051</v>
      </c>
      <c r="W45" t="s">
        <v>2060</v>
      </c>
    </row>
    <row r="46" spans="1:23" x14ac:dyDescent="0.3">
      <c r="A46">
        <v>44</v>
      </c>
      <c r="B46" t="s">
        <v>132</v>
      </c>
      <c r="C46" s="2" t="s">
        <v>133</v>
      </c>
      <c r="D46" s="5">
        <v>1600</v>
      </c>
      <c r="E46" s="5">
        <v>10541</v>
      </c>
      <c r="F46" s="3">
        <f>D46*0.144105</f>
        <v>230.56800000000001</v>
      </c>
      <c r="G46" s="3">
        <f>E46*0.144105</f>
        <v>1519.0108050000001</v>
      </c>
      <c r="H46" s="6">
        <f t="shared" si="0"/>
        <v>1288.4428050000001</v>
      </c>
      <c r="I46" s="26">
        <f t="shared" si="1"/>
        <v>6.5881249999999998</v>
      </c>
      <c r="J46" t="s">
        <v>18</v>
      </c>
      <c r="K46">
        <v>98</v>
      </c>
      <c r="L46" s="7">
        <f t="shared" si="2"/>
        <v>2.3527346938775513</v>
      </c>
      <c r="M46" t="s">
        <v>34</v>
      </c>
      <c r="N46" t="s">
        <v>35</v>
      </c>
      <c r="O46">
        <v>1552798800</v>
      </c>
      <c r="P46">
        <v>1552885200</v>
      </c>
      <c r="Q46" s="15">
        <f t="shared" si="3"/>
        <v>43965.208333333328</v>
      </c>
      <c r="R46" s="11">
        <f t="shared" si="4"/>
        <v>43966.208333333328</v>
      </c>
      <c r="S46" t="b">
        <v>0</v>
      </c>
      <c r="T46" t="b">
        <v>0</v>
      </c>
      <c r="U46" t="s">
        <v>117</v>
      </c>
      <c r="V46" t="s">
        <v>2051</v>
      </c>
      <c r="W46" t="s">
        <v>2057</v>
      </c>
    </row>
    <row r="47" spans="1:23" ht="31.2" x14ac:dyDescent="0.3">
      <c r="A47">
        <v>45</v>
      </c>
      <c r="B47" t="s">
        <v>134</v>
      </c>
      <c r="C47" s="2" t="s">
        <v>135</v>
      </c>
      <c r="D47" s="5">
        <v>9500</v>
      </c>
      <c r="E47" s="5">
        <v>4530</v>
      </c>
      <c r="F47">
        <f t="shared" ref="F47:G51" si="9">D47</f>
        <v>9500</v>
      </c>
      <c r="G47">
        <f t="shared" si="9"/>
        <v>4530</v>
      </c>
      <c r="H47" s="6">
        <f t="shared" si="0"/>
        <v>-4970</v>
      </c>
      <c r="I47" s="26">
        <f t="shared" si="1"/>
        <v>0.4768421052631579</v>
      </c>
      <c r="J47" t="s">
        <v>12</v>
      </c>
      <c r="K47">
        <v>48</v>
      </c>
      <c r="L47" s="7">
        <f t="shared" si="2"/>
        <v>197.91666666666666</v>
      </c>
      <c r="M47" t="s">
        <v>19</v>
      </c>
      <c r="N47" t="s">
        <v>20</v>
      </c>
      <c r="O47">
        <v>1478062800</v>
      </c>
      <c r="P47">
        <v>1479362400</v>
      </c>
      <c r="Q47" s="15">
        <f t="shared" si="3"/>
        <v>43100.208333333328</v>
      </c>
      <c r="R47" s="11">
        <f t="shared" si="4"/>
        <v>43115.25</v>
      </c>
      <c r="S47" t="b">
        <v>0</v>
      </c>
      <c r="T47" t="b">
        <v>1</v>
      </c>
      <c r="U47" t="s">
        <v>31</v>
      </c>
      <c r="V47" t="s">
        <v>2043</v>
      </c>
      <c r="W47" t="s">
        <v>2044</v>
      </c>
    </row>
    <row r="48" spans="1:23" x14ac:dyDescent="0.3">
      <c r="A48">
        <v>46</v>
      </c>
      <c r="B48" t="s">
        <v>136</v>
      </c>
      <c r="C48" s="2" t="s">
        <v>137</v>
      </c>
      <c r="D48" s="5">
        <v>3700</v>
      </c>
      <c r="E48" s="5">
        <v>4247</v>
      </c>
      <c r="F48">
        <f t="shared" si="9"/>
        <v>3700</v>
      </c>
      <c r="G48">
        <f t="shared" si="9"/>
        <v>4247</v>
      </c>
      <c r="H48" s="6">
        <f t="shared" si="0"/>
        <v>547</v>
      </c>
      <c r="I48" s="26">
        <f t="shared" si="1"/>
        <v>1.1478378378378378</v>
      </c>
      <c r="J48" t="s">
        <v>18</v>
      </c>
      <c r="K48">
        <v>92</v>
      </c>
      <c r="L48" s="7">
        <f t="shared" si="2"/>
        <v>40.217391304347828</v>
      </c>
      <c r="M48" t="s">
        <v>19</v>
      </c>
      <c r="N48" t="s">
        <v>20</v>
      </c>
      <c r="O48">
        <v>1278565200</v>
      </c>
      <c r="P48">
        <v>1280552400</v>
      </c>
      <c r="Q48" s="15">
        <f t="shared" si="3"/>
        <v>40791.208333333336</v>
      </c>
      <c r="R48" s="11">
        <f t="shared" si="4"/>
        <v>40814.208333333336</v>
      </c>
      <c r="S48" t="b">
        <v>0</v>
      </c>
      <c r="T48" t="b">
        <v>0</v>
      </c>
      <c r="U48" t="s">
        <v>21</v>
      </c>
      <c r="V48" t="s">
        <v>2039</v>
      </c>
      <c r="W48" t="s">
        <v>2040</v>
      </c>
    </row>
    <row r="49" spans="1:23" x14ac:dyDescent="0.3">
      <c r="A49">
        <v>47</v>
      </c>
      <c r="B49" t="s">
        <v>138</v>
      </c>
      <c r="C49" s="2" t="s">
        <v>139</v>
      </c>
      <c r="D49" s="5">
        <v>1500</v>
      </c>
      <c r="E49" s="5">
        <v>7129</v>
      </c>
      <c r="F49">
        <f t="shared" si="9"/>
        <v>1500</v>
      </c>
      <c r="G49">
        <f t="shared" si="9"/>
        <v>7129</v>
      </c>
      <c r="H49" s="6">
        <f t="shared" si="0"/>
        <v>5629</v>
      </c>
      <c r="I49" s="26">
        <f t="shared" si="1"/>
        <v>4.7526666666666664</v>
      </c>
      <c r="J49" t="s">
        <v>18</v>
      </c>
      <c r="K49">
        <v>149</v>
      </c>
      <c r="L49" s="7">
        <f t="shared" si="2"/>
        <v>10.067114093959731</v>
      </c>
      <c r="M49" t="s">
        <v>19</v>
      </c>
      <c r="N49" t="s">
        <v>20</v>
      </c>
      <c r="O49">
        <v>1396069200</v>
      </c>
      <c r="P49">
        <v>1398661200</v>
      </c>
      <c r="Q49" s="15">
        <f t="shared" si="3"/>
        <v>42151.208333333336</v>
      </c>
      <c r="R49" s="11">
        <f t="shared" si="4"/>
        <v>42181.208333333336</v>
      </c>
      <c r="S49" t="b">
        <v>0</v>
      </c>
      <c r="T49" t="b">
        <v>0</v>
      </c>
      <c r="U49" t="s">
        <v>31</v>
      </c>
      <c r="V49" t="s">
        <v>2043</v>
      </c>
      <c r="W49" t="s">
        <v>2044</v>
      </c>
    </row>
    <row r="50" spans="1:23" x14ac:dyDescent="0.3">
      <c r="A50">
        <v>48</v>
      </c>
      <c r="B50" t="s">
        <v>140</v>
      </c>
      <c r="C50" s="2" t="s">
        <v>141</v>
      </c>
      <c r="D50" s="5">
        <v>33300</v>
      </c>
      <c r="E50" s="5">
        <v>128862</v>
      </c>
      <c r="F50">
        <f t="shared" si="9"/>
        <v>33300</v>
      </c>
      <c r="G50">
        <f t="shared" si="9"/>
        <v>128862</v>
      </c>
      <c r="H50" s="6">
        <f t="shared" si="0"/>
        <v>95562</v>
      </c>
      <c r="I50" s="26">
        <f t="shared" si="1"/>
        <v>3.86972972972973</v>
      </c>
      <c r="J50" t="s">
        <v>18</v>
      </c>
      <c r="K50">
        <v>2431</v>
      </c>
      <c r="L50" s="7">
        <f t="shared" si="2"/>
        <v>13.698066639243109</v>
      </c>
      <c r="M50" t="s">
        <v>19</v>
      </c>
      <c r="N50" t="s">
        <v>20</v>
      </c>
      <c r="O50">
        <v>1435208400</v>
      </c>
      <c r="P50">
        <v>1436245200</v>
      </c>
      <c r="Q50" s="15">
        <f t="shared" si="3"/>
        <v>42604.208333333328</v>
      </c>
      <c r="R50" s="11">
        <f t="shared" si="4"/>
        <v>42616.208333333328</v>
      </c>
      <c r="S50" t="b">
        <v>0</v>
      </c>
      <c r="T50" t="b">
        <v>0</v>
      </c>
      <c r="U50" t="s">
        <v>31</v>
      </c>
      <c r="V50" t="s">
        <v>2043</v>
      </c>
      <c r="W50" t="s">
        <v>2044</v>
      </c>
    </row>
    <row r="51" spans="1:23" x14ac:dyDescent="0.3">
      <c r="A51">
        <v>49</v>
      </c>
      <c r="B51" t="s">
        <v>142</v>
      </c>
      <c r="C51" s="2" t="s">
        <v>143</v>
      </c>
      <c r="D51" s="5">
        <v>7200</v>
      </c>
      <c r="E51" s="5">
        <v>13653</v>
      </c>
      <c r="F51">
        <f t="shared" si="9"/>
        <v>7200</v>
      </c>
      <c r="G51">
        <f t="shared" si="9"/>
        <v>13653</v>
      </c>
      <c r="H51" s="6">
        <f t="shared" si="0"/>
        <v>6453</v>
      </c>
      <c r="I51" s="26">
        <f t="shared" si="1"/>
        <v>1.89625</v>
      </c>
      <c r="J51" t="s">
        <v>18</v>
      </c>
      <c r="K51">
        <v>303</v>
      </c>
      <c r="L51" s="7">
        <f t="shared" si="2"/>
        <v>23.762376237623762</v>
      </c>
      <c r="M51" t="s">
        <v>19</v>
      </c>
      <c r="N51" t="s">
        <v>20</v>
      </c>
      <c r="O51">
        <v>1571547600</v>
      </c>
      <c r="P51">
        <v>1575439200</v>
      </c>
      <c r="Q51" s="15">
        <f t="shared" si="3"/>
        <v>44182.208333333328</v>
      </c>
      <c r="R51" s="11">
        <f t="shared" si="4"/>
        <v>44227.25</v>
      </c>
      <c r="S51" t="b">
        <v>0</v>
      </c>
      <c r="T51" t="b">
        <v>0</v>
      </c>
      <c r="U51" t="s">
        <v>21</v>
      </c>
      <c r="V51" t="s">
        <v>2039</v>
      </c>
      <c r="W51" t="s">
        <v>2040</v>
      </c>
    </row>
    <row r="52" spans="1:23" ht="31.2" x14ac:dyDescent="0.3">
      <c r="A52">
        <v>50</v>
      </c>
      <c r="B52" t="s">
        <v>144</v>
      </c>
      <c r="C52" s="2" t="s">
        <v>145</v>
      </c>
      <c r="D52" s="5">
        <v>100</v>
      </c>
      <c r="E52" s="5">
        <v>2</v>
      </c>
      <c r="F52" s="3">
        <f>D52*1.07255</f>
        <v>107.255</v>
      </c>
      <c r="G52" s="3">
        <f>E52*1.07255</f>
        <v>2.1450999999999998</v>
      </c>
      <c r="H52" s="6">
        <f t="shared" si="0"/>
        <v>-105.1099</v>
      </c>
      <c r="I52" s="26">
        <f t="shared" si="1"/>
        <v>0.02</v>
      </c>
      <c r="J52" t="s">
        <v>12</v>
      </c>
      <c r="K52">
        <v>1</v>
      </c>
      <c r="L52" s="7">
        <f t="shared" si="2"/>
        <v>107.255</v>
      </c>
      <c r="M52" t="s">
        <v>105</v>
      </c>
      <c r="N52" t="s">
        <v>106</v>
      </c>
      <c r="O52">
        <v>1375333200</v>
      </c>
      <c r="P52">
        <v>1377752400</v>
      </c>
      <c r="Q52" s="15">
        <f t="shared" si="3"/>
        <v>41911.208333333336</v>
      </c>
      <c r="R52" s="11">
        <f t="shared" si="4"/>
        <v>41939.208333333336</v>
      </c>
      <c r="S52" t="b">
        <v>0</v>
      </c>
      <c r="T52" t="b">
        <v>0</v>
      </c>
      <c r="U52" t="s">
        <v>146</v>
      </c>
      <c r="V52" t="s">
        <v>2039</v>
      </c>
      <c r="W52" t="s">
        <v>2061</v>
      </c>
    </row>
    <row r="53" spans="1:23" x14ac:dyDescent="0.3">
      <c r="A53">
        <v>51</v>
      </c>
      <c r="B53" t="s">
        <v>147</v>
      </c>
      <c r="C53" s="2" t="s">
        <v>148</v>
      </c>
      <c r="D53" s="5">
        <v>158100</v>
      </c>
      <c r="E53" s="5">
        <v>145243</v>
      </c>
      <c r="F53" s="3">
        <f>D53*1.20458</f>
        <v>190444.098</v>
      </c>
      <c r="G53" s="3">
        <f>E53*1.20458</f>
        <v>174956.81294</v>
      </c>
      <c r="H53" s="6">
        <f t="shared" si="0"/>
        <v>-15487.285059999995</v>
      </c>
      <c r="I53" s="26">
        <f t="shared" si="1"/>
        <v>0.91867805186590767</v>
      </c>
      <c r="J53" t="s">
        <v>12</v>
      </c>
      <c r="K53">
        <v>1467</v>
      </c>
      <c r="L53" s="7">
        <f t="shared" si="2"/>
        <v>129.81874437627812</v>
      </c>
      <c r="M53" t="s">
        <v>38</v>
      </c>
      <c r="N53" t="s">
        <v>39</v>
      </c>
      <c r="O53">
        <v>1332824400</v>
      </c>
      <c r="P53">
        <v>1334206800</v>
      </c>
      <c r="Q53" s="15">
        <f t="shared" si="3"/>
        <v>41419.208333333336</v>
      </c>
      <c r="R53" s="11">
        <f t="shared" si="4"/>
        <v>41435.208333333336</v>
      </c>
      <c r="S53" t="b">
        <v>0</v>
      </c>
      <c r="T53" t="b">
        <v>1</v>
      </c>
      <c r="U53" t="s">
        <v>63</v>
      </c>
      <c r="V53" t="s">
        <v>2041</v>
      </c>
      <c r="W53" t="s">
        <v>2050</v>
      </c>
    </row>
    <row r="54" spans="1:23" x14ac:dyDescent="0.3">
      <c r="A54">
        <v>52</v>
      </c>
      <c r="B54" t="s">
        <v>149</v>
      </c>
      <c r="C54" s="2" t="s">
        <v>150</v>
      </c>
      <c r="D54" s="5">
        <v>7200</v>
      </c>
      <c r="E54" s="5">
        <v>2459</v>
      </c>
      <c r="F54">
        <f t="shared" ref="F54:G61" si="10">D54</f>
        <v>7200</v>
      </c>
      <c r="G54">
        <f t="shared" si="10"/>
        <v>2459</v>
      </c>
      <c r="H54" s="6">
        <f t="shared" si="0"/>
        <v>-4741</v>
      </c>
      <c r="I54" s="26">
        <f t="shared" si="1"/>
        <v>0.34152777777777776</v>
      </c>
      <c r="J54" t="s">
        <v>12</v>
      </c>
      <c r="K54">
        <v>75</v>
      </c>
      <c r="L54" s="7">
        <f t="shared" si="2"/>
        <v>96</v>
      </c>
      <c r="M54" t="s">
        <v>19</v>
      </c>
      <c r="N54" t="s">
        <v>20</v>
      </c>
      <c r="O54">
        <v>1284526800</v>
      </c>
      <c r="P54">
        <v>1284872400</v>
      </c>
      <c r="Q54" s="15">
        <f t="shared" si="3"/>
        <v>40860.208333333336</v>
      </c>
      <c r="R54" s="11">
        <f t="shared" si="4"/>
        <v>40864.208333333336</v>
      </c>
      <c r="S54" t="b">
        <v>0</v>
      </c>
      <c r="T54" t="b">
        <v>0</v>
      </c>
      <c r="U54" t="s">
        <v>31</v>
      </c>
      <c r="V54" t="s">
        <v>2043</v>
      </c>
      <c r="W54" t="s">
        <v>2044</v>
      </c>
    </row>
    <row r="55" spans="1:23" x14ac:dyDescent="0.3">
      <c r="A55">
        <v>53</v>
      </c>
      <c r="B55" t="s">
        <v>151</v>
      </c>
      <c r="C55" s="2" t="s">
        <v>152</v>
      </c>
      <c r="D55" s="5">
        <v>8800</v>
      </c>
      <c r="E55" s="5">
        <v>12356</v>
      </c>
      <c r="F55">
        <f t="shared" si="10"/>
        <v>8800</v>
      </c>
      <c r="G55">
        <f t="shared" si="10"/>
        <v>12356</v>
      </c>
      <c r="H55" s="6">
        <f t="shared" si="0"/>
        <v>3556</v>
      </c>
      <c r="I55" s="26">
        <f t="shared" si="1"/>
        <v>1.4040909090909091</v>
      </c>
      <c r="J55" t="s">
        <v>18</v>
      </c>
      <c r="K55">
        <v>209</v>
      </c>
      <c r="L55" s="7">
        <f t="shared" si="2"/>
        <v>42.10526315789474</v>
      </c>
      <c r="M55" t="s">
        <v>19</v>
      </c>
      <c r="N55" t="s">
        <v>20</v>
      </c>
      <c r="O55">
        <v>1400562000</v>
      </c>
      <c r="P55">
        <v>1403931600</v>
      </c>
      <c r="Q55" s="15">
        <f t="shared" si="3"/>
        <v>42203.208333333336</v>
      </c>
      <c r="R55" s="11">
        <f t="shared" si="4"/>
        <v>42242.208333333336</v>
      </c>
      <c r="S55" t="b">
        <v>0</v>
      </c>
      <c r="T55" t="b">
        <v>0</v>
      </c>
      <c r="U55" t="s">
        <v>51</v>
      </c>
      <c r="V55" t="s">
        <v>2045</v>
      </c>
      <c r="W55" t="s">
        <v>2048</v>
      </c>
    </row>
    <row r="56" spans="1:23" ht="31.2" x14ac:dyDescent="0.3">
      <c r="A56">
        <v>54</v>
      </c>
      <c r="B56" t="s">
        <v>153</v>
      </c>
      <c r="C56" s="2" t="s">
        <v>154</v>
      </c>
      <c r="D56" s="5">
        <v>6000</v>
      </c>
      <c r="E56" s="5">
        <v>5392</v>
      </c>
      <c r="F56">
        <f t="shared" si="10"/>
        <v>6000</v>
      </c>
      <c r="G56">
        <f t="shared" si="10"/>
        <v>5392</v>
      </c>
      <c r="H56" s="6">
        <f t="shared" si="0"/>
        <v>-608</v>
      </c>
      <c r="I56" s="26">
        <f t="shared" si="1"/>
        <v>0.89866666666666661</v>
      </c>
      <c r="J56" t="s">
        <v>12</v>
      </c>
      <c r="K56">
        <v>120</v>
      </c>
      <c r="L56" s="7">
        <f t="shared" si="2"/>
        <v>50</v>
      </c>
      <c r="M56" t="s">
        <v>19</v>
      </c>
      <c r="N56" t="s">
        <v>20</v>
      </c>
      <c r="O56">
        <v>1520748000</v>
      </c>
      <c r="P56">
        <v>1521262800</v>
      </c>
      <c r="Q56" s="15">
        <f t="shared" si="3"/>
        <v>43594.25</v>
      </c>
      <c r="R56" s="11">
        <f t="shared" si="4"/>
        <v>43600.208333333328</v>
      </c>
      <c r="S56" t="b">
        <v>0</v>
      </c>
      <c r="T56" t="b">
        <v>0</v>
      </c>
      <c r="U56" t="s">
        <v>63</v>
      </c>
      <c r="V56" t="s">
        <v>2041</v>
      </c>
      <c r="W56" t="s">
        <v>2050</v>
      </c>
    </row>
    <row r="57" spans="1:23" ht="31.2" x14ac:dyDescent="0.3">
      <c r="A57">
        <v>55</v>
      </c>
      <c r="B57" t="s">
        <v>155</v>
      </c>
      <c r="C57" s="2" t="s">
        <v>156</v>
      </c>
      <c r="D57" s="5">
        <v>6600</v>
      </c>
      <c r="E57" s="5">
        <v>11746</v>
      </c>
      <c r="F57">
        <f t="shared" si="10"/>
        <v>6600</v>
      </c>
      <c r="G57">
        <f t="shared" si="10"/>
        <v>11746</v>
      </c>
      <c r="H57" s="6">
        <f t="shared" si="0"/>
        <v>5146</v>
      </c>
      <c r="I57" s="26">
        <f t="shared" si="1"/>
        <v>1.7796969696969698</v>
      </c>
      <c r="J57" t="s">
        <v>18</v>
      </c>
      <c r="K57">
        <v>131</v>
      </c>
      <c r="L57" s="7">
        <f t="shared" si="2"/>
        <v>50.381679389312978</v>
      </c>
      <c r="M57" t="s">
        <v>19</v>
      </c>
      <c r="N57" t="s">
        <v>20</v>
      </c>
      <c r="O57">
        <v>1532926800</v>
      </c>
      <c r="P57">
        <v>1533358800</v>
      </c>
      <c r="Q57" s="15">
        <f t="shared" si="3"/>
        <v>43735.208333333328</v>
      </c>
      <c r="R57" s="11">
        <f t="shared" si="4"/>
        <v>43740.208333333328</v>
      </c>
      <c r="S57" t="b">
        <v>0</v>
      </c>
      <c r="T57" t="b">
        <v>0</v>
      </c>
      <c r="U57" t="s">
        <v>157</v>
      </c>
      <c r="V57" t="s">
        <v>2039</v>
      </c>
      <c r="W57" t="s">
        <v>2062</v>
      </c>
    </row>
    <row r="58" spans="1:23" ht="31.2" x14ac:dyDescent="0.3">
      <c r="A58">
        <v>56</v>
      </c>
      <c r="B58" t="s">
        <v>158</v>
      </c>
      <c r="C58" s="2" t="s">
        <v>159</v>
      </c>
      <c r="D58" s="5">
        <v>8000</v>
      </c>
      <c r="E58" s="5">
        <v>11493</v>
      </c>
      <c r="F58">
        <f t="shared" si="10"/>
        <v>8000</v>
      </c>
      <c r="G58">
        <f t="shared" si="10"/>
        <v>11493</v>
      </c>
      <c r="H58" s="6">
        <f t="shared" si="0"/>
        <v>3493</v>
      </c>
      <c r="I58" s="26">
        <f t="shared" si="1"/>
        <v>1.436625</v>
      </c>
      <c r="J58" t="s">
        <v>18</v>
      </c>
      <c r="K58">
        <v>164</v>
      </c>
      <c r="L58" s="7">
        <f t="shared" si="2"/>
        <v>48.780487804878049</v>
      </c>
      <c r="M58" t="s">
        <v>19</v>
      </c>
      <c r="N58" t="s">
        <v>20</v>
      </c>
      <c r="O58">
        <v>1420869600</v>
      </c>
      <c r="P58">
        <v>1421474400</v>
      </c>
      <c r="Q58" s="15">
        <f t="shared" si="3"/>
        <v>42438.25</v>
      </c>
      <c r="R58" s="11">
        <f t="shared" si="4"/>
        <v>42445.25</v>
      </c>
      <c r="S58" t="b">
        <v>0</v>
      </c>
      <c r="T58" t="b">
        <v>0</v>
      </c>
      <c r="U58" t="s">
        <v>63</v>
      </c>
      <c r="V58" t="s">
        <v>2041</v>
      </c>
      <c r="W58" t="s">
        <v>2050</v>
      </c>
    </row>
    <row r="59" spans="1:23" x14ac:dyDescent="0.3">
      <c r="A59">
        <v>57</v>
      </c>
      <c r="B59" t="s">
        <v>160</v>
      </c>
      <c r="C59" s="2" t="s">
        <v>161</v>
      </c>
      <c r="D59" s="5">
        <v>2900</v>
      </c>
      <c r="E59" s="5">
        <v>6243</v>
      </c>
      <c r="F59">
        <f t="shared" si="10"/>
        <v>2900</v>
      </c>
      <c r="G59">
        <f t="shared" si="10"/>
        <v>6243</v>
      </c>
      <c r="H59" s="6">
        <f t="shared" si="0"/>
        <v>3343</v>
      </c>
      <c r="I59" s="26">
        <f t="shared" si="1"/>
        <v>2.1527586206896552</v>
      </c>
      <c r="J59" t="s">
        <v>18</v>
      </c>
      <c r="K59">
        <v>201</v>
      </c>
      <c r="L59" s="7">
        <f t="shared" si="2"/>
        <v>14.427860696517413</v>
      </c>
      <c r="M59" t="s">
        <v>19</v>
      </c>
      <c r="N59" t="s">
        <v>20</v>
      </c>
      <c r="O59">
        <v>1504242000</v>
      </c>
      <c r="P59">
        <v>1505278800</v>
      </c>
      <c r="Q59" s="15">
        <f t="shared" si="3"/>
        <v>43403.208333333328</v>
      </c>
      <c r="R59" s="11">
        <f t="shared" si="4"/>
        <v>43415.208333333328</v>
      </c>
      <c r="S59" t="b">
        <v>0</v>
      </c>
      <c r="T59" t="b">
        <v>0</v>
      </c>
      <c r="U59" t="s">
        <v>87</v>
      </c>
      <c r="V59" t="s">
        <v>2054</v>
      </c>
      <c r="W59" t="s">
        <v>2055</v>
      </c>
    </row>
    <row r="60" spans="1:23" x14ac:dyDescent="0.3">
      <c r="A60">
        <v>58</v>
      </c>
      <c r="B60" t="s">
        <v>162</v>
      </c>
      <c r="C60" s="2" t="s">
        <v>163</v>
      </c>
      <c r="D60" s="5">
        <v>2700</v>
      </c>
      <c r="E60" s="5">
        <v>6132</v>
      </c>
      <c r="F60">
        <f t="shared" si="10"/>
        <v>2700</v>
      </c>
      <c r="G60">
        <f t="shared" si="10"/>
        <v>6132</v>
      </c>
      <c r="H60" s="6">
        <f t="shared" si="0"/>
        <v>3432</v>
      </c>
      <c r="I60" s="26">
        <f t="shared" si="1"/>
        <v>2.2711111111111113</v>
      </c>
      <c r="J60" t="s">
        <v>18</v>
      </c>
      <c r="K60">
        <v>211</v>
      </c>
      <c r="L60" s="7">
        <f t="shared" si="2"/>
        <v>12.796208530805687</v>
      </c>
      <c r="M60" t="s">
        <v>19</v>
      </c>
      <c r="N60" t="s">
        <v>20</v>
      </c>
      <c r="O60">
        <v>1442811600</v>
      </c>
      <c r="P60">
        <v>1443934800</v>
      </c>
      <c r="Q60" s="15">
        <f t="shared" si="3"/>
        <v>42692.208333333328</v>
      </c>
      <c r="R60" s="11">
        <f t="shared" si="4"/>
        <v>42705.208333333328</v>
      </c>
      <c r="S60" t="b">
        <v>0</v>
      </c>
      <c r="T60" t="b">
        <v>0</v>
      </c>
      <c r="U60" t="s">
        <v>31</v>
      </c>
      <c r="V60" t="s">
        <v>2043</v>
      </c>
      <c r="W60" t="s">
        <v>2044</v>
      </c>
    </row>
    <row r="61" spans="1:23" x14ac:dyDescent="0.3">
      <c r="A61">
        <v>59</v>
      </c>
      <c r="B61" t="s">
        <v>164</v>
      </c>
      <c r="C61" s="2" t="s">
        <v>165</v>
      </c>
      <c r="D61" s="5">
        <v>1400</v>
      </c>
      <c r="E61" s="5">
        <v>3851</v>
      </c>
      <c r="F61">
        <f t="shared" si="10"/>
        <v>1400</v>
      </c>
      <c r="G61">
        <f t="shared" si="10"/>
        <v>3851</v>
      </c>
      <c r="H61" s="6">
        <f t="shared" si="0"/>
        <v>2451</v>
      </c>
      <c r="I61" s="26">
        <f t="shared" si="1"/>
        <v>2.7507142857142859</v>
      </c>
      <c r="J61" t="s">
        <v>18</v>
      </c>
      <c r="K61">
        <v>128</v>
      </c>
      <c r="L61" s="7">
        <f t="shared" si="2"/>
        <v>10.9375</v>
      </c>
      <c r="M61" t="s">
        <v>19</v>
      </c>
      <c r="N61" t="s">
        <v>20</v>
      </c>
      <c r="O61">
        <v>1497243600</v>
      </c>
      <c r="P61">
        <v>1498539600</v>
      </c>
      <c r="Q61" s="15">
        <f t="shared" si="3"/>
        <v>43322.208333333328</v>
      </c>
      <c r="R61" s="11">
        <f t="shared" si="4"/>
        <v>43337.208333333328</v>
      </c>
      <c r="S61" t="b">
        <v>0</v>
      </c>
      <c r="T61" t="b">
        <v>1</v>
      </c>
      <c r="U61" t="s">
        <v>31</v>
      </c>
      <c r="V61" t="s">
        <v>2043</v>
      </c>
      <c r="W61" t="s">
        <v>2044</v>
      </c>
    </row>
    <row r="62" spans="1:23" x14ac:dyDescent="0.3">
      <c r="A62">
        <v>60</v>
      </c>
      <c r="B62" t="s">
        <v>166</v>
      </c>
      <c r="C62" s="2" t="s">
        <v>167</v>
      </c>
      <c r="D62" s="5">
        <v>94200</v>
      </c>
      <c r="E62" s="5">
        <v>135997</v>
      </c>
      <c r="F62" s="3">
        <f>D62*0.7464</f>
        <v>70310.87999999999</v>
      </c>
      <c r="G62" s="3">
        <f>E62*0.7464</f>
        <v>101508.1608</v>
      </c>
      <c r="H62" s="6">
        <f t="shared" si="0"/>
        <v>31197.280800000008</v>
      </c>
      <c r="I62" s="26">
        <f t="shared" si="1"/>
        <v>1.4437048832271764</v>
      </c>
      <c r="J62" t="s">
        <v>18</v>
      </c>
      <c r="K62">
        <v>1600</v>
      </c>
      <c r="L62" s="7">
        <f t="shared" si="2"/>
        <v>43.944299999999991</v>
      </c>
      <c r="M62" t="s">
        <v>13</v>
      </c>
      <c r="N62" t="s">
        <v>14</v>
      </c>
      <c r="O62">
        <v>1342501200</v>
      </c>
      <c r="P62">
        <v>1342760400</v>
      </c>
      <c r="Q62" s="15">
        <f t="shared" si="3"/>
        <v>41531.208333333336</v>
      </c>
      <c r="R62" s="11">
        <f t="shared" si="4"/>
        <v>41534.208333333336</v>
      </c>
      <c r="S62" t="b">
        <v>0</v>
      </c>
      <c r="T62" t="b">
        <v>0</v>
      </c>
      <c r="U62" t="s">
        <v>31</v>
      </c>
      <c r="V62" t="s">
        <v>2043</v>
      </c>
      <c r="W62" t="s">
        <v>2044</v>
      </c>
    </row>
    <row r="63" spans="1:23" ht="31.2" x14ac:dyDescent="0.3">
      <c r="A63">
        <v>61</v>
      </c>
      <c r="B63" t="s">
        <v>168</v>
      </c>
      <c r="C63" s="2" t="s">
        <v>169</v>
      </c>
      <c r="D63" s="5">
        <v>199200</v>
      </c>
      <c r="E63" s="5">
        <v>184750</v>
      </c>
      <c r="F63" s="3">
        <f>D63*0.7464</f>
        <v>148682.88</v>
      </c>
      <c r="G63" s="3">
        <f>E63*0.7464</f>
        <v>137897.4</v>
      </c>
      <c r="H63" s="6">
        <f t="shared" si="0"/>
        <v>-10785.48000000001</v>
      </c>
      <c r="I63" s="26">
        <f t="shared" si="1"/>
        <v>0.92745983935742971</v>
      </c>
      <c r="J63" t="s">
        <v>12</v>
      </c>
      <c r="K63">
        <v>2253</v>
      </c>
      <c r="L63" s="7">
        <f t="shared" si="2"/>
        <v>65.993288948069249</v>
      </c>
      <c r="M63" t="s">
        <v>13</v>
      </c>
      <c r="N63" t="s">
        <v>14</v>
      </c>
      <c r="O63">
        <v>1298268000</v>
      </c>
      <c r="P63">
        <v>1301720400</v>
      </c>
      <c r="Q63" s="15">
        <f t="shared" si="3"/>
        <v>41019.25</v>
      </c>
      <c r="R63" s="11">
        <f t="shared" si="4"/>
        <v>41059.208333333336</v>
      </c>
      <c r="S63" t="b">
        <v>0</v>
      </c>
      <c r="T63" t="b">
        <v>0</v>
      </c>
      <c r="U63" t="s">
        <v>31</v>
      </c>
      <c r="V63" t="s">
        <v>2043</v>
      </c>
      <c r="W63" t="s">
        <v>2044</v>
      </c>
    </row>
    <row r="64" spans="1:23" ht="31.2" x14ac:dyDescent="0.3">
      <c r="A64">
        <v>62</v>
      </c>
      <c r="B64" t="s">
        <v>170</v>
      </c>
      <c r="C64" s="2" t="s">
        <v>171</v>
      </c>
      <c r="D64" s="5">
        <v>2000</v>
      </c>
      <c r="E64" s="5">
        <v>14452</v>
      </c>
      <c r="F64">
        <f t="shared" ref="F64:G68" si="11">D64</f>
        <v>2000</v>
      </c>
      <c r="G64">
        <f t="shared" si="11"/>
        <v>14452</v>
      </c>
      <c r="H64" s="6">
        <f t="shared" si="0"/>
        <v>12452</v>
      </c>
      <c r="I64" s="26">
        <f t="shared" si="1"/>
        <v>7.226</v>
      </c>
      <c r="J64" t="s">
        <v>18</v>
      </c>
      <c r="K64">
        <v>249</v>
      </c>
      <c r="L64" s="7">
        <f t="shared" si="2"/>
        <v>8.0321285140562253</v>
      </c>
      <c r="M64" t="s">
        <v>19</v>
      </c>
      <c r="N64" t="s">
        <v>20</v>
      </c>
      <c r="O64">
        <v>1433480400</v>
      </c>
      <c r="P64">
        <v>1433566800</v>
      </c>
      <c r="Q64" s="15">
        <f t="shared" si="3"/>
        <v>42584.208333333328</v>
      </c>
      <c r="R64" s="11">
        <f t="shared" si="4"/>
        <v>42585.208333333328</v>
      </c>
      <c r="S64" t="b">
        <v>0</v>
      </c>
      <c r="T64" t="b">
        <v>0</v>
      </c>
      <c r="U64" t="s">
        <v>26</v>
      </c>
      <c r="V64" t="s">
        <v>2041</v>
      </c>
      <c r="W64" t="s">
        <v>2042</v>
      </c>
    </row>
    <row r="65" spans="1:23" x14ac:dyDescent="0.3">
      <c r="A65">
        <v>63</v>
      </c>
      <c r="B65" t="s">
        <v>172</v>
      </c>
      <c r="C65" s="2" t="s">
        <v>173</v>
      </c>
      <c r="D65" s="5">
        <v>4700</v>
      </c>
      <c r="E65" s="5">
        <v>557</v>
      </c>
      <c r="F65">
        <f t="shared" si="11"/>
        <v>4700</v>
      </c>
      <c r="G65">
        <f t="shared" si="11"/>
        <v>557</v>
      </c>
      <c r="H65" s="6">
        <f t="shared" si="0"/>
        <v>-4143</v>
      </c>
      <c r="I65" s="26">
        <f t="shared" si="1"/>
        <v>0.11851063829787234</v>
      </c>
      <c r="J65" t="s">
        <v>12</v>
      </c>
      <c r="K65">
        <v>5</v>
      </c>
      <c r="L65" s="7">
        <f t="shared" si="2"/>
        <v>940</v>
      </c>
      <c r="M65" t="s">
        <v>19</v>
      </c>
      <c r="N65" t="s">
        <v>20</v>
      </c>
      <c r="O65">
        <v>1493355600</v>
      </c>
      <c r="P65">
        <v>1493874000</v>
      </c>
      <c r="Q65" s="15">
        <f t="shared" si="3"/>
        <v>43277.208333333328</v>
      </c>
      <c r="R65" s="11">
        <f t="shared" si="4"/>
        <v>43283.208333333328</v>
      </c>
      <c r="S65" t="b">
        <v>0</v>
      </c>
      <c r="T65" t="b">
        <v>0</v>
      </c>
      <c r="U65" t="s">
        <v>31</v>
      </c>
      <c r="V65" t="s">
        <v>2043</v>
      </c>
      <c r="W65" t="s">
        <v>2044</v>
      </c>
    </row>
    <row r="66" spans="1:23" x14ac:dyDescent="0.3">
      <c r="A66">
        <v>64</v>
      </c>
      <c r="B66" t="s">
        <v>174</v>
      </c>
      <c r="C66" s="2" t="s">
        <v>175</v>
      </c>
      <c r="D66" s="5">
        <v>2800</v>
      </c>
      <c r="E66" s="5">
        <v>2734</v>
      </c>
      <c r="F66">
        <f t="shared" si="11"/>
        <v>2800</v>
      </c>
      <c r="G66">
        <f t="shared" si="11"/>
        <v>2734</v>
      </c>
      <c r="H66" s="6">
        <f t="shared" ref="H66:H129" si="12">G66-F66</f>
        <v>-66</v>
      </c>
      <c r="I66" s="26">
        <f t="shared" ref="I66:I129" si="13">G66/F66</f>
        <v>0.97642857142857142</v>
      </c>
      <c r="J66" t="s">
        <v>12</v>
      </c>
      <c r="K66">
        <v>38</v>
      </c>
      <c r="L66" s="7">
        <f t="shared" ref="L66:L129" si="14">IF(G66=0,0,F66/K66)</f>
        <v>73.684210526315795</v>
      </c>
      <c r="M66" t="s">
        <v>19</v>
      </c>
      <c r="N66" t="s">
        <v>20</v>
      </c>
      <c r="O66">
        <v>1530507600</v>
      </c>
      <c r="P66">
        <v>1531803600</v>
      </c>
      <c r="Q66" s="15">
        <f t="shared" ref="Q66:Q129" si="15">(((O66/60)/60)/24)+DATE(1970,15,1)</f>
        <v>43707.208333333328</v>
      </c>
      <c r="R66" s="11">
        <f t="shared" ref="R66:R129" si="16">(((P66/60)/60)/24)+DATE(1970,15,1)</f>
        <v>43722.208333333328</v>
      </c>
      <c r="S66" t="b">
        <v>0</v>
      </c>
      <c r="T66" t="b">
        <v>1</v>
      </c>
      <c r="U66" t="s">
        <v>26</v>
      </c>
      <c r="V66" t="s">
        <v>2041</v>
      </c>
      <c r="W66" t="s">
        <v>2042</v>
      </c>
    </row>
    <row r="67" spans="1:23" x14ac:dyDescent="0.3">
      <c r="A67">
        <v>65</v>
      </c>
      <c r="B67" t="s">
        <v>176</v>
      </c>
      <c r="C67" s="2" t="s">
        <v>177</v>
      </c>
      <c r="D67" s="5">
        <v>6100</v>
      </c>
      <c r="E67" s="5">
        <v>14405</v>
      </c>
      <c r="F67">
        <f t="shared" si="11"/>
        <v>6100</v>
      </c>
      <c r="G67">
        <f t="shared" si="11"/>
        <v>14405</v>
      </c>
      <c r="H67" s="6">
        <f t="shared" si="12"/>
        <v>8305</v>
      </c>
      <c r="I67" s="26">
        <f t="shared" si="13"/>
        <v>2.3614754098360655</v>
      </c>
      <c r="J67" t="s">
        <v>18</v>
      </c>
      <c r="K67">
        <v>236</v>
      </c>
      <c r="L67" s="7">
        <f t="shared" si="14"/>
        <v>25.847457627118644</v>
      </c>
      <c r="M67" t="s">
        <v>19</v>
      </c>
      <c r="N67" t="s">
        <v>20</v>
      </c>
      <c r="O67">
        <v>1296108000</v>
      </c>
      <c r="P67">
        <v>1296712800</v>
      </c>
      <c r="Q67" s="15">
        <f t="shared" si="15"/>
        <v>40994.25</v>
      </c>
      <c r="R67" s="11">
        <f t="shared" si="16"/>
        <v>41001.25</v>
      </c>
      <c r="S67" t="b">
        <v>0</v>
      </c>
      <c r="T67" t="b">
        <v>0</v>
      </c>
      <c r="U67" t="s">
        <v>31</v>
      </c>
      <c r="V67" t="s">
        <v>2043</v>
      </c>
      <c r="W67" t="s">
        <v>2044</v>
      </c>
    </row>
    <row r="68" spans="1:23" x14ac:dyDescent="0.3">
      <c r="A68">
        <v>66</v>
      </c>
      <c r="B68" t="s">
        <v>178</v>
      </c>
      <c r="C68" s="2" t="s">
        <v>179</v>
      </c>
      <c r="D68" s="5">
        <v>2900</v>
      </c>
      <c r="E68" s="5">
        <v>1307</v>
      </c>
      <c r="F68">
        <f t="shared" si="11"/>
        <v>2900</v>
      </c>
      <c r="G68">
        <f t="shared" si="11"/>
        <v>1307</v>
      </c>
      <c r="H68" s="6">
        <f t="shared" si="12"/>
        <v>-1593</v>
      </c>
      <c r="I68" s="26">
        <f t="shared" si="13"/>
        <v>0.45068965517241377</v>
      </c>
      <c r="J68" t="s">
        <v>12</v>
      </c>
      <c r="K68">
        <v>12</v>
      </c>
      <c r="L68" s="7">
        <f t="shared" si="14"/>
        <v>241.66666666666666</v>
      </c>
      <c r="M68" t="s">
        <v>19</v>
      </c>
      <c r="N68" t="s">
        <v>20</v>
      </c>
      <c r="O68">
        <v>1428469200</v>
      </c>
      <c r="P68">
        <v>1428901200</v>
      </c>
      <c r="Q68" s="15">
        <f t="shared" si="15"/>
        <v>42526.208333333328</v>
      </c>
      <c r="R68" s="11">
        <f t="shared" si="16"/>
        <v>42531.208333333328</v>
      </c>
      <c r="S68" t="b">
        <v>0</v>
      </c>
      <c r="T68" t="b">
        <v>1</v>
      </c>
      <c r="U68" t="s">
        <v>31</v>
      </c>
      <c r="V68" t="s">
        <v>2043</v>
      </c>
      <c r="W68" t="s">
        <v>2044</v>
      </c>
    </row>
    <row r="69" spans="1:23" ht="31.2" x14ac:dyDescent="0.3">
      <c r="A69">
        <v>67</v>
      </c>
      <c r="B69" t="s">
        <v>180</v>
      </c>
      <c r="C69" s="2" t="s">
        <v>181</v>
      </c>
      <c r="D69" s="5">
        <v>72600</v>
      </c>
      <c r="E69" s="5">
        <v>117892</v>
      </c>
      <c r="F69" s="3">
        <f>D69*1.20458</f>
        <v>87452.508000000002</v>
      </c>
      <c r="G69" s="3">
        <f>E69*1.20458</f>
        <v>142010.34536000001</v>
      </c>
      <c r="H69" s="6">
        <f t="shared" si="12"/>
        <v>54557.837360000005</v>
      </c>
      <c r="I69" s="26">
        <f t="shared" si="13"/>
        <v>1.6238567493112948</v>
      </c>
      <c r="J69" t="s">
        <v>18</v>
      </c>
      <c r="K69">
        <v>4065</v>
      </c>
      <c r="L69" s="7">
        <f t="shared" si="14"/>
        <v>21.513532103321033</v>
      </c>
      <c r="M69" t="s">
        <v>38</v>
      </c>
      <c r="N69" t="s">
        <v>39</v>
      </c>
      <c r="O69">
        <v>1264399200</v>
      </c>
      <c r="P69">
        <v>1264831200</v>
      </c>
      <c r="Q69" s="15">
        <f t="shared" si="15"/>
        <v>40627.25</v>
      </c>
      <c r="R69" s="11">
        <f t="shared" si="16"/>
        <v>40632.25</v>
      </c>
      <c r="S69" t="b">
        <v>0</v>
      </c>
      <c r="T69" t="b">
        <v>1</v>
      </c>
      <c r="U69" t="s">
        <v>63</v>
      </c>
      <c r="V69" t="s">
        <v>2041</v>
      </c>
      <c r="W69" t="s">
        <v>2050</v>
      </c>
    </row>
    <row r="70" spans="1:23" x14ac:dyDescent="0.3">
      <c r="A70">
        <v>68</v>
      </c>
      <c r="B70" t="s">
        <v>182</v>
      </c>
      <c r="C70" s="2" t="s">
        <v>183</v>
      </c>
      <c r="D70" s="5">
        <v>5700</v>
      </c>
      <c r="E70" s="5">
        <v>14508</v>
      </c>
      <c r="F70" s="3">
        <f>D70*1.07255</f>
        <v>6113.5349999999989</v>
      </c>
      <c r="G70" s="3">
        <f>E70*1.07255</f>
        <v>15560.555399999999</v>
      </c>
      <c r="H70" s="6">
        <f t="shared" si="12"/>
        <v>9447.0204000000012</v>
      </c>
      <c r="I70" s="26">
        <f t="shared" si="13"/>
        <v>2.5452631578947371</v>
      </c>
      <c r="J70" t="s">
        <v>18</v>
      </c>
      <c r="K70">
        <v>246</v>
      </c>
      <c r="L70" s="7">
        <f t="shared" si="14"/>
        <v>24.851768292682923</v>
      </c>
      <c r="M70" t="s">
        <v>105</v>
      </c>
      <c r="N70" t="s">
        <v>106</v>
      </c>
      <c r="O70">
        <v>1501131600</v>
      </c>
      <c r="P70">
        <v>1505192400</v>
      </c>
      <c r="Q70" s="15">
        <f t="shared" si="15"/>
        <v>43367.208333333328</v>
      </c>
      <c r="R70" s="11">
        <f t="shared" si="16"/>
        <v>43414.208333333328</v>
      </c>
      <c r="S70" t="b">
        <v>0</v>
      </c>
      <c r="T70" t="b">
        <v>1</v>
      </c>
      <c r="U70" t="s">
        <v>31</v>
      </c>
      <c r="V70" t="s">
        <v>2043</v>
      </c>
      <c r="W70" t="s">
        <v>2044</v>
      </c>
    </row>
    <row r="71" spans="1:23" ht="31.2" x14ac:dyDescent="0.3">
      <c r="A71">
        <v>69</v>
      </c>
      <c r="B71" t="s">
        <v>184</v>
      </c>
      <c r="C71" s="2" t="s">
        <v>185</v>
      </c>
      <c r="D71" s="5">
        <v>7900</v>
      </c>
      <c r="E71" s="5">
        <v>1901</v>
      </c>
      <c r="F71">
        <f>D71</f>
        <v>7900</v>
      </c>
      <c r="G71">
        <f>E71</f>
        <v>1901</v>
      </c>
      <c r="H71" s="6">
        <f t="shared" si="12"/>
        <v>-5999</v>
      </c>
      <c r="I71" s="26">
        <f t="shared" si="13"/>
        <v>0.24063291139240506</v>
      </c>
      <c r="J71" t="s">
        <v>72</v>
      </c>
      <c r="K71">
        <v>17</v>
      </c>
      <c r="L71" s="7">
        <f t="shared" si="14"/>
        <v>464.70588235294116</v>
      </c>
      <c r="M71" t="s">
        <v>19</v>
      </c>
      <c r="N71" t="s">
        <v>20</v>
      </c>
      <c r="O71">
        <v>1292738400</v>
      </c>
      <c r="P71">
        <v>1295676000</v>
      </c>
      <c r="Q71" s="15">
        <f t="shared" si="15"/>
        <v>40955.25</v>
      </c>
      <c r="R71" s="11">
        <f t="shared" si="16"/>
        <v>40989.25</v>
      </c>
      <c r="S71" t="b">
        <v>0</v>
      </c>
      <c r="T71" t="b">
        <v>0</v>
      </c>
      <c r="U71" t="s">
        <v>31</v>
      </c>
      <c r="V71" t="s">
        <v>2043</v>
      </c>
      <c r="W71" t="s">
        <v>2044</v>
      </c>
    </row>
    <row r="72" spans="1:23" x14ac:dyDescent="0.3">
      <c r="A72">
        <v>70</v>
      </c>
      <c r="B72" t="s">
        <v>186</v>
      </c>
      <c r="C72" s="2" t="s">
        <v>187</v>
      </c>
      <c r="D72" s="5">
        <v>128000</v>
      </c>
      <c r="E72" s="5">
        <v>158389</v>
      </c>
      <c r="F72" s="3">
        <f>D72*1.07255</f>
        <v>137286.39999999999</v>
      </c>
      <c r="G72" s="3">
        <f>E72*1.07255</f>
        <v>169880.12194999997</v>
      </c>
      <c r="H72" s="6">
        <f t="shared" si="12"/>
        <v>32593.721949999977</v>
      </c>
      <c r="I72" s="26">
        <f t="shared" si="13"/>
        <v>1.2374140624999999</v>
      </c>
      <c r="J72" t="s">
        <v>18</v>
      </c>
      <c r="K72">
        <v>2475</v>
      </c>
      <c r="L72" s="7">
        <f t="shared" si="14"/>
        <v>55.469252525252521</v>
      </c>
      <c r="M72" t="s">
        <v>105</v>
      </c>
      <c r="N72" t="s">
        <v>106</v>
      </c>
      <c r="O72">
        <v>1288674000</v>
      </c>
      <c r="P72">
        <v>1292911200</v>
      </c>
      <c r="Q72" s="15">
        <f t="shared" si="15"/>
        <v>40908.208333333336</v>
      </c>
      <c r="R72" s="11">
        <f t="shared" si="16"/>
        <v>40957.25</v>
      </c>
      <c r="S72" t="b">
        <v>0</v>
      </c>
      <c r="T72" t="b">
        <v>1</v>
      </c>
      <c r="U72" t="s">
        <v>31</v>
      </c>
      <c r="V72" t="s">
        <v>2043</v>
      </c>
      <c r="W72" t="s">
        <v>2044</v>
      </c>
    </row>
    <row r="73" spans="1:23" ht="31.2" x14ac:dyDescent="0.3">
      <c r="A73">
        <v>71</v>
      </c>
      <c r="B73" t="s">
        <v>188</v>
      </c>
      <c r="C73" s="2" t="s">
        <v>189</v>
      </c>
      <c r="D73" s="5">
        <v>6000</v>
      </c>
      <c r="E73" s="5">
        <v>6484</v>
      </c>
      <c r="F73">
        <f t="shared" ref="F73:G75" si="17">D73</f>
        <v>6000</v>
      </c>
      <c r="G73">
        <f t="shared" si="17"/>
        <v>6484</v>
      </c>
      <c r="H73" s="6">
        <f t="shared" si="12"/>
        <v>484</v>
      </c>
      <c r="I73" s="26">
        <f t="shared" si="13"/>
        <v>1.0806666666666667</v>
      </c>
      <c r="J73" t="s">
        <v>18</v>
      </c>
      <c r="K73">
        <v>76</v>
      </c>
      <c r="L73" s="7">
        <f t="shared" si="14"/>
        <v>78.94736842105263</v>
      </c>
      <c r="M73" t="s">
        <v>19</v>
      </c>
      <c r="N73" t="s">
        <v>20</v>
      </c>
      <c r="O73">
        <v>1575093600</v>
      </c>
      <c r="P73">
        <v>1575439200</v>
      </c>
      <c r="Q73" s="15">
        <f t="shared" si="15"/>
        <v>44223.25</v>
      </c>
      <c r="R73" s="11">
        <f t="shared" si="16"/>
        <v>44227.25</v>
      </c>
      <c r="S73" t="b">
        <v>0</v>
      </c>
      <c r="T73" t="b">
        <v>0</v>
      </c>
      <c r="U73" t="s">
        <v>31</v>
      </c>
      <c r="V73" t="s">
        <v>2043</v>
      </c>
      <c r="W73" t="s">
        <v>2044</v>
      </c>
    </row>
    <row r="74" spans="1:23" x14ac:dyDescent="0.3">
      <c r="A74">
        <v>72</v>
      </c>
      <c r="B74" t="s">
        <v>190</v>
      </c>
      <c r="C74" s="2" t="s">
        <v>191</v>
      </c>
      <c r="D74" s="5">
        <v>600</v>
      </c>
      <c r="E74" s="5">
        <v>4022</v>
      </c>
      <c r="F74">
        <f t="shared" si="17"/>
        <v>600</v>
      </c>
      <c r="G74">
        <f t="shared" si="17"/>
        <v>4022</v>
      </c>
      <c r="H74" s="6">
        <f t="shared" si="12"/>
        <v>3422</v>
      </c>
      <c r="I74" s="26">
        <f t="shared" si="13"/>
        <v>6.7033333333333331</v>
      </c>
      <c r="J74" t="s">
        <v>18</v>
      </c>
      <c r="K74">
        <v>54</v>
      </c>
      <c r="L74" s="7">
        <f t="shared" si="14"/>
        <v>11.111111111111111</v>
      </c>
      <c r="M74" t="s">
        <v>19</v>
      </c>
      <c r="N74" t="s">
        <v>20</v>
      </c>
      <c r="O74">
        <v>1435726800</v>
      </c>
      <c r="P74">
        <v>1438837200</v>
      </c>
      <c r="Q74" s="15">
        <f t="shared" si="15"/>
        <v>42610.208333333328</v>
      </c>
      <c r="R74" s="11">
        <f t="shared" si="16"/>
        <v>42646.208333333328</v>
      </c>
      <c r="S74" t="b">
        <v>0</v>
      </c>
      <c r="T74" t="b">
        <v>0</v>
      </c>
      <c r="U74" t="s">
        <v>69</v>
      </c>
      <c r="V74" t="s">
        <v>2045</v>
      </c>
      <c r="W74" t="s">
        <v>2053</v>
      </c>
    </row>
    <row r="75" spans="1:23" x14ac:dyDescent="0.3">
      <c r="A75">
        <v>73</v>
      </c>
      <c r="B75" t="s">
        <v>192</v>
      </c>
      <c r="C75" s="2" t="s">
        <v>193</v>
      </c>
      <c r="D75" s="5">
        <v>1400</v>
      </c>
      <c r="E75" s="5">
        <v>9253</v>
      </c>
      <c r="F75">
        <f t="shared" si="17"/>
        <v>1400</v>
      </c>
      <c r="G75">
        <f t="shared" si="17"/>
        <v>9253</v>
      </c>
      <c r="H75" s="6">
        <f t="shared" si="12"/>
        <v>7853</v>
      </c>
      <c r="I75" s="26">
        <f t="shared" si="13"/>
        <v>6.609285714285714</v>
      </c>
      <c r="J75" t="s">
        <v>18</v>
      </c>
      <c r="K75">
        <v>88</v>
      </c>
      <c r="L75" s="7">
        <f t="shared" si="14"/>
        <v>15.909090909090908</v>
      </c>
      <c r="M75" t="s">
        <v>19</v>
      </c>
      <c r="N75" t="s">
        <v>20</v>
      </c>
      <c r="O75">
        <v>1480226400</v>
      </c>
      <c r="P75">
        <v>1480485600</v>
      </c>
      <c r="Q75" s="15">
        <f t="shared" si="15"/>
        <v>43125.25</v>
      </c>
      <c r="R75" s="11">
        <f t="shared" si="16"/>
        <v>43128.25</v>
      </c>
      <c r="S75" t="b">
        <v>0</v>
      </c>
      <c r="T75" t="b">
        <v>0</v>
      </c>
      <c r="U75" t="s">
        <v>157</v>
      </c>
      <c r="V75" t="s">
        <v>2039</v>
      </c>
      <c r="W75" t="s">
        <v>2062</v>
      </c>
    </row>
    <row r="76" spans="1:23" x14ac:dyDescent="0.3">
      <c r="A76">
        <v>74</v>
      </c>
      <c r="B76" t="s">
        <v>194</v>
      </c>
      <c r="C76" s="2" t="s">
        <v>195</v>
      </c>
      <c r="D76" s="5">
        <v>3900</v>
      </c>
      <c r="E76" s="5">
        <v>4776</v>
      </c>
      <c r="F76" s="3">
        <f>D76*1.20458</f>
        <v>4697.8620000000001</v>
      </c>
      <c r="G76" s="3">
        <f>E76*1.20458</f>
        <v>5753.0740800000003</v>
      </c>
      <c r="H76" s="6">
        <f t="shared" si="12"/>
        <v>1055.2120800000002</v>
      </c>
      <c r="I76" s="26">
        <f t="shared" si="13"/>
        <v>1.2246153846153847</v>
      </c>
      <c r="J76" t="s">
        <v>18</v>
      </c>
      <c r="K76">
        <v>85</v>
      </c>
      <c r="L76" s="7">
        <f t="shared" si="14"/>
        <v>55.268964705882354</v>
      </c>
      <c r="M76" t="s">
        <v>38</v>
      </c>
      <c r="N76" t="s">
        <v>39</v>
      </c>
      <c r="O76">
        <v>1459054800</v>
      </c>
      <c r="P76">
        <v>1459141200</v>
      </c>
      <c r="Q76" s="15">
        <f t="shared" si="15"/>
        <v>42880.208333333328</v>
      </c>
      <c r="R76" s="11">
        <f t="shared" si="16"/>
        <v>42881.208333333328</v>
      </c>
      <c r="S76" t="b">
        <v>0</v>
      </c>
      <c r="T76" t="b">
        <v>0</v>
      </c>
      <c r="U76" t="s">
        <v>146</v>
      </c>
      <c r="V76" t="s">
        <v>2039</v>
      </c>
      <c r="W76" t="s">
        <v>2061</v>
      </c>
    </row>
    <row r="77" spans="1:23" x14ac:dyDescent="0.3">
      <c r="A77">
        <v>75</v>
      </c>
      <c r="B77" t="s">
        <v>196</v>
      </c>
      <c r="C77" s="2" t="s">
        <v>197</v>
      </c>
      <c r="D77" s="5">
        <v>9700</v>
      </c>
      <c r="E77" s="5">
        <v>14606</v>
      </c>
      <c r="F77">
        <f t="shared" ref="F77:G83" si="18">D77</f>
        <v>9700</v>
      </c>
      <c r="G77">
        <f t="shared" si="18"/>
        <v>14606</v>
      </c>
      <c r="H77" s="6">
        <f t="shared" si="12"/>
        <v>4906</v>
      </c>
      <c r="I77" s="26">
        <f t="shared" si="13"/>
        <v>1.5057731958762886</v>
      </c>
      <c r="J77" t="s">
        <v>18</v>
      </c>
      <c r="K77">
        <v>170</v>
      </c>
      <c r="L77" s="7">
        <f t="shared" si="14"/>
        <v>57.058823529411768</v>
      </c>
      <c r="M77" t="s">
        <v>19</v>
      </c>
      <c r="N77" t="s">
        <v>20</v>
      </c>
      <c r="O77">
        <v>1531630800</v>
      </c>
      <c r="P77">
        <v>1532322000</v>
      </c>
      <c r="Q77" s="15">
        <f t="shared" si="15"/>
        <v>43720.208333333328</v>
      </c>
      <c r="R77" s="11">
        <f t="shared" si="16"/>
        <v>43728.208333333328</v>
      </c>
      <c r="S77" t="b">
        <v>0</v>
      </c>
      <c r="T77" t="b">
        <v>0</v>
      </c>
      <c r="U77" t="s">
        <v>120</v>
      </c>
      <c r="V77" t="s">
        <v>2058</v>
      </c>
      <c r="W77" t="s">
        <v>2059</v>
      </c>
    </row>
    <row r="78" spans="1:23" x14ac:dyDescent="0.3">
      <c r="A78">
        <v>76</v>
      </c>
      <c r="B78" t="s">
        <v>198</v>
      </c>
      <c r="C78" s="2" t="s">
        <v>199</v>
      </c>
      <c r="D78" s="5">
        <v>122900</v>
      </c>
      <c r="E78" s="5">
        <v>95993</v>
      </c>
      <c r="F78">
        <f t="shared" si="18"/>
        <v>122900</v>
      </c>
      <c r="G78">
        <f t="shared" si="18"/>
        <v>95993</v>
      </c>
      <c r="H78" s="6">
        <f t="shared" si="12"/>
        <v>-26907</v>
      </c>
      <c r="I78" s="26">
        <f t="shared" si="13"/>
        <v>0.78106590724165992</v>
      </c>
      <c r="J78" t="s">
        <v>12</v>
      </c>
      <c r="K78">
        <v>1684</v>
      </c>
      <c r="L78" s="7">
        <f t="shared" si="14"/>
        <v>72.980997624703093</v>
      </c>
      <c r="M78" t="s">
        <v>19</v>
      </c>
      <c r="N78" t="s">
        <v>20</v>
      </c>
      <c r="O78">
        <v>1421992800</v>
      </c>
      <c r="P78">
        <v>1426222800</v>
      </c>
      <c r="Q78" s="15">
        <f t="shared" si="15"/>
        <v>42451.25</v>
      </c>
      <c r="R78" s="11">
        <f t="shared" si="16"/>
        <v>42500.208333333328</v>
      </c>
      <c r="S78" t="b">
        <v>1</v>
      </c>
      <c r="T78" t="b">
        <v>1</v>
      </c>
      <c r="U78" t="s">
        <v>31</v>
      </c>
      <c r="V78" t="s">
        <v>2043</v>
      </c>
      <c r="W78" t="s">
        <v>2044</v>
      </c>
    </row>
    <row r="79" spans="1:23" x14ac:dyDescent="0.3">
      <c r="A79">
        <v>77</v>
      </c>
      <c r="B79" t="s">
        <v>200</v>
      </c>
      <c r="C79" s="2" t="s">
        <v>201</v>
      </c>
      <c r="D79" s="5">
        <v>9500</v>
      </c>
      <c r="E79" s="5">
        <v>4460</v>
      </c>
      <c r="F79">
        <f t="shared" si="18"/>
        <v>9500</v>
      </c>
      <c r="G79">
        <f t="shared" si="18"/>
        <v>4460</v>
      </c>
      <c r="H79" s="6">
        <f t="shared" si="12"/>
        <v>-5040</v>
      </c>
      <c r="I79" s="26">
        <f t="shared" si="13"/>
        <v>0.46947368421052632</v>
      </c>
      <c r="J79" t="s">
        <v>12</v>
      </c>
      <c r="K79">
        <v>56</v>
      </c>
      <c r="L79" s="7">
        <f t="shared" si="14"/>
        <v>169.64285714285714</v>
      </c>
      <c r="M79" t="s">
        <v>19</v>
      </c>
      <c r="N79" t="s">
        <v>20</v>
      </c>
      <c r="O79">
        <v>1285563600</v>
      </c>
      <c r="P79">
        <v>1286773200</v>
      </c>
      <c r="Q79" s="15">
        <f t="shared" si="15"/>
        <v>40872.208333333336</v>
      </c>
      <c r="R79" s="11">
        <f t="shared" si="16"/>
        <v>40886.208333333336</v>
      </c>
      <c r="S79" t="b">
        <v>0</v>
      </c>
      <c r="T79" t="b">
        <v>1</v>
      </c>
      <c r="U79" t="s">
        <v>69</v>
      </c>
      <c r="V79" t="s">
        <v>2045</v>
      </c>
      <c r="W79" t="s">
        <v>2053</v>
      </c>
    </row>
    <row r="80" spans="1:23" ht="31.2" x14ac:dyDescent="0.3">
      <c r="A80">
        <v>78</v>
      </c>
      <c r="B80" t="s">
        <v>202</v>
      </c>
      <c r="C80" s="2" t="s">
        <v>203</v>
      </c>
      <c r="D80" s="5">
        <v>4500</v>
      </c>
      <c r="E80" s="5">
        <v>13536</v>
      </c>
      <c r="F80">
        <f t="shared" si="18"/>
        <v>4500</v>
      </c>
      <c r="G80">
        <f t="shared" si="18"/>
        <v>13536</v>
      </c>
      <c r="H80" s="6">
        <f t="shared" si="12"/>
        <v>9036</v>
      </c>
      <c r="I80" s="26">
        <f t="shared" si="13"/>
        <v>3.008</v>
      </c>
      <c r="J80" t="s">
        <v>18</v>
      </c>
      <c r="K80">
        <v>330</v>
      </c>
      <c r="L80" s="7">
        <f t="shared" si="14"/>
        <v>13.636363636363637</v>
      </c>
      <c r="M80" t="s">
        <v>19</v>
      </c>
      <c r="N80" t="s">
        <v>20</v>
      </c>
      <c r="O80">
        <v>1523854800</v>
      </c>
      <c r="P80">
        <v>1523941200</v>
      </c>
      <c r="Q80" s="15">
        <f t="shared" si="15"/>
        <v>43630.208333333328</v>
      </c>
      <c r="R80" s="11">
        <f t="shared" si="16"/>
        <v>43631.208333333328</v>
      </c>
      <c r="S80" t="b">
        <v>0</v>
      </c>
      <c r="T80" t="b">
        <v>0</v>
      </c>
      <c r="U80" t="s">
        <v>204</v>
      </c>
      <c r="V80" t="s">
        <v>2051</v>
      </c>
      <c r="W80" t="s">
        <v>2063</v>
      </c>
    </row>
    <row r="81" spans="1:23" x14ac:dyDescent="0.3">
      <c r="A81">
        <v>79</v>
      </c>
      <c r="B81" t="s">
        <v>205</v>
      </c>
      <c r="C81" s="2" t="s">
        <v>206</v>
      </c>
      <c r="D81" s="5">
        <v>57800</v>
      </c>
      <c r="E81" s="5">
        <v>40228</v>
      </c>
      <c r="F81">
        <f t="shared" si="18"/>
        <v>57800</v>
      </c>
      <c r="G81">
        <f t="shared" si="18"/>
        <v>40228</v>
      </c>
      <c r="H81" s="6">
        <f t="shared" si="12"/>
        <v>-17572</v>
      </c>
      <c r="I81" s="26">
        <f t="shared" si="13"/>
        <v>0.6959861591695502</v>
      </c>
      <c r="J81" t="s">
        <v>12</v>
      </c>
      <c r="K81">
        <v>838</v>
      </c>
      <c r="L81" s="7">
        <f t="shared" si="14"/>
        <v>68.97374701670644</v>
      </c>
      <c r="M81" t="s">
        <v>19</v>
      </c>
      <c r="N81" t="s">
        <v>20</v>
      </c>
      <c r="O81">
        <v>1529125200</v>
      </c>
      <c r="P81">
        <v>1529557200</v>
      </c>
      <c r="Q81" s="15">
        <f t="shared" si="15"/>
        <v>43691.208333333328</v>
      </c>
      <c r="R81" s="11">
        <f t="shared" si="16"/>
        <v>43696.208333333328</v>
      </c>
      <c r="S81" t="b">
        <v>0</v>
      </c>
      <c r="T81" t="b">
        <v>0</v>
      </c>
      <c r="U81" t="s">
        <v>31</v>
      </c>
      <c r="V81" t="s">
        <v>2043</v>
      </c>
      <c r="W81" t="s">
        <v>2044</v>
      </c>
    </row>
    <row r="82" spans="1:23" x14ac:dyDescent="0.3">
      <c r="A82">
        <v>80</v>
      </c>
      <c r="B82" t="s">
        <v>207</v>
      </c>
      <c r="C82" s="2" t="s">
        <v>208</v>
      </c>
      <c r="D82" s="5">
        <v>1100</v>
      </c>
      <c r="E82" s="5">
        <v>7012</v>
      </c>
      <c r="F82">
        <f t="shared" si="18"/>
        <v>1100</v>
      </c>
      <c r="G82">
        <f t="shared" si="18"/>
        <v>7012</v>
      </c>
      <c r="H82" s="6">
        <f t="shared" si="12"/>
        <v>5912</v>
      </c>
      <c r="I82" s="26">
        <f t="shared" si="13"/>
        <v>6.374545454545455</v>
      </c>
      <c r="J82" t="s">
        <v>18</v>
      </c>
      <c r="K82">
        <v>127</v>
      </c>
      <c r="L82" s="7">
        <f t="shared" si="14"/>
        <v>8.6614173228346463</v>
      </c>
      <c r="M82" t="s">
        <v>19</v>
      </c>
      <c r="N82" t="s">
        <v>20</v>
      </c>
      <c r="O82">
        <v>1503982800</v>
      </c>
      <c r="P82">
        <v>1506574800</v>
      </c>
      <c r="Q82" s="15">
        <f t="shared" si="15"/>
        <v>43400.208333333328</v>
      </c>
      <c r="R82" s="11">
        <f t="shared" si="16"/>
        <v>43430.208333333328</v>
      </c>
      <c r="S82" t="b">
        <v>0</v>
      </c>
      <c r="T82" t="b">
        <v>0</v>
      </c>
      <c r="U82" t="s">
        <v>87</v>
      </c>
      <c r="V82" t="s">
        <v>2054</v>
      </c>
      <c r="W82" t="s">
        <v>2055</v>
      </c>
    </row>
    <row r="83" spans="1:23" x14ac:dyDescent="0.3">
      <c r="A83">
        <v>81</v>
      </c>
      <c r="B83" t="s">
        <v>209</v>
      </c>
      <c r="C83" s="2" t="s">
        <v>210</v>
      </c>
      <c r="D83" s="5">
        <v>16800</v>
      </c>
      <c r="E83" s="5">
        <v>37857</v>
      </c>
      <c r="F83">
        <f t="shared" si="18"/>
        <v>16800</v>
      </c>
      <c r="G83">
        <f t="shared" si="18"/>
        <v>37857</v>
      </c>
      <c r="H83" s="6">
        <f t="shared" si="12"/>
        <v>21057</v>
      </c>
      <c r="I83" s="26">
        <f t="shared" si="13"/>
        <v>2.253392857142857</v>
      </c>
      <c r="J83" t="s">
        <v>18</v>
      </c>
      <c r="K83">
        <v>411</v>
      </c>
      <c r="L83" s="7">
        <f t="shared" si="14"/>
        <v>40.875912408759127</v>
      </c>
      <c r="M83" t="s">
        <v>19</v>
      </c>
      <c r="N83" t="s">
        <v>20</v>
      </c>
      <c r="O83">
        <v>1511416800</v>
      </c>
      <c r="P83">
        <v>1513576800</v>
      </c>
      <c r="Q83" s="15">
        <f t="shared" si="15"/>
        <v>43486.25</v>
      </c>
      <c r="R83" s="11">
        <f t="shared" si="16"/>
        <v>43511.25</v>
      </c>
      <c r="S83" t="b">
        <v>0</v>
      </c>
      <c r="T83" t="b">
        <v>0</v>
      </c>
      <c r="U83" t="s">
        <v>21</v>
      </c>
      <c r="V83" t="s">
        <v>2039</v>
      </c>
      <c r="W83" t="s">
        <v>2040</v>
      </c>
    </row>
    <row r="84" spans="1:23" x14ac:dyDescent="0.3">
      <c r="A84">
        <v>82</v>
      </c>
      <c r="B84" t="s">
        <v>211</v>
      </c>
      <c r="C84" s="2" t="s">
        <v>212</v>
      </c>
      <c r="D84" s="5">
        <v>1000</v>
      </c>
      <c r="E84" s="5">
        <v>14973</v>
      </c>
      <c r="F84" s="3">
        <f>D84*1.20458</f>
        <v>1204.58</v>
      </c>
      <c r="G84" s="3">
        <f>E84*1.20458</f>
        <v>18036.176339999998</v>
      </c>
      <c r="H84" s="6">
        <f t="shared" si="12"/>
        <v>16831.596339999996</v>
      </c>
      <c r="I84" s="26">
        <f t="shared" si="13"/>
        <v>14.972999999999999</v>
      </c>
      <c r="J84" t="s">
        <v>18</v>
      </c>
      <c r="K84">
        <v>180</v>
      </c>
      <c r="L84" s="7">
        <f t="shared" si="14"/>
        <v>6.6921111111111111</v>
      </c>
      <c r="M84" t="s">
        <v>38</v>
      </c>
      <c r="N84" t="s">
        <v>39</v>
      </c>
      <c r="O84">
        <v>1547704800</v>
      </c>
      <c r="P84">
        <v>1548309600</v>
      </c>
      <c r="Q84" s="15">
        <f t="shared" si="15"/>
        <v>43906.25</v>
      </c>
      <c r="R84" s="11">
        <f t="shared" si="16"/>
        <v>43913.25</v>
      </c>
      <c r="S84" t="b">
        <v>0</v>
      </c>
      <c r="T84" t="b">
        <v>1</v>
      </c>
      <c r="U84" t="s">
        <v>87</v>
      </c>
      <c r="V84" t="s">
        <v>2054</v>
      </c>
      <c r="W84" t="s">
        <v>2055</v>
      </c>
    </row>
    <row r="85" spans="1:23" x14ac:dyDescent="0.3">
      <c r="A85">
        <v>83</v>
      </c>
      <c r="B85" t="s">
        <v>213</v>
      </c>
      <c r="C85" s="2" t="s">
        <v>214</v>
      </c>
      <c r="D85" s="5">
        <v>106400</v>
      </c>
      <c r="E85" s="5">
        <v>39996</v>
      </c>
      <c r="F85">
        <f>D85</f>
        <v>106400</v>
      </c>
      <c r="G85">
        <f>E85</f>
        <v>39996</v>
      </c>
      <c r="H85" s="6">
        <f t="shared" si="12"/>
        <v>-66404</v>
      </c>
      <c r="I85" s="26">
        <f t="shared" si="13"/>
        <v>0.37590225563909774</v>
      </c>
      <c r="J85" t="s">
        <v>12</v>
      </c>
      <c r="K85">
        <v>1000</v>
      </c>
      <c r="L85" s="7">
        <f t="shared" si="14"/>
        <v>106.4</v>
      </c>
      <c r="M85" t="s">
        <v>19</v>
      </c>
      <c r="N85" t="s">
        <v>20</v>
      </c>
      <c r="O85">
        <v>1469682000</v>
      </c>
      <c r="P85">
        <v>1471582800</v>
      </c>
      <c r="Q85" s="15">
        <f t="shared" si="15"/>
        <v>43003.208333333328</v>
      </c>
      <c r="R85" s="11">
        <f t="shared" si="16"/>
        <v>43025.208333333328</v>
      </c>
      <c r="S85" t="b">
        <v>0</v>
      </c>
      <c r="T85" t="b">
        <v>0</v>
      </c>
      <c r="U85" t="s">
        <v>48</v>
      </c>
      <c r="V85" t="s">
        <v>2039</v>
      </c>
      <c r="W85" t="s">
        <v>2047</v>
      </c>
    </row>
    <row r="86" spans="1:23" ht="31.2" x14ac:dyDescent="0.3">
      <c r="A86">
        <v>84</v>
      </c>
      <c r="B86" t="s">
        <v>215</v>
      </c>
      <c r="C86" s="2" t="s">
        <v>216</v>
      </c>
      <c r="D86" s="5">
        <v>31400</v>
      </c>
      <c r="E86" s="5">
        <v>41564</v>
      </c>
      <c r="F86">
        <f>D86</f>
        <v>31400</v>
      </c>
      <c r="G86">
        <f>E86</f>
        <v>41564</v>
      </c>
      <c r="H86" s="6">
        <f t="shared" si="12"/>
        <v>10164</v>
      </c>
      <c r="I86" s="26">
        <f t="shared" si="13"/>
        <v>1.3236942675159236</v>
      </c>
      <c r="J86" t="s">
        <v>18</v>
      </c>
      <c r="K86">
        <v>374</v>
      </c>
      <c r="L86" s="7">
        <f t="shared" si="14"/>
        <v>83.957219251336895</v>
      </c>
      <c r="M86" t="s">
        <v>19</v>
      </c>
      <c r="N86" t="s">
        <v>20</v>
      </c>
      <c r="O86">
        <v>1343451600</v>
      </c>
      <c r="P86">
        <v>1344315600</v>
      </c>
      <c r="Q86" s="15">
        <f t="shared" si="15"/>
        <v>41542.208333333336</v>
      </c>
      <c r="R86" s="11">
        <f t="shared" si="16"/>
        <v>41552.208333333336</v>
      </c>
      <c r="S86" t="b">
        <v>0</v>
      </c>
      <c r="T86" t="b">
        <v>0</v>
      </c>
      <c r="U86" t="s">
        <v>63</v>
      </c>
      <c r="V86" t="s">
        <v>2041</v>
      </c>
      <c r="W86" t="s">
        <v>2050</v>
      </c>
    </row>
    <row r="87" spans="1:23" x14ac:dyDescent="0.3">
      <c r="A87">
        <v>85</v>
      </c>
      <c r="B87" t="s">
        <v>217</v>
      </c>
      <c r="C87" s="2" t="s">
        <v>218</v>
      </c>
      <c r="D87" s="5">
        <v>4900</v>
      </c>
      <c r="E87" s="5">
        <v>6430</v>
      </c>
      <c r="F87" s="3">
        <f>D87*0.6956</f>
        <v>3408.44</v>
      </c>
      <c r="G87" s="3">
        <f>E87*0.6956</f>
        <v>4472.7079999999996</v>
      </c>
      <c r="H87" s="6">
        <f t="shared" si="12"/>
        <v>1064.2679999999996</v>
      </c>
      <c r="I87" s="26">
        <f t="shared" si="13"/>
        <v>1.3122448979591836</v>
      </c>
      <c r="J87" t="s">
        <v>18</v>
      </c>
      <c r="K87">
        <v>71</v>
      </c>
      <c r="L87" s="7">
        <f t="shared" si="14"/>
        <v>48.006197183098593</v>
      </c>
      <c r="M87" t="s">
        <v>24</v>
      </c>
      <c r="N87" t="s">
        <v>25</v>
      </c>
      <c r="O87">
        <v>1315717200</v>
      </c>
      <c r="P87">
        <v>1316408400</v>
      </c>
      <c r="Q87" s="15">
        <f t="shared" si="15"/>
        <v>41221.208333333336</v>
      </c>
      <c r="R87" s="11">
        <f t="shared" si="16"/>
        <v>41229.208333333336</v>
      </c>
      <c r="S87" t="b">
        <v>0</v>
      </c>
      <c r="T87" t="b">
        <v>0</v>
      </c>
      <c r="U87" t="s">
        <v>58</v>
      </c>
      <c r="V87" t="s">
        <v>2039</v>
      </c>
      <c r="W87" t="s">
        <v>2049</v>
      </c>
    </row>
    <row r="88" spans="1:23" x14ac:dyDescent="0.3">
      <c r="A88">
        <v>86</v>
      </c>
      <c r="B88" t="s">
        <v>219</v>
      </c>
      <c r="C88" s="2" t="s">
        <v>220</v>
      </c>
      <c r="D88" s="5">
        <v>7400</v>
      </c>
      <c r="E88" s="5">
        <v>12405</v>
      </c>
      <c r="F88">
        <f>D88</f>
        <v>7400</v>
      </c>
      <c r="G88">
        <f>E88</f>
        <v>12405</v>
      </c>
      <c r="H88" s="6">
        <f t="shared" si="12"/>
        <v>5005</v>
      </c>
      <c r="I88" s="26">
        <f t="shared" si="13"/>
        <v>1.6763513513513513</v>
      </c>
      <c r="J88" t="s">
        <v>18</v>
      </c>
      <c r="K88">
        <v>203</v>
      </c>
      <c r="L88" s="7">
        <f t="shared" si="14"/>
        <v>36.453201970443352</v>
      </c>
      <c r="M88" t="s">
        <v>19</v>
      </c>
      <c r="N88" t="s">
        <v>20</v>
      </c>
      <c r="O88">
        <v>1430715600</v>
      </c>
      <c r="P88">
        <v>1431838800</v>
      </c>
      <c r="Q88" s="15">
        <f t="shared" si="15"/>
        <v>42552.208333333328</v>
      </c>
      <c r="R88" s="11">
        <f t="shared" si="16"/>
        <v>42565.208333333328</v>
      </c>
      <c r="S88" t="b">
        <v>1</v>
      </c>
      <c r="T88" t="b">
        <v>0</v>
      </c>
      <c r="U88" t="s">
        <v>31</v>
      </c>
      <c r="V88" t="s">
        <v>2043</v>
      </c>
      <c r="W88" t="s">
        <v>2044</v>
      </c>
    </row>
    <row r="89" spans="1:23" ht="31.2" x14ac:dyDescent="0.3">
      <c r="A89">
        <v>87</v>
      </c>
      <c r="B89" t="s">
        <v>221</v>
      </c>
      <c r="C89" s="2" t="s">
        <v>222</v>
      </c>
      <c r="D89" s="5">
        <v>198500</v>
      </c>
      <c r="E89" s="5">
        <v>123040</v>
      </c>
      <c r="F89" s="3">
        <f>D89*0.6956</f>
        <v>138076.6</v>
      </c>
      <c r="G89" s="3">
        <f>E89*0.6956</f>
        <v>85586.623999999996</v>
      </c>
      <c r="H89" s="6">
        <f t="shared" si="12"/>
        <v>-52489.97600000001</v>
      </c>
      <c r="I89" s="26">
        <f t="shared" si="13"/>
        <v>0.61984886649874049</v>
      </c>
      <c r="J89" t="s">
        <v>12</v>
      </c>
      <c r="K89">
        <v>1482</v>
      </c>
      <c r="L89" s="7">
        <f t="shared" si="14"/>
        <v>93.169095816464235</v>
      </c>
      <c r="M89" t="s">
        <v>24</v>
      </c>
      <c r="N89" t="s">
        <v>25</v>
      </c>
      <c r="O89">
        <v>1299564000</v>
      </c>
      <c r="P89">
        <v>1300510800</v>
      </c>
      <c r="Q89" s="15">
        <f t="shared" si="15"/>
        <v>41034.25</v>
      </c>
      <c r="R89" s="11">
        <f t="shared" si="16"/>
        <v>41045.208333333336</v>
      </c>
      <c r="S89" t="b">
        <v>0</v>
      </c>
      <c r="T89" t="b">
        <v>1</v>
      </c>
      <c r="U89" t="s">
        <v>21</v>
      </c>
      <c r="V89" t="s">
        <v>2039</v>
      </c>
      <c r="W89" t="s">
        <v>2040</v>
      </c>
    </row>
    <row r="90" spans="1:23" x14ac:dyDescent="0.3">
      <c r="A90">
        <v>88</v>
      </c>
      <c r="B90" t="s">
        <v>223</v>
      </c>
      <c r="C90" s="2" t="s">
        <v>224</v>
      </c>
      <c r="D90" s="5">
        <v>4800</v>
      </c>
      <c r="E90" s="5">
        <v>12516</v>
      </c>
      <c r="F90">
        <f t="shared" ref="F90:G92" si="19">D90</f>
        <v>4800</v>
      </c>
      <c r="G90">
        <f t="shared" si="19"/>
        <v>12516</v>
      </c>
      <c r="H90" s="6">
        <f t="shared" si="12"/>
        <v>7716</v>
      </c>
      <c r="I90" s="26">
        <f t="shared" si="13"/>
        <v>2.6074999999999999</v>
      </c>
      <c r="J90" t="s">
        <v>18</v>
      </c>
      <c r="K90">
        <v>113</v>
      </c>
      <c r="L90" s="7">
        <f t="shared" si="14"/>
        <v>42.477876106194692</v>
      </c>
      <c r="M90" t="s">
        <v>19</v>
      </c>
      <c r="N90" t="s">
        <v>20</v>
      </c>
      <c r="O90">
        <v>1429160400</v>
      </c>
      <c r="P90">
        <v>1431061200</v>
      </c>
      <c r="Q90" s="15">
        <f t="shared" si="15"/>
        <v>42534.208333333328</v>
      </c>
      <c r="R90" s="11">
        <f t="shared" si="16"/>
        <v>42556.208333333328</v>
      </c>
      <c r="S90" t="b">
        <v>0</v>
      </c>
      <c r="T90" t="b">
        <v>0</v>
      </c>
      <c r="U90" t="s">
        <v>204</v>
      </c>
      <c r="V90" t="s">
        <v>2051</v>
      </c>
      <c r="W90" t="s">
        <v>2063</v>
      </c>
    </row>
    <row r="91" spans="1:23" x14ac:dyDescent="0.3">
      <c r="A91">
        <v>89</v>
      </c>
      <c r="B91" t="s">
        <v>225</v>
      </c>
      <c r="C91" s="2" t="s">
        <v>226</v>
      </c>
      <c r="D91" s="5">
        <v>3400</v>
      </c>
      <c r="E91" s="5">
        <v>8588</v>
      </c>
      <c r="F91">
        <f t="shared" si="19"/>
        <v>3400</v>
      </c>
      <c r="G91">
        <f t="shared" si="19"/>
        <v>8588</v>
      </c>
      <c r="H91" s="6">
        <f t="shared" si="12"/>
        <v>5188</v>
      </c>
      <c r="I91" s="26">
        <f t="shared" si="13"/>
        <v>2.5258823529411765</v>
      </c>
      <c r="J91" t="s">
        <v>18</v>
      </c>
      <c r="K91">
        <v>96</v>
      </c>
      <c r="L91" s="7">
        <f t="shared" si="14"/>
        <v>35.416666666666664</v>
      </c>
      <c r="M91" t="s">
        <v>19</v>
      </c>
      <c r="N91" t="s">
        <v>20</v>
      </c>
      <c r="O91">
        <v>1271307600</v>
      </c>
      <c r="P91">
        <v>1271480400</v>
      </c>
      <c r="Q91" s="15">
        <f t="shared" si="15"/>
        <v>40707.208333333336</v>
      </c>
      <c r="R91" s="11">
        <f t="shared" si="16"/>
        <v>40709.208333333336</v>
      </c>
      <c r="S91" t="b">
        <v>0</v>
      </c>
      <c r="T91" t="b">
        <v>0</v>
      </c>
      <c r="U91" t="s">
        <v>31</v>
      </c>
      <c r="V91" t="s">
        <v>2043</v>
      </c>
      <c r="W91" t="s">
        <v>2044</v>
      </c>
    </row>
    <row r="92" spans="1:23" x14ac:dyDescent="0.3">
      <c r="A92">
        <v>90</v>
      </c>
      <c r="B92" t="s">
        <v>227</v>
      </c>
      <c r="C92" s="2" t="s">
        <v>228</v>
      </c>
      <c r="D92" s="5">
        <v>7800</v>
      </c>
      <c r="E92" s="5">
        <v>6132</v>
      </c>
      <c r="F92">
        <f t="shared" si="19"/>
        <v>7800</v>
      </c>
      <c r="G92">
        <f t="shared" si="19"/>
        <v>6132</v>
      </c>
      <c r="H92" s="6">
        <f t="shared" si="12"/>
        <v>-1668</v>
      </c>
      <c r="I92" s="26">
        <f t="shared" si="13"/>
        <v>0.7861538461538462</v>
      </c>
      <c r="J92" t="s">
        <v>12</v>
      </c>
      <c r="K92">
        <v>106</v>
      </c>
      <c r="L92" s="7">
        <f t="shared" si="14"/>
        <v>73.584905660377359</v>
      </c>
      <c r="M92" t="s">
        <v>19</v>
      </c>
      <c r="N92" t="s">
        <v>20</v>
      </c>
      <c r="O92">
        <v>1456380000</v>
      </c>
      <c r="P92">
        <v>1456380000</v>
      </c>
      <c r="Q92" s="15">
        <f t="shared" si="15"/>
        <v>42849.25</v>
      </c>
      <c r="R92" s="11">
        <f t="shared" si="16"/>
        <v>42849.25</v>
      </c>
      <c r="S92" t="b">
        <v>0</v>
      </c>
      <c r="T92" t="b">
        <v>1</v>
      </c>
      <c r="U92" t="s">
        <v>31</v>
      </c>
      <c r="V92" t="s">
        <v>2043</v>
      </c>
      <c r="W92" t="s">
        <v>2044</v>
      </c>
    </row>
    <row r="93" spans="1:23" x14ac:dyDescent="0.3">
      <c r="A93">
        <v>91</v>
      </c>
      <c r="B93" t="s">
        <v>229</v>
      </c>
      <c r="C93" s="2" t="s">
        <v>230</v>
      </c>
      <c r="D93" s="5">
        <v>154300</v>
      </c>
      <c r="E93" s="5">
        <v>74688</v>
      </c>
      <c r="F93" s="3">
        <f>D93*1.07255</f>
        <v>165494.465</v>
      </c>
      <c r="G93" s="3">
        <f>E93*1.07255</f>
        <v>80106.614399999991</v>
      </c>
      <c r="H93" s="6">
        <f t="shared" si="12"/>
        <v>-85387.850600000005</v>
      </c>
      <c r="I93" s="26">
        <f t="shared" si="13"/>
        <v>0.48404406999351907</v>
      </c>
      <c r="J93" t="s">
        <v>12</v>
      </c>
      <c r="K93">
        <v>679</v>
      </c>
      <c r="L93" s="7">
        <f t="shared" si="14"/>
        <v>243.73264359351987</v>
      </c>
      <c r="M93" t="s">
        <v>105</v>
      </c>
      <c r="N93" t="s">
        <v>106</v>
      </c>
      <c r="O93">
        <v>1470459600</v>
      </c>
      <c r="P93">
        <v>1472878800</v>
      </c>
      <c r="Q93" s="15">
        <f t="shared" si="15"/>
        <v>43012.208333333328</v>
      </c>
      <c r="R93" s="11">
        <f t="shared" si="16"/>
        <v>43040.208333333328</v>
      </c>
      <c r="S93" t="b">
        <v>0</v>
      </c>
      <c r="T93" t="b">
        <v>0</v>
      </c>
      <c r="U93" t="s">
        <v>204</v>
      </c>
      <c r="V93" t="s">
        <v>2051</v>
      </c>
      <c r="W93" t="s">
        <v>2063</v>
      </c>
    </row>
    <row r="94" spans="1:23" ht="31.2" x14ac:dyDescent="0.3">
      <c r="A94">
        <v>92</v>
      </c>
      <c r="B94" t="s">
        <v>231</v>
      </c>
      <c r="C94" s="2" t="s">
        <v>232</v>
      </c>
      <c r="D94" s="5">
        <v>20000</v>
      </c>
      <c r="E94" s="5">
        <v>51775</v>
      </c>
      <c r="F94" s="3">
        <f>D94*1.08452</f>
        <v>21690.399999999998</v>
      </c>
      <c r="G94" s="3">
        <f>E94*1.08452</f>
        <v>56151.022999999994</v>
      </c>
      <c r="H94" s="6">
        <f t="shared" si="12"/>
        <v>34460.622999999992</v>
      </c>
      <c r="I94" s="26">
        <f t="shared" si="13"/>
        <v>2.5887500000000001</v>
      </c>
      <c r="J94" t="s">
        <v>18</v>
      </c>
      <c r="K94">
        <v>498</v>
      </c>
      <c r="L94" s="7">
        <f t="shared" si="14"/>
        <v>43.555020080321277</v>
      </c>
      <c r="M94" t="s">
        <v>96</v>
      </c>
      <c r="N94" t="s">
        <v>97</v>
      </c>
      <c r="O94">
        <v>1277269200</v>
      </c>
      <c r="P94">
        <v>1277355600</v>
      </c>
      <c r="Q94" s="15">
        <f t="shared" si="15"/>
        <v>40776.208333333336</v>
      </c>
      <c r="R94" s="11">
        <f t="shared" si="16"/>
        <v>40777.208333333336</v>
      </c>
      <c r="S94" t="b">
        <v>0</v>
      </c>
      <c r="T94" t="b">
        <v>1</v>
      </c>
      <c r="U94" t="s">
        <v>87</v>
      </c>
      <c r="V94" t="s">
        <v>2054</v>
      </c>
      <c r="W94" t="s">
        <v>2055</v>
      </c>
    </row>
    <row r="95" spans="1:23" x14ac:dyDescent="0.3">
      <c r="A95">
        <v>93</v>
      </c>
      <c r="B95" t="s">
        <v>233</v>
      </c>
      <c r="C95" s="2" t="s">
        <v>234</v>
      </c>
      <c r="D95" s="5">
        <v>108800</v>
      </c>
      <c r="E95" s="5">
        <v>65877</v>
      </c>
      <c r="F95">
        <f>D95</f>
        <v>108800</v>
      </c>
      <c r="G95">
        <f>E95</f>
        <v>65877</v>
      </c>
      <c r="H95" s="6">
        <f t="shared" si="12"/>
        <v>-42923</v>
      </c>
      <c r="I95" s="26">
        <f t="shared" si="13"/>
        <v>0.60548713235294116</v>
      </c>
      <c r="J95" t="s">
        <v>72</v>
      </c>
      <c r="K95">
        <v>610</v>
      </c>
      <c r="L95" s="7">
        <f t="shared" si="14"/>
        <v>178.36065573770492</v>
      </c>
      <c r="M95" t="s">
        <v>19</v>
      </c>
      <c r="N95" t="s">
        <v>20</v>
      </c>
      <c r="O95">
        <v>1350709200</v>
      </c>
      <c r="P95">
        <v>1351054800</v>
      </c>
      <c r="Q95" s="15">
        <f t="shared" si="15"/>
        <v>41626.208333333336</v>
      </c>
      <c r="R95" s="11">
        <f t="shared" si="16"/>
        <v>41630.208333333336</v>
      </c>
      <c r="S95" t="b">
        <v>0</v>
      </c>
      <c r="T95" t="b">
        <v>1</v>
      </c>
      <c r="U95" t="s">
        <v>31</v>
      </c>
      <c r="V95" t="s">
        <v>2043</v>
      </c>
      <c r="W95" t="s">
        <v>2044</v>
      </c>
    </row>
    <row r="96" spans="1:23" x14ac:dyDescent="0.3">
      <c r="A96">
        <v>94</v>
      </c>
      <c r="B96" t="s">
        <v>235</v>
      </c>
      <c r="C96" s="2" t="s">
        <v>236</v>
      </c>
      <c r="D96" s="5">
        <v>2900</v>
      </c>
      <c r="E96" s="5">
        <v>8807</v>
      </c>
      <c r="F96" s="3">
        <f>D96*1.20458</f>
        <v>3493.2820000000002</v>
      </c>
      <c r="G96" s="3">
        <f>E96*1.20458</f>
        <v>10608.736059999999</v>
      </c>
      <c r="H96" s="6">
        <f t="shared" si="12"/>
        <v>7115.4540599999991</v>
      </c>
      <c r="I96" s="26">
        <f t="shared" si="13"/>
        <v>3.0368965517241375</v>
      </c>
      <c r="J96" t="s">
        <v>18</v>
      </c>
      <c r="K96">
        <v>180</v>
      </c>
      <c r="L96" s="7">
        <f t="shared" si="14"/>
        <v>19.407122222222224</v>
      </c>
      <c r="M96" t="s">
        <v>38</v>
      </c>
      <c r="N96" t="s">
        <v>39</v>
      </c>
      <c r="O96">
        <v>1554613200</v>
      </c>
      <c r="P96">
        <v>1555563600</v>
      </c>
      <c r="Q96" s="15">
        <f t="shared" si="15"/>
        <v>43986.208333333328</v>
      </c>
      <c r="R96" s="11">
        <f t="shared" si="16"/>
        <v>43997.208333333328</v>
      </c>
      <c r="S96" t="b">
        <v>0</v>
      </c>
      <c r="T96" t="b">
        <v>0</v>
      </c>
      <c r="U96" t="s">
        <v>26</v>
      </c>
      <c r="V96" t="s">
        <v>2041</v>
      </c>
      <c r="W96" t="s">
        <v>2042</v>
      </c>
    </row>
    <row r="97" spans="1:23" ht="31.2" x14ac:dyDescent="0.3">
      <c r="A97">
        <v>95</v>
      </c>
      <c r="B97" t="s">
        <v>237</v>
      </c>
      <c r="C97" s="2" t="s">
        <v>238</v>
      </c>
      <c r="D97" s="5">
        <v>900</v>
      </c>
      <c r="E97" s="5">
        <v>1017</v>
      </c>
      <c r="F97">
        <f t="shared" ref="F97:G99" si="20">D97</f>
        <v>900</v>
      </c>
      <c r="G97">
        <f t="shared" si="20"/>
        <v>1017</v>
      </c>
      <c r="H97" s="6">
        <f t="shared" si="12"/>
        <v>117</v>
      </c>
      <c r="I97" s="26">
        <f t="shared" si="13"/>
        <v>1.1299999999999999</v>
      </c>
      <c r="J97" t="s">
        <v>18</v>
      </c>
      <c r="K97">
        <v>27</v>
      </c>
      <c r="L97" s="7">
        <f t="shared" si="14"/>
        <v>33.333333333333336</v>
      </c>
      <c r="M97" t="s">
        <v>19</v>
      </c>
      <c r="N97" t="s">
        <v>20</v>
      </c>
      <c r="O97">
        <v>1571029200</v>
      </c>
      <c r="P97">
        <v>1571634000</v>
      </c>
      <c r="Q97" s="15">
        <f t="shared" si="15"/>
        <v>44176.208333333328</v>
      </c>
      <c r="R97" s="11">
        <f t="shared" si="16"/>
        <v>44183.208333333328</v>
      </c>
      <c r="S97" t="b">
        <v>0</v>
      </c>
      <c r="T97" t="b">
        <v>0</v>
      </c>
      <c r="U97" t="s">
        <v>40</v>
      </c>
      <c r="V97" t="s">
        <v>2045</v>
      </c>
      <c r="W97" t="s">
        <v>2046</v>
      </c>
    </row>
    <row r="98" spans="1:23" x14ac:dyDescent="0.3">
      <c r="A98">
        <v>96</v>
      </c>
      <c r="B98" t="s">
        <v>239</v>
      </c>
      <c r="C98" s="2" t="s">
        <v>240</v>
      </c>
      <c r="D98" s="5">
        <v>69700</v>
      </c>
      <c r="E98" s="5">
        <v>151513</v>
      </c>
      <c r="F98">
        <f t="shared" si="20"/>
        <v>69700</v>
      </c>
      <c r="G98">
        <f t="shared" si="20"/>
        <v>151513</v>
      </c>
      <c r="H98" s="6">
        <f t="shared" si="12"/>
        <v>81813</v>
      </c>
      <c r="I98" s="26">
        <f t="shared" si="13"/>
        <v>2.1737876614060259</v>
      </c>
      <c r="J98" t="s">
        <v>18</v>
      </c>
      <c r="K98">
        <v>2331</v>
      </c>
      <c r="L98" s="7">
        <f t="shared" si="14"/>
        <v>29.901329901329902</v>
      </c>
      <c r="M98" t="s">
        <v>19</v>
      </c>
      <c r="N98" t="s">
        <v>20</v>
      </c>
      <c r="O98">
        <v>1299736800</v>
      </c>
      <c r="P98">
        <v>1300856400</v>
      </c>
      <c r="Q98" s="15">
        <f t="shared" si="15"/>
        <v>41036.25</v>
      </c>
      <c r="R98" s="11">
        <f t="shared" si="16"/>
        <v>41049.208333333336</v>
      </c>
      <c r="S98" t="b">
        <v>0</v>
      </c>
      <c r="T98" t="b">
        <v>0</v>
      </c>
      <c r="U98" t="s">
        <v>31</v>
      </c>
      <c r="V98" t="s">
        <v>2043</v>
      </c>
      <c r="W98" t="s">
        <v>2044</v>
      </c>
    </row>
    <row r="99" spans="1:23" x14ac:dyDescent="0.3">
      <c r="A99">
        <v>97</v>
      </c>
      <c r="B99" t="s">
        <v>241</v>
      </c>
      <c r="C99" s="2" t="s">
        <v>242</v>
      </c>
      <c r="D99" s="5">
        <v>1300</v>
      </c>
      <c r="E99" s="5">
        <v>12047</v>
      </c>
      <c r="F99">
        <f t="shared" si="20"/>
        <v>1300</v>
      </c>
      <c r="G99">
        <f t="shared" si="20"/>
        <v>12047</v>
      </c>
      <c r="H99" s="6">
        <f t="shared" si="12"/>
        <v>10747</v>
      </c>
      <c r="I99" s="26">
        <f t="shared" si="13"/>
        <v>9.2669230769230762</v>
      </c>
      <c r="J99" t="s">
        <v>18</v>
      </c>
      <c r="K99">
        <v>113</v>
      </c>
      <c r="L99" s="7">
        <f t="shared" si="14"/>
        <v>11.504424778761061</v>
      </c>
      <c r="M99" t="s">
        <v>19</v>
      </c>
      <c r="N99" t="s">
        <v>20</v>
      </c>
      <c r="O99">
        <v>1435208400</v>
      </c>
      <c r="P99">
        <v>1439874000</v>
      </c>
      <c r="Q99" s="15">
        <f t="shared" si="15"/>
        <v>42604.208333333328</v>
      </c>
      <c r="R99" s="11">
        <f t="shared" si="16"/>
        <v>42658.208333333328</v>
      </c>
      <c r="S99" t="b">
        <v>0</v>
      </c>
      <c r="T99" t="b">
        <v>0</v>
      </c>
      <c r="U99" t="s">
        <v>15</v>
      </c>
      <c r="V99" t="s">
        <v>2037</v>
      </c>
      <c r="W99" t="s">
        <v>2038</v>
      </c>
    </row>
    <row r="100" spans="1:23" x14ac:dyDescent="0.3">
      <c r="A100">
        <v>98</v>
      </c>
      <c r="B100" t="s">
        <v>243</v>
      </c>
      <c r="C100" s="2" t="s">
        <v>244</v>
      </c>
      <c r="D100" s="5">
        <v>97800</v>
      </c>
      <c r="E100" s="5">
        <v>32951</v>
      </c>
      <c r="F100" s="3">
        <f>D100*0.6956</f>
        <v>68029.679999999993</v>
      </c>
      <c r="G100" s="3">
        <f>E100*0.6956</f>
        <v>22920.7156</v>
      </c>
      <c r="H100" s="6">
        <f t="shared" si="12"/>
        <v>-45108.964399999997</v>
      </c>
      <c r="I100" s="26">
        <f t="shared" si="13"/>
        <v>0.3369222903885481</v>
      </c>
      <c r="J100" t="s">
        <v>12</v>
      </c>
      <c r="K100">
        <v>1220</v>
      </c>
      <c r="L100" s="7">
        <f t="shared" si="14"/>
        <v>55.762032786885243</v>
      </c>
      <c r="M100" t="s">
        <v>24</v>
      </c>
      <c r="N100" t="s">
        <v>25</v>
      </c>
      <c r="O100">
        <v>1437973200</v>
      </c>
      <c r="P100">
        <v>1438318800</v>
      </c>
      <c r="Q100" s="15">
        <f t="shared" si="15"/>
        <v>42636.208333333328</v>
      </c>
      <c r="R100" s="11">
        <f t="shared" si="16"/>
        <v>42640.208333333328</v>
      </c>
      <c r="S100" t="b">
        <v>0</v>
      </c>
      <c r="T100" t="b">
        <v>0</v>
      </c>
      <c r="U100" t="s">
        <v>87</v>
      </c>
      <c r="V100" t="s">
        <v>2054</v>
      </c>
      <c r="W100" t="s">
        <v>2055</v>
      </c>
    </row>
    <row r="101" spans="1:23" ht="31.2" x14ac:dyDescent="0.3">
      <c r="A101">
        <v>99</v>
      </c>
      <c r="B101" t="s">
        <v>245</v>
      </c>
      <c r="C101" s="2" t="s">
        <v>246</v>
      </c>
      <c r="D101" s="5">
        <v>7600</v>
      </c>
      <c r="E101" s="5">
        <v>14951</v>
      </c>
      <c r="F101">
        <f t="shared" ref="F101:G104" si="21">D101</f>
        <v>7600</v>
      </c>
      <c r="G101">
        <f t="shared" si="21"/>
        <v>14951</v>
      </c>
      <c r="H101" s="6">
        <f t="shared" si="12"/>
        <v>7351</v>
      </c>
      <c r="I101" s="26">
        <f t="shared" si="13"/>
        <v>1.9672368421052631</v>
      </c>
      <c r="J101" t="s">
        <v>18</v>
      </c>
      <c r="K101">
        <v>164</v>
      </c>
      <c r="L101" s="7">
        <f t="shared" si="14"/>
        <v>46.341463414634148</v>
      </c>
      <c r="M101" t="s">
        <v>19</v>
      </c>
      <c r="N101" t="s">
        <v>20</v>
      </c>
      <c r="O101">
        <v>1416895200</v>
      </c>
      <c r="P101">
        <v>1419400800</v>
      </c>
      <c r="Q101" s="15">
        <f t="shared" si="15"/>
        <v>42392.25</v>
      </c>
      <c r="R101" s="11">
        <f t="shared" si="16"/>
        <v>42421.25</v>
      </c>
      <c r="S101" t="b">
        <v>0</v>
      </c>
      <c r="T101" t="b">
        <v>0</v>
      </c>
      <c r="U101" t="s">
        <v>31</v>
      </c>
      <c r="V101" t="s">
        <v>2043</v>
      </c>
      <c r="W101" t="s">
        <v>2044</v>
      </c>
    </row>
    <row r="102" spans="1:23" x14ac:dyDescent="0.3">
      <c r="A102">
        <v>100</v>
      </c>
      <c r="B102" t="s">
        <v>247</v>
      </c>
      <c r="C102" s="2" t="s">
        <v>248</v>
      </c>
      <c r="D102" s="5">
        <v>100</v>
      </c>
      <c r="E102" s="5">
        <v>1</v>
      </c>
      <c r="F102">
        <f t="shared" si="21"/>
        <v>100</v>
      </c>
      <c r="G102">
        <f t="shared" si="21"/>
        <v>1</v>
      </c>
      <c r="H102" s="6">
        <f t="shared" si="12"/>
        <v>-99</v>
      </c>
      <c r="I102" s="26">
        <f t="shared" si="13"/>
        <v>0.01</v>
      </c>
      <c r="J102" t="s">
        <v>12</v>
      </c>
      <c r="K102">
        <v>1</v>
      </c>
      <c r="L102" s="7">
        <f t="shared" si="14"/>
        <v>100</v>
      </c>
      <c r="M102" t="s">
        <v>19</v>
      </c>
      <c r="N102" t="s">
        <v>20</v>
      </c>
      <c r="O102">
        <v>1319000400</v>
      </c>
      <c r="P102">
        <v>1320555600</v>
      </c>
      <c r="Q102" s="15">
        <f t="shared" si="15"/>
        <v>41259.208333333336</v>
      </c>
      <c r="R102" s="11">
        <f t="shared" si="16"/>
        <v>41277.208333333336</v>
      </c>
      <c r="S102" t="b">
        <v>0</v>
      </c>
      <c r="T102" t="b">
        <v>0</v>
      </c>
      <c r="U102" t="s">
        <v>31</v>
      </c>
      <c r="V102" t="s">
        <v>2043</v>
      </c>
      <c r="W102" t="s">
        <v>2044</v>
      </c>
    </row>
    <row r="103" spans="1:23" x14ac:dyDescent="0.3">
      <c r="A103">
        <v>101</v>
      </c>
      <c r="B103" t="s">
        <v>249</v>
      </c>
      <c r="C103" s="2" t="s">
        <v>250</v>
      </c>
      <c r="D103" s="5">
        <v>900</v>
      </c>
      <c r="E103" s="5">
        <v>9193</v>
      </c>
      <c r="F103">
        <f t="shared" si="21"/>
        <v>900</v>
      </c>
      <c r="G103">
        <f t="shared" si="21"/>
        <v>9193</v>
      </c>
      <c r="H103" s="6">
        <f t="shared" si="12"/>
        <v>8293</v>
      </c>
      <c r="I103" s="26">
        <f t="shared" si="13"/>
        <v>10.214444444444444</v>
      </c>
      <c r="J103" t="s">
        <v>18</v>
      </c>
      <c r="K103">
        <v>164</v>
      </c>
      <c r="L103" s="7">
        <f t="shared" si="14"/>
        <v>5.4878048780487809</v>
      </c>
      <c r="M103" t="s">
        <v>19</v>
      </c>
      <c r="N103" t="s">
        <v>20</v>
      </c>
      <c r="O103">
        <v>1424498400</v>
      </c>
      <c r="P103">
        <v>1425103200</v>
      </c>
      <c r="Q103" s="15">
        <f t="shared" si="15"/>
        <v>42480.25</v>
      </c>
      <c r="R103" s="11">
        <f t="shared" si="16"/>
        <v>42487.25</v>
      </c>
      <c r="S103" t="b">
        <v>0</v>
      </c>
      <c r="T103" t="b">
        <v>1</v>
      </c>
      <c r="U103" t="s">
        <v>48</v>
      </c>
      <c r="V103" t="s">
        <v>2039</v>
      </c>
      <c r="W103" t="s">
        <v>2047</v>
      </c>
    </row>
    <row r="104" spans="1:23" x14ac:dyDescent="0.3">
      <c r="A104">
        <v>102</v>
      </c>
      <c r="B104" t="s">
        <v>251</v>
      </c>
      <c r="C104" s="2" t="s">
        <v>252</v>
      </c>
      <c r="D104" s="5">
        <v>3700</v>
      </c>
      <c r="E104" s="5">
        <v>10422</v>
      </c>
      <c r="F104">
        <f t="shared" si="21"/>
        <v>3700</v>
      </c>
      <c r="G104">
        <f t="shared" si="21"/>
        <v>10422</v>
      </c>
      <c r="H104" s="6">
        <f t="shared" si="12"/>
        <v>6722</v>
      </c>
      <c r="I104" s="26">
        <f t="shared" si="13"/>
        <v>2.8167567567567566</v>
      </c>
      <c r="J104" t="s">
        <v>18</v>
      </c>
      <c r="K104">
        <v>336</v>
      </c>
      <c r="L104" s="7">
        <f t="shared" si="14"/>
        <v>11.011904761904763</v>
      </c>
      <c r="M104" t="s">
        <v>19</v>
      </c>
      <c r="N104" t="s">
        <v>20</v>
      </c>
      <c r="O104">
        <v>1526274000</v>
      </c>
      <c r="P104">
        <v>1526878800</v>
      </c>
      <c r="Q104" s="15">
        <f t="shared" si="15"/>
        <v>43658.208333333328</v>
      </c>
      <c r="R104" s="11">
        <f t="shared" si="16"/>
        <v>43665.208333333328</v>
      </c>
      <c r="S104" t="b">
        <v>0</v>
      </c>
      <c r="T104" t="b">
        <v>1</v>
      </c>
      <c r="U104" t="s">
        <v>63</v>
      </c>
      <c r="V104" t="s">
        <v>2041</v>
      </c>
      <c r="W104" t="s">
        <v>2050</v>
      </c>
    </row>
    <row r="105" spans="1:23" x14ac:dyDescent="0.3">
      <c r="A105">
        <v>103</v>
      </c>
      <c r="B105" t="s">
        <v>253</v>
      </c>
      <c r="C105" s="2" t="s">
        <v>254</v>
      </c>
      <c r="D105" s="5">
        <v>10000</v>
      </c>
      <c r="E105" s="5">
        <v>2461</v>
      </c>
      <c r="F105" s="3">
        <f>D105*1.07255</f>
        <v>10725.499999999998</v>
      </c>
      <c r="G105" s="3">
        <f>E105*1.07255</f>
        <v>2639.5455499999998</v>
      </c>
      <c r="H105" s="6">
        <f t="shared" si="12"/>
        <v>-8085.9544499999984</v>
      </c>
      <c r="I105" s="26">
        <f t="shared" si="13"/>
        <v>0.24610000000000001</v>
      </c>
      <c r="J105" t="s">
        <v>12</v>
      </c>
      <c r="K105">
        <v>37</v>
      </c>
      <c r="L105" s="7">
        <f t="shared" si="14"/>
        <v>289.87837837837833</v>
      </c>
      <c r="M105" t="s">
        <v>105</v>
      </c>
      <c r="N105" t="s">
        <v>106</v>
      </c>
      <c r="O105">
        <v>1287896400</v>
      </c>
      <c r="P105">
        <v>1288674000</v>
      </c>
      <c r="Q105" s="15">
        <f t="shared" si="15"/>
        <v>40899.208333333336</v>
      </c>
      <c r="R105" s="11">
        <f t="shared" si="16"/>
        <v>40908.208333333336</v>
      </c>
      <c r="S105" t="b">
        <v>0</v>
      </c>
      <c r="T105" t="b">
        <v>0</v>
      </c>
      <c r="U105" t="s">
        <v>48</v>
      </c>
      <c r="V105" t="s">
        <v>2039</v>
      </c>
      <c r="W105" t="s">
        <v>2047</v>
      </c>
    </row>
    <row r="106" spans="1:23" x14ac:dyDescent="0.3">
      <c r="A106">
        <v>104</v>
      </c>
      <c r="B106" t="s">
        <v>255</v>
      </c>
      <c r="C106" s="2" t="s">
        <v>256</v>
      </c>
      <c r="D106" s="5">
        <v>119200</v>
      </c>
      <c r="E106" s="5">
        <v>170623</v>
      </c>
      <c r="F106">
        <f t="shared" ref="F106:G113" si="22">D106</f>
        <v>119200</v>
      </c>
      <c r="G106">
        <f t="shared" si="22"/>
        <v>170623</v>
      </c>
      <c r="H106" s="6">
        <f t="shared" si="12"/>
        <v>51423</v>
      </c>
      <c r="I106" s="26">
        <f t="shared" si="13"/>
        <v>1.4314010067114094</v>
      </c>
      <c r="J106" t="s">
        <v>18</v>
      </c>
      <c r="K106">
        <v>1917</v>
      </c>
      <c r="L106" s="7">
        <f t="shared" si="14"/>
        <v>62.180490349504431</v>
      </c>
      <c r="M106" t="s">
        <v>19</v>
      </c>
      <c r="N106" t="s">
        <v>20</v>
      </c>
      <c r="O106">
        <v>1495515600</v>
      </c>
      <c r="P106">
        <v>1495602000</v>
      </c>
      <c r="Q106" s="15">
        <f t="shared" si="15"/>
        <v>43302.208333333328</v>
      </c>
      <c r="R106" s="11">
        <f t="shared" si="16"/>
        <v>43303.208333333328</v>
      </c>
      <c r="S106" t="b">
        <v>0</v>
      </c>
      <c r="T106" t="b">
        <v>0</v>
      </c>
      <c r="U106" t="s">
        <v>58</v>
      </c>
      <c r="V106" t="s">
        <v>2039</v>
      </c>
      <c r="W106" t="s">
        <v>2049</v>
      </c>
    </row>
    <row r="107" spans="1:23" x14ac:dyDescent="0.3">
      <c r="A107">
        <v>105</v>
      </c>
      <c r="B107" t="s">
        <v>257</v>
      </c>
      <c r="C107" s="2" t="s">
        <v>258</v>
      </c>
      <c r="D107" s="5">
        <v>6800</v>
      </c>
      <c r="E107" s="5">
        <v>9829</v>
      </c>
      <c r="F107">
        <f t="shared" si="22"/>
        <v>6800</v>
      </c>
      <c r="G107">
        <f t="shared" si="22"/>
        <v>9829</v>
      </c>
      <c r="H107" s="6">
        <f t="shared" si="12"/>
        <v>3029</v>
      </c>
      <c r="I107" s="26">
        <f t="shared" si="13"/>
        <v>1.4454411764705883</v>
      </c>
      <c r="J107" t="s">
        <v>18</v>
      </c>
      <c r="K107">
        <v>95</v>
      </c>
      <c r="L107" s="7">
        <f t="shared" si="14"/>
        <v>71.578947368421055</v>
      </c>
      <c r="M107" t="s">
        <v>19</v>
      </c>
      <c r="N107" t="s">
        <v>20</v>
      </c>
      <c r="O107">
        <v>1364878800</v>
      </c>
      <c r="P107">
        <v>1366434000</v>
      </c>
      <c r="Q107" s="15">
        <f t="shared" si="15"/>
        <v>41790.208333333336</v>
      </c>
      <c r="R107" s="11">
        <f t="shared" si="16"/>
        <v>41808.208333333336</v>
      </c>
      <c r="S107" t="b">
        <v>0</v>
      </c>
      <c r="T107" t="b">
        <v>0</v>
      </c>
      <c r="U107" t="s">
        <v>26</v>
      </c>
      <c r="V107" t="s">
        <v>2041</v>
      </c>
      <c r="W107" t="s">
        <v>2042</v>
      </c>
    </row>
    <row r="108" spans="1:23" x14ac:dyDescent="0.3">
      <c r="A108">
        <v>106</v>
      </c>
      <c r="B108" t="s">
        <v>259</v>
      </c>
      <c r="C108" s="2" t="s">
        <v>260</v>
      </c>
      <c r="D108" s="5">
        <v>3900</v>
      </c>
      <c r="E108" s="5">
        <v>14006</v>
      </c>
      <c r="F108">
        <f t="shared" si="22"/>
        <v>3900</v>
      </c>
      <c r="G108">
        <f t="shared" si="22"/>
        <v>14006</v>
      </c>
      <c r="H108" s="6">
        <f t="shared" si="12"/>
        <v>10106</v>
      </c>
      <c r="I108" s="26">
        <f t="shared" si="13"/>
        <v>3.5912820512820511</v>
      </c>
      <c r="J108" t="s">
        <v>18</v>
      </c>
      <c r="K108">
        <v>147</v>
      </c>
      <c r="L108" s="7">
        <f t="shared" si="14"/>
        <v>26.530612244897959</v>
      </c>
      <c r="M108" t="s">
        <v>19</v>
      </c>
      <c r="N108" t="s">
        <v>20</v>
      </c>
      <c r="O108">
        <v>1567918800</v>
      </c>
      <c r="P108">
        <v>1568350800</v>
      </c>
      <c r="Q108" s="15">
        <f t="shared" si="15"/>
        <v>44140.208333333328</v>
      </c>
      <c r="R108" s="11">
        <f t="shared" si="16"/>
        <v>44145.208333333328</v>
      </c>
      <c r="S108" t="b">
        <v>0</v>
      </c>
      <c r="T108" t="b">
        <v>0</v>
      </c>
      <c r="U108" t="s">
        <v>31</v>
      </c>
      <c r="V108" t="s">
        <v>2043</v>
      </c>
      <c r="W108" t="s">
        <v>2044</v>
      </c>
    </row>
    <row r="109" spans="1:23" ht="31.2" x14ac:dyDescent="0.3">
      <c r="A109">
        <v>107</v>
      </c>
      <c r="B109" t="s">
        <v>261</v>
      </c>
      <c r="C109" s="2" t="s">
        <v>262</v>
      </c>
      <c r="D109" s="5">
        <v>3500</v>
      </c>
      <c r="E109" s="5">
        <v>6527</v>
      </c>
      <c r="F109">
        <f t="shared" si="22"/>
        <v>3500</v>
      </c>
      <c r="G109">
        <f t="shared" si="22"/>
        <v>6527</v>
      </c>
      <c r="H109" s="6">
        <f t="shared" si="12"/>
        <v>3027</v>
      </c>
      <c r="I109" s="26">
        <f t="shared" si="13"/>
        <v>1.8648571428571428</v>
      </c>
      <c r="J109" t="s">
        <v>18</v>
      </c>
      <c r="K109">
        <v>86</v>
      </c>
      <c r="L109" s="7">
        <f t="shared" si="14"/>
        <v>40.697674418604649</v>
      </c>
      <c r="M109" t="s">
        <v>19</v>
      </c>
      <c r="N109" t="s">
        <v>20</v>
      </c>
      <c r="O109">
        <v>1524459600</v>
      </c>
      <c r="P109">
        <v>1525928400</v>
      </c>
      <c r="Q109" s="15">
        <f t="shared" si="15"/>
        <v>43637.208333333328</v>
      </c>
      <c r="R109" s="11">
        <f t="shared" si="16"/>
        <v>43654.208333333328</v>
      </c>
      <c r="S109" t="b">
        <v>0</v>
      </c>
      <c r="T109" t="b">
        <v>1</v>
      </c>
      <c r="U109" t="s">
        <v>31</v>
      </c>
      <c r="V109" t="s">
        <v>2043</v>
      </c>
      <c r="W109" t="s">
        <v>2044</v>
      </c>
    </row>
    <row r="110" spans="1:23" ht="31.2" x14ac:dyDescent="0.3">
      <c r="A110">
        <v>108</v>
      </c>
      <c r="B110" t="s">
        <v>263</v>
      </c>
      <c r="C110" s="2" t="s">
        <v>264</v>
      </c>
      <c r="D110" s="5">
        <v>1500</v>
      </c>
      <c r="E110" s="5">
        <v>8929</v>
      </c>
      <c r="F110">
        <f t="shared" si="22"/>
        <v>1500</v>
      </c>
      <c r="G110">
        <f t="shared" si="22"/>
        <v>8929</v>
      </c>
      <c r="H110" s="6">
        <f t="shared" si="12"/>
        <v>7429</v>
      </c>
      <c r="I110" s="26">
        <f t="shared" si="13"/>
        <v>5.9526666666666666</v>
      </c>
      <c r="J110" t="s">
        <v>18</v>
      </c>
      <c r="K110">
        <v>83</v>
      </c>
      <c r="L110" s="7">
        <f t="shared" si="14"/>
        <v>18.072289156626507</v>
      </c>
      <c r="M110" t="s">
        <v>19</v>
      </c>
      <c r="N110" t="s">
        <v>20</v>
      </c>
      <c r="O110">
        <v>1333688400</v>
      </c>
      <c r="P110">
        <v>1336885200</v>
      </c>
      <c r="Q110" s="15">
        <f t="shared" si="15"/>
        <v>41429.208333333336</v>
      </c>
      <c r="R110" s="11">
        <f t="shared" si="16"/>
        <v>41466.208333333336</v>
      </c>
      <c r="S110" t="b">
        <v>0</v>
      </c>
      <c r="T110" t="b">
        <v>0</v>
      </c>
      <c r="U110" t="s">
        <v>40</v>
      </c>
      <c r="V110" t="s">
        <v>2045</v>
      </c>
      <c r="W110" t="s">
        <v>2046</v>
      </c>
    </row>
    <row r="111" spans="1:23" x14ac:dyDescent="0.3">
      <c r="A111">
        <v>109</v>
      </c>
      <c r="B111" t="s">
        <v>265</v>
      </c>
      <c r="C111" s="2" t="s">
        <v>266</v>
      </c>
      <c r="D111" s="5">
        <v>5200</v>
      </c>
      <c r="E111" s="5">
        <v>3079</v>
      </c>
      <c r="F111">
        <f t="shared" si="22"/>
        <v>5200</v>
      </c>
      <c r="G111">
        <f t="shared" si="22"/>
        <v>3079</v>
      </c>
      <c r="H111" s="6">
        <f t="shared" si="12"/>
        <v>-2121</v>
      </c>
      <c r="I111" s="26">
        <f t="shared" si="13"/>
        <v>0.5921153846153846</v>
      </c>
      <c r="J111" t="s">
        <v>12</v>
      </c>
      <c r="K111">
        <v>60</v>
      </c>
      <c r="L111" s="7">
        <f t="shared" si="14"/>
        <v>86.666666666666671</v>
      </c>
      <c r="M111" t="s">
        <v>19</v>
      </c>
      <c r="N111" t="s">
        <v>20</v>
      </c>
      <c r="O111">
        <v>1389506400</v>
      </c>
      <c r="P111">
        <v>1389679200</v>
      </c>
      <c r="Q111" s="15">
        <f t="shared" si="15"/>
        <v>42075.25</v>
      </c>
      <c r="R111" s="11">
        <f t="shared" si="16"/>
        <v>42077.25</v>
      </c>
      <c r="S111" t="b">
        <v>0</v>
      </c>
      <c r="T111" t="b">
        <v>0</v>
      </c>
      <c r="U111" t="s">
        <v>267</v>
      </c>
      <c r="V111" t="s">
        <v>2045</v>
      </c>
      <c r="W111" t="s">
        <v>2064</v>
      </c>
    </row>
    <row r="112" spans="1:23" ht="31.2" x14ac:dyDescent="0.3">
      <c r="A112">
        <v>110</v>
      </c>
      <c r="B112" t="s">
        <v>268</v>
      </c>
      <c r="C112" s="2" t="s">
        <v>269</v>
      </c>
      <c r="D112" s="5">
        <v>142400</v>
      </c>
      <c r="E112" s="5">
        <v>21307</v>
      </c>
      <c r="F112">
        <f t="shared" si="22"/>
        <v>142400</v>
      </c>
      <c r="G112">
        <f t="shared" si="22"/>
        <v>21307</v>
      </c>
      <c r="H112" s="6">
        <f t="shared" si="12"/>
        <v>-121093</v>
      </c>
      <c r="I112" s="26">
        <f t="shared" si="13"/>
        <v>0.14962780898876404</v>
      </c>
      <c r="J112" t="s">
        <v>12</v>
      </c>
      <c r="K112">
        <v>296</v>
      </c>
      <c r="L112" s="7">
        <f t="shared" si="14"/>
        <v>481.08108108108109</v>
      </c>
      <c r="M112" t="s">
        <v>19</v>
      </c>
      <c r="N112" t="s">
        <v>20</v>
      </c>
      <c r="O112">
        <v>1536642000</v>
      </c>
      <c r="P112">
        <v>1538283600</v>
      </c>
      <c r="Q112" s="15">
        <f t="shared" si="15"/>
        <v>43778.208333333328</v>
      </c>
      <c r="R112" s="11">
        <f t="shared" si="16"/>
        <v>43797.208333333328</v>
      </c>
      <c r="S112" t="b">
        <v>0</v>
      </c>
      <c r="T112" t="b">
        <v>0</v>
      </c>
      <c r="U112" t="s">
        <v>15</v>
      </c>
      <c r="V112" t="s">
        <v>2037</v>
      </c>
      <c r="W112" t="s">
        <v>2038</v>
      </c>
    </row>
    <row r="113" spans="1:23" x14ac:dyDescent="0.3">
      <c r="A113">
        <v>111</v>
      </c>
      <c r="B113" t="s">
        <v>270</v>
      </c>
      <c r="C113" s="2" t="s">
        <v>271</v>
      </c>
      <c r="D113" s="5">
        <v>61400</v>
      </c>
      <c r="E113" s="5">
        <v>73653</v>
      </c>
      <c r="F113">
        <f t="shared" si="22"/>
        <v>61400</v>
      </c>
      <c r="G113">
        <f t="shared" si="22"/>
        <v>73653</v>
      </c>
      <c r="H113" s="6">
        <f t="shared" si="12"/>
        <v>12253</v>
      </c>
      <c r="I113" s="26">
        <f t="shared" si="13"/>
        <v>1.1995602605863191</v>
      </c>
      <c r="J113" t="s">
        <v>18</v>
      </c>
      <c r="K113">
        <v>676</v>
      </c>
      <c r="L113" s="7">
        <f t="shared" si="14"/>
        <v>90.828402366863912</v>
      </c>
      <c r="M113" t="s">
        <v>19</v>
      </c>
      <c r="N113" t="s">
        <v>20</v>
      </c>
      <c r="O113">
        <v>1348290000</v>
      </c>
      <c r="P113">
        <v>1348808400</v>
      </c>
      <c r="Q113" s="15">
        <f t="shared" si="15"/>
        <v>41598.208333333336</v>
      </c>
      <c r="R113" s="11">
        <f t="shared" si="16"/>
        <v>41604.208333333336</v>
      </c>
      <c r="S113" t="b">
        <v>0</v>
      </c>
      <c r="T113" t="b">
        <v>0</v>
      </c>
      <c r="U113" t="s">
        <v>131</v>
      </c>
      <c r="V113" t="s">
        <v>2051</v>
      </c>
      <c r="W113" t="s">
        <v>2060</v>
      </c>
    </row>
    <row r="114" spans="1:23" x14ac:dyDescent="0.3">
      <c r="A114">
        <v>112</v>
      </c>
      <c r="B114" t="s">
        <v>272</v>
      </c>
      <c r="C114" s="2" t="s">
        <v>273</v>
      </c>
      <c r="D114" s="5">
        <v>4700</v>
      </c>
      <c r="E114" s="5">
        <v>12635</v>
      </c>
      <c r="F114" s="3">
        <f>D114*0.6956</f>
        <v>3269.32</v>
      </c>
      <c r="G114" s="3">
        <f>E114*0.6956</f>
        <v>8788.9060000000009</v>
      </c>
      <c r="H114" s="6">
        <f t="shared" si="12"/>
        <v>5519.5860000000011</v>
      </c>
      <c r="I114" s="26">
        <f t="shared" si="13"/>
        <v>2.6882978723404256</v>
      </c>
      <c r="J114" t="s">
        <v>18</v>
      </c>
      <c r="K114">
        <v>361</v>
      </c>
      <c r="L114" s="7">
        <f t="shared" si="14"/>
        <v>9.0562880886426598</v>
      </c>
      <c r="M114" t="s">
        <v>24</v>
      </c>
      <c r="N114" t="s">
        <v>25</v>
      </c>
      <c r="O114">
        <v>1408856400</v>
      </c>
      <c r="P114">
        <v>1410152400</v>
      </c>
      <c r="Q114" s="15">
        <f t="shared" si="15"/>
        <v>42299.208333333336</v>
      </c>
      <c r="R114" s="11">
        <f t="shared" si="16"/>
        <v>42314.208333333336</v>
      </c>
      <c r="S114" t="b">
        <v>0</v>
      </c>
      <c r="T114" t="b">
        <v>0</v>
      </c>
      <c r="U114" t="s">
        <v>26</v>
      </c>
      <c r="V114" t="s">
        <v>2041</v>
      </c>
      <c r="W114" t="s">
        <v>2042</v>
      </c>
    </row>
    <row r="115" spans="1:23" x14ac:dyDescent="0.3">
      <c r="A115">
        <v>113</v>
      </c>
      <c r="B115" t="s">
        <v>274</v>
      </c>
      <c r="C115" s="2" t="s">
        <v>275</v>
      </c>
      <c r="D115" s="5">
        <v>3300</v>
      </c>
      <c r="E115" s="5">
        <v>12437</v>
      </c>
      <c r="F115">
        <f>D115</f>
        <v>3300</v>
      </c>
      <c r="G115">
        <f>E115</f>
        <v>12437</v>
      </c>
      <c r="H115" s="6">
        <f t="shared" si="12"/>
        <v>9137</v>
      </c>
      <c r="I115" s="26">
        <f t="shared" si="13"/>
        <v>3.7687878787878786</v>
      </c>
      <c r="J115" t="s">
        <v>18</v>
      </c>
      <c r="K115">
        <v>131</v>
      </c>
      <c r="L115" s="7">
        <f t="shared" si="14"/>
        <v>25.190839694656489</v>
      </c>
      <c r="M115" t="s">
        <v>19</v>
      </c>
      <c r="N115" t="s">
        <v>20</v>
      </c>
      <c r="O115">
        <v>1505192400</v>
      </c>
      <c r="P115">
        <v>1505797200</v>
      </c>
      <c r="Q115" s="15">
        <f t="shared" si="15"/>
        <v>43414.208333333328</v>
      </c>
      <c r="R115" s="11">
        <f t="shared" si="16"/>
        <v>43421.208333333328</v>
      </c>
      <c r="S115" t="b">
        <v>0</v>
      </c>
      <c r="T115" t="b">
        <v>0</v>
      </c>
      <c r="U115" t="s">
        <v>15</v>
      </c>
      <c r="V115" t="s">
        <v>2037</v>
      </c>
      <c r="W115" t="s">
        <v>2038</v>
      </c>
    </row>
    <row r="116" spans="1:23" x14ac:dyDescent="0.3">
      <c r="A116">
        <v>114</v>
      </c>
      <c r="B116" t="s">
        <v>276</v>
      </c>
      <c r="C116" s="2" t="s">
        <v>277</v>
      </c>
      <c r="D116" s="5">
        <v>1900</v>
      </c>
      <c r="E116" s="5">
        <v>13816</v>
      </c>
      <c r="F116">
        <f>D116</f>
        <v>1900</v>
      </c>
      <c r="G116">
        <f>E116</f>
        <v>13816</v>
      </c>
      <c r="H116" s="6">
        <f t="shared" si="12"/>
        <v>11916</v>
      </c>
      <c r="I116" s="26">
        <f t="shared" si="13"/>
        <v>7.2715789473684209</v>
      </c>
      <c r="J116" t="s">
        <v>18</v>
      </c>
      <c r="K116">
        <v>126</v>
      </c>
      <c r="L116" s="7">
        <f t="shared" si="14"/>
        <v>15.079365079365079</v>
      </c>
      <c r="M116" t="s">
        <v>19</v>
      </c>
      <c r="N116" t="s">
        <v>20</v>
      </c>
      <c r="O116">
        <v>1554786000</v>
      </c>
      <c r="P116">
        <v>1554872400</v>
      </c>
      <c r="Q116" s="15">
        <f t="shared" si="15"/>
        <v>43988.208333333328</v>
      </c>
      <c r="R116" s="11">
        <f t="shared" si="16"/>
        <v>43989.208333333328</v>
      </c>
      <c r="S116" t="b">
        <v>0</v>
      </c>
      <c r="T116" t="b">
        <v>1</v>
      </c>
      <c r="U116" t="s">
        <v>63</v>
      </c>
      <c r="V116" t="s">
        <v>2041</v>
      </c>
      <c r="W116" t="s">
        <v>2050</v>
      </c>
    </row>
    <row r="117" spans="1:23" x14ac:dyDescent="0.3">
      <c r="A117">
        <v>115</v>
      </c>
      <c r="B117" t="s">
        <v>278</v>
      </c>
      <c r="C117" s="2" t="s">
        <v>279</v>
      </c>
      <c r="D117" s="5">
        <v>166700</v>
      </c>
      <c r="E117" s="5">
        <v>145382</v>
      </c>
      <c r="F117" s="3">
        <f>D117*1.07255</f>
        <v>178794.08499999999</v>
      </c>
      <c r="G117" s="3">
        <f>E117*1.07255</f>
        <v>155929.46409999998</v>
      </c>
      <c r="H117" s="6">
        <f t="shared" si="12"/>
        <v>-22864.620900000009</v>
      </c>
      <c r="I117" s="26">
        <f t="shared" si="13"/>
        <v>0.87211757648470301</v>
      </c>
      <c r="J117" t="s">
        <v>12</v>
      </c>
      <c r="K117">
        <v>3304</v>
      </c>
      <c r="L117" s="7">
        <f t="shared" si="14"/>
        <v>54.114432506053269</v>
      </c>
      <c r="M117" t="s">
        <v>105</v>
      </c>
      <c r="N117" t="s">
        <v>106</v>
      </c>
      <c r="O117">
        <v>1510898400</v>
      </c>
      <c r="P117">
        <v>1513922400</v>
      </c>
      <c r="Q117" s="15">
        <f t="shared" si="15"/>
        <v>43480.25</v>
      </c>
      <c r="R117" s="11">
        <f t="shared" si="16"/>
        <v>43515.25</v>
      </c>
      <c r="S117" t="b">
        <v>0</v>
      </c>
      <c r="T117" t="b">
        <v>0</v>
      </c>
      <c r="U117" t="s">
        <v>117</v>
      </c>
      <c r="V117" t="s">
        <v>2051</v>
      </c>
      <c r="W117" t="s">
        <v>2057</v>
      </c>
    </row>
    <row r="118" spans="1:23" ht="31.2" x14ac:dyDescent="0.3">
      <c r="A118">
        <v>116</v>
      </c>
      <c r="B118" t="s">
        <v>280</v>
      </c>
      <c r="C118" s="2" t="s">
        <v>281</v>
      </c>
      <c r="D118" s="5">
        <v>7200</v>
      </c>
      <c r="E118" s="5">
        <v>6336</v>
      </c>
      <c r="F118">
        <f t="shared" ref="F118:G124" si="23">D118</f>
        <v>7200</v>
      </c>
      <c r="G118">
        <f t="shared" si="23"/>
        <v>6336</v>
      </c>
      <c r="H118" s="6">
        <f t="shared" si="12"/>
        <v>-864</v>
      </c>
      <c r="I118" s="26">
        <f t="shared" si="13"/>
        <v>0.88</v>
      </c>
      <c r="J118" t="s">
        <v>12</v>
      </c>
      <c r="K118">
        <v>73</v>
      </c>
      <c r="L118" s="7">
        <f t="shared" si="14"/>
        <v>98.630136986301366</v>
      </c>
      <c r="M118" t="s">
        <v>19</v>
      </c>
      <c r="N118" t="s">
        <v>20</v>
      </c>
      <c r="O118">
        <v>1442552400</v>
      </c>
      <c r="P118">
        <v>1442638800</v>
      </c>
      <c r="Q118" s="15">
        <f t="shared" si="15"/>
        <v>42689.208333333328</v>
      </c>
      <c r="R118" s="11">
        <f t="shared" si="16"/>
        <v>42690.208333333328</v>
      </c>
      <c r="S118" t="b">
        <v>0</v>
      </c>
      <c r="T118" t="b">
        <v>0</v>
      </c>
      <c r="U118" t="s">
        <v>31</v>
      </c>
      <c r="V118" t="s">
        <v>2043</v>
      </c>
      <c r="W118" t="s">
        <v>2044</v>
      </c>
    </row>
    <row r="119" spans="1:23" x14ac:dyDescent="0.3">
      <c r="A119">
        <v>117</v>
      </c>
      <c r="B119" t="s">
        <v>282</v>
      </c>
      <c r="C119" s="2" t="s">
        <v>283</v>
      </c>
      <c r="D119" s="5">
        <v>4900</v>
      </c>
      <c r="E119" s="5">
        <v>8523</v>
      </c>
      <c r="F119">
        <f t="shared" si="23"/>
        <v>4900</v>
      </c>
      <c r="G119">
        <f t="shared" si="23"/>
        <v>8523</v>
      </c>
      <c r="H119" s="6">
        <f t="shared" si="12"/>
        <v>3623</v>
      </c>
      <c r="I119" s="26">
        <f t="shared" si="13"/>
        <v>1.7393877551020409</v>
      </c>
      <c r="J119" t="s">
        <v>18</v>
      </c>
      <c r="K119">
        <v>275</v>
      </c>
      <c r="L119" s="7">
        <f t="shared" si="14"/>
        <v>17.818181818181817</v>
      </c>
      <c r="M119" t="s">
        <v>19</v>
      </c>
      <c r="N119" t="s">
        <v>20</v>
      </c>
      <c r="O119">
        <v>1316667600</v>
      </c>
      <c r="P119">
        <v>1317186000</v>
      </c>
      <c r="Q119" s="15">
        <f t="shared" si="15"/>
        <v>41232.208333333336</v>
      </c>
      <c r="R119" s="11">
        <f t="shared" si="16"/>
        <v>41238.208333333336</v>
      </c>
      <c r="S119" t="b">
        <v>0</v>
      </c>
      <c r="T119" t="b">
        <v>0</v>
      </c>
      <c r="U119" t="s">
        <v>267</v>
      </c>
      <c r="V119" t="s">
        <v>2045</v>
      </c>
      <c r="W119" t="s">
        <v>2064</v>
      </c>
    </row>
    <row r="120" spans="1:23" x14ac:dyDescent="0.3">
      <c r="A120">
        <v>118</v>
      </c>
      <c r="B120" t="s">
        <v>284</v>
      </c>
      <c r="C120" s="2" t="s">
        <v>285</v>
      </c>
      <c r="D120" s="5">
        <v>5400</v>
      </c>
      <c r="E120" s="5">
        <v>6351</v>
      </c>
      <c r="F120">
        <f t="shared" si="23"/>
        <v>5400</v>
      </c>
      <c r="G120">
        <f t="shared" si="23"/>
        <v>6351</v>
      </c>
      <c r="H120" s="6">
        <f t="shared" si="12"/>
        <v>951</v>
      </c>
      <c r="I120" s="26">
        <f t="shared" si="13"/>
        <v>1.1761111111111111</v>
      </c>
      <c r="J120" t="s">
        <v>18</v>
      </c>
      <c r="K120">
        <v>67</v>
      </c>
      <c r="L120" s="7">
        <f t="shared" si="14"/>
        <v>80.597014925373131</v>
      </c>
      <c r="M120" t="s">
        <v>19</v>
      </c>
      <c r="N120" t="s">
        <v>20</v>
      </c>
      <c r="O120">
        <v>1390716000</v>
      </c>
      <c r="P120">
        <v>1391234400</v>
      </c>
      <c r="Q120" s="15">
        <f t="shared" si="15"/>
        <v>42089.25</v>
      </c>
      <c r="R120" s="11">
        <f t="shared" si="16"/>
        <v>42095.25</v>
      </c>
      <c r="S120" t="b">
        <v>0</v>
      </c>
      <c r="T120" t="b">
        <v>0</v>
      </c>
      <c r="U120" t="s">
        <v>120</v>
      </c>
      <c r="V120" t="s">
        <v>2058</v>
      </c>
      <c r="W120" t="s">
        <v>2059</v>
      </c>
    </row>
    <row r="121" spans="1:23" ht="31.2" x14ac:dyDescent="0.3">
      <c r="A121">
        <v>119</v>
      </c>
      <c r="B121" t="s">
        <v>286</v>
      </c>
      <c r="C121" s="2" t="s">
        <v>287</v>
      </c>
      <c r="D121" s="5">
        <v>5000</v>
      </c>
      <c r="E121" s="5">
        <v>10748</v>
      </c>
      <c r="F121">
        <f t="shared" si="23"/>
        <v>5000</v>
      </c>
      <c r="G121">
        <f t="shared" si="23"/>
        <v>10748</v>
      </c>
      <c r="H121" s="6">
        <f t="shared" si="12"/>
        <v>5748</v>
      </c>
      <c r="I121" s="26">
        <f t="shared" si="13"/>
        <v>2.1496</v>
      </c>
      <c r="J121" t="s">
        <v>18</v>
      </c>
      <c r="K121">
        <v>154</v>
      </c>
      <c r="L121" s="7">
        <f t="shared" si="14"/>
        <v>32.467532467532465</v>
      </c>
      <c r="M121" t="s">
        <v>19</v>
      </c>
      <c r="N121" t="s">
        <v>20</v>
      </c>
      <c r="O121">
        <v>1402894800</v>
      </c>
      <c r="P121">
        <v>1404363600</v>
      </c>
      <c r="Q121" s="15">
        <f t="shared" si="15"/>
        <v>42230.208333333336</v>
      </c>
      <c r="R121" s="11">
        <f t="shared" si="16"/>
        <v>42247.208333333336</v>
      </c>
      <c r="S121" t="b">
        <v>0</v>
      </c>
      <c r="T121" t="b">
        <v>1</v>
      </c>
      <c r="U121" t="s">
        <v>40</v>
      </c>
      <c r="V121" t="s">
        <v>2045</v>
      </c>
      <c r="W121" t="s">
        <v>2046</v>
      </c>
    </row>
    <row r="122" spans="1:23" x14ac:dyDescent="0.3">
      <c r="A122">
        <v>120</v>
      </c>
      <c r="B122" t="s">
        <v>288</v>
      </c>
      <c r="C122" s="2" t="s">
        <v>289</v>
      </c>
      <c r="D122" s="5">
        <v>75100</v>
      </c>
      <c r="E122" s="5">
        <v>112272</v>
      </c>
      <c r="F122">
        <f t="shared" si="23"/>
        <v>75100</v>
      </c>
      <c r="G122">
        <f t="shared" si="23"/>
        <v>112272</v>
      </c>
      <c r="H122" s="6">
        <f t="shared" si="12"/>
        <v>37172</v>
      </c>
      <c r="I122" s="26">
        <f t="shared" si="13"/>
        <v>1.4949667110519307</v>
      </c>
      <c r="J122" t="s">
        <v>18</v>
      </c>
      <c r="K122">
        <v>1782</v>
      </c>
      <c r="L122" s="7">
        <f t="shared" si="14"/>
        <v>42.143658810325476</v>
      </c>
      <c r="M122" t="s">
        <v>19</v>
      </c>
      <c r="N122" t="s">
        <v>20</v>
      </c>
      <c r="O122">
        <v>1429246800</v>
      </c>
      <c r="P122">
        <v>1429592400</v>
      </c>
      <c r="Q122" s="15">
        <f t="shared" si="15"/>
        <v>42535.208333333328</v>
      </c>
      <c r="R122" s="11">
        <f t="shared" si="16"/>
        <v>42539.208333333328</v>
      </c>
      <c r="S122" t="b">
        <v>0</v>
      </c>
      <c r="T122" t="b">
        <v>1</v>
      </c>
      <c r="U122" t="s">
        <v>290</v>
      </c>
      <c r="V122" t="s">
        <v>2054</v>
      </c>
      <c r="W122" t="s">
        <v>2065</v>
      </c>
    </row>
    <row r="123" spans="1:23" x14ac:dyDescent="0.3">
      <c r="A123">
        <v>121</v>
      </c>
      <c r="B123" t="s">
        <v>291</v>
      </c>
      <c r="C123" s="2" t="s">
        <v>292</v>
      </c>
      <c r="D123" s="5">
        <v>45300</v>
      </c>
      <c r="E123" s="5">
        <v>99361</v>
      </c>
      <c r="F123">
        <f t="shared" si="23"/>
        <v>45300</v>
      </c>
      <c r="G123">
        <f t="shared" si="23"/>
        <v>99361</v>
      </c>
      <c r="H123" s="6">
        <f t="shared" si="12"/>
        <v>54061</v>
      </c>
      <c r="I123" s="26">
        <f t="shared" si="13"/>
        <v>2.1933995584988963</v>
      </c>
      <c r="J123" t="s">
        <v>18</v>
      </c>
      <c r="K123">
        <v>903</v>
      </c>
      <c r="L123" s="7">
        <f t="shared" si="14"/>
        <v>50.166112956810629</v>
      </c>
      <c r="M123" t="s">
        <v>19</v>
      </c>
      <c r="N123" t="s">
        <v>20</v>
      </c>
      <c r="O123">
        <v>1412485200</v>
      </c>
      <c r="P123">
        <v>1413608400</v>
      </c>
      <c r="Q123" s="15">
        <f t="shared" si="15"/>
        <v>42341.208333333336</v>
      </c>
      <c r="R123" s="11">
        <f t="shared" si="16"/>
        <v>42354.208333333336</v>
      </c>
      <c r="S123" t="b">
        <v>0</v>
      </c>
      <c r="T123" t="b">
        <v>0</v>
      </c>
      <c r="U123" t="s">
        <v>87</v>
      </c>
      <c r="V123" t="s">
        <v>2054</v>
      </c>
      <c r="W123" t="s">
        <v>2055</v>
      </c>
    </row>
    <row r="124" spans="1:23" x14ac:dyDescent="0.3">
      <c r="A124">
        <v>122</v>
      </c>
      <c r="B124" t="s">
        <v>293</v>
      </c>
      <c r="C124" s="2" t="s">
        <v>294</v>
      </c>
      <c r="D124" s="5">
        <v>136800</v>
      </c>
      <c r="E124" s="5">
        <v>88055</v>
      </c>
      <c r="F124">
        <f t="shared" si="23"/>
        <v>136800</v>
      </c>
      <c r="G124">
        <f t="shared" si="23"/>
        <v>88055</v>
      </c>
      <c r="H124" s="6">
        <f t="shared" si="12"/>
        <v>-48745</v>
      </c>
      <c r="I124" s="26">
        <f t="shared" si="13"/>
        <v>0.64367690058479532</v>
      </c>
      <c r="J124" t="s">
        <v>12</v>
      </c>
      <c r="K124">
        <v>3387</v>
      </c>
      <c r="L124" s="7">
        <f t="shared" si="14"/>
        <v>40.389725420726307</v>
      </c>
      <c r="M124" t="s">
        <v>19</v>
      </c>
      <c r="N124" t="s">
        <v>20</v>
      </c>
      <c r="O124">
        <v>1417068000</v>
      </c>
      <c r="P124">
        <v>1419400800</v>
      </c>
      <c r="Q124" s="15">
        <f t="shared" si="15"/>
        <v>42394.25</v>
      </c>
      <c r="R124" s="11">
        <f t="shared" si="16"/>
        <v>42421.25</v>
      </c>
      <c r="S124" t="b">
        <v>0</v>
      </c>
      <c r="T124" t="b">
        <v>0</v>
      </c>
      <c r="U124" t="s">
        <v>117</v>
      </c>
      <c r="V124" t="s">
        <v>2051</v>
      </c>
      <c r="W124" t="s">
        <v>2057</v>
      </c>
    </row>
    <row r="125" spans="1:23" x14ac:dyDescent="0.3">
      <c r="A125">
        <v>123</v>
      </c>
      <c r="B125" t="s">
        <v>295</v>
      </c>
      <c r="C125" s="2" t="s">
        <v>296</v>
      </c>
      <c r="D125" s="5">
        <v>177700</v>
      </c>
      <c r="E125" s="5">
        <v>33092</v>
      </c>
      <c r="F125" s="3">
        <f>D125*0.7464</f>
        <v>132635.28</v>
      </c>
      <c r="G125" s="3">
        <f>E125*0.7464</f>
        <v>24699.8688</v>
      </c>
      <c r="H125" s="6">
        <f t="shared" si="12"/>
        <v>-107935.4112</v>
      </c>
      <c r="I125" s="26">
        <f t="shared" si="13"/>
        <v>0.18622397298818233</v>
      </c>
      <c r="J125" t="s">
        <v>12</v>
      </c>
      <c r="K125">
        <v>662</v>
      </c>
      <c r="L125" s="7">
        <f t="shared" si="14"/>
        <v>200.35540785498489</v>
      </c>
      <c r="M125" t="s">
        <v>13</v>
      </c>
      <c r="N125" t="s">
        <v>14</v>
      </c>
      <c r="O125">
        <v>1448344800</v>
      </c>
      <c r="P125">
        <v>1448604000</v>
      </c>
      <c r="Q125" s="15">
        <f t="shared" si="15"/>
        <v>42756.25</v>
      </c>
      <c r="R125" s="11">
        <f t="shared" si="16"/>
        <v>42759.25</v>
      </c>
      <c r="S125" t="b">
        <v>1</v>
      </c>
      <c r="T125" t="b">
        <v>0</v>
      </c>
      <c r="U125" t="s">
        <v>31</v>
      </c>
      <c r="V125" t="s">
        <v>2043</v>
      </c>
      <c r="W125" t="s">
        <v>2044</v>
      </c>
    </row>
    <row r="126" spans="1:23" x14ac:dyDescent="0.3">
      <c r="A126">
        <v>124</v>
      </c>
      <c r="B126" t="s">
        <v>297</v>
      </c>
      <c r="C126" s="2" t="s">
        <v>298</v>
      </c>
      <c r="D126" s="5">
        <v>2600</v>
      </c>
      <c r="E126" s="5">
        <v>9562</v>
      </c>
      <c r="F126" s="3">
        <f>D126*1.07255</f>
        <v>2788.6299999999997</v>
      </c>
      <c r="G126" s="3">
        <f>E126*1.07255</f>
        <v>10255.723099999999</v>
      </c>
      <c r="H126" s="6">
        <f t="shared" si="12"/>
        <v>7467.0931</v>
      </c>
      <c r="I126" s="26">
        <f t="shared" si="13"/>
        <v>3.677692307692308</v>
      </c>
      <c r="J126" t="s">
        <v>18</v>
      </c>
      <c r="K126">
        <v>94</v>
      </c>
      <c r="L126" s="7">
        <f t="shared" si="14"/>
        <v>29.666276595744677</v>
      </c>
      <c r="M126" t="s">
        <v>105</v>
      </c>
      <c r="N126" t="s">
        <v>106</v>
      </c>
      <c r="O126">
        <v>1557723600</v>
      </c>
      <c r="P126">
        <v>1562302800</v>
      </c>
      <c r="Q126" s="15">
        <f t="shared" si="15"/>
        <v>44022.208333333328</v>
      </c>
      <c r="R126" s="11">
        <f t="shared" si="16"/>
        <v>44075.208333333328</v>
      </c>
      <c r="S126" t="b">
        <v>0</v>
      </c>
      <c r="T126" t="b">
        <v>0</v>
      </c>
      <c r="U126" t="s">
        <v>120</v>
      </c>
      <c r="V126" t="s">
        <v>2058</v>
      </c>
      <c r="W126" t="s">
        <v>2059</v>
      </c>
    </row>
    <row r="127" spans="1:23" x14ac:dyDescent="0.3">
      <c r="A127">
        <v>125</v>
      </c>
      <c r="B127" t="s">
        <v>299</v>
      </c>
      <c r="C127" s="2" t="s">
        <v>300</v>
      </c>
      <c r="D127" s="5">
        <v>5300</v>
      </c>
      <c r="E127" s="5">
        <v>8475</v>
      </c>
      <c r="F127">
        <f>D127</f>
        <v>5300</v>
      </c>
      <c r="G127">
        <f>E127</f>
        <v>8475</v>
      </c>
      <c r="H127" s="6">
        <f t="shared" si="12"/>
        <v>3175</v>
      </c>
      <c r="I127" s="26">
        <f t="shared" si="13"/>
        <v>1.5990566037735849</v>
      </c>
      <c r="J127" t="s">
        <v>18</v>
      </c>
      <c r="K127">
        <v>180</v>
      </c>
      <c r="L127" s="7">
        <f t="shared" si="14"/>
        <v>29.444444444444443</v>
      </c>
      <c r="M127" t="s">
        <v>19</v>
      </c>
      <c r="N127" t="s">
        <v>20</v>
      </c>
      <c r="O127">
        <v>1537333200</v>
      </c>
      <c r="P127">
        <v>1537678800</v>
      </c>
      <c r="Q127" s="15">
        <f t="shared" si="15"/>
        <v>43786.208333333328</v>
      </c>
      <c r="R127" s="11">
        <f t="shared" si="16"/>
        <v>43790.208333333328</v>
      </c>
      <c r="S127" t="b">
        <v>0</v>
      </c>
      <c r="T127" t="b">
        <v>0</v>
      </c>
      <c r="U127" t="s">
        <v>31</v>
      </c>
      <c r="V127" t="s">
        <v>2043</v>
      </c>
      <c r="W127" t="s">
        <v>2044</v>
      </c>
    </row>
    <row r="128" spans="1:23" x14ac:dyDescent="0.3">
      <c r="A128">
        <v>126</v>
      </c>
      <c r="B128" t="s">
        <v>301</v>
      </c>
      <c r="C128" s="2" t="s">
        <v>302</v>
      </c>
      <c r="D128" s="5">
        <v>180200</v>
      </c>
      <c r="E128" s="5">
        <v>69617</v>
      </c>
      <c r="F128">
        <f>D128</f>
        <v>180200</v>
      </c>
      <c r="G128">
        <f>E128</f>
        <v>69617</v>
      </c>
      <c r="H128" s="6">
        <f t="shared" si="12"/>
        <v>-110583</v>
      </c>
      <c r="I128" s="26">
        <f t="shared" si="13"/>
        <v>0.38633185349611543</v>
      </c>
      <c r="J128" t="s">
        <v>12</v>
      </c>
      <c r="K128">
        <v>774</v>
      </c>
      <c r="L128" s="7">
        <f t="shared" si="14"/>
        <v>232.81653746770027</v>
      </c>
      <c r="M128" t="s">
        <v>19</v>
      </c>
      <c r="N128" t="s">
        <v>20</v>
      </c>
      <c r="O128">
        <v>1471150800</v>
      </c>
      <c r="P128">
        <v>1473570000</v>
      </c>
      <c r="Q128" s="15">
        <f t="shared" si="15"/>
        <v>43020.208333333328</v>
      </c>
      <c r="R128" s="11">
        <f t="shared" si="16"/>
        <v>43048.208333333328</v>
      </c>
      <c r="S128" t="b">
        <v>0</v>
      </c>
      <c r="T128" t="b">
        <v>1</v>
      </c>
      <c r="U128" t="s">
        <v>31</v>
      </c>
      <c r="V128" t="s">
        <v>2043</v>
      </c>
      <c r="W128" t="s">
        <v>2044</v>
      </c>
    </row>
    <row r="129" spans="1:23" x14ac:dyDescent="0.3">
      <c r="A129">
        <v>127</v>
      </c>
      <c r="B129" t="s">
        <v>303</v>
      </c>
      <c r="C129" s="2" t="s">
        <v>304</v>
      </c>
      <c r="D129" s="5">
        <v>103200</v>
      </c>
      <c r="E129" s="5">
        <v>53067</v>
      </c>
      <c r="F129" s="3">
        <f>D129*0.7464</f>
        <v>77028.479999999996</v>
      </c>
      <c r="G129" s="3">
        <f>E129*0.7464</f>
        <v>39609.2088</v>
      </c>
      <c r="H129" s="6">
        <f t="shared" si="12"/>
        <v>-37419.271199999996</v>
      </c>
      <c r="I129" s="26">
        <f t="shared" si="13"/>
        <v>0.51421511627906979</v>
      </c>
      <c r="J129" t="s">
        <v>12</v>
      </c>
      <c r="K129">
        <v>672</v>
      </c>
      <c r="L129" s="7">
        <f t="shared" si="14"/>
        <v>114.62571428571428</v>
      </c>
      <c r="M129" t="s">
        <v>13</v>
      </c>
      <c r="N129" t="s">
        <v>14</v>
      </c>
      <c r="O129">
        <v>1273640400</v>
      </c>
      <c r="P129">
        <v>1273899600</v>
      </c>
      <c r="Q129" s="15">
        <f t="shared" si="15"/>
        <v>40734.208333333336</v>
      </c>
      <c r="R129" s="11">
        <f t="shared" si="16"/>
        <v>40737.208333333336</v>
      </c>
      <c r="S129" t="b">
        <v>0</v>
      </c>
      <c r="T129" t="b">
        <v>0</v>
      </c>
      <c r="U129" t="s">
        <v>31</v>
      </c>
      <c r="V129" t="s">
        <v>2043</v>
      </c>
      <c r="W129" t="s">
        <v>2044</v>
      </c>
    </row>
    <row r="130" spans="1:23" x14ac:dyDescent="0.3">
      <c r="A130">
        <v>128</v>
      </c>
      <c r="B130" t="s">
        <v>305</v>
      </c>
      <c r="C130" s="2" t="s">
        <v>306</v>
      </c>
      <c r="D130" s="5">
        <v>70600</v>
      </c>
      <c r="E130" s="5">
        <v>42596</v>
      </c>
      <c r="F130">
        <f>D130</f>
        <v>70600</v>
      </c>
      <c r="G130">
        <f>E130</f>
        <v>42596</v>
      </c>
      <c r="H130" s="6">
        <f t="shared" ref="H130:H193" si="24">G130-F130</f>
        <v>-28004</v>
      </c>
      <c r="I130" s="26">
        <f t="shared" ref="I130:I193" si="25">G130/F130</f>
        <v>0.60334277620396604</v>
      </c>
      <c r="J130" t="s">
        <v>72</v>
      </c>
      <c r="K130">
        <v>532</v>
      </c>
      <c r="L130" s="7">
        <f t="shared" ref="L130:L193" si="26">IF(G130=0,0,F130/K130)</f>
        <v>132.70676691729324</v>
      </c>
      <c r="M130" t="s">
        <v>19</v>
      </c>
      <c r="N130" t="s">
        <v>20</v>
      </c>
      <c r="O130">
        <v>1282885200</v>
      </c>
      <c r="P130">
        <v>1284008400</v>
      </c>
      <c r="Q130" s="15">
        <f t="shared" ref="Q130:Q193" si="27">(((O130/60)/60)/24)+DATE(1970,15,1)</f>
        <v>40841.208333333336</v>
      </c>
      <c r="R130" s="11">
        <f t="shared" ref="R130:R193" si="28">(((P130/60)/60)/24)+DATE(1970,15,1)</f>
        <v>40854.208333333336</v>
      </c>
      <c r="S130" t="b">
        <v>0</v>
      </c>
      <c r="T130" t="b">
        <v>0</v>
      </c>
      <c r="U130" t="s">
        <v>21</v>
      </c>
      <c r="V130" t="s">
        <v>2039</v>
      </c>
      <c r="W130" t="s">
        <v>2040</v>
      </c>
    </row>
    <row r="131" spans="1:23" x14ac:dyDescent="0.3">
      <c r="A131">
        <v>129</v>
      </c>
      <c r="B131" t="s">
        <v>307</v>
      </c>
      <c r="C131" s="2" t="s">
        <v>308</v>
      </c>
      <c r="D131" s="5">
        <v>148500</v>
      </c>
      <c r="E131" s="5">
        <v>4756</v>
      </c>
      <c r="F131" s="3">
        <f>D131*0.6956</f>
        <v>103296.6</v>
      </c>
      <c r="G131" s="3">
        <f>E131*0.6956</f>
        <v>3308.2736</v>
      </c>
      <c r="H131" s="6">
        <f t="shared" si="24"/>
        <v>-99988.326400000005</v>
      </c>
      <c r="I131" s="26">
        <f t="shared" si="25"/>
        <v>3.2026936026936022E-2</v>
      </c>
      <c r="J131" t="s">
        <v>72</v>
      </c>
      <c r="K131">
        <v>55</v>
      </c>
      <c r="L131" s="7">
        <f t="shared" si="26"/>
        <v>1878.1200000000001</v>
      </c>
      <c r="M131" t="s">
        <v>24</v>
      </c>
      <c r="N131" t="s">
        <v>25</v>
      </c>
      <c r="O131">
        <v>1422943200</v>
      </c>
      <c r="P131">
        <v>1425103200</v>
      </c>
      <c r="Q131" s="15">
        <f t="shared" si="27"/>
        <v>42462.25</v>
      </c>
      <c r="R131" s="11">
        <f t="shared" si="28"/>
        <v>42487.25</v>
      </c>
      <c r="S131" t="b">
        <v>0</v>
      </c>
      <c r="T131" t="b">
        <v>0</v>
      </c>
      <c r="U131" t="s">
        <v>15</v>
      </c>
      <c r="V131" t="s">
        <v>2037</v>
      </c>
      <c r="W131" t="s">
        <v>2038</v>
      </c>
    </row>
    <row r="132" spans="1:23" x14ac:dyDescent="0.3">
      <c r="A132">
        <v>130</v>
      </c>
      <c r="B132" t="s">
        <v>309</v>
      </c>
      <c r="C132" s="2" t="s">
        <v>310</v>
      </c>
      <c r="D132" s="5">
        <v>9600</v>
      </c>
      <c r="E132" s="5">
        <v>14925</v>
      </c>
      <c r="F132" s="3">
        <f>D132*0.144105</f>
        <v>1383.4080000000001</v>
      </c>
      <c r="G132" s="3">
        <f>E132*0.144105</f>
        <v>2150.7671250000003</v>
      </c>
      <c r="H132" s="6">
        <f t="shared" si="24"/>
        <v>767.35912500000018</v>
      </c>
      <c r="I132" s="26">
        <f t="shared" si="25"/>
        <v>1.5546875</v>
      </c>
      <c r="J132" t="s">
        <v>18</v>
      </c>
      <c r="K132">
        <v>533</v>
      </c>
      <c r="L132" s="7">
        <f t="shared" si="26"/>
        <v>2.5955121951219513</v>
      </c>
      <c r="M132" t="s">
        <v>34</v>
      </c>
      <c r="N132" t="s">
        <v>35</v>
      </c>
      <c r="O132">
        <v>1319605200</v>
      </c>
      <c r="P132">
        <v>1320991200</v>
      </c>
      <c r="Q132" s="15">
        <f t="shared" si="27"/>
        <v>41266.208333333336</v>
      </c>
      <c r="R132" s="11">
        <f t="shared" si="28"/>
        <v>41282.25</v>
      </c>
      <c r="S132" t="b">
        <v>0</v>
      </c>
      <c r="T132" t="b">
        <v>0</v>
      </c>
      <c r="U132" t="s">
        <v>51</v>
      </c>
      <c r="V132" t="s">
        <v>2045</v>
      </c>
      <c r="W132" t="s">
        <v>2048</v>
      </c>
    </row>
    <row r="133" spans="1:23" ht="31.2" x14ac:dyDescent="0.3">
      <c r="A133">
        <v>131</v>
      </c>
      <c r="B133" t="s">
        <v>311</v>
      </c>
      <c r="C133" s="2" t="s">
        <v>312</v>
      </c>
      <c r="D133" s="5">
        <v>164700</v>
      </c>
      <c r="E133" s="5">
        <v>166116</v>
      </c>
      <c r="F133" s="3">
        <f>D133*1.20458</f>
        <v>198394.326</v>
      </c>
      <c r="G133" s="3">
        <f>E133*1.20458</f>
        <v>200100.01128000001</v>
      </c>
      <c r="H133" s="6">
        <f t="shared" si="24"/>
        <v>1705.6852800000052</v>
      </c>
      <c r="I133" s="26">
        <f t="shared" si="25"/>
        <v>1.0085974499089254</v>
      </c>
      <c r="J133" t="s">
        <v>18</v>
      </c>
      <c r="K133">
        <v>2443</v>
      </c>
      <c r="L133" s="7">
        <f t="shared" si="26"/>
        <v>81.209302496930007</v>
      </c>
      <c r="M133" t="s">
        <v>38</v>
      </c>
      <c r="N133" t="s">
        <v>39</v>
      </c>
      <c r="O133">
        <v>1385704800</v>
      </c>
      <c r="P133">
        <v>1386828000</v>
      </c>
      <c r="Q133" s="15">
        <f t="shared" si="27"/>
        <v>42031.25</v>
      </c>
      <c r="R133" s="11">
        <f t="shared" si="28"/>
        <v>42044.25</v>
      </c>
      <c r="S133" t="b">
        <v>0</v>
      </c>
      <c r="T133" t="b">
        <v>0</v>
      </c>
      <c r="U133" t="s">
        <v>26</v>
      </c>
      <c r="V133" t="s">
        <v>2041</v>
      </c>
      <c r="W133" t="s">
        <v>2042</v>
      </c>
    </row>
    <row r="134" spans="1:23" x14ac:dyDescent="0.3">
      <c r="A134">
        <v>132</v>
      </c>
      <c r="B134" t="s">
        <v>313</v>
      </c>
      <c r="C134" s="2" t="s">
        <v>314</v>
      </c>
      <c r="D134" s="5">
        <v>3300</v>
      </c>
      <c r="E134" s="5">
        <v>3834</v>
      </c>
      <c r="F134">
        <f>D134</f>
        <v>3300</v>
      </c>
      <c r="G134">
        <f>E134</f>
        <v>3834</v>
      </c>
      <c r="H134" s="6">
        <f t="shared" si="24"/>
        <v>534</v>
      </c>
      <c r="I134" s="26">
        <f t="shared" si="25"/>
        <v>1.1618181818181819</v>
      </c>
      <c r="J134" t="s">
        <v>18</v>
      </c>
      <c r="K134">
        <v>89</v>
      </c>
      <c r="L134" s="7">
        <f t="shared" si="26"/>
        <v>37.078651685393261</v>
      </c>
      <c r="M134" t="s">
        <v>19</v>
      </c>
      <c r="N134" t="s">
        <v>20</v>
      </c>
      <c r="O134">
        <v>1515736800</v>
      </c>
      <c r="P134">
        <v>1517119200</v>
      </c>
      <c r="Q134" s="15">
        <f t="shared" si="27"/>
        <v>43536.25</v>
      </c>
      <c r="R134" s="11">
        <f t="shared" si="28"/>
        <v>43552.25</v>
      </c>
      <c r="S134" t="b">
        <v>0</v>
      </c>
      <c r="T134" t="b">
        <v>1</v>
      </c>
      <c r="U134" t="s">
        <v>31</v>
      </c>
      <c r="V134" t="s">
        <v>2043</v>
      </c>
      <c r="W134" t="s">
        <v>2044</v>
      </c>
    </row>
    <row r="135" spans="1:23" x14ac:dyDescent="0.3">
      <c r="A135">
        <v>133</v>
      </c>
      <c r="B135" t="s">
        <v>315</v>
      </c>
      <c r="C135" s="2" t="s">
        <v>316</v>
      </c>
      <c r="D135" s="5">
        <v>4500</v>
      </c>
      <c r="E135" s="5">
        <v>13985</v>
      </c>
      <c r="F135">
        <f>D135</f>
        <v>4500</v>
      </c>
      <c r="G135">
        <f>E135</f>
        <v>13985</v>
      </c>
      <c r="H135" s="6">
        <f t="shared" si="24"/>
        <v>9485</v>
      </c>
      <c r="I135" s="26">
        <f t="shared" si="25"/>
        <v>3.1077777777777778</v>
      </c>
      <c r="J135" t="s">
        <v>18</v>
      </c>
      <c r="K135">
        <v>159</v>
      </c>
      <c r="L135" s="7">
        <f t="shared" si="26"/>
        <v>28.30188679245283</v>
      </c>
      <c r="M135" t="s">
        <v>19</v>
      </c>
      <c r="N135" t="s">
        <v>20</v>
      </c>
      <c r="O135">
        <v>1313125200</v>
      </c>
      <c r="P135">
        <v>1315026000</v>
      </c>
      <c r="Q135" s="15">
        <f t="shared" si="27"/>
        <v>41191.208333333336</v>
      </c>
      <c r="R135" s="11">
        <f t="shared" si="28"/>
        <v>41213.208333333336</v>
      </c>
      <c r="S135" t="b">
        <v>0</v>
      </c>
      <c r="T135" t="b">
        <v>0</v>
      </c>
      <c r="U135" t="s">
        <v>317</v>
      </c>
      <c r="V135" t="s">
        <v>2039</v>
      </c>
      <c r="W135" t="s">
        <v>2066</v>
      </c>
    </row>
    <row r="136" spans="1:23" x14ac:dyDescent="0.3">
      <c r="A136">
        <v>134</v>
      </c>
      <c r="B136" t="s">
        <v>318</v>
      </c>
      <c r="C136" s="2" t="s">
        <v>319</v>
      </c>
      <c r="D136" s="5">
        <v>99500</v>
      </c>
      <c r="E136" s="5">
        <v>89288</v>
      </c>
      <c r="F136" s="3">
        <f>D136*1.08452</f>
        <v>107909.73999999999</v>
      </c>
      <c r="G136" s="3">
        <f>E136*1.08452</f>
        <v>96834.621759999995</v>
      </c>
      <c r="H136" s="6">
        <f t="shared" si="24"/>
        <v>-11075.118239999996</v>
      </c>
      <c r="I136" s="26">
        <f t="shared" si="25"/>
        <v>0.89736683417085428</v>
      </c>
      <c r="J136" t="s">
        <v>12</v>
      </c>
      <c r="K136">
        <v>940</v>
      </c>
      <c r="L136" s="7">
        <f t="shared" si="26"/>
        <v>114.79759574468085</v>
      </c>
      <c r="M136" t="s">
        <v>96</v>
      </c>
      <c r="N136" t="s">
        <v>97</v>
      </c>
      <c r="O136">
        <v>1308459600</v>
      </c>
      <c r="P136">
        <v>1312693200</v>
      </c>
      <c r="Q136" s="15">
        <f t="shared" si="27"/>
        <v>41137.208333333336</v>
      </c>
      <c r="R136" s="11">
        <f t="shared" si="28"/>
        <v>41186.208333333336</v>
      </c>
      <c r="S136" t="b">
        <v>0</v>
      </c>
      <c r="T136" t="b">
        <v>1</v>
      </c>
      <c r="U136" t="s">
        <v>40</v>
      </c>
      <c r="V136" t="s">
        <v>2045</v>
      </c>
      <c r="W136" t="s">
        <v>2046</v>
      </c>
    </row>
    <row r="137" spans="1:23" x14ac:dyDescent="0.3">
      <c r="A137">
        <v>135</v>
      </c>
      <c r="B137" t="s">
        <v>320</v>
      </c>
      <c r="C137" s="2" t="s">
        <v>321</v>
      </c>
      <c r="D137" s="5">
        <v>7700</v>
      </c>
      <c r="E137" s="5">
        <v>5488</v>
      </c>
      <c r="F137">
        <f t="shared" ref="F137:F146" si="29">D137</f>
        <v>7700</v>
      </c>
      <c r="G137">
        <f t="shared" ref="G137:G146" si="30">E137</f>
        <v>5488</v>
      </c>
      <c r="H137" s="6">
        <f t="shared" si="24"/>
        <v>-2212</v>
      </c>
      <c r="I137" s="26">
        <f t="shared" si="25"/>
        <v>0.71272727272727276</v>
      </c>
      <c r="J137" t="s">
        <v>12</v>
      </c>
      <c r="K137">
        <v>117</v>
      </c>
      <c r="L137" s="7">
        <f t="shared" si="26"/>
        <v>65.811965811965806</v>
      </c>
      <c r="M137" t="s">
        <v>19</v>
      </c>
      <c r="N137" t="s">
        <v>20</v>
      </c>
      <c r="O137">
        <v>1362636000</v>
      </c>
      <c r="P137">
        <v>1363064400</v>
      </c>
      <c r="Q137" s="15">
        <f t="shared" si="27"/>
        <v>41764.25</v>
      </c>
      <c r="R137" s="11">
        <f t="shared" si="28"/>
        <v>41769.208333333336</v>
      </c>
      <c r="S137" t="b">
        <v>0</v>
      </c>
      <c r="T137" t="b">
        <v>1</v>
      </c>
      <c r="U137" t="s">
        <v>31</v>
      </c>
      <c r="V137" t="s">
        <v>2043</v>
      </c>
      <c r="W137" t="s">
        <v>2044</v>
      </c>
    </row>
    <row r="138" spans="1:23" ht="31.2" x14ac:dyDescent="0.3">
      <c r="A138">
        <v>136</v>
      </c>
      <c r="B138" t="s">
        <v>322</v>
      </c>
      <c r="C138" s="2" t="s">
        <v>323</v>
      </c>
      <c r="D138" s="5">
        <v>82800</v>
      </c>
      <c r="E138" s="5">
        <v>2721</v>
      </c>
      <c r="F138">
        <f t="shared" si="29"/>
        <v>82800</v>
      </c>
      <c r="G138">
        <f t="shared" si="30"/>
        <v>2721</v>
      </c>
      <c r="H138" s="6">
        <f t="shared" si="24"/>
        <v>-80079</v>
      </c>
      <c r="I138" s="26">
        <f t="shared" si="25"/>
        <v>3.2862318840579711E-2</v>
      </c>
      <c r="J138" t="s">
        <v>72</v>
      </c>
      <c r="K138">
        <v>58</v>
      </c>
      <c r="L138" s="7">
        <f t="shared" si="26"/>
        <v>1427.5862068965516</v>
      </c>
      <c r="M138" t="s">
        <v>19</v>
      </c>
      <c r="N138" t="s">
        <v>20</v>
      </c>
      <c r="O138">
        <v>1402117200</v>
      </c>
      <c r="P138">
        <v>1403154000</v>
      </c>
      <c r="Q138" s="15">
        <f t="shared" si="27"/>
        <v>42221.208333333336</v>
      </c>
      <c r="R138" s="11">
        <f t="shared" si="28"/>
        <v>42233.208333333336</v>
      </c>
      <c r="S138" t="b">
        <v>0</v>
      </c>
      <c r="T138" t="b">
        <v>1</v>
      </c>
      <c r="U138" t="s">
        <v>51</v>
      </c>
      <c r="V138" t="s">
        <v>2045</v>
      </c>
      <c r="W138" t="s">
        <v>2048</v>
      </c>
    </row>
    <row r="139" spans="1:23" x14ac:dyDescent="0.3">
      <c r="A139">
        <v>137</v>
      </c>
      <c r="B139" t="s">
        <v>324</v>
      </c>
      <c r="C139" s="2" t="s">
        <v>325</v>
      </c>
      <c r="D139" s="5">
        <v>1800</v>
      </c>
      <c r="E139" s="5">
        <v>4712</v>
      </c>
      <c r="F139">
        <f t="shared" si="29"/>
        <v>1800</v>
      </c>
      <c r="G139">
        <f t="shared" si="30"/>
        <v>4712</v>
      </c>
      <c r="H139" s="6">
        <f t="shared" si="24"/>
        <v>2912</v>
      </c>
      <c r="I139" s="26">
        <f t="shared" si="25"/>
        <v>2.617777777777778</v>
      </c>
      <c r="J139" t="s">
        <v>18</v>
      </c>
      <c r="K139">
        <v>50</v>
      </c>
      <c r="L139" s="7">
        <f t="shared" si="26"/>
        <v>36</v>
      </c>
      <c r="M139" t="s">
        <v>19</v>
      </c>
      <c r="N139" t="s">
        <v>20</v>
      </c>
      <c r="O139">
        <v>1286341200</v>
      </c>
      <c r="P139">
        <v>1286859600</v>
      </c>
      <c r="Q139" s="15">
        <f t="shared" si="27"/>
        <v>40881.208333333336</v>
      </c>
      <c r="R139" s="11">
        <f t="shared" si="28"/>
        <v>40887.208333333336</v>
      </c>
      <c r="S139" t="b">
        <v>0</v>
      </c>
      <c r="T139" t="b">
        <v>0</v>
      </c>
      <c r="U139" t="s">
        <v>66</v>
      </c>
      <c r="V139" t="s">
        <v>2051</v>
      </c>
      <c r="W139" t="s">
        <v>2052</v>
      </c>
    </row>
    <row r="140" spans="1:23" ht="31.2" x14ac:dyDescent="0.3">
      <c r="A140">
        <v>138</v>
      </c>
      <c r="B140" t="s">
        <v>326</v>
      </c>
      <c r="C140" s="2" t="s">
        <v>327</v>
      </c>
      <c r="D140" s="5">
        <v>9600</v>
      </c>
      <c r="E140" s="5">
        <v>9216</v>
      </c>
      <c r="F140">
        <f t="shared" si="29"/>
        <v>9600</v>
      </c>
      <c r="G140">
        <f t="shared" si="30"/>
        <v>9216</v>
      </c>
      <c r="H140" s="6">
        <f t="shared" si="24"/>
        <v>-384</v>
      </c>
      <c r="I140" s="26">
        <f t="shared" si="25"/>
        <v>0.96</v>
      </c>
      <c r="J140" t="s">
        <v>12</v>
      </c>
      <c r="K140">
        <v>115</v>
      </c>
      <c r="L140" s="7">
        <f t="shared" si="26"/>
        <v>83.478260869565219</v>
      </c>
      <c r="M140" t="s">
        <v>19</v>
      </c>
      <c r="N140" t="s">
        <v>20</v>
      </c>
      <c r="O140">
        <v>1348808400</v>
      </c>
      <c r="P140">
        <v>1349326800</v>
      </c>
      <c r="Q140" s="15">
        <f t="shared" si="27"/>
        <v>41604.208333333336</v>
      </c>
      <c r="R140" s="11">
        <f t="shared" si="28"/>
        <v>41610.208333333336</v>
      </c>
      <c r="S140" t="b">
        <v>0</v>
      </c>
      <c r="T140" t="b">
        <v>0</v>
      </c>
      <c r="U140" t="s">
        <v>290</v>
      </c>
      <c r="V140" t="s">
        <v>2054</v>
      </c>
      <c r="W140" t="s">
        <v>2065</v>
      </c>
    </row>
    <row r="141" spans="1:23" x14ac:dyDescent="0.3">
      <c r="A141">
        <v>139</v>
      </c>
      <c r="B141" t="s">
        <v>328</v>
      </c>
      <c r="C141" s="2" t="s">
        <v>329</v>
      </c>
      <c r="D141" s="5">
        <v>92100</v>
      </c>
      <c r="E141" s="5">
        <v>19246</v>
      </c>
      <c r="F141">
        <f t="shared" si="29"/>
        <v>92100</v>
      </c>
      <c r="G141">
        <f t="shared" si="30"/>
        <v>19246</v>
      </c>
      <c r="H141" s="6">
        <f t="shared" si="24"/>
        <v>-72854</v>
      </c>
      <c r="I141" s="26">
        <f t="shared" si="25"/>
        <v>0.20896851248642778</v>
      </c>
      <c r="J141" t="s">
        <v>12</v>
      </c>
      <c r="K141">
        <v>326</v>
      </c>
      <c r="L141" s="7">
        <f t="shared" si="26"/>
        <v>282.51533742331287</v>
      </c>
      <c r="M141" t="s">
        <v>19</v>
      </c>
      <c r="N141" t="s">
        <v>20</v>
      </c>
      <c r="O141">
        <v>1429592400</v>
      </c>
      <c r="P141">
        <v>1430974800</v>
      </c>
      <c r="Q141" s="15">
        <f t="shared" si="27"/>
        <v>42539.208333333328</v>
      </c>
      <c r="R141" s="11">
        <f t="shared" si="28"/>
        <v>42555.208333333328</v>
      </c>
      <c r="S141" t="b">
        <v>0</v>
      </c>
      <c r="T141" t="b">
        <v>1</v>
      </c>
      <c r="U141" t="s">
        <v>63</v>
      </c>
      <c r="V141" t="s">
        <v>2041</v>
      </c>
      <c r="W141" t="s">
        <v>2050</v>
      </c>
    </row>
    <row r="142" spans="1:23" ht="31.2" x14ac:dyDescent="0.3">
      <c r="A142">
        <v>140</v>
      </c>
      <c r="B142" t="s">
        <v>330</v>
      </c>
      <c r="C142" s="2" t="s">
        <v>331</v>
      </c>
      <c r="D142" s="5">
        <v>5500</v>
      </c>
      <c r="E142" s="5">
        <v>12274</v>
      </c>
      <c r="F142">
        <f t="shared" si="29"/>
        <v>5500</v>
      </c>
      <c r="G142">
        <f t="shared" si="30"/>
        <v>12274</v>
      </c>
      <c r="H142" s="6">
        <f t="shared" si="24"/>
        <v>6774</v>
      </c>
      <c r="I142" s="26">
        <f t="shared" si="25"/>
        <v>2.2316363636363636</v>
      </c>
      <c r="J142" t="s">
        <v>18</v>
      </c>
      <c r="K142">
        <v>186</v>
      </c>
      <c r="L142" s="7">
        <f t="shared" si="26"/>
        <v>29.56989247311828</v>
      </c>
      <c r="M142" t="s">
        <v>19</v>
      </c>
      <c r="N142" t="s">
        <v>20</v>
      </c>
      <c r="O142">
        <v>1519538400</v>
      </c>
      <c r="P142">
        <v>1519970400</v>
      </c>
      <c r="Q142" s="15">
        <f t="shared" si="27"/>
        <v>43580.25</v>
      </c>
      <c r="R142" s="11">
        <f t="shared" si="28"/>
        <v>43585.25</v>
      </c>
      <c r="S142" t="b">
        <v>0</v>
      </c>
      <c r="T142" t="b">
        <v>0</v>
      </c>
      <c r="U142" t="s">
        <v>40</v>
      </c>
      <c r="V142" t="s">
        <v>2045</v>
      </c>
      <c r="W142" t="s">
        <v>2046</v>
      </c>
    </row>
    <row r="143" spans="1:23" x14ac:dyDescent="0.3">
      <c r="A143">
        <v>141</v>
      </c>
      <c r="B143" t="s">
        <v>332</v>
      </c>
      <c r="C143" s="2" t="s">
        <v>333</v>
      </c>
      <c r="D143" s="5">
        <v>64300</v>
      </c>
      <c r="E143" s="5">
        <v>65323</v>
      </c>
      <c r="F143">
        <f t="shared" si="29"/>
        <v>64300</v>
      </c>
      <c r="G143">
        <f t="shared" si="30"/>
        <v>65323</v>
      </c>
      <c r="H143" s="6">
        <f t="shared" si="24"/>
        <v>1023</v>
      </c>
      <c r="I143" s="26">
        <f t="shared" si="25"/>
        <v>1.0159097978227061</v>
      </c>
      <c r="J143" t="s">
        <v>18</v>
      </c>
      <c r="K143">
        <v>1071</v>
      </c>
      <c r="L143" s="7">
        <f t="shared" si="26"/>
        <v>60.03734827264239</v>
      </c>
      <c r="M143" t="s">
        <v>19</v>
      </c>
      <c r="N143" t="s">
        <v>20</v>
      </c>
      <c r="O143">
        <v>1434085200</v>
      </c>
      <c r="P143">
        <v>1434603600</v>
      </c>
      <c r="Q143" s="15">
        <f t="shared" si="27"/>
        <v>42591.208333333328</v>
      </c>
      <c r="R143" s="11">
        <f t="shared" si="28"/>
        <v>42597.208333333328</v>
      </c>
      <c r="S143" t="b">
        <v>0</v>
      </c>
      <c r="T143" t="b">
        <v>0</v>
      </c>
      <c r="U143" t="s">
        <v>26</v>
      </c>
      <c r="V143" t="s">
        <v>2041</v>
      </c>
      <c r="W143" t="s">
        <v>2042</v>
      </c>
    </row>
    <row r="144" spans="1:23" ht="31.2" x14ac:dyDescent="0.3">
      <c r="A144">
        <v>142</v>
      </c>
      <c r="B144" t="s">
        <v>334</v>
      </c>
      <c r="C144" s="2" t="s">
        <v>335</v>
      </c>
      <c r="D144" s="5">
        <v>5000</v>
      </c>
      <c r="E144" s="5">
        <v>11502</v>
      </c>
      <c r="F144">
        <f t="shared" si="29"/>
        <v>5000</v>
      </c>
      <c r="G144">
        <f t="shared" si="30"/>
        <v>11502</v>
      </c>
      <c r="H144" s="6">
        <f t="shared" si="24"/>
        <v>6502</v>
      </c>
      <c r="I144" s="26">
        <f t="shared" si="25"/>
        <v>2.3003999999999998</v>
      </c>
      <c r="J144" t="s">
        <v>18</v>
      </c>
      <c r="K144">
        <v>117</v>
      </c>
      <c r="L144" s="7">
        <f t="shared" si="26"/>
        <v>42.735042735042732</v>
      </c>
      <c r="M144" t="s">
        <v>19</v>
      </c>
      <c r="N144" t="s">
        <v>20</v>
      </c>
      <c r="O144">
        <v>1333688400</v>
      </c>
      <c r="P144">
        <v>1337230800</v>
      </c>
      <c r="Q144" s="15">
        <f t="shared" si="27"/>
        <v>41429.208333333336</v>
      </c>
      <c r="R144" s="11">
        <f t="shared" si="28"/>
        <v>41470.208333333336</v>
      </c>
      <c r="S144" t="b">
        <v>0</v>
      </c>
      <c r="T144" t="b">
        <v>0</v>
      </c>
      <c r="U144" t="s">
        <v>26</v>
      </c>
      <c r="V144" t="s">
        <v>2041</v>
      </c>
      <c r="W144" t="s">
        <v>2042</v>
      </c>
    </row>
    <row r="145" spans="1:23" x14ac:dyDescent="0.3">
      <c r="A145">
        <v>143</v>
      </c>
      <c r="B145" t="s">
        <v>336</v>
      </c>
      <c r="C145" s="2" t="s">
        <v>337</v>
      </c>
      <c r="D145" s="5">
        <v>5400</v>
      </c>
      <c r="E145" s="5">
        <v>7322</v>
      </c>
      <c r="F145">
        <f t="shared" si="29"/>
        <v>5400</v>
      </c>
      <c r="G145">
        <f t="shared" si="30"/>
        <v>7322</v>
      </c>
      <c r="H145" s="6">
        <f t="shared" si="24"/>
        <v>1922</v>
      </c>
      <c r="I145" s="26">
        <f t="shared" si="25"/>
        <v>1.355925925925926</v>
      </c>
      <c r="J145" t="s">
        <v>18</v>
      </c>
      <c r="K145">
        <v>70</v>
      </c>
      <c r="L145" s="7">
        <f t="shared" si="26"/>
        <v>77.142857142857139</v>
      </c>
      <c r="M145" t="s">
        <v>19</v>
      </c>
      <c r="N145" t="s">
        <v>20</v>
      </c>
      <c r="O145">
        <v>1277701200</v>
      </c>
      <c r="P145">
        <v>1279429200</v>
      </c>
      <c r="Q145" s="15">
        <f t="shared" si="27"/>
        <v>40781.208333333336</v>
      </c>
      <c r="R145" s="11">
        <f t="shared" si="28"/>
        <v>40801.208333333336</v>
      </c>
      <c r="S145" t="b">
        <v>0</v>
      </c>
      <c r="T145" t="b">
        <v>0</v>
      </c>
      <c r="U145" t="s">
        <v>58</v>
      </c>
      <c r="V145" t="s">
        <v>2039</v>
      </c>
      <c r="W145" t="s">
        <v>2049</v>
      </c>
    </row>
    <row r="146" spans="1:23" x14ac:dyDescent="0.3">
      <c r="A146">
        <v>144</v>
      </c>
      <c r="B146" t="s">
        <v>338</v>
      </c>
      <c r="C146" s="2" t="s">
        <v>339</v>
      </c>
      <c r="D146" s="5">
        <v>9000</v>
      </c>
      <c r="E146" s="5">
        <v>11619</v>
      </c>
      <c r="F146">
        <f t="shared" si="29"/>
        <v>9000</v>
      </c>
      <c r="G146">
        <f t="shared" si="30"/>
        <v>11619</v>
      </c>
      <c r="H146" s="6">
        <f t="shared" si="24"/>
        <v>2619</v>
      </c>
      <c r="I146" s="26">
        <f t="shared" si="25"/>
        <v>1.2909999999999999</v>
      </c>
      <c r="J146" t="s">
        <v>18</v>
      </c>
      <c r="K146">
        <v>135</v>
      </c>
      <c r="L146" s="7">
        <f t="shared" si="26"/>
        <v>66.666666666666671</v>
      </c>
      <c r="M146" t="s">
        <v>19</v>
      </c>
      <c r="N146" t="s">
        <v>20</v>
      </c>
      <c r="O146">
        <v>1560747600</v>
      </c>
      <c r="P146">
        <v>1561438800</v>
      </c>
      <c r="Q146" s="15">
        <f t="shared" si="27"/>
        <v>44057.208333333328</v>
      </c>
      <c r="R146" s="11">
        <f t="shared" si="28"/>
        <v>44065.208333333328</v>
      </c>
      <c r="S146" t="b">
        <v>0</v>
      </c>
      <c r="T146" t="b">
        <v>0</v>
      </c>
      <c r="U146" t="s">
        <v>31</v>
      </c>
      <c r="V146" t="s">
        <v>2043</v>
      </c>
      <c r="W146" t="s">
        <v>2044</v>
      </c>
    </row>
    <row r="147" spans="1:23" x14ac:dyDescent="0.3">
      <c r="A147">
        <v>145</v>
      </c>
      <c r="B147" t="s">
        <v>340</v>
      </c>
      <c r="C147" s="2" t="s">
        <v>341</v>
      </c>
      <c r="D147" s="5">
        <v>25000</v>
      </c>
      <c r="E147" s="5">
        <v>59128</v>
      </c>
      <c r="F147" s="3">
        <f>D147*1.08452</f>
        <v>27113</v>
      </c>
      <c r="G147" s="3">
        <f>E147*1.08452</f>
        <v>64125.498559999993</v>
      </c>
      <c r="H147" s="6">
        <f t="shared" si="24"/>
        <v>37012.498559999993</v>
      </c>
      <c r="I147" s="26">
        <f t="shared" si="25"/>
        <v>2.3651199999999997</v>
      </c>
      <c r="J147" t="s">
        <v>18</v>
      </c>
      <c r="K147">
        <v>768</v>
      </c>
      <c r="L147" s="7">
        <f t="shared" si="26"/>
        <v>35.303385416666664</v>
      </c>
      <c r="M147" t="s">
        <v>96</v>
      </c>
      <c r="N147" t="s">
        <v>97</v>
      </c>
      <c r="O147">
        <v>1410066000</v>
      </c>
      <c r="P147">
        <v>1410498000</v>
      </c>
      <c r="Q147" s="15">
        <f t="shared" si="27"/>
        <v>42313.208333333336</v>
      </c>
      <c r="R147" s="11">
        <f t="shared" si="28"/>
        <v>42318.208333333336</v>
      </c>
      <c r="S147" t="b">
        <v>0</v>
      </c>
      <c r="T147" t="b">
        <v>0</v>
      </c>
      <c r="U147" t="s">
        <v>63</v>
      </c>
      <c r="V147" t="s">
        <v>2041</v>
      </c>
      <c r="W147" t="s">
        <v>2050</v>
      </c>
    </row>
    <row r="148" spans="1:23" ht="31.2" x14ac:dyDescent="0.3">
      <c r="A148">
        <v>146</v>
      </c>
      <c r="B148" t="s">
        <v>342</v>
      </c>
      <c r="C148" s="2" t="s">
        <v>343</v>
      </c>
      <c r="D148" s="5">
        <v>8800</v>
      </c>
      <c r="E148" s="5">
        <v>1518</v>
      </c>
      <c r="F148">
        <f t="shared" ref="F148:F157" si="31">D148</f>
        <v>8800</v>
      </c>
      <c r="G148">
        <f t="shared" ref="G148:G157" si="32">E148</f>
        <v>1518</v>
      </c>
      <c r="H148" s="6">
        <f t="shared" si="24"/>
        <v>-7282</v>
      </c>
      <c r="I148" s="26">
        <f t="shared" si="25"/>
        <v>0.17249999999999999</v>
      </c>
      <c r="J148" t="s">
        <v>72</v>
      </c>
      <c r="K148">
        <v>51</v>
      </c>
      <c r="L148" s="7">
        <f t="shared" si="26"/>
        <v>172.54901960784315</v>
      </c>
      <c r="M148" t="s">
        <v>19</v>
      </c>
      <c r="N148" t="s">
        <v>20</v>
      </c>
      <c r="O148">
        <v>1320732000</v>
      </c>
      <c r="P148">
        <v>1322460000</v>
      </c>
      <c r="Q148" s="15">
        <f t="shared" si="27"/>
        <v>41279.25</v>
      </c>
      <c r="R148" s="11">
        <f t="shared" si="28"/>
        <v>41299.25</v>
      </c>
      <c r="S148" t="b">
        <v>0</v>
      </c>
      <c r="T148" t="b">
        <v>0</v>
      </c>
      <c r="U148" t="s">
        <v>31</v>
      </c>
      <c r="V148" t="s">
        <v>2043</v>
      </c>
      <c r="W148" t="s">
        <v>2044</v>
      </c>
    </row>
    <row r="149" spans="1:23" ht="31.2" x14ac:dyDescent="0.3">
      <c r="A149">
        <v>147</v>
      </c>
      <c r="B149" t="s">
        <v>344</v>
      </c>
      <c r="C149" s="2" t="s">
        <v>345</v>
      </c>
      <c r="D149" s="5">
        <v>8300</v>
      </c>
      <c r="E149" s="5">
        <v>9337</v>
      </c>
      <c r="F149">
        <f t="shared" si="31"/>
        <v>8300</v>
      </c>
      <c r="G149">
        <f t="shared" si="32"/>
        <v>9337</v>
      </c>
      <c r="H149" s="6">
        <f t="shared" si="24"/>
        <v>1037</v>
      </c>
      <c r="I149" s="26">
        <f t="shared" si="25"/>
        <v>1.1249397590361445</v>
      </c>
      <c r="J149" t="s">
        <v>18</v>
      </c>
      <c r="K149">
        <v>199</v>
      </c>
      <c r="L149" s="7">
        <f t="shared" si="26"/>
        <v>41.708542713567837</v>
      </c>
      <c r="M149" t="s">
        <v>19</v>
      </c>
      <c r="N149" t="s">
        <v>20</v>
      </c>
      <c r="O149">
        <v>1465794000</v>
      </c>
      <c r="P149">
        <v>1466312400</v>
      </c>
      <c r="Q149" s="15">
        <f t="shared" si="27"/>
        <v>42958.208333333328</v>
      </c>
      <c r="R149" s="11">
        <f t="shared" si="28"/>
        <v>42964.208333333328</v>
      </c>
      <c r="S149" t="b">
        <v>0</v>
      </c>
      <c r="T149" t="b">
        <v>1</v>
      </c>
      <c r="U149" t="s">
        <v>31</v>
      </c>
      <c r="V149" t="s">
        <v>2043</v>
      </c>
      <c r="W149" t="s">
        <v>2044</v>
      </c>
    </row>
    <row r="150" spans="1:23" x14ac:dyDescent="0.3">
      <c r="A150">
        <v>148</v>
      </c>
      <c r="B150" t="s">
        <v>346</v>
      </c>
      <c r="C150" s="2" t="s">
        <v>347</v>
      </c>
      <c r="D150" s="5">
        <v>9300</v>
      </c>
      <c r="E150" s="5">
        <v>11255</v>
      </c>
      <c r="F150">
        <f t="shared" si="31"/>
        <v>9300</v>
      </c>
      <c r="G150">
        <f t="shared" si="32"/>
        <v>11255</v>
      </c>
      <c r="H150" s="6">
        <f t="shared" si="24"/>
        <v>1955</v>
      </c>
      <c r="I150" s="26">
        <f t="shared" si="25"/>
        <v>1.2102150537634409</v>
      </c>
      <c r="J150" t="s">
        <v>18</v>
      </c>
      <c r="K150">
        <v>107</v>
      </c>
      <c r="L150" s="7">
        <f t="shared" si="26"/>
        <v>86.915887850467286</v>
      </c>
      <c r="M150" t="s">
        <v>19</v>
      </c>
      <c r="N150" t="s">
        <v>20</v>
      </c>
      <c r="O150">
        <v>1500958800</v>
      </c>
      <c r="P150">
        <v>1501736400</v>
      </c>
      <c r="Q150" s="15">
        <f t="shared" si="27"/>
        <v>43365.208333333328</v>
      </c>
      <c r="R150" s="11">
        <f t="shared" si="28"/>
        <v>43374.208333333328</v>
      </c>
      <c r="S150" t="b">
        <v>0</v>
      </c>
      <c r="T150" t="b">
        <v>0</v>
      </c>
      <c r="U150" t="s">
        <v>63</v>
      </c>
      <c r="V150" t="s">
        <v>2041</v>
      </c>
      <c r="W150" t="s">
        <v>2050</v>
      </c>
    </row>
    <row r="151" spans="1:23" x14ac:dyDescent="0.3">
      <c r="A151">
        <v>149</v>
      </c>
      <c r="B151" t="s">
        <v>348</v>
      </c>
      <c r="C151" s="2" t="s">
        <v>349</v>
      </c>
      <c r="D151" s="5">
        <v>6200</v>
      </c>
      <c r="E151" s="5">
        <v>13632</v>
      </c>
      <c r="F151">
        <f t="shared" si="31"/>
        <v>6200</v>
      </c>
      <c r="G151">
        <f t="shared" si="32"/>
        <v>13632</v>
      </c>
      <c r="H151" s="6">
        <f t="shared" si="24"/>
        <v>7432</v>
      </c>
      <c r="I151" s="26">
        <f t="shared" si="25"/>
        <v>2.1987096774193549</v>
      </c>
      <c r="J151" t="s">
        <v>18</v>
      </c>
      <c r="K151">
        <v>195</v>
      </c>
      <c r="L151" s="7">
        <f t="shared" si="26"/>
        <v>31.794871794871796</v>
      </c>
      <c r="M151" t="s">
        <v>19</v>
      </c>
      <c r="N151" t="s">
        <v>20</v>
      </c>
      <c r="O151">
        <v>1357020000</v>
      </c>
      <c r="P151">
        <v>1361512800</v>
      </c>
      <c r="Q151" s="15">
        <f t="shared" si="27"/>
        <v>41699.25</v>
      </c>
      <c r="R151" s="11">
        <f t="shared" si="28"/>
        <v>41751.25</v>
      </c>
      <c r="S151" t="b">
        <v>0</v>
      </c>
      <c r="T151" t="b">
        <v>0</v>
      </c>
      <c r="U151" t="s">
        <v>58</v>
      </c>
      <c r="V151" t="s">
        <v>2039</v>
      </c>
      <c r="W151" t="s">
        <v>2049</v>
      </c>
    </row>
    <row r="152" spans="1:23" x14ac:dyDescent="0.3">
      <c r="A152">
        <v>150</v>
      </c>
      <c r="B152" t="s">
        <v>350</v>
      </c>
      <c r="C152" s="2" t="s">
        <v>351</v>
      </c>
      <c r="D152" s="5">
        <v>100</v>
      </c>
      <c r="E152" s="5">
        <v>1</v>
      </c>
      <c r="F152">
        <f t="shared" si="31"/>
        <v>100</v>
      </c>
      <c r="G152">
        <f t="shared" si="32"/>
        <v>1</v>
      </c>
      <c r="H152" s="6">
        <f t="shared" si="24"/>
        <v>-99</v>
      </c>
      <c r="I152" s="26">
        <f t="shared" si="25"/>
        <v>0.01</v>
      </c>
      <c r="J152" t="s">
        <v>12</v>
      </c>
      <c r="K152">
        <v>1</v>
      </c>
      <c r="L152" s="7">
        <f t="shared" si="26"/>
        <v>100</v>
      </c>
      <c r="M152" t="s">
        <v>19</v>
      </c>
      <c r="N152" t="s">
        <v>20</v>
      </c>
      <c r="O152">
        <v>1544940000</v>
      </c>
      <c r="P152">
        <v>1545026400</v>
      </c>
      <c r="Q152" s="15">
        <f t="shared" si="27"/>
        <v>43874.25</v>
      </c>
      <c r="R152" s="11">
        <f t="shared" si="28"/>
        <v>43875.25</v>
      </c>
      <c r="S152" t="b">
        <v>0</v>
      </c>
      <c r="T152" t="b">
        <v>0</v>
      </c>
      <c r="U152" t="s">
        <v>21</v>
      </c>
      <c r="V152" t="s">
        <v>2039</v>
      </c>
      <c r="W152" t="s">
        <v>2040</v>
      </c>
    </row>
    <row r="153" spans="1:23" x14ac:dyDescent="0.3">
      <c r="A153">
        <v>151</v>
      </c>
      <c r="B153" t="s">
        <v>352</v>
      </c>
      <c r="C153" s="2" t="s">
        <v>353</v>
      </c>
      <c r="D153" s="5">
        <v>137200</v>
      </c>
      <c r="E153" s="5">
        <v>88037</v>
      </c>
      <c r="F153">
        <f t="shared" si="31"/>
        <v>137200</v>
      </c>
      <c r="G153">
        <f t="shared" si="32"/>
        <v>88037</v>
      </c>
      <c r="H153" s="6">
        <f t="shared" si="24"/>
        <v>-49163</v>
      </c>
      <c r="I153" s="26">
        <f t="shared" si="25"/>
        <v>0.64166909620991253</v>
      </c>
      <c r="J153" t="s">
        <v>12</v>
      </c>
      <c r="K153">
        <v>1467</v>
      </c>
      <c r="L153" s="7">
        <f t="shared" si="26"/>
        <v>93.524199045671438</v>
      </c>
      <c r="M153" t="s">
        <v>19</v>
      </c>
      <c r="N153" t="s">
        <v>20</v>
      </c>
      <c r="O153">
        <v>1402290000</v>
      </c>
      <c r="P153">
        <v>1406696400</v>
      </c>
      <c r="Q153" s="15">
        <f t="shared" si="27"/>
        <v>42223.208333333336</v>
      </c>
      <c r="R153" s="11">
        <f t="shared" si="28"/>
        <v>42274.208333333336</v>
      </c>
      <c r="S153" t="b">
        <v>0</v>
      </c>
      <c r="T153" t="b">
        <v>0</v>
      </c>
      <c r="U153" t="s">
        <v>48</v>
      </c>
      <c r="V153" t="s">
        <v>2039</v>
      </c>
      <c r="W153" t="s">
        <v>2047</v>
      </c>
    </row>
    <row r="154" spans="1:23" x14ac:dyDescent="0.3">
      <c r="A154">
        <v>152</v>
      </c>
      <c r="B154" t="s">
        <v>354</v>
      </c>
      <c r="C154" s="2" t="s">
        <v>355</v>
      </c>
      <c r="D154" s="5">
        <v>41500</v>
      </c>
      <c r="E154" s="5">
        <v>175573</v>
      </c>
      <c r="F154">
        <f t="shared" si="31"/>
        <v>41500</v>
      </c>
      <c r="G154">
        <f t="shared" si="32"/>
        <v>175573</v>
      </c>
      <c r="H154" s="6">
        <f t="shared" si="24"/>
        <v>134073</v>
      </c>
      <c r="I154" s="26">
        <f t="shared" si="25"/>
        <v>4.2306746987951804</v>
      </c>
      <c r="J154" t="s">
        <v>18</v>
      </c>
      <c r="K154">
        <v>3376</v>
      </c>
      <c r="L154" s="7">
        <f t="shared" si="26"/>
        <v>12.292654028436019</v>
      </c>
      <c r="M154" t="s">
        <v>19</v>
      </c>
      <c r="N154" t="s">
        <v>20</v>
      </c>
      <c r="O154">
        <v>1487311200</v>
      </c>
      <c r="P154">
        <v>1487916000</v>
      </c>
      <c r="Q154" s="15">
        <f t="shared" si="27"/>
        <v>43207.25</v>
      </c>
      <c r="R154" s="11">
        <f t="shared" si="28"/>
        <v>43214.25</v>
      </c>
      <c r="S154" t="b">
        <v>0</v>
      </c>
      <c r="T154" t="b">
        <v>0</v>
      </c>
      <c r="U154" t="s">
        <v>58</v>
      </c>
      <c r="V154" t="s">
        <v>2039</v>
      </c>
      <c r="W154" t="s">
        <v>2049</v>
      </c>
    </row>
    <row r="155" spans="1:23" x14ac:dyDescent="0.3">
      <c r="A155">
        <v>153</v>
      </c>
      <c r="B155" t="s">
        <v>356</v>
      </c>
      <c r="C155" s="2" t="s">
        <v>357</v>
      </c>
      <c r="D155" s="5">
        <v>189400</v>
      </c>
      <c r="E155" s="5">
        <v>176112</v>
      </c>
      <c r="F155">
        <f t="shared" si="31"/>
        <v>189400</v>
      </c>
      <c r="G155">
        <f t="shared" si="32"/>
        <v>176112</v>
      </c>
      <c r="H155" s="6">
        <f t="shared" si="24"/>
        <v>-13288</v>
      </c>
      <c r="I155" s="26">
        <f t="shared" si="25"/>
        <v>0.92984160506863778</v>
      </c>
      <c r="J155" t="s">
        <v>12</v>
      </c>
      <c r="K155">
        <v>5681</v>
      </c>
      <c r="L155" s="7">
        <f t="shared" si="26"/>
        <v>33.33920084492167</v>
      </c>
      <c r="M155" t="s">
        <v>19</v>
      </c>
      <c r="N155" t="s">
        <v>20</v>
      </c>
      <c r="O155">
        <v>1350622800</v>
      </c>
      <c r="P155">
        <v>1351141200</v>
      </c>
      <c r="Q155" s="15">
        <f t="shared" si="27"/>
        <v>41625.208333333336</v>
      </c>
      <c r="R155" s="11">
        <f t="shared" si="28"/>
        <v>41631.208333333336</v>
      </c>
      <c r="S155" t="b">
        <v>0</v>
      </c>
      <c r="T155" t="b">
        <v>0</v>
      </c>
      <c r="U155" t="s">
        <v>31</v>
      </c>
      <c r="V155" t="s">
        <v>2043</v>
      </c>
      <c r="W155" t="s">
        <v>2044</v>
      </c>
    </row>
    <row r="156" spans="1:23" x14ac:dyDescent="0.3">
      <c r="A156">
        <v>154</v>
      </c>
      <c r="B156" t="s">
        <v>358</v>
      </c>
      <c r="C156" s="2" t="s">
        <v>359</v>
      </c>
      <c r="D156" s="5">
        <v>171300</v>
      </c>
      <c r="E156" s="5">
        <v>100650</v>
      </c>
      <c r="F156">
        <f t="shared" si="31"/>
        <v>171300</v>
      </c>
      <c r="G156">
        <f t="shared" si="32"/>
        <v>100650</v>
      </c>
      <c r="H156" s="6">
        <f t="shared" si="24"/>
        <v>-70650</v>
      </c>
      <c r="I156" s="26">
        <f t="shared" si="25"/>
        <v>0.58756567425569173</v>
      </c>
      <c r="J156" t="s">
        <v>12</v>
      </c>
      <c r="K156">
        <v>1059</v>
      </c>
      <c r="L156" s="7">
        <f t="shared" si="26"/>
        <v>161.75637393767704</v>
      </c>
      <c r="M156" t="s">
        <v>19</v>
      </c>
      <c r="N156" t="s">
        <v>20</v>
      </c>
      <c r="O156">
        <v>1463029200</v>
      </c>
      <c r="P156">
        <v>1465016400</v>
      </c>
      <c r="Q156" s="15">
        <f t="shared" si="27"/>
        <v>42926.208333333328</v>
      </c>
      <c r="R156" s="11">
        <f t="shared" si="28"/>
        <v>42949.208333333328</v>
      </c>
      <c r="S156" t="b">
        <v>0</v>
      </c>
      <c r="T156" t="b">
        <v>1</v>
      </c>
      <c r="U156" t="s">
        <v>58</v>
      </c>
      <c r="V156" t="s">
        <v>2039</v>
      </c>
      <c r="W156" t="s">
        <v>2049</v>
      </c>
    </row>
    <row r="157" spans="1:23" x14ac:dyDescent="0.3">
      <c r="A157">
        <v>155</v>
      </c>
      <c r="B157" t="s">
        <v>360</v>
      </c>
      <c r="C157" s="2" t="s">
        <v>361</v>
      </c>
      <c r="D157" s="5">
        <v>139500</v>
      </c>
      <c r="E157" s="5">
        <v>90706</v>
      </c>
      <c r="F157">
        <f t="shared" si="31"/>
        <v>139500</v>
      </c>
      <c r="G157">
        <f t="shared" si="32"/>
        <v>90706</v>
      </c>
      <c r="H157" s="6">
        <f t="shared" si="24"/>
        <v>-48794</v>
      </c>
      <c r="I157" s="26">
        <f t="shared" si="25"/>
        <v>0.65022222222222226</v>
      </c>
      <c r="J157" t="s">
        <v>12</v>
      </c>
      <c r="K157">
        <v>1194</v>
      </c>
      <c r="L157" s="7">
        <f t="shared" si="26"/>
        <v>116.83417085427136</v>
      </c>
      <c r="M157" t="s">
        <v>19</v>
      </c>
      <c r="N157" t="s">
        <v>20</v>
      </c>
      <c r="O157">
        <v>1269493200</v>
      </c>
      <c r="P157">
        <v>1270789200</v>
      </c>
      <c r="Q157" s="15">
        <f t="shared" si="27"/>
        <v>40686.208333333336</v>
      </c>
      <c r="R157" s="11">
        <f t="shared" si="28"/>
        <v>40701.208333333336</v>
      </c>
      <c r="S157" t="b">
        <v>0</v>
      </c>
      <c r="T157" t="b">
        <v>0</v>
      </c>
      <c r="U157" t="s">
        <v>31</v>
      </c>
      <c r="V157" t="s">
        <v>2043</v>
      </c>
      <c r="W157" t="s">
        <v>2044</v>
      </c>
    </row>
    <row r="158" spans="1:23" x14ac:dyDescent="0.3">
      <c r="A158">
        <v>156</v>
      </c>
      <c r="B158" t="s">
        <v>362</v>
      </c>
      <c r="C158" s="2" t="s">
        <v>363</v>
      </c>
      <c r="D158" s="5">
        <v>36400</v>
      </c>
      <c r="E158" s="5">
        <v>26914</v>
      </c>
      <c r="F158" s="3">
        <f>D158*0.6956</f>
        <v>25319.84</v>
      </c>
      <c r="G158" s="3">
        <f>E158*0.6956</f>
        <v>18721.378400000001</v>
      </c>
      <c r="H158" s="6">
        <f t="shared" si="24"/>
        <v>-6598.4615999999987</v>
      </c>
      <c r="I158" s="26">
        <f t="shared" si="25"/>
        <v>0.73939560439560448</v>
      </c>
      <c r="J158" t="s">
        <v>72</v>
      </c>
      <c r="K158">
        <v>379</v>
      </c>
      <c r="L158" s="7">
        <f t="shared" si="26"/>
        <v>66.806965699208448</v>
      </c>
      <c r="M158" t="s">
        <v>24</v>
      </c>
      <c r="N158" t="s">
        <v>25</v>
      </c>
      <c r="O158">
        <v>1570251600</v>
      </c>
      <c r="P158">
        <v>1572325200</v>
      </c>
      <c r="Q158" s="15">
        <f t="shared" si="27"/>
        <v>44167.208333333328</v>
      </c>
      <c r="R158" s="11">
        <f t="shared" si="28"/>
        <v>44191.208333333328</v>
      </c>
      <c r="S158" t="b">
        <v>0</v>
      </c>
      <c r="T158" t="b">
        <v>0</v>
      </c>
      <c r="U158" t="s">
        <v>21</v>
      </c>
      <c r="V158" t="s">
        <v>2039</v>
      </c>
      <c r="W158" t="s">
        <v>2040</v>
      </c>
    </row>
    <row r="159" spans="1:23" x14ac:dyDescent="0.3">
      <c r="A159">
        <v>157</v>
      </c>
      <c r="B159" t="s">
        <v>364</v>
      </c>
      <c r="C159" s="2" t="s">
        <v>365</v>
      </c>
      <c r="D159" s="5">
        <v>4200</v>
      </c>
      <c r="E159" s="5">
        <v>2212</v>
      </c>
      <c r="F159" s="3">
        <f>D159*0.6956</f>
        <v>2921.52</v>
      </c>
      <c r="G159" s="3">
        <f>E159*0.6956</f>
        <v>1538.6672000000001</v>
      </c>
      <c r="H159" s="6">
        <f t="shared" si="24"/>
        <v>-1382.8527999999999</v>
      </c>
      <c r="I159" s="26">
        <f t="shared" si="25"/>
        <v>0.52666666666666673</v>
      </c>
      <c r="J159" t="s">
        <v>12</v>
      </c>
      <c r="K159">
        <v>30</v>
      </c>
      <c r="L159" s="7">
        <f t="shared" si="26"/>
        <v>97.384</v>
      </c>
      <c r="M159" t="s">
        <v>24</v>
      </c>
      <c r="N159" t="s">
        <v>25</v>
      </c>
      <c r="O159">
        <v>1388383200</v>
      </c>
      <c r="P159">
        <v>1389420000</v>
      </c>
      <c r="Q159" s="15">
        <f t="shared" si="27"/>
        <v>42062.25</v>
      </c>
      <c r="R159" s="11">
        <f t="shared" si="28"/>
        <v>42074.25</v>
      </c>
      <c r="S159" t="b">
        <v>0</v>
      </c>
      <c r="T159" t="b">
        <v>0</v>
      </c>
      <c r="U159" t="s">
        <v>120</v>
      </c>
      <c r="V159" t="s">
        <v>2058</v>
      </c>
      <c r="W159" t="s">
        <v>2059</v>
      </c>
    </row>
    <row r="160" spans="1:23" x14ac:dyDescent="0.3">
      <c r="A160">
        <v>158</v>
      </c>
      <c r="B160" t="s">
        <v>366</v>
      </c>
      <c r="C160" s="2" t="s">
        <v>367</v>
      </c>
      <c r="D160" s="5">
        <v>2100</v>
      </c>
      <c r="E160" s="5">
        <v>4640</v>
      </c>
      <c r="F160">
        <f t="shared" ref="F160:G163" si="33">D160</f>
        <v>2100</v>
      </c>
      <c r="G160">
        <f t="shared" si="33"/>
        <v>4640</v>
      </c>
      <c r="H160" s="6">
        <f t="shared" si="24"/>
        <v>2540</v>
      </c>
      <c r="I160" s="26">
        <f t="shared" si="25"/>
        <v>2.2095238095238097</v>
      </c>
      <c r="J160" t="s">
        <v>18</v>
      </c>
      <c r="K160">
        <v>41</v>
      </c>
      <c r="L160" s="7">
        <f t="shared" si="26"/>
        <v>51.219512195121951</v>
      </c>
      <c r="M160" t="s">
        <v>19</v>
      </c>
      <c r="N160" t="s">
        <v>20</v>
      </c>
      <c r="O160">
        <v>1449554400</v>
      </c>
      <c r="P160">
        <v>1449640800</v>
      </c>
      <c r="Q160" s="15">
        <f t="shared" si="27"/>
        <v>42770.25</v>
      </c>
      <c r="R160" s="11">
        <f t="shared" si="28"/>
        <v>42771.25</v>
      </c>
      <c r="S160" t="b">
        <v>0</v>
      </c>
      <c r="T160" t="b">
        <v>0</v>
      </c>
      <c r="U160" t="s">
        <v>21</v>
      </c>
      <c r="V160" t="s">
        <v>2039</v>
      </c>
      <c r="W160" t="s">
        <v>2040</v>
      </c>
    </row>
    <row r="161" spans="1:23" x14ac:dyDescent="0.3">
      <c r="A161">
        <v>159</v>
      </c>
      <c r="B161" t="s">
        <v>368</v>
      </c>
      <c r="C161" s="2" t="s">
        <v>369</v>
      </c>
      <c r="D161" s="5">
        <v>191200</v>
      </c>
      <c r="E161" s="5">
        <v>191222</v>
      </c>
      <c r="F161">
        <f t="shared" si="33"/>
        <v>191200</v>
      </c>
      <c r="G161">
        <f t="shared" si="33"/>
        <v>191222</v>
      </c>
      <c r="H161" s="6">
        <f t="shared" si="24"/>
        <v>22</v>
      </c>
      <c r="I161" s="26">
        <f t="shared" si="25"/>
        <v>1.0001150627615063</v>
      </c>
      <c r="J161" t="s">
        <v>18</v>
      </c>
      <c r="K161">
        <v>1821</v>
      </c>
      <c r="L161" s="7">
        <f t="shared" si="26"/>
        <v>104.99725425590334</v>
      </c>
      <c r="M161" t="s">
        <v>19</v>
      </c>
      <c r="N161" t="s">
        <v>20</v>
      </c>
      <c r="O161">
        <v>1553662800</v>
      </c>
      <c r="P161">
        <v>1555218000</v>
      </c>
      <c r="Q161" s="15">
        <f t="shared" si="27"/>
        <v>43975.208333333328</v>
      </c>
      <c r="R161" s="11">
        <f t="shared" si="28"/>
        <v>43993.208333333328</v>
      </c>
      <c r="S161" t="b">
        <v>0</v>
      </c>
      <c r="T161" t="b">
        <v>1</v>
      </c>
      <c r="U161" t="s">
        <v>31</v>
      </c>
      <c r="V161" t="s">
        <v>2043</v>
      </c>
      <c r="W161" t="s">
        <v>2044</v>
      </c>
    </row>
    <row r="162" spans="1:23" x14ac:dyDescent="0.3">
      <c r="A162">
        <v>160</v>
      </c>
      <c r="B162" t="s">
        <v>370</v>
      </c>
      <c r="C162" s="2" t="s">
        <v>371</v>
      </c>
      <c r="D162" s="5">
        <v>8000</v>
      </c>
      <c r="E162" s="5">
        <v>12985</v>
      </c>
      <c r="F162">
        <f t="shared" si="33"/>
        <v>8000</v>
      </c>
      <c r="G162">
        <f t="shared" si="33"/>
        <v>12985</v>
      </c>
      <c r="H162" s="6">
        <f t="shared" si="24"/>
        <v>4985</v>
      </c>
      <c r="I162" s="26">
        <f t="shared" si="25"/>
        <v>1.6231249999999999</v>
      </c>
      <c r="J162" t="s">
        <v>18</v>
      </c>
      <c r="K162">
        <v>164</v>
      </c>
      <c r="L162" s="7">
        <f t="shared" si="26"/>
        <v>48.780487804878049</v>
      </c>
      <c r="M162" t="s">
        <v>19</v>
      </c>
      <c r="N162" t="s">
        <v>20</v>
      </c>
      <c r="O162">
        <v>1556341200</v>
      </c>
      <c r="P162">
        <v>1557723600</v>
      </c>
      <c r="Q162" s="15">
        <f t="shared" si="27"/>
        <v>44006.208333333328</v>
      </c>
      <c r="R162" s="11">
        <f t="shared" si="28"/>
        <v>44022.208333333328</v>
      </c>
      <c r="S162" t="b">
        <v>0</v>
      </c>
      <c r="T162" t="b">
        <v>0</v>
      </c>
      <c r="U162" t="s">
        <v>63</v>
      </c>
      <c r="V162" t="s">
        <v>2041</v>
      </c>
      <c r="W162" t="s">
        <v>2050</v>
      </c>
    </row>
    <row r="163" spans="1:23" ht="31.2" x14ac:dyDescent="0.3">
      <c r="A163">
        <v>161</v>
      </c>
      <c r="B163" t="s">
        <v>372</v>
      </c>
      <c r="C163" s="2" t="s">
        <v>373</v>
      </c>
      <c r="D163" s="5">
        <v>5500</v>
      </c>
      <c r="E163" s="5">
        <v>4300</v>
      </c>
      <c r="F163">
        <f t="shared" si="33"/>
        <v>5500</v>
      </c>
      <c r="G163">
        <f t="shared" si="33"/>
        <v>4300</v>
      </c>
      <c r="H163" s="6">
        <f t="shared" si="24"/>
        <v>-1200</v>
      </c>
      <c r="I163" s="26">
        <f t="shared" si="25"/>
        <v>0.78181818181818186</v>
      </c>
      <c r="J163" t="s">
        <v>12</v>
      </c>
      <c r="K163">
        <v>75</v>
      </c>
      <c r="L163" s="7">
        <f t="shared" si="26"/>
        <v>73.333333333333329</v>
      </c>
      <c r="M163" t="s">
        <v>19</v>
      </c>
      <c r="N163" t="s">
        <v>20</v>
      </c>
      <c r="O163">
        <v>1442984400</v>
      </c>
      <c r="P163">
        <v>1443502800</v>
      </c>
      <c r="Q163" s="15">
        <f t="shared" si="27"/>
        <v>42694.208333333328</v>
      </c>
      <c r="R163" s="11">
        <f t="shared" si="28"/>
        <v>42700.208333333328</v>
      </c>
      <c r="S163" t="b">
        <v>0</v>
      </c>
      <c r="T163" t="b">
        <v>1</v>
      </c>
      <c r="U163" t="s">
        <v>26</v>
      </c>
      <c r="V163" t="s">
        <v>2041</v>
      </c>
      <c r="W163" t="s">
        <v>2042</v>
      </c>
    </row>
    <row r="164" spans="1:23" ht="31.2" x14ac:dyDescent="0.3">
      <c r="A164">
        <v>162</v>
      </c>
      <c r="B164" t="s">
        <v>374</v>
      </c>
      <c r="C164" s="2" t="s">
        <v>375</v>
      </c>
      <c r="D164" s="5">
        <v>6100</v>
      </c>
      <c r="E164" s="5">
        <v>9134</v>
      </c>
      <c r="F164" s="3">
        <f>D164*1.08452</f>
        <v>6615.5719999999992</v>
      </c>
      <c r="G164" s="3">
        <f>E164*1.08452</f>
        <v>9906.0056800000002</v>
      </c>
      <c r="H164" s="6">
        <f t="shared" si="24"/>
        <v>3290.433680000001</v>
      </c>
      <c r="I164" s="26">
        <f t="shared" si="25"/>
        <v>1.497377049180328</v>
      </c>
      <c r="J164" t="s">
        <v>18</v>
      </c>
      <c r="K164">
        <v>157</v>
      </c>
      <c r="L164" s="7">
        <f t="shared" si="26"/>
        <v>42.137401273885345</v>
      </c>
      <c r="M164" t="s">
        <v>96</v>
      </c>
      <c r="N164" t="s">
        <v>97</v>
      </c>
      <c r="O164">
        <v>1544248800</v>
      </c>
      <c r="P164">
        <v>1546840800</v>
      </c>
      <c r="Q164" s="15">
        <f t="shared" si="27"/>
        <v>43866.25</v>
      </c>
      <c r="R164" s="11">
        <f t="shared" si="28"/>
        <v>43896.25</v>
      </c>
      <c r="S164" t="b">
        <v>0</v>
      </c>
      <c r="T164" t="b">
        <v>0</v>
      </c>
      <c r="U164" t="s">
        <v>21</v>
      </c>
      <c r="V164" t="s">
        <v>2039</v>
      </c>
      <c r="W164" t="s">
        <v>2040</v>
      </c>
    </row>
    <row r="165" spans="1:23" x14ac:dyDescent="0.3">
      <c r="A165">
        <v>163</v>
      </c>
      <c r="B165" t="s">
        <v>376</v>
      </c>
      <c r="C165" s="2" t="s">
        <v>377</v>
      </c>
      <c r="D165" s="5">
        <v>3500</v>
      </c>
      <c r="E165" s="5">
        <v>8864</v>
      </c>
      <c r="F165">
        <f t="shared" ref="F165:G168" si="34">D165</f>
        <v>3500</v>
      </c>
      <c r="G165">
        <f t="shared" si="34"/>
        <v>8864</v>
      </c>
      <c r="H165" s="6">
        <f t="shared" si="24"/>
        <v>5364</v>
      </c>
      <c r="I165" s="26">
        <f t="shared" si="25"/>
        <v>2.5325714285714285</v>
      </c>
      <c r="J165" t="s">
        <v>18</v>
      </c>
      <c r="K165">
        <v>246</v>
      </c>
      <c r="L165" s="7">
        <f t="shared" si="26"/>
        <v>14.227642276422765</v>
      </c>
      <c r="M165" t="s">
        <v>19</v>
      </c>
      <c r="N165" t="s">
        <v>20</v>
      </c>
      <c r="O165">
        <v>1508475600</v>
      </c>
      <c r="P165">
        <v>1512712800</v>
      </c>
      <c r="Q165" s="15">
        <f t="shared" si="27"/>
        <v>43452.208333333328</v>
      </c>
      <c r="R165" s="11">
        <f t="shared" si="28"/>
        <v>43501.25</v>
      </c>
      <c r="S165" t="b">
        <v>0</v>
      </c>
      <c r="T165" t="b">
        <v>1</v>
      </c>
      <c r="U165" t="s">
        <v>120</v>
      </c>
      <c r="V165" t="s">
        <v>2058</v>
      </c>
      <c r="W165" t="s">
        <v>2059</v>
      </c>
    </row>
    <row r="166" spans="1:23" x14ac:dyDescent="0.3">
      <c r="A166">
        <v>164</v>
      </c>
      <c r="B166" t="s">
        <v>378</v>
      </c>
      <c r="C166" s="2" t="s">
        <v>379</v>
      </c>
      <c r="D166" s="5">
        <v>150500</v>
      </c>
      <c r="E166" s="5">
        <v>150755</v>
      </c>
      <c r="F166">
        <f t="shared" si="34"/>
        <v>150500</v>
      </c>
      <c r="G166">
        <f t="shared" si="34"/>
        <v>150755</v>
      </c>
      <c r="H166" s="6">
        <f t="shared" si="24"/>
        <v>255</v>
      </c>
      <c r="I166" s="26">
        <f t="shared" si="25"/>
        <v>1.0016943521594683</v>
      </c>
      <c r="J166" t="s">
        <v>18</v>
      </c>
      <c r="K166">
        <v>1396</v>
      </c>
      <c r="L166" s="7">
        <f t="shared" si="26"/>
        <v>107.8080229226361</v>
      </c>
      <c r="M166" t="s">
        <v>19</v>
      </c>
      <c r="N166" t="s">
        <v>20</v>
      </c>
      <c r="O166">
        <v>1507438800</v>
      </c>
      <c r="P166">
        <v>1507525200</v>
      </c>
      <c r="Q166" s="15">
        <f t="shared" si="27"/>
        <v>43440.208333333328</v>
      </c>
      <c r="R166" s="11">
        <f t="shared" si="28"/>
        <v>43441.208333333328</v>
      </c>
      <c r="S166" t="b">
        <v>0</v>
      </c>
      <c r="T166" t="b">
        <v>0</v>
      </c>
      <c r="U166" t="s">
        <v>31</v>
      </c>
      <c r="V166" t="s">
        <v>2043</v>
      </c>
      <c r="W166" t="s">
        <v>2044</v>
      </c>
    </row>
    <row r="167" spans="1:23" x14ac:dyDescent="0.3">
      <c r="A167">
        <v>165</v>
      </c>
      <c r="B167" t="s">
        <v>380</v>
      </c>
      <c r="C167" s="2" t="s">
        <v>381</v>
      </c>
      <c r="D167" s="5">
        <v>90400</v>
      </c>
      <c r="E167" s="5">
        <v>110279</v>
      </c>
      <c r="F167">
        <f t="shared" si="34"/>
        <v>90400</v>
      </c>
      <c r="G167">
        <f t="shared" si="34"/>
        <v>110279</v>
      </c>
      <c r="H167" s="6">
        <f t="shared" si="24"/>
        <v>19879</v>
      </c>
      <c r="I167" s="26">
        <f t="shared" si="25"/>
        <v>1.2199004424778761</v>
      </c>
      <c r="J167" t="s">
        <v>18</v>
      </c>
      <c r="K167">
        <v>2506</v>
      </c>
      <c r="L167" s="7">
        <f t="shared" si="26"/>
        <v>36.07342378292099</v>
      </c>
      <c r="M167" t="s">
        <v>19</v>
      </c>
      <c r="N167" t="s">
        <v>20</v>
      </c>
      <c r="O167">
        <v>1501563600</v>
      </c>
      <c r="P167">
        <v>1504328400</v>
      </c>
      <c r="Q167" s="15">
        <f t="shared" si="27"/>
        <v>43372.208333333328</v>
      </c>
      <c r="R167" s="11">
        <f t="shared" si="28"/>
        <v>43404.208333333328</v>
      </c>
      <c r="S167" t="b">
        <v>0</v>
      </c>
      <c r="T167" t="b">
        <v>0</v>
      </c>
      <c r="U167" t="s">
        <v>26</v>
      </c>
      <c r="V167" t="s">
        <v>2041</v>
      </c>
      <c r="W167" t="s">
        <v>2042</v>
      </c>
    </row>
    <row r="168" spans="1:23" x14ac:dyDescent="0.3">
      <c r="A168">
        <v>166</v>
      </c>
      <c r="B168" t="s">
        <v>382</v>
      </c>
      <c r="C168" s="2" t="s">
        <v>383</v>
      </c>
      <c r="D168" s="5">
        <v>9800</v>
      </c>
      <c r="E168" s="5">
        <v>13439</v>
      </c>
      <c r="F168">
        <f t="shared" si="34"/>
        <v>9800</v>
      </c>
      <c r="G168">
        <f t="shared" si="34"/>
        <v>13439</v>
      </c>
      <c r="H168" s="6">
        <f t="shared" si="24"/>
        <v>3639</v>
      </c>
      <c r="I168" s="26">
        <f t="shared" si="25"/>
        <v>1.3713265306122449</v>
      </c>
      <c r="J168" t="s">
        <v>18</v>
      </c>
      <c r="K168">
        <v>244</v>
      </c>
      <c r="L168" s="7">
        <f t="shared" si="26"/>
        <v>40.16393442622951</v>
      </c>
      <c r="M168" t="s">
        <v>19</v>
      </c>
      <c r="N168" t="s">
        <v>20</v>
      </c>
      <c r="O168">
        <v>1292997600</v>
      </c>
      <c r="P168">
        <v>1293343200</v>
      </c>
      <c r="Q168" s="15">
        <f t="shared" si="27"/>
        <v>40958.25</v>
      </c>
      <c r="R168" s="11">
        <f t="shared" si="28"/>
        <v>40962.25</v>
      </c>
      <c r="S168" t="b">
        <v>0</v>
      </c>
      <c r="T168" t="b">
        <v>0</v>
      </c>
      <c r="U168" t="s">
        <v>120</v>
      </c>
      <c r="V168" t="s">
        <v>2058</v>
      </c>
      <c r="W168" t="s">
        <v>2059</v>
      </c>
    </row>
    <row r="169" spans="1:23" x14ac:dyDescent="0.3">
      <c r="A169">
        <v>167</v>
      </c>
      <c r="B169" t="s">
        <v>384</v>
      </c>
      <c r="C169" s="2" t="s">
        <v>385</v>
      </c>
      <c r="D169" s="5">
        <v>2600</v>
      </c>
      <c r="E169" s="5">
        <v>10804</v>
      </c>
      <c r="F169" s="3">
        <f>D169*0.6956</f>
        <v>1808.56</v>
      </c>
      <c r="G169" s="3">
        <f>E169*0.6956</f>
        <v>7515.2623999999996</v>
      </c>
      <c r="H169" s="6">
        <f t="shared" si="24"/>
        <v>5706.7024000000001</v>
      </c>
      <c r="I169" s="26">
        <f t="shared" si="25"/>
        <v>4.155384615384615</v>
      </c>
      <c r="J169" t="s">
        <v>18</v>
      </c>
      <c r="K169">
        <v>146</v>
      </c>
      <c r="L169" s="7">
        <f t="shared" si="26"/>
        <v>12.387397260273973</v>
      </c>
      <c r="M169" t="s">
        <v>24</v>
      </c>
      <c r="N169" t="s">
        <v>25</v>
      </c>
      <c r="O169">
        <v>1370840400</v>
      </c>
      <c r="P169">
        <v>1371704400</v>
      </c>
      <c r="Q169" s="15">
        <f t="shared" si="27"/>
        <v>41859.208333333336</v>
      </c>
      <c r="R169" s="11">
        <f t="shared" si="28"/>
        <v>41869.208333333336</v>
      </c>
      <c r="S169" t="b">
        <v>0</v>
      </c>
      <c r="T169" t="b">
        <v>0</v>
      </c>
      <c r="U169" t="s">
        <v>31</v>
      </c>
      <c r="V169" t="s">
        <v>2043</v>
      </c>
      <c r="W169" t="s">
        <v>2044</v>
      </c>
    </row>
    <row r="170" spans="1:23" x14ac:dyDescent="0.3">
      <c r="A170">
        <v>168</v>
      </c>
      <c r="B170" t="s">
        <v>386</v>
      </c>
      <c r="C170" s="2" t="s">
        <v>387</v>
      </c>
      <c r="D170" s="5">
        <v>128100</v>
      </c>
      <c r="E170" s="5">
        <v>40107</v>
      </c>
      <c r="F170" s="3">
        <f>D170*0.144105</f>
        <v>18459.8505</v>
      </c>
      <c r="G170" s="3">
        <f>E170*0.144105</f>
        <v>5779.6192350000001</v>
      </c>
      <c r="H170" s="6">
        <f t="shared" si="24"/>
        <v>-12680.231265</v>
      </c>
      <c r="I170" s="26">
        <f t="shared" si="25"/>
        <v>0.3130913348946136</v>
      </c>
      <c r="J170" t="s">
        <v>12</v>
      </c>
      <c r="K170">
        <v>955</v>
      </c>
      <c r="L170" s="7">
        <f t="shared" si="26"/>
        <v>19.329686387434556</v>
      </c>
      <c r="M170" t="s">
        <v>34</v>
      </c>
      <c r="N170" t="s">
        <v>35</v>
      </c>
      <c r="O170">
        <v>1550815200</v>
      </c>
      <c r="P170">
        <v>1552798800</v>
      </c>
      <c r="Q170" s="15">
        <f t="shared" si="27"/>
        <v>43942.25</v>
      </c>
      <c r="R170" s="11">
        <f t="shared" si="28"/>
        <v>43965.208333333328</v>
      </c>
      <c r="S170" t="b">
        <v>0</v>
      </c>
      <c r="T170" t="b">
        <v>1</v>
      </c>
      <c r="U170" t="s">
        <v>58</v>
      </c>
      <c r="V170" t="s">
        <v>2039</v>
      </c>
      <c r="W170" t="s">
        <v>2049</v>
      </c>
    </row>
    <row r="171" spans="1:23" x14ac:dyDescent="0.3">
      <c r="A171">
        <v>169</v>
      </c>
      <c r="B171" t="s">
        <v>388</v>
      </c>
      <c r="C171" s="2" t="s">
        <v>389</v>
      </c>
      <c r="D171" s="5">
        <v>23300</v>
      </c>
      <c r="E171" s="5">
        <v>98811</v>
      </c>
      <c r="F171">
        <f t="shared" ref="F171:F180" si="35">D171</f>
        <v>23300</v>
      </c>
      <c r="G171">
        <f t="shared" ref="G171:G180" si="36">E171</f>
        <v>98811</v>
      </c>
      <c r="H171" s="6">
        <f t="shared" si="24"/>
        <v>75511</v>
      </c>
      <c r="I171" s="26">
        <f t="shared" si="25"/>
        <v>4.240815450643777</v>
      </c>
      <c r="J171" t="s">
        <v>18</v>
      </c>
      <c r="K171">
        <v>1267</v>
      </c>
      <c r="L171" s="7">
        <f t="shared" si="26"/>
        <v>18.389897395422256</v>
      </c>
      <c r="M171" t="s">
        <v>19</v>
      </c>
      <c r="N171" t="s">
        <v>20</v>
      </c>
      <c r="O171">
        <v>1339909200</v>
      </c>
      <c r="P171">
        <v>1342328400</v>
      </c>
      <c r="Q171" s="15">
        <f t="shared" si="27"/>
        <v>41501.208333333336</v>
      </c>
      <c r="R171" s="11">
        <f t="shared" si="28"/>
        <v>41529.208333333336</v>
      </c>
      <c r="S171" t="b">
        <v>0</v>
      </c>
      <c r="T171" t="b">
        <v>1</v>
      </c>
      <c r="U171" t="s">
        <v>98</v>
      </c>
      <c r="V171" t="s">
        <v>2045</v>
      </c>
      <c r="W171" t="s">
        <v>2056</v>
      </c>
    </row>
    <row r="172" spans="1:23" x14ac:dyDescent="0.3">
      <c r="A172">
        <v>170</v>
      </c>
      <c r="B172" t="s">
        <v>390</v>
      </c>
      <c r="C172" s="2" t="s">
        <v>391</v>
      </c>
      <c r="D172" s="5">
        <v>188100</v>
      </c>
      <c r="E172" s="5">
        <v>5528</v>
      </c>
      <c r="F172">
        <f t="shared" si="35"/>
        <v>188100</v>
      </c>
      <c r="G172">
        <f t="shared" si="36"/>
        <v>5528</v>
      </c>
      <c r="H172" s="6">
        <f t="shared" si="24"/>
        <v>-182572</v>
      </c>
      <c r="I172" s="26">
        <f t="shared" si="25"/>
        <v>2.9388623072833599E-2</v>
      </c>
      <c r="J172" t="s">
        <v>12</v>
      </c>
      <c r="K172">
        <v>67</v>
      </c>
      <c r="L172" s="7">
        <f t="shared" si="26"/>
        <v>2807.4626865671644</v>
      </c>
      <c r="M172" t="s">
        <v>19</v>
      </c>
      <c r="N172" t="s">
        <v>20</v>
      </c>
      <c r="O172">
        <v>1501736400</v>
      </c>
      <c r="P172">
        <v>1502341200</v>
      </c>
      <c r="Q172" s="15">
        <f t="shared" si="27"/>
        <v>43374.208333333328</v>
      </c>
      <c r="R172" s="11">
        <f t="shared" si="28"/>
        <v>43381.208333333328</v>
      </c>
      <c r="S172" t="b">
        <v>0</v>
      </c>
      <c r="T172" t="b">
        <v>0</v>
      </c>
      <c r="U172" t="s">
        <v>58</v>
      </c>
      <c r="V172" t="s">
        <v>2039</v>
      </c>
      <c r="W172" t="s">
        <v>2049</v>
      </c>
    </row>
    <row r="173" spans="1:23" ht="31.2" x14ac:dyDescent="0.3">
      <c r="A173">
        <v>171</v>
      </c>
      <c r="B173" t="s">
        <v>392</v>
      </c>
      <c r="C173" s="2" t="s">
        <v>393</v>
      </c>
      <c r="D173" s="5">
        <v>4900</v>
      </c>
      <c r="E173" s="5">
        <v>521</v>
      </c>
      <c r="F173">
        <f t="shared" si="35"/>
        <v>4900</v>
      </c>
      <c r="G173">
        <f t="shared" si="36"/>
        <v>521</v>
      </c>
      <c r="H173" s="6">
        <f t="shared" si="24"/>
        <v>-4379</v>
      </c>
      <c r="I173" s="26">
        <f t="shared" si="25"/>
        <v>0.1063265306122449</v>
      </c>
      <c r="J173" t="s">
        <v>12</v>
      </c>
      <c r="K173">
        <v>5</v>
      </c>
      <c r="L173" s="7">
        <f t="shared" si="26"/>
        <v>980</v>
      </c>
      <c r="M173" t="s">
        <v>19</v>
      </c>
      <c r="N173" t="s">
        <v>20</v>
      </c>
      <c r="O173">
        <v>1395291600</v>
      </c>
      <c r="P173">
        <v>1397192400</v>
      </c>
      <c r="Q173" s="15">
        <f t="shared" si="27"/>
        <v>42142.208333333336</v>
      </c>
      <c r="R173" s="11">
        <f t="shared" si="28"/>
        <v>42164.208333333336</v>
      </c>
      <c r="S173" t="b">
        <v>0</v>
      </c>
      <c r="T173" t="b">
        <v>0</v>
      </c>
      <c r="U173" t="s">
        <v>204</v>
      </c>
      <c r="V173" t="s">
        <v>2051</v>
      </c>
      <c r="W173" t="s">
        <v>2063</v>
      </c>
    </row>
    <row r="174" spans="1:23" x14ac:dyDescent="0.3">
      <c r="A174">
        <v>172</v>
      </c>
      <c r="B174" t="s">
        <v>394</v>
      </c>
      <c r="C174" s="2" t="s">
        <v>395</v>
      </c>
      <c r="D174" s="5">
        <v>800</v>
      </c>
      <c r="E174" s="5">
        <v>663</v>
      </c>
      <c r="F174">
        <f t="shared" si="35"/>
        <v>800</v>
      </c>
      <c r="G174">
        <f t="shared" si="36"/>
        <v>663</v>
      </c>
      <c r="H174" s="6">
        <f t="shared" si="24"/>
        <v>-137</v>
      </c>
      <c r="I174" s="26">
        <f t="shared" si="25"/>
        <v>0.82874999999999999</v>
      </c>
      <c r="J174" t="s">
        <v>12</v>
      </c>
      <c r="K174">
        <v>26</v>
      </c>
      <c r="L174" s="7">
        <f t="shared" si="26"/>
        <v>30.76923076923077</v>
      </c>
      <c r="M174" t="s">
        <v>19</v>
      </c>
      <c r="N174" t="s">
        <v>20</v>
      </c>
      <c r="O174">
        <v>1405746000</v>
      </c>
      <c r="P174">
        <v>1407042000</v>
      </c>
      <c r="Q174" s="15">
        <f t="shared" si="27"/>
        <v>42263.208333333336</v>
      </c>
      <c r="R174" s="11">
        <f t="shared" si="28"/>
        <v>42278.208333333336</v>
      </c>
      <c r="S174" t="b">
        <v>0</v>
      </c>
      <c r="T174" t="b">
        <v>1</v>
      </c>
      <c r="U174" t="s">
        <v>40</v>
      </c>
      <c r="V174" t="s">
        <v>2045</v>
      </c>
      <c r="W174" t="s">
        <v>2046</v>
      </c>
    </row>
    <row r="175" spans="1:23" ht="31.2" x14ac:dyDescent="0.3">
      <c r="A175">
        <v>173</v>
      </c>
      <c r="B175" t="s">
        <v>396</v>
      </c>
      <c r="C175" s="2" t="s">
        <v>397</v>
      </c>
      <c r="D175" s="5">
        <v>96700</v>
      </c>
      <c r="E175" s="5">
        <v>157635</v>
      </c>
      <c r="F175">
        <f t="shared" si="35"/>
        <v>96700</v>
      </c>
      <c r="G175">
        <f t="shared" si="36"/>
        <v>157635</v>
      </c>
      <c r="H175" s="6">
        <f t="shared" si="24"/>
        <v>60935</v>
      </c>
      <c r="I175" s="26">
        <f t="shared" si="25"/>
        <v>1.6301447776628748</v>
      </c>
      <c r="J175" t="s">
        <v>18</v>
      </c>
      <c r="K175">
        <v>1561</v>
      </c>
      <c r="L175" s="7">
        <f t="shared" si="26"/>
        <v>61.947469570787959</v>
      </c>
      <c r="M175" t="s">
        <v>19</v>
      </c>
      <c r="N175" t="s">
        <v>20</v>
      </c>
      <c r="O175">
        <v>1368853200</v>
      </c>
      <c r="P175">
        <v>1369371600</v>
      </c>
      <c r="Q175" s="15">
        <f t="shared" si="27"/>
        <v>41836.208333333336</v>
      </c>
      <c r="R175" s="11">
        <f t="shared" si="28"/>
        <v>41842.208333333336</v>
      </c>
      <c r="S175" t="b">
        <v>0</v>
      </c>
      <c r="T175" t="b">
        <v>0</v>
      </c>
      <c r="U175" t="s">
        <v>31</v>
      </c>
      <c r="V175" t="s">
        <v>2043</v>
      </c>
      <c r="W175" t="s">
        <v>2044</v>
      </c>
    </row>
    <row r="176" spans="1:23" x14ac:dyDescent="0.3">
      <c r="A176">
        <v>174</v>
      </c>
      <c r="B176" t="s">
        <v>398</v>
      </c>
      <c r="C176" s="2" t="s">
        <v>399</v>
      </c>
      <c r="D176" s="5">
        <v>600</v>
      </c>
      <c r="E176" s="5">
        <v>5368</v>
      </c>
      <c r="F176">
        <f t="shared" si="35"/>
        <v>600</v>
      </c>
      <c r="G176">
        <f t="shared" si="36"/>
        <v>5368</v>
      </c>
      <c r="H176" s="6">
        <f t="shared" si="24"/>
        <v>4768</v>
      </c>
      <c r="I176" s="26">
        <f t="shared" si="25"/>
        <v>8.9466666666666672</v>
      </c>
      <c r="J176" t="s">
        <v>18</v>
      </c>
      <c r="K176">
        <v>48</v>
      </c>
      <c r="L176" s="7">
        <f t="shared" si="26"/>
        <v>12.5</v>
      </c>
      <c r="M176" t="s">
        <v>19</v>
      </c>
      <c r="N176" t="s">
        <v>20</v>
      </c>
      <c r="O176">
        <v>1444021200</v>
      </c>
      <c r="P176">
        <v>1444107600</v>
      </c>
      <c r="Q176" s="15">
        <f t="shared" si="27"/>
        <v>42706.208333333328</v>
      </c>
      <c r="R176" s="11">
        <f t="shared" si="28"/>
        <v>42707.208333333328</v>
      </c>
      <c r="S176" t="b">
        <v>0</v>
      </c>
      <c r="T176" t="b">
        <v>1</v>
      </c>
      <c r="U176" t="s">
        <v>63</v>
      </c>
      <c r="V176" t="s">
        <v>2041</v>
      </c>
      <c r="W176" t="s">
        <v>2050</v>
      </c>
    </row>
    <row r="177" spans="1:23" x14ac:dyDescent="0.3">
      <c r="A177">
        <v>175</v>
      </c>
      <c r="B177" t="s">
        <v>400</v>
      </c>
      <c r="C177" s="2" t="s">
        <v>401</v>
      </c>
      <c r="D177" s="5">
        <v>181200</v>
      </c>
      <c r="E177" s="5">
        <v>47459</v>
      </c>
      <c r="F177">
        <f t="shared" si="35"/>
        <v>181200</v>
      </c>
      <c r="G177">
        <f t="shared" si="36"/>
        <v>47459</v>
      </c>
      <c r="H177" s="6">
        <f t="shared" si="24"/>
        <v>-133741</v>
      </c>
      <c r="I177" s="26">
        <f t="shared" si="25"/>
        <v>0.26191501103752757</v>
      </c>
      <c r="J177" t="s">
        <v>12</v>
      </c>
      <c r="K177">
        <v>1130</v>
      </c>
      <c r="L177" s="7">
        <f t="shared" si="26"/>
        <v>160.35398230088495</v>
      </c>
      <c r="M177" t="s">
        <v>19</v>
      </c>
      <c r="N177" t="s">
        <v>20</v>
      </c>
      <c r="O177">
        <v>1472619600</v>
      </c>
      <c r="P177">
        <v>1474261200</v>
      </c>
      <c r="Q177" s="15">
        <f t="shared" si="27"/>
        <v>43037.208333333328</v>
      </c>
      <c r="R177" s="11">
        <f t="shared" si="28"/>
        <v>43056.208333333328</v>
      </c>
      <c r="S177" t="b">
        <v>0</v>
      </c>
      <c r="T177" t="b">
        <v>0</v>
      </c>
      <c r="U177" t="s">
        <v>31</v>
      </c>
      <c r="V177" t="s">
        <v>2043</v>
      </c>
      <c r="W177" t="s">
        <v>2044</v>
      </c>
    </row>
    <row r="178" spans="1:23" ht="31.2" x14ac:dyDescent="0.3">
      <c r="A178">
        <v>176</v>
      </c>
      <c r="B178" t="s">
        <v>402</v>
      </c>
      <c r="C178" s="2" t="s">
        <v>403</v>
      </c>
      <c r="D178" s="5">
        <v>115000</v>
      </c>
      <c r="E178" s="5">
        <v>86060</v>
      </c>
      <c r="F178">
        <f t="shared" si="35"/>
        <v>115000</v>
      </c>
      <c r="G178">
        <f t="shared" si="36"/>
        <v>86060</v>
      </c>
      <c r="H178" s="6">
        <f t="shared" si="24"/>
        <v>-28940</v>
      </c>
      <c r="I178" s="26">
        <f t="shared" si="25"/>
        <v>0.74834782608695649</v>
      </c>
      <c r="J178" t="s">
        <v>12</v>
      </c>
      <c r="K178">
        <v>782</v>
      </c>
      <c r="L178" s="7">
        <f t="shared" si="26"/>
        <v>147.05882352941177</v>
      </c>
      <c r="M178" t="s">
        <v>19</v>
      </c>
      <c r="N178" t="s">
        <v>20</v>
      </c>
      <c r="O178">
        <v>1472878800</v>
      </c>
      <c r="P178">
        <v>1473656400</v>
      </c>
      <c r="Q178" s="15">
        <f t="shared" si="27"/>
        <v>43040.208333333328</v>
      </c>
      <c r="R178" s="11">
        <f t="shared" si="28"/>
        <v>43049.208333333328</v>
      </c>
      <c r="S178" t="b">
        <v>0</v>
      </c>
      <c r="T178" t="b">
        <v>0</v>
      </c>
      <c r="U178" t="s">
        <v>31</v>
      </c>
      <c r="V178" t="s">
        <v>2043</v>
      </c>
      <c r="W178" t="s">
        <v>2044</v>
      </c>
    </row>
    <row r="179" spans="1:23" x14ac:dyDescent="0.3">
      <c r="A179">
        <v>177</v>
      </c>
      <c r="B179" t="s">
        <v>404</v>
      </c>
      <c r="C179" s="2" t="s">
        <v>405</v>
      </c>
      <c r="D179" s="5">
        <v>38800</v>
      </c>
      <c r="E179" s="5">
        <v>161593</v>
      </c>
      <c r="F179">
        <f t="shared" si="35"/>
        <v>38800</v>
      </c>
      <c r="G179">
        <f t="shared" si="36"/>
        <v>161593</v>
      </c>
      <c r="H179" s="6">
        <f t="shared" si="24"/>
        <v>122793</v>
      </c>
      <c r="I179" s="26">
        <f t="shared" si="25"/>
        <v>4.1647680412371137</v>
      </c>
      <c r="J179" t="s">
        <v>18</v>
      </c>
      <c r="K179">
        <v>2739</v>
      </c>
      <c r="L179" s="7">
        <f t="shared" si="26"/>
        <v>14.165753924790069</v>
      </c>
      <c r="M179" t="s">
        <v>19</v>
      </c>
      <c r="N179" t="s">
        <v>20</v>
      </c>
      <c r="O179">
        <v>1289800800</v>
      </c>
      <c r="P179">
        <v>1291960800</v>
      </c>
      <c r="Q179" s="15">
        <f t="shared" si="27"/>
        <v>40921.25</v>
      </c>
      <c r="R179" s="11">
        <f t="shared" si="28"/>
        <v>40946.25</v>
      </c>
      <c r="S179" t="b">
        <v>0</v>
      </c>
      <c r="T179" t="b">
        <v>0</v>
      </c>
      <c r="U179" t="s">
        <v>31</v>
      </c>
      <c r="V179" t="s">
        <v>2043</v>
      </c>
      <c r="W179" t="s">
        <v>2044</v>
      </c>
    </row>
    <row r="180" spans="1:23" x14ac:dyDescent="0.3">
      <c r="A180">
        <v>178</v>
      </c>
      <c r="B180" t="s">
        <v>406</v>
      </c>
      <c r="C180" s="2" t="s">
        <v>407</v>
      </c>
      <c r="D180" s="5">
        <v>7200</v>
      </c>
      <c r="E180" s="5">
        <v>6927</v>
      </c>
      <c r="F180">
        <f t="shared" si="35"/>
        <v>7200</v>
      </c>
      <c r="G180">
        <f t="shared" si="36"/>
        <v>6927</v>
      </c>
      <c r="H180" s="6">
        <f t="shared" si="24"/>
        <v>-273</v>
      </c>
      <c r="I180" s="26">
        <f t="shared" si="25"/>
        <v>0.96208333333333329</v>
      </c>
      <c r="J180" t="s">
        <v>12</v>
      </c>
      <c r="K180">
        <v>210</v>
      </c>
      <c r="L180" s="7">
        <f t="shared" si="26"/>
        <v>34.285714285714285</v>
      </c>
      <c r="M180" t="s">
        <v>19</v>
      </c>
      <c r="N180" t="s">
        <v>20</v>
      </c>
      <c r="O180">
        <v>1505970000</v>
      </c>
      <c r="P180">
        <v>1506747600</v>
      </c>
      <c r="Q180" s="15">
        <f t="shared" si="27"/>
        <v>43423.208333333328</v>
      </c>
      <c r="R180" s="11">
        <f t="shared" si="28"/>
        <v>43432.208333333328</v>
      </c>
      <c r="S180" t="b">
        <v>0</v>
      </c>
      <c r="T180" t="b">
        <v>0</v>
      </c>
      <c r="U180" t="s">
        <v>15</v>
      </c>
      <c r="V180" t="s">
        <v>2037</v>
      </c>
      <c r="W180" t="s">
        <v>2038</v>
      </c>
    </row>
    <row r="181" spans="1:23" ht="31.2" x14ac:dyDescent="0.3">
      <c r="A181">
        <v>179</v>
      </c>
      <c r="B181" t="s">
        <v>408</v>
      </c>
      <c r="C181" s="2" t="s">
        <v>409</v>
      </c>
      <c r="D181" s="5">
        <v>44500</v>
      </c>
      <c r="E181" s="5">
        <v>159185</v>
      </c>
      <c r="F181" s="3">
        <f>D181*0.7464</f>
        <v>33214.799999999996</v>
      </c>
      <c r="G181" s="3">
        <f>E181*0.7464</f>
        <v>118815.68399999999</v>
      </c>
      <c r="H181" s="6">
        <f t="shared" si="24"/>
        <v>85600.883999999991</v>
      </c>
      <c r="I181" s="26">
        <f t="shared" si="25"/>
        <v>3.5771910112359553</v>
      </c>
      <c r="J181" t="s">
        <v>18</v>
      </c>
      <c r="K181">
        <v>3537</v>
      </c>
      <c r="L181" s="7">
        <f t="shared" si="26"/>
        <v>9.3906700593723489</v>
      </c>
      <c r="M181" t="s">
        <v>13</v>
      </c>
      <c r="N181" t="s">
        <v>14</v>
      </c>
      <c r="O181">
        <v>1363496400</v>
      </c>
      <c r="P181">
        <v>1363582800</v>
      </c>
      <c r="Q181" s="15">
        <f t="shared" si="27"/>
        <v>41774.208333333336</v>
      </c>
      <c r="R181" s="11">
        <f t="shared" si="28"/>
        <v>41775.208333333336</v>
      </c>
      <c r="S181" t="b">
        <v>0</v>
      </c>
      <c r="T181" t="b">
        <v>1</v>
      </c>
      <c r="U181" t="s">
        <v>31</v>
      </c>
      <c r="V181" t="s">
        <v>2043</v>
      </c>
      <c r="W181" t="s">
        <v>2044</v>
      </c>
    </row>
    <row r="182" spans="1:23" x14ac:dyDescent="0.3">
      <c r="A182">
        <v>180</v>
      </c>
      <c r="B182" t="s">
        <v>410</v>
      </c>
      <c r="C182" s="2" t="s">
        <v>411</v>
      </c>
      <c r="D182" s="5">
        <v>56000</v>
      </c>
      <c r="E182" s="5">
        <v>172736</v>
      </c>
      <c r="F182" s="3">
        <f>D182*0.6956</f>
        <v>38953.599999999999</v>
      </c>
      <c r="G182" s="3">
        <f>E182*0.6956</f>
        <v>120155.16159999999</v>
      </c>
      <c r="H182" s="6">
        <f t="shared" si="24"/>
        <v>81201.561599999986</v>
      </c>
      <c r="I182" s="26">
        <f t="shared" si="25"/>
        <v>3.0845714285714285</v>
      </c>
      <c r="J182" t="s">
        <v>18</v>
      </c>
      <c r="K182">
        <v>2107</v>
      </c>
      <c r="L182" s="7">
        <f t="shared" si="26"/>
        <v>18.487707641196014</v>
      </c>
      <c r="M182" t="s">
        <v>24</v>
      </c>
      <c r="N182" t="s">
        <v>25</v>
      </c>
      <c r="O182">
        <v>1269234000</v>
      </c>
      <c r="P182">
        <v>1269666000</v>
      </c>
      <c r="Q182" s="15">
        <f t="shared" si="27"/>
        <v>40683.208333333336</v>
      </c>
      <c r="R182" s="11">
        <f t="shared" si="28"/>
        <v>40688.208333333336</v>
      </c>
      <c r="S182" t="b">
        <v>0</v>
      </c>
      <c r="T182" t="b">
        <v>0</v>
      </c>
      <c r="U182" t="s">
        <v>63</v>
      </c>
      <c r="V182" t="s">
        <v>2041</v>
      </c>
      <c r="W182" t="s">
        <v>2050</v>
      </c>
    </row>
    <row r="183" spans="1:23" x14ac:dyDescent="0.3">
      <c r="A183">
        <v>181</v>
      </c>
      <c r="B183" t="s">
        <v>412</v>
      </c>
      <c r="C183" s="2" t="s">
        <v>413</v>
      </c>
      <c r="D183" s="5">
        <v>8600</v>
      </c>
      <c r="E183" s="5">
        <v>5315</v>
      </c>
      <c r="F183">
        <f>D183</f>
        <v>8600</v>
      </c>
      <c r="G183">
        <f>E183</f>
        <v>5315</v>
      </c>
      <c r="H183" s="6">
        <f t="shared" si="24"/>
        <v>-3285</v>
      </c>
      <c r="I183" s="26">
        <f t="shared" si="25"/>
        <v>0.61802325581395345</v>
      </c>
      <c r="J183" t="s">
        <v>12</v>
      </c>
      <c r="K183">
        <v>136</v>
      </c>
      <c r="L183" s="7">
        <f t="shared" si="26"/>
        <v>63.235294117647058</v>
      </c>
      <c r="M183" t="s">
        <v>19</v>
      </c>
      <c r="N183" t="s">
        <v>20</v>
      </c>
      <c r="O183">
        <v>1507093200</v>
      </c>
      <c r="P183">
        <v>1508648400</v>
      </c>
      <c r="Q183" s="15">
        <f t="shared" si="27"/>
        <v>43436.208333333328</v>
      </c>
      <c r="R183" s="11">
        <f t="shared" si="28"/>
        <v>43454.208333333328</v>
      </c>
      <c r="S183" t="b">
        <v>0</v>
      </c>
      <c r="T183" t="b">
        <v>0</v>
      </c>
      <c r="U183" t="s">
        <v>26</v>
      </c>
      <c r="V183" t="s">
        <v>2041</v>
      </c>
      <c r="W183" t="s">
        <v>2042</v>
      </c>
    </row>
    <row r="184" spans="1:23" ht="31.2" x14ac:dyDescent="0.3">
      <c r="A184">
        <v>182</v>
      </c>
      <c r="B184" t="s">
        <v>414</v>
      </c>
      <c r="C184" s="2" t="s">
        <v>415</v>
      </c>
      <c r="D184" s="5">
        <v>27100</v>
      </c>
      <c r="E184" s="5">
        <v>195750</v>
      </c>
      <c r="F184" s="3">
        <f>D184*0.144105</f>
        <v>3905.2455000000004</v>
      </c>
      <c r="G184" s="3">
        <f>E184*0.144105</f>
        <v>28208.553750000003</v>
      </c>
      <c r="H184" s="6">
        <f t="shared" si="24"/>
        <v>24303.308250000002</v>
      </c>
      <c r="I184" s="26">
        <f t="shared" si="25"/>
        <v>7.2232472324723247</v>
      </c>
      <c r="J184" t="s">
        <v>18</v>
      </c>
      <c r="K184">
        <v>3318</v>
      </c>
      <c r="L184" s="7">
        <f t="shared" si="26"/>
        <v>1.1769877938517181</v>
      </c>
      <c r="M184" t="s">
        <v>34</v>
      </c>
      <c r="N184" t="s">
        <v>35</v>
      </c>
      <c r="O184">
        <v>1560574800</v>
      </c>
      <c r="P184">
        <v>1561957200</v>
      </c>
      <c r="Q184" s="15">
        <f t="shared" si="27"/>
        <v>44055.208333333328</v>
      </c>
      <c r="R184" s="11">
        <f t="shared" si="28"/>
        <v>44071.208333333328</v>
      </c>
      <c r="S184" t="b">
        <v>0</v>
      </c>
      <c r="T184" t="b">
        <v>0</v>
      </c>
      <c r="U184" t="s">
        <v>31</v>
      </c>
      <c r="V184" t="s">
        <v>2043</v>
      </c>
      <c r="W184" t="s">
        <v>2044</v>
      </c>
    </row>
    <row r="185" spans="1:23" ht="31.2" x14ac:dyDescent="0.3">
      <c r="A185">
        <v>183</v>
      </c>
      <c r="B185" t="s">
        <v>416</v>
      </c>
      <c r="C185" s="2" t="s">
        <v>417</v>
      </c>
      <c r="D185" s="5">
        <v>5100</v>
      </c>
      <c r="E185" s="5">
        <v>3525</v>
      </c>
      <c r="F185" s="3">
        <f>D185*0.7464</f>
        <v>3806.64</v>
      </c>
      <c r="G185" s="3">
        <f>E185*0.7464</f>
        <v>2631.06</v>
      </c>
      <c r="H185" s="6">
        <f t="shared" si="24"/>
        <v>-1175.58</v>
      </c>
      <c r="I185" s="26">
        <f t="shared" si="25"/>
        <v>0.69117647058823528</v>
      </c>
      <c r="J185" t="s">
        <v>12</v>
      </c>
      <c r="K185">
        <v>86</v>
      </c>
      <c r="L185" s="7">
        <f t="shared" si="26"/>
        <v>44.263255813953485</v>
      </c>
      <c r="M185" t="s">
        <v>13</v>
      </c>
      <c r="N185" t="s">
        <v>14</v>
      </c>
      <c r="O185">
        <v>1284008400</v>
      </c>
      <c r="P185">
        <v>1285131600</v>
      </c>
      <c r="Q185" s="15">
        <f t="shared" si="27"/>
        <v>40854.208333333336</v>
      </c>
      <c r="R185" s="11">
        <f t="shared" si="28"/>
        <v>40867.208333333336</v>
      </c>
      <c r="S185" t="b">
        <v>0</v>
      </c>
      <c r="T185" t="b">
        <v>0</v>
      </c>
      <c r="U185" t="s">
        <v>21</v>
      </c>
      <c r="V185" t="s">
        <v>2039</v>
      </c>
      <c r="W185" t="s">
        <v>2040</v>
      </c>
    </row>
    <row r="186" spans="1:23" x14ac:dyDescent="0.3">
      <c r="A186">
        <v>184</v>
      </c>
      <c r="B186" t="s">
        <v>418</v>
      </c>
      <c r="C186" s="2" t="s">
        <v>419</v>
      </c>
      <c r="D186" s="5">
        <v>3600</v>
      </c>
      <c r="E186" s="5">
        <v>10550</v>
      </c>
      <c r="F186">
        <f t="shared" ref="F186:G188" si="37">D186</f>
        <v>3600</v>
      </c>
      <c r="G186">
        <f t="shared" si="37"/>
        <v>10550</v>
      </c>
      <c r="H186" s="6">
        <f t="shared" si="24"/>
        <v>6950</v>
      </c>
      <c r="I186" s="26">
        <f t="shared" si="25"/>
        <v>2.9305555555555554</v>
      </c>
      <c r="J186" t="s">
        <v>18</v>
      </c>
      <c r="K186">
        <v>340</v>
      </c>
      <c r="L186" s="7">
        <f t="shared" si="26"/>
        <v>10.588235294117647</v>
      </c>
      <c r="M186" t="s">
        <v>19</v>
      </c>
      <c r="N186" t="s">
        <v>20</v>
      </c>
      <c r="O186">
        <v>1556859600</v>
      </c>
      <c r="P186">
        <v>1556946000</v>
      </c>
      <c r="Q186" s="15">
        <f t="shared" si="27"/>
        <v>44012.208333333328</v>
      </c>
      <c r="R186" s="11">
        <f t="shared" si="28"/>
        <v>44013.208333333328</v>
      </c>
      <c r="S186" t="b">
        <v>0</v>
      </c>
      <c r="T186" t="b">
        <v>0</v>
      </c>
      <c r="U186" t="s">
        <v>31</v>
      </c>
      <c r="V186" t="s">
        <v>2043</v>
      </c>
      <c r="W186" t="s">
        <v>2044</v>
      </c>
    </row>
    <row r="187" spans="1:23" x14ac:dyDescent="0.3">
      <c r="A187">
        <v>185</v>
      </c>
      <c r="B187" t="s">
        <v>420</v>
      </c>
      <c r="C187" s="2" t="s">
        <v>421</v>
      </c>
      <c r="D187" s="5">
        <v>1000</v>
      </c>
      <c r="E187" s="5">
        <v>718</v>
      </c>
      <c r="F187">
        <f t="shared" si="37"/>
        <v>1000</v>
      </c>
      <c r="G187">
        <f t="shared" si="37"/>
        <v>718</v>
      </c>
      <c r="H187" s="6">
        <f t="shared" si="24"/>
        <v>-282</v>
      </c>
      <c r="I187" s="26">
        <f t="shared" si="25"/>
        <v>0.71799999999999997</v>
      </c>
      <c r="J187" t="s">
        <v>12</v>
      </c>
      <c r="K187">
        <v>19</v>
      </c>
      <c r="L187" s="7">
        <f t="shared" si="26"/>
        <v>52.631578947368418</v>
      </c>
      <c r="M187" t="s">
        <v>19</v>
      </c>
      <c r="N187" t="s">
        <v>20</v>
      </c>
      <c r="O187">
        <v>1526187600</v>
      </c>
      <c r="P187">
        <v>1527138000</v>
      </c>
      <c r="Q187" s="15">
        <f t="shared" si="27"/>
        <v>43657.208333333328</v>
      </c>
      <c r="R187" s="11">
        <f t="shared" si="28"/>
        <v>43668.208333333328</v>
      </c>
      <c r="S187" t="b">
        <v>0</v>
      </c>
      <c r="T187" t="b">
        <v>0</v>
      </c>
      <c r="U187" t="s">
        <v>267</v>
      </c>
      <c r="V187" t="s">
        <v>2045</v>
      </c>
      <c r="W187" t="s">
        <v>2064</v>
      </c>
    </row>
    <row r="188" spans="1:23" x14ac:dyDescent="0.3">
      <c r="A188">
        <v>186</v>
      </c>
      <c r="B188" t="s">
        <v>422</v>
      </c>
      <c r="C188" s="2" t="s">
        <v>423</v>
      </c>
      <c r="D188" s="5">
        <v>88800</v>
      </c>
      <c r="E188" s="5">
        <v>28358</v>
      </c>
      <c r="F188">
        <f t="shared" si="37"/>
        <v>88800</v>
      </c>
      <c r="G188">
        <f t="shared" si="37"/>
        <v>28358</v>
      </c>
      <c r="H188" s="6">
        <f t="shared" si="24"/>
        <v>-60442</v>
      </c>
      <c r="I188" s="26">
        <f t="shared" si="25"/>
        <v>0.31934684684684683</v>
      </c>
      <c r="J188" t="s">
        <v>12</v>
      </c>
      <c r="K188">
        <v>886</v>
      </c>
      <c r="L188" s="7">
        <f t="shared" si="26"/>
        <v>100.22573363431151</v>
      </c>
      <c r="M188" t="s">
        <v>19</v>
      </c>
      <c r="N188" t="s">
        <v>20</v>
      </c>
      <c r="O188">
        <v>1400821200</v>
      </c>
      <c r="P188">
        <v>1402117200</v>
      </c>
      <c r="Q188" s="15">
        <f t="shared" si="27"/>
        <v>42206.208333333336</v>
      </c>
      <c r="R188" s="11">
        <f t="shared" si="28"/>
        <v>42221.208333333336</v>
      </c>
      <c r="S188" t="b">
        <v>0</v>
      </c>
      <c r="T188" t="b">
        <v>0</v>
      </c>
      <c r="U188" t="s">
        <v>31</v>
      </c>
      <c r="V188" t="s">
        <v>2043</v>
      </c>
      <c r="W188" t="s">
        <v>2044</v>
      </c>
    </row>
    <row r="189" spans="1:23" x14ac:dyDescent="0.3">
      <c r="A189">
        <v>187</v>
      </c>
      <c r="B189" t="s">
        <v>424</v>
      </c>
      <c r="C189" s="2" t="s">
        <v>425</v>
      </c>
      <c r="D189" s="5">
        <v>60200</v>
      </c>
      <c r="E189" s="5">
        <v>138384</v>
      </c>
      <c r="F189" s="3">
        <f>D189*0.7464</f>
        <v>44933.279999999999</v>
      </c>
      <c r="G189" s="3">
        <f>E189*0.7464</f>
        <v>103289.81759999999</v>
      </c>
      <c r="H189" s="6">
        <f t="shared" si="24"/>
        <v>58356.537599999996</v>
      </c>
      <c r="I189" s="26">
        <f t="shared" si="25"/>
        <v>2.2987375415282392</v>
      </c>
      <c r="J189" t="s">
        <v>18</v>
      </c>
      <c r="K189">
        <v>1442</v>
      </c>
      <c r="L189" s="7">
        <f t="shared" si="26"/>
        <v>31.160388349514562</v>
      </c>
      <c r="M189" t="s">
        <v>13</v>
      </c>
      <c r="N189" t="s">
        <v>14</v>
      </c>
      <c r="O189">
        <v>1361599200</v>
      </c>
      <c r="P189">
        <v>1364014800</v>
      </c>
      <c r="Q189" s="15">
        <f t="shared" si="27"/>
        <v>41752.25</v>
      </c>
      <c r="R189" s="11">
        <f t="shared" si="28"/>
        <v>41780.208333333336</v>
      </c>
      <c r="S189" t="b">
        <v>0</v>
      </c>
      <c r="T189" t="b">
        <v>1</v>
      </c>
      <c r="U189" t="s">
        <v>98</v>
      </c>
      <c r="V189" t="s">
        <v>2045</v>
      </c>
      <c r="W189" t="s">
        <v>2056</v>
      </c>
    </row>
    <row r="190" spans="1:23" x14ac:dyDescent="0.3">
      <c r="A190">
        <v>188</v>
      </c>
      <c r="B190" t="s">
        <v>426</v>
      </c>
      <c r="C190" s="2" t="s">
        <v>427</v>
      </c>
      <c r="D190" s="5">
        <v>8200</v>
      </c>
      <c r="E190" s="5">
        <v>2625</v>
      </c>
      <c r="F190" s="3">
        <f>D190*1.07255</f>
        <v>8794.91</v>
      </c>
      <c r="G190" s="3">
        <f>E190*1.07255</f>
        <v>2815.4437499999999</v>
      </c>
      <c r="H190" s="6">
        <f t="shared" si="24"/>
        <v>-5979.4662499999995</v>
      </c>
      <c r="I190" s="26">
        <f t="shared" si="25"/>
        <v>0.3201219512195122</v>
      </c>
      <c r="J190" t="s">
        <v>12</v>
      </c>
      <c r="K190">
        <v>35</v>
      </c>
      <c r="L190" s="7">
        <f t="shared" si="26"/>
        <v>251.28314285714285</v>
      </c>
      <c r="M190" t="s">
        <v>105</v>
      </c>
      <c r="N190" t="s">
        <v>106</v>
      </c>
      <c r="O190">
        <v>1417500000</v>
      </c>
      <c r="P190">
        <v>1417586400</v>
      </c>
      <c r="Q190" s="15">
        <f t="shared" si="27"/>
        <v>42399.25</v>
      </c>
      <c r="R190" s="11">
        <f t="shared" si="28"/>
        <v>42400.25</v>
      </c>
      <c r="S190" t="b">
        <v>0</v>
      </c>
      <c r="T190" t="b">
        <v>0</v>
      </c>
      <c r="U190" t="s">
        <v>31</v>
      </c>
      <c r="V190" t="s">
        <v>2043</v>
      </c>
      <c r="W190" t="s">
        <v>2044</v>
      </c>
    </row>
    <row r="191" spans="1:23" x14ac:dyDescent="0.3">
      <c r="A191">
        <v>189</v>
      </c>
      <c r="B191" t="s">
        <v>428</v>
      </c>
      <c r="C191" s="2" t="s">
        <v>429</v>
      </c>
      <c r="D191" s="5">
        <v>191300</v>
      </c>
      <c r="E191" s="5">
        <v>45004</v>
      </c>
      <c r="F191">
        <f>D191</f>
        <v>191300</v>
      </c>
      <c r="G191">
        <f>E191</f>
        <v>45004</v>
      </c>
      <c r="H191" s="6">
        <f t="shared" si="24"/>
        <v>-146296</v>
      </c>
      <c r="I191" s="26">
        <f t="shared" si="25"/>
        <v>0.23525352848928385</v>
      </c>
      <c r="J191" t="s">
        <v>72</v>
      </c>
      <c r="K191">
        <v>441</v>
      </c>
      <c r="L191" s="7">
        <f t="shared" si="26"/>
        <v>433.78684807256235</v>
      </c>
      <c r="M191" t="s">
        <v>19</v>
      </c>
      <c r="N191" t="s">
        <v>20</v>
      </c>
      <c r="O191">
        <v>1457071200</v>
      </c>
      <c r="P191">
        <v>1457071200</v>
      </c>
      <c r="Q191" s="15">
        <f t="shared" si="27"/>
        <v>42857.25</v>
      </c>
      <c r="R191" s="11">
        <f t="shared" si="28"/>
        <v>42857.25</v>
      </c>
      <c r="S191" t="b">
        <v>0</v>
      </c>
      <c r="T191" t="b">
        <v>0</v>
      </c>
      <c r="U191" t="s">
        <v>31</v>
      </c>
      <c r="V191" t="s">
        <v>2043</v>
      </c>
      <c r="W191" t="s">
        <v>2044</v>
      </c>
    </row>
    <row r="192" spans="1:23" x14ac:dyDescent="0.3">
      <c r="A192">
        <v>190</v>
      </c>
      <c r="B192" t="s">
        <v>430</v>
      </c>
      <c r="C192" s="2" t="s">
        <v>431</v>
      </c>
      <c r="D192" s="5">
        <v>3700</v>
      </c>
      <c r="E192" s="5">
        <v>2538</v>
      </c>
      <c r="F192">
        <f>D192</f>
        <v>3700</v>
      </c>
      <c r="G192">
        <f>E192</f>
        <v>2538</v>
      </c>
      <c r="H192" s="6">
        <f t="shared" si="24"/>
        <v>-1162</v>
      </c>
      <c r="I192" s="26">
        <f t="shared" si="25"/>
        <v>0.68594594594594593</v>
      </c>
      <c r="J192" t="s">
        <v>12</v>
      </c>
      <c r="K192">
        <v>24</v>
      </c>
      <c r="L192" s="7">
        <f t="shared" si="26"/>
        <v>154.16666666666666</v>
      </c>
      <c r="M192" t="s">
        <v>19</v>
      </c>
      <c r="N192" t="s">
        <v>20</v>
      </c>
      <c r="O192">
        <v>1370322000</v>
      </c>
      <c r="P192">
        <v>1370408400</v>
      </c>
      <c r="Q192" s="15">
        <f t="shared" si="27"/>
        <v>41853.208333333336</v>
      </c>
      <c r="R192" s="11">
        <f t="shared" si="28"/>
        <v>41854.208333333336</v>
      </c>
      <c r="S192" t="b">
        <v>0</v>
      </c>
      <c r="T192" t="b">
        <v>1</v>
      </c>
      <c r="U192" t="s">
        <v>31</v>
      </c>
      <c r="V192" t="s">
        <v>2043</v>
      </c>
      <c r="W192" t="s">
        <v>2044</v>
      </c>
    </row>
    <row r="193" spans="1:23" x14ac:dyDescent="0.3">
      <c r="A193">
        <v>191</v>
      </c>
      <c r="B193" t="s">
        <v>432</v>
      </c>
      <c r="C193" s="2" t="s">
        <v>433</v>
      </c>
      <c r="D193" s="5">
        <v>8400</v>
      </c>
      <c r="E193" s="5">
        <v>3188</v>
      </c>
      <c r="F193" s="3">
        <f>D193*1.07255</f>
        <v>9009.4199999999983</v>
      </c>
      <c r="G193" s="3">
        <f>E193*1.07255</f>
        <v>3419.2893999999997</v>
      </c>
      <c r="H193" s="6">
        <f t="shared" si="24"/>
        <v>-5590.1305999999986</v>
      </c>
      <c r="I193" s="26">
        <f t="shared" si="25"/>
        <v>0.37952380952380954</v>
      </c>
      <c r="J193" t="s">
        <v>12</v>
      </c>
      <c r="K193">
        <v>86</v>
      </c>
      <c r="L193" s="7">
        <f t="shared" si="26"/>
        <v>104.76069767441858</v>
      </c>
      <c r="M193" t="s">
        <v>105</v>
      </c>
      <c r="N193" t="s">
        <v>106</v>
      </c>
      <c r="O193">
        <v>1552366800</v>
      </c>
      <c r="P193">
        <v>1552626000</v>
      </c>
      <c r="Q193" s="15">
        <f t="shared" si="27"/>
        <v>43960.208333333328</v>
      </c>
      <c r="R193" s="11">
        <f t="shared" si="28"/>
        <v>43963.208333333328</v>
      </c>
      <c r="S193" t="b">
        <v>0</v>
      </c>
      <c r="T193" t="b">
        <v>0</v>
      </c>
      <c r="U193" t="s">
        <v>31</v>
      </c>
      <c r="V193" t="s">
        <v>2043</v>
      </c>
      <c r="W193" t="s">
        <v>2044</v>
      </c>
    </row>
    <row r="194" spans="1:23" ht="31.2" x14ac:dyDescent="0.3">
      <c r="A194">
        <v>192</v>
      </c>
      <c r="B194" t="s">
        <v>434</v>
      </c>
      <c r="C194" s="2" t="s">
        <v>435</v>
      </c>
      <c r="D194" s="5">
        <v>42600</v>
      </c>
      <c r="E194" s="5">
        <v>8517</v>
      </c>
      <c r="F194">
        <f t="shared" ref="F194:G197" si="38">D194</f>
        <v>42600</v>
      </c>
      <c r="G194">
        <f t="shared" si="38"/>
        <v>8517</v>
      </c>
      <c r="H194" s="6">
        <f t="shared" ref="H194:H257" si="39">G194-F194</f>
        <v>-34083</v>
      </c>
      <c r="I194" s="26">
        <f t="shared" ref="I194:I257" si="40">G194/F194</f>
        <v>0.19992957746478873</v>
      </c>
      <c r="J194" t="s">
        <v>12</v>
      </c>
      <c r="K194">
        <v>243</v>
      </c>
      <c r="L194" s="7">
        <f t="shared" ref="L194:L257" si="41">IF(G194=0,0,F194/K194)</f>
        <v>175.30864197530863</v>
      </c>
      <c r="M194" t="s">
        <v>19</v>
      </c>
      <c r="N194" t="s">
        <v>20</v>
      </c>
      <c r="O194">
        <v>1403845200</v>
      </c>
      <c r="P194">
        <v>1404190800</v>
      </c>
      <c r="Q194" s="15">
        <f t="shared" ref="Q194:Q257" si="42">(((O194/60)/60)/24)+DATE(1970,15,1)</f>
        <v>42241.208333333336</v>
      </c>
      <c r="R194" s="11">
        <f t="shared" ref="R194:R257" si="43">(((P194/60)/60)/24)+DATE(1970,15,1)</f>
        <v>42245.208333333336</v>
      </c>
      <c r="S194" t="b">
        <v>0</v>
      </c>
      <c r="T194" t="b">
        <v>0</v>
      </c>
      <c r="U194" t="s">
        <v>21</v>
      </c>
      <c r="V194" t="s">
        <v>2039</v>
      </c>
      <c r="W194" t="s">
        <v>2040</v>
      </c>
    </row>
    <row r="195" spans="1:23" x14ac:dyDescent="0.3">
      <c r="A195">
        <v>193</v>
      </c>
      <c r="B195" t="s">
        <v>436</v>
      </c>
      <c r="C195" s="2" t="s">
        <v>437</v>
      </c>
      <c r="D195" s="5">
        <v>6600</v>
      </c>
      <c r="E195" s="5">
        <v>3012</v>
      </c>
      <c r="F195">
        <f t="shared" si="38"/>
        <v>6600</v>
      </c>
      <c r="G195">
        <f t="shared" si="38"/>
        <v>3012</v>
      </c>
      <c r="H195" s="6">
        <f t="shared" si="39"/>
        <v>-3588</v>
      </c>
      <c r="I195" s="26">
        <f t="shared" si="40"/>
        <v>0.45636363636363636</v>
      </c>
      <c r="J195" t="s">
        <v>12</v>
      </c>
      <c r="K195">
        <v>65</v>
      </c>
      <c r="L195" s="7">
        <f t="shared" si="41"/>
        <v>101.53846153846153</v>
      </c>
      <c r="M195" t="s">
        <v>19</v>
      </c>
      <c r="N195" t="s">
        <v>20</v>
      </c>
      <c r="O195">
        <v>1523163600</v>
      </c>
      <c r="P195">
        <v>1523509200</v>
      </c>
      <c r="Q195" s="15">
        <f t="shared" si="42"/>
        <v>43622.208333333328</v>
      </c>
      <c r="R195" s="11">
        <f t="shared" si="43"/>
        <v>43626.208333333328</v>
      </c>
      <c r="S195" t="b">
        <v>1</v>
      </c>
      <c r="T195" t="b">
        <v>0</v>
      </c>
      <c r="U195" t="s">
        <v>58</v>
      </c>
      <c r="V195" t="s">
        <v>2039</v>
      </c>
      <c r="W195" t="s">
        <v>2049</v>
      </c>
    </row>
    <row r="196" spans="1:23" x14ac:dyDescent="0.3">
      <c r="A196">
        <v>194</v>
      </c>
      <c r="B196" t="s">
        <v>438</v>
      </c>
      <c r="C196" s="2" t="s">
        <v>439</v>
      </c>
      <c r="D196" s="5">
        <v>7100</v>
      </c>
      <c r="E196" s="5">
        <v>8716</v>
      </c>
      <c r="F196">
        <f t="shared" si="38"/>
        <v>7100</v>
      </c>
      <c r="G196">
        <f t="shared" si="38"/>
        <v>8716</v>
      </c>
      <c r="H196" s="6">
        <f t="shared" si="39"/>
        <v>1616</v>
      </c>
      <c r="I196" s="26">
        <f t="shared" si="40"/>
        <v>1.227605633802817</v>
      </c>
      <c r="J196" t="s">
        <v>18</v>
      </c>
      <c r="K196">
        <v>126</v>
      </c>
      <c r="L196" s="7">
        <f t="shared" si="41"/>
        <v>56.349206349206348</v>
      </c>
      <c r="M196" t="s">
        <v>19</v>
      </c>
      <c r="N196" t="s">
        <v>20</v>
      </c>
      <c r="O196">
        <v>1442206800</v>
      </c>
      <c r="P196">
        <v>1443589200</v>
      </c>
      <c r="Q196" s="15">
        <f t="shared" si="42"/>
        <v>42685.208333333328</v>
      </c>
      <c r="R196" s="11">
        <f t="shared" si="43"/>
        <v>42701.208333333328</v>
      </c>
      <c r="S196" t="b">
        <v>0</v>
      </c>
      <c r="T196" t="b">
        <v>0</v>
      </c>
      <c r="U196" t="s">
        <v>146</v>
      </c>
      <c r="V196" t="s">
        <v>2039</v>
      </c>
      <c r="W196" t="s">
        <v>2061</v>
      </c>
    </row>
    <row r="197" spans="1:23" x14ac:dyDescent="0.3">
      <c r="A197">
        <v>195</v>
      </c>
      <c r="B197" t="s">
        <v>440</v>
      </c>
      <c r="C197" s="2" t="s">
        <v>441</v>
      </c>
      <c r="D197" s="5">
        <v>15800</v>
      </c>
      <c r="E197" s="5">
        <v>57157</v>
      </c>
      <c r="F197">
        <f t="shared" si="38"/>
        <v>15800</v>
      </c>
      <c r="G197">
        <f t="shared" si="38"/>
        <v>57157</v>
      </c>
      <c r="H197" s="6">
        <f t="shared" si="39"/>
        <v>41357</v>
      </c>
      <c r="I197" s="26">
        <f t="shared" si="40"/>
        <v>3.61753164556962</v>
      </c>
      <c r="J197" t="s">
        <v>18</v>
      </c>
      <c r="K197">
        <v>524</v>
      </c>
      <c r="L197" s="7">
        <f t="shared" si="41"/>
        <v>30.152671755725191</v>
      </c>
      <c r="M197" t="s">
        <v>19</v>
      </c>
      <c r="N197" t="s">
        <v>20</v>
      </c>
      <c r="O197">
        <v>1532840400</v>
      </c>
      <c r="P197">
        <v>1533445200</v>
      </c>
      <c r="Q197" s="15">
        <f t="shared" si="42"/>
        <v>43734.208333333328</v>
      </c>
      <c r="R197" s="11">
        <f t="shared" si="43"/>
        <v>43741.208333333328</v>
      </c>
      <c r="S197" t="b">
        <v>0</v>
      </c>
      <c r="T197" t="b">
        <v>0</v>
      </c>
      <c r="U197" t="s">
        <v>48</v>
      </c>
      <c r="V197" t="s">
        <v>2039</v>
      </c>
      <c r="W197" t="s">
        <v>2047</v>
      </c>
    </row>
    <row r="198" spans="1:23" x14ac:dyDescent="0.3">
      <c r="A198">
        <v>196</v>
      </c>
      <c r="B198" t="s">
        <v>442</v>
      </c>
      <c r="C198" s="2" t="s">
        <v>443</v>
      </c>
      <c r="D198" s="5">
        <v>8200</v>
      </c>
      <c r="E198" s="5">
        <v>5178</v>
      </c>
      <c r="F198" s="3">
        <f>D198*0.144105</f>
        <v>1181.6610000000001</v>
      </c>
      <c r="G198" s="3">
        <f>E198*0.144105</f>
        <v>746.17569000000003</v>
      </c>
      <c r="H198" s="6">
        <f t="shared" si="39"/>
        <v>-435.48531000000003</v>
      </c>
      <c r="I198" s="26">
        <f t="shared" si="40"/>
        <v>0.63146341463414635</v>
      </c>
      <c r="J198" t="s">
        <v>12</v>
      </c>
      <c r="K198">
        <v>100</v>
      </c>
      <c r="L198" s="7">
        <f t="shared" si="41"/>
        <v>11.816610000000001</v>
      </c>
      <c r="M198" t="s">
        <v>34</v>
      </c>
      <c r="N198" t="s">
        <v>35</v>
      </c>
      <c r="O198">
        <v>1472878800</v>
      </c>
      <c r="P198">
        <v>1474520400</v>
      </c>
      <c r="Q198" s="15">
        <f t="shared" si="42"/>
        <v>43040.208333333328</v>
      </c>
      <c r="R198" s="11">
        <f t="shared" si="43"/>
        <v>43059.208333333328</v>
      </c>
      <c r="S198" t="b">
        <v>0</v>
      </c>
      <c r="T198" t="b">
        <v>0</v>
      </c>
      <c r="U198" t="s">
        <v>63</v>
      </c>
      <c r="V198" t="s">
        <v>2041</v>
      </c>
      <c r="W198" t="s">
        <v>2050</v>
      </c>
    </row>
    <row r="199" spans="1:23" x14ac:dyDescent="0.3">
      <c r="A199">
        <v>197</v>
      </c>
      <c r="B199" t="s">
        <v>444</v>
      </c>
      <c r="C199" s="2" t="s">
        <v>445</v>
      </c>
      <c r="D199" s="5">
        <v>54700</v>
      </c>
      <c r="E199" s="5">
        <v>163118</v>
      </c>
      <c r="F199">
        <f t="shared" ref="F199:G201" si="44">D199</f>
        <v>54700</v>
      </c>
      <c r="G199">
        <f t="shared" si="44"/>
        <v>163118</v>
      </c>
      <c r="H199" s="6">
        <f t="shared" si="39"/>
        <v>108418</v>
      </c>
      <c r="I199" s="26">
        <f t="shared" si="40"/>
        <v>2.9820475319926874</v>
      </c>
      <c r="J199" t="s">
        <v>18</v>
      </c>
      <c r="K199">
        <v>1989</v>
      </c>
      <c r="L199" s="7">
        <f t="shared" si="41"/>
        <v>27.501256913021621</v>
      </c>
      <c r="M199" t="s">
        <v>19</v>
      </c>
      <c r="N199" t="s">
        <v>20</v>
      </c>
      <c r="O199">
        <v>1498194000</v>
      </c>
      <c r="P199">
        <v>1499403600</v>
      </c>
      <c r="Q199" s="15">
        <f t="shared" si="42"/>
        <v>43333.208333333328</v>
      </c>
      <c r="R199" s="11">
        <f t="shared" si="43"/>
        <v>43347.208333333328</v>
      </c>
      <c r="S199" t="b">
        <v>0</v>
      </c>
      <c r="T199" t="b">
        <v>0</v>
      </c>
      <c r="U199" t="s">
        <v>51</v>
      </c>
      <c r="V199" t="s">
        <v>2045</v>
      </c>
      <c r="W199" t="s">
        <v>2048</v>
      </c>
    </row>
    <row r="200" spans="1:23" x14ac:dyDescent="0.3">
      <c r="A200">
        <v>198</v>
      </c>
      <c r="B200" t="s">
        <v>446</v>
      </c>
      <c r="C200" s="2" t="s">
        <v>447</v>
      </c>
      <c r="D200" s="5">
        <v>63200</v>
      </c>
      <c r="E200" s="5">
        <v>6041</v>
      </c>
      <c r="F200">
        <f t="shared" si="44"/>
        <v>63200</v>
      </c>
      <c r="G200">
        <f t="shared" si="44"/>
        <v>6041</v>
      </c>
      <c r="H200" s="6">
        <f t="shared" si="39"/>
        <v>-57159</v>
      </c>
      <c r="I200" s="26">
        <f t="shared" si="40"/>
        <v>9.5585443037974685E-2</v>
      </c>
      <c r="J200" t="s">
        <v>12</v>
      </c>
      <c r="K200">
        <v>168</v>
      </c>
      <c r="L200" s="7">
        <f t="shared" si="41"/>
        <v>376.1904761904762</v>
      </c>
      <c r="M200" t="s">
        <v>19</v>
      </c>
      <c r="N200" t="s">
        <v>20</v>
      </c>
      <c r="O200">
        <v>1281070800</v>
      </c>
      <c r="P200">
        <v>1283576400</v>
      </c>
      <c r="Q200" s="15">
        <f t="shared" si="42"/>
        <v>40820.208333333336</v>
      </c>
      <c r="R200" s="11">
        <f t="shared" si="43"/>
        <v>40849.208333333336</v>
      </c>
      <c r="S200" t="b">
        <v>0</v>
      </c>
      <c r="T200" t="b">
        <v>0</v>
      </c>
      <c r="U200" t="s">
        <v>48</v>
      </c>
      <c r="V200" t="s">
        <v>2039</v>
      </c>
      <c r="W200" t="s">
        <v>2047</v>
      </c>
    </row>
    <row r="201" spans="1:23" x14ac:dyDescent="0.3">
      <c r="A201">
        <v>199</v>
      </c>
      <c r="B201" t="s">
        <v>448</v>
      </c>
      <c r="C201" s="2" t="s">
        <v>449</v>
      </c>
      <c r="D201" s="5">
        <v>1800</v>
      </c>
      <c r="E201" s="5">
        <v>968</v>
      </c>
      <c r="F201">
        <f t="shared" si="44"/>
        <v>1800</v>
      </c>
      <c r="G201">
        <f t="shared" si="44"/>
        <v>968</v>
      </c>
      <c r="H201" s="6">
        <f t="shared" si="39"/>
        <v>-832</v>
      </c>
      <c r="I201" s="26">
        <f t="shared" si="40"/>
        <v>0.5377777777777778</v>
      </c>
      <c r="J201" t="s">
        <v>12</v>
      </c>
      <c r="K201">
        <v>13</v>
      </c>
      <c r="L201" s="7">
        <f t="shared" si="41"/>
        <v>138.46153846153845</v>
      </c>
      <c r="M201" t="s">
        <v>19</v>
      </c>
      <c r="N201" t="s">
        <v>20</v>
      </c>
      <c r="O201">
        <v>1436245200</v>
      </c>
      <c r="P201">
        <v>1436590800</v>
      </c>
      <c r="Q201" s="15">
        <f t="shared" si="42"/>
        <v>42616.208333333328</v>
      </c>
      <c r="R201" s="11">
        <f t="shared" si="43"/>
        <v>42620.208333333328</v>
      </c>
      <c r="S201" t="b">
        <v>0</v>
      </c>
      <c r="T201" t="b">
        <v>0</v>
      </c>
      <c r="U201" t="s">
        <v>21</v>
      </c>
      <c r="V201" t="s">
        <v>2039</v>
      </c>
      <c r="W201" t="s">
        <v>2040</v>
      </c>
    </row>
    <row r="202" spans="1:23" x14ac:dyDescent="0.3">
      <c r="A202">
        <v>200</v>
      </c>
      <c r="B202" t="s">
        <v>450</v>
      </c>
      <c r="C202" s="2" t="s">
        <v>451</v>
      </c>
      <c r="D202" s="5">
        <v>100</v>
      </c>
      <c r="E202" s="5">
        <v>2</v>
      </c>
      <c r="F202" s="3">
        <f>D202*0.7464</f>
        <v>74.64</v>
      </c>
      <c r="G202" s="3">
        <f>E202*0.7464</f>
        <v>1.4927999999999999</v>
      </c>
      <c r="H202" s="6">
        <f t="shared" si="39"/>
        <v>-73.147199999999998</v>
      </c>
      <c r="I202" s="26">
        <f t="shared" si="40"/>
        <v>1.9999999999999997E-2</v>
      </c>
      <c r="J202" t="s">
        <v>12</v>
      </c>
      <c r="K202">
        <v>1</v>
      </c>
      <c r="L202" s="7">
        <f t="shared" si="41"/>
        <v>74.64</v>
      </c>
      <c r="M202" t="s">
        <v>13</v>
      </c>
      <c r="N202" t="s">
        <v>14</v>
      </c>
      <c r="O202">
        <v>1269493200</v>
      </c>
      <c r="P202">
        <v>1270443600</v>
      </c>
      <c r="Q202" s="15">
        <f t="shared" si="42"/>
        <v>40686.208333333336</v>
      </c>
      <c r="R202" s="11">
        <f t="shared" si="43"/>
        <v>40697.208333333336</v>
      </c>
      <c r="S202" t="b">
        <v>0</v>
      </c>
      <c r="T202" t="b">
        <v>0</v>
      </c>
      <c r="U202" t="s">
        <v>31</v>
      </c>
      <c r="V202" t="s">
        <v>2043</v>
      </c>
      <c r="W202" t="s">
        <v>2044</v>
      </c>
    </row>
    <row r="203" spans="1:23" ht="31.2" x14ac:dyDescent="0.3">
      <c r="A203">
        <v>201</v>
      </c>
      <c r="B203" t="s">
        <v>452</v>
      </c>
      <c r="C203" s="2" t="s">
        <v>453</v>
      </c>
      <c r="D203" s="5">
        <v>2100</v>
      </c>
      <c r="E203" s="5">
        <v>14305</v>
      </c>
      <c r="F203">
        <f>D203</f>
        <v>2100</v>
      </c>
      <c r="G203">
        <f>E203</f>
        <v>14305</v>
      </c>
      <c r="H203" s="6">
        <f t="shared" si="39"/>
        <v>12205</v>
      </c>
      <c r="I203" s="26">
        <f t="shared" si="40"/>
        <v>6.8119047619047617</v>
      </c>
      <c r="J203" t="s">
        <v>18</v>
      </c>
      <c r="K203">
        <v>157</v>
      </c>
      <c r="L203" s="7">
        <f t="shared" si="41"/>
        <v>13.375796178343949</v>
      </c>
      <c r="M203" t="s">
        <v>19</v>
      </c>
      <c r="N203" t="s">
        <v>20</v>
      </c>
      <c r="O203">
        <v>1406264400</v>
      </c>
      <c r="P203">
        <v>1407819600</v>
      </c>
      <c r="Q203" s="15">
        <f t="shared" si="42"/>
        <v>42269.208333333336</v>
      </c>
      <c r="R203" s="11">
        <f t="shared" si="43"/>
        <v>42287.208333333336</v>
      </c>
      <c r="S203" t="b">
        <v>0</v>
      </c>
      <c r="T203" t="b">
        <v>0</v>
      </c>
      <c r="U203" t="s">
        <v>26</v>
      </c>
      <c r="V203" t="s">
        <v>2041</v>
      </c>
      <c r="W203" t="s">
        <v>2042</v>
      </c>
    </row>
    <row r="204" spans="1:23" x14ac:dyDescent="0.3">
      <c r="A204">
        <v>202</v>
      </c>
      <c r="B204" t="s">
        <v>454</v>
      </c>
      <c r="C204" s="2" t="s">
        <v>455</v>
      </c>
      <c r="D204" s="5">
        <v>8300</v>
      </c>
      <c r="E204" s="5">
        <v>6543</v>
      </c>
      <c r="F204">
        <f>D204</f>
        <v>8300</v>
      </c>
      <c r="G204">
        <f>E204</f>
        <v>6543</v>
      </c>
      <c r="H204" s="6">
        <f t="shared" si="39"/>
        <v>-1757</v>
      </c>
      <c r="I204" s="26">
        <f t="shared" si="40"/>
        <v>0.78831325301204824</v>
      </c>
      <c r="J204" t="s">
        <v>72</v>
      </c>
      <c r="K204">
        <v>82</v>
      </c>
      <c r="L204" s="7">
        <f t="shared" si="41"/>
        <v>101.21951219512195</v>
      </c>
      <c r="M204" t="s">
        <v>19</v>
      </c>
      <c r="N204" t="s">
        <v>20</v>
      </c>
      <c r="O204">
        <v>1317531600</v>
      </c>
      <c r="P204">
        <v>1317877200</v>
      </c>
      <c r="Q204" s="15">
        <f t="shared" si="42"/>
        <v>41242.208333333336</v>
      </c>
      <c r="R204" s="11">
        <f t="shared" si="43"/>
        <v>41246.208333333336</v>
      </c>
      <c r="S204" t="b">
        <v>0</v>
      </c>
      <c r="T204" t="b">
        <v>0</v>
      </c>
      <c r="U204" t="s">
        <v>15</v>
      </c>
      <c r="V204" t="s">
        <v>2037</v>
      </c>
      <c r="W204" t="s">
        <v>2038</v>
      </c>
    </row>
    <row r="205" spans="1:23" ht="31.2" x14ac:dyDescent="0.3">
      <c r="A205">
        <v>203</v>
      </c>
      <c r="B205" t="s">
        <v>456</v>
      </c>
      <c r="C205" s="2" t="s">
        <v>457</v>
      </c>
      <c r="D205" s="5">
        <v>143900</v>
      </c>
      <c r="E205" s="5">
        <v>193413</v>
      </c>
      <c r="F205" s="3">
        <f>D205*0.6956</f>
        <v>100096.84</v>
      </c>
      <c r="G205" s="3">
        <f>E205*0.6956</f>
        <v>134538.0828</v>
      </c>
      <c r="H205" s="6">
        <f t="shared" si="39"/>
        <v>34441.242800000007</v>
      </c>
      <c r="I205" s="26">
        <f t="shared" si="40"/>
        <v>1.3440792216817234</v>
      </c>
      <c r="J205" t="s">
        <v>18</v>
      </c>
      <c r="K205">
        <v>4498</v>
      </c>
      <c r="L205" s="7">
        <f t="shared" si="41"/>
        <v>22.253632725655848</v>
      </c>
      <c r="M205" t="s">
        <v>24</v>
      </c>
      <c r="N205" t="s">
        <v>25</v>
      </c>
      <c r="O205">
        <v>1484632800</v>
      </c>
      <c r="P205">
        <v>1484805600</v>
      </c>
      <c r="Q205" s="15">
        <f t="shared" si="42"/>
        <v>43176.25</v>
      </c>
      <c r="R205" s="11">
        <f t="shared" si="43"/>
        <v>43178.25</v>
      </c>
      <c r="S205" t="b">
        <v>0</v>
      </c>
      <c r="T205" t="b">
        <v>0</v>
      </c>
      <c r="U205" t="s">
        <v>31</v>
      </c>
      <c r="V205" t="s">
        <v>2043</v>
      </c>
      <c r="W205" t="s">
        <v>2044</v>
      </c>
    </row>
    <row r="206" spans="1:23" x14ac:dyDescent="0.3">
      <c r="A206">
        <v>204</v>
      </c>
      <c r="B206" t="s">
        <v>458</v>
      </c>
      <c r="C206" s="2" t="s">
        <v>459</v>
      </c>
      <c r="D206" s="5">
        <v>75000</v>
      </c>
      <c r="E206" s="5">
        <v>2529</v>
      </c>
      <c r="F206">
        <f t="shared" ref="F206:G210" si="45">D206</f>
        <v>75000</v>
      </c>
      <c r="G206">
        <f t="shared" si="45"/>
        <v>2529</v>
      </c>
      <c r="H206" s="6">
        <f t="shared" si="39"/>
        <v>-72471</v>
      </c>
      <c r="I206" s="26">
        <f t="shared" si="40"/>
        <v>3.372E-2</v>
      </c>
      <c r="J206" t="s">
        <v>12</v>
      </c>
      <c r="K206">
        <v>40</v>
      </c>
      <c r="L206" s="7">
        <f t="shared" si="41"/>
        <v>1875</v>
      </c>
      <c r="M206" t="s">
        <v>19</v>
      </c>
      <c r="N206" t="s">
        <v>20</v>
      </c>
      <c r="O206">
        <v>1301806800</v>
      </c>
      <c r="P206">
        <v>1302670800</v>
      </c>
      <c r="Q206" s="15">
        <f t="shared" si="42"/>
        <v>41060.208333333336</v>
      </c>
      <c r="R206" s="11">
        <f t="shared" si="43"/>
        <v>41070.208333333336</v>
      </c>
      <c r="S206" t="b">
        <v>0</v>
      </c>
      <c r="T206" t="b">
        <v>0</v>
      </c>
      <c r="U206" t="s">
        <v>157</v>
      </c>
      <c r="V206" t="s">
        <v>2039</v>
      </c>
      <c r="W206" t="s">
        <v>2062</v>
      </c>
    </row>
    <row r="207" spans="1:23" x14ac:dyDescent="0.3">
      <c r="A207">
        <v>205</v>
      </c>
      <c r="B207" t="s">
        <v>460</v>
      </c>
      <c r="C207" s="2" t="s">
        <v>461</v>
      </c>
      <c r="D207" s="5">
        <v>1300</v>
      </c>
      <c r="E207" s="5">
        <v>5614</v>
      </c>
      <c r="F207">
        <f t="shared" si="45"/>
        <v>1300</v>
      </c>
      <c r="G207">
        <f t="shared" si="45"/>
        <v>5614</v>
      </c>
      <c r="H207" s="6">
        <f t="shared" si="39"/>
        <v>4314</v>
      </c>
      <c r="I207" s="26">
        <f t="shared" si="40"/>
        <v>4.3184615384615386</v>
      </c>
      <c r="J207" t="s">
        <v>18</v>
      </c>
      <c r="K207">
        <v>80</v>
      </c>
      <c r="L207" s="7">
        <f t="shared" si="41"/>
        <v>16.25</v>
      </c>
      <c r="M207" t="s">
        <v>19</v>
      </c>
      <c r="N207" t="s">
        <v>20</v>
      </c>
      <c r="O207">
        <v>1539752400</v>
      </c>
      <c r="P207">
        <v>1540789200</v>
      </c>
      <c r="Q207" s="15">
        <f t="shared" si="42"/>
        <v>43814.208333333328</v>
      </c>
      <c r="R207" s="11">
        <f t="shared" si="43"/>
        <v>43826.208333333328</v>
      </c>
      <c r="S207" t="b">
        <v>1</v>
      </c>
      <c r="T207" t="b">
        <v>0</v>
      </c>
      <c r="U207" t="s">
        <v>31</v>
      </c>
      <c r="V207" t="s">
        <v>2043</v>
      </c>
      <c r="W207" t="s">
        <v>2044</v>
      </c>
    </row>
    <row r="208" spans="1:23" x14ac:dyDescent="0.3">
      <c r="A208">
        <v>206</v>
      </c>
      <c r="B208" t="s">
        <v>462</v>
      </c>
      <c r="C208" s="2" t="s">
        <v>463</v>
      </c>
      <c r="D208" s="5">
        <v>9000</v>
      </c>
      <c r="E208" s="5">
        <v>3496</v>
      </c>
      <c r="F208">
        <f t="shared" si="45"/>
        <v>9000</v>
      </c>
      <c r="G208">
        <f t="shared" si="45"/>
        <v>3496</v>
      </c>
      <c r="H208" s="6">
        <f t="shared" si="39"/>
        <v>-5504</v>
      </c>
      <c r="I208" s="26">
        <f t="shared" si="40"/>
        <v>0.38844444444444443</v>
      </c>
      <c r="J208" t="s">
        <v>72</v>
      </c>
      <c r="K208">
        <v>57</v>
      </c>
      <c r="L208" s="7">
        <f t="shared" si="41"/>
        <v>157.89473684210526</v>
      </c>
      <c r="M208" t="s">
        <v>19</v>
      </c>
      <c r="N208" t="s">
        <v>20</v>
      </c>
      <c r="O208">
        <v>1267250400</v>
      </c>
      <c r="P208">
        <v>1268028000</v>
      </c>
      <c r="Q208" s="15">
        <f t="shared" si="42"/>
        <v>40660.25</v>
      </c>
      <c r="R208" s="11">
        <f t="shared" si="43"/>
        <v>40669.25</v>
      </c>
      <c r="S208" t="b">
        <v>0</v>
      </c>
      <c r="T208" t="b">
        <v>0</v>
      </c>
      <c r="U208" t="s">
        <v>117</v>
      </c>
      <c r="V208" t="s">
        <v>2051</v>
      </c>
      <c r="W208" t="s">
        <v>2057</v>
      </c>
    </row>
    <row r="209" spans="1:23" ht="31.2" x14ac:dyDescent="0.3">
      <c r="A209">
        <v>207</v>
      </c>
      <c r="B209" t="s">
        <v>464</v>
      </c>
      <c r="C209" s="2" t="s">
        <v>465</v>
      </c>
      <c r="D209" s="5">
        <v>1000</v>
      </c>
      <c r="E209" s="5">
        <v>4257</v>
      </c>
      <c r="F209">
        <f t="shared" si="45"/>
        <v>1000</v>
      </c>
      <c r="G209">
        <f t="shared" si="45"/>
        <v>4257</v>
      </c>
      <c r="H209" s="6">
        <f t="shared" si="39"/>
        <v>3257</v>
      </c>
      <c r="I209" s="26">
        <f t="shared" si="40"/>
        <v>4.2569999999999997</v>
      </c>
      <c r="J209" t="s">
        <v>18</v>
      </c>
      <c r="K209">
        <v>43</v>
      </c>
      <c r="L209" s="7">
        <f t="shared" si="41"/>
        <v>23.255813953488371</v>
      </c>
      <c r="M209" t="s">
        <v>19</v>
      </c>
      <c r="N209" t="s">
        <v>20</v>
      </c>
      <c r="O209">
        <v>1535432400</v>
      </c>
      <c r="P209">
        <v>1537160400</v>
      </c>
      <c r="Q209" s="15">
        <f t="shared" si="42"/>
        <v>43764.208333333328</v>
      </c>
      <c r="R209" s="11">
        <f t="shared" si="43"/>
        <v>43784.208333333328</v>
      </c>
      <c r="S209" t="b">
        <v>0</v>
      </c>
      <c r="T209" t="b">
        <v>1</v>
      </c>
      <c r="U209" t="s">
        <v>21</v>
      </c>
      <c r="V209" t="s">
        <v>2039</v>
      </c>
      <c r="W209" t="s">
        <v>2040</v>
      </c>
    </row>
    <row r="210" spans="1:23" x14ac:dyDescent="0.3">
      <c r="A210">
        <v>208</v>
      </c>
      <c r="B210" t="s">
        <v>466</v>
      </c>
      <c r="C210" s="2" t="s">
        <v>467</v>
      </c>
      <c r="D210" s="5">
        <v>196900</v>
      </c>
      <c r="E210" s="5">
        <v>199110</v>
      </c>
      <c r="F210">
        <f t="shared" si="45"/>
        <v>196900</v>
      </c>
      <c r="G210">
        <f t="shared" si="45"/>
        <v>199110</v>
      </c>
      <c r="H210" s="6">
        <f t="shared" si="39"/>
        <v>2210</v>
      </c>
      <c r="I210" s="26">
        <f t="shared" si="40"/>
        <v>1.0112239715591671</v>
      </c>
      <c r="J210" t="s">
        <v>18</v>
      </c>
      <c r="K210">
        <v>2053</v>
      </c>
      <c r="L210" s="7">
        <f t="shared" si="41"/>
        <v>95.908426692644909</v>
      </c>
      <c r="M210" t="s">
        <v>19</v>
      </c>
      <c r="N210" t="s">
        <v>20</v>
      </c>
      <c r="O210">
        <v>1510207200</v>
      </c>
      <c r="P210">
        <v>1512280800</v>
      </c>
      <c r="Q210" s="15">
        <f t="shared" si="42"/>
        <v>43472.25</v>
      </c>
      <c r="R210" s="11">
        <f t="shared" si="43"/>
        <v>43496.25</v>
      </c>
      <c r="S210" t="b">
        <v>0</v>
      </c>
      <c r="T210" t="b">
        <v>0</v>
      </c>
      <c r="U210" t="s">
        <v>40</v>
      </c>
      <c r="V210" t="s">
        <v>2045</v>
      </c>
      <c r="W210" t="s">
        <v>2046</v>
      </c>
    </row>
    <row r="211" spans="1:23" ht="31.2" x14ac:dyDescent="0.3">
      <c r="A211">
        <v>209</v>
      </c>
      <c r="B211" t="s">
        <v>468</v>
      </c>
      <c r="C211" s="2" t="s">
        <v>469</v>
      </c>
      <c r="D211" s="5">
        <v>194500</v>
      </c>
      <c r="E211" s="5">
        <v>41212</v>
      </c>
      <c r="F211" s="3">
        <f>D211*0.6956</f>
        <v>135294.20000000001</v>
      </c>
      <c r="G211" s="3">
        <f>E211*0.6956</f>
        <v>28667.067200000001</v>
      </c>
      <c r="H211" s="6">
        <f t="shared" si="39"/>
        <v>-106627.13280000001</v>
      </c>
      <c r="I211" s="26">
        <f t="shared" si="40"/>
        <v>0.21188688946015424</v>
      </c>
      <c r="J211" t="s">
        <v>45</v>
      </c>
      <c r="K211">
        <v>808</v>
      </c>
      <c r="L211" s="7">
        <f t="shared" si="41"/>
        <v>167.44331683168318</v>
      </c>
      <c r="M211" t="s">
        <v>24</v>
      </c>
      <c r="N211" t="s">
        <v>25</v>
      </c>
      <c r="O211">
        <v>1462510800</v>
      </c>
      <c r="P211">
        <v>1463115600</v>
      </c>
      <c r="Q211" s="15">
        <f t="shared" si="42"/>
        <v>42920.208333333328</v>
      </c>
      <c r="R211" s="11">
        <f t="shared" si="43"/>
        <v>42927.208333333328</v>
      </c>
      <c r="S211" t="b">
        <v>0</v>
      </c>
      <c r="T211" t="b">
        <v>0</v>
      </c>
      <c r="U211" t="s">
        <v>40</v>
      </c>
      <c r="V211" t="s">
        <v>2045</v>
      </c>
      <c r="W211" t="s">
        <v>2046</v>
      </c>
    </row>
    <row r="212" spans="1:23" x14ac:dyDescent="0.3">
      <c r="A212">
        <v>210</v>
      </c>
      <c r="B212" t="s">
        <v>470</v>
      </c>
      <c r="C212" s="2" t="s">
        <v>471</v>
      </c>
      <c r="D212" s="5">
        <v>9400</v>
      </c>
      <c r="E212" s="5">
        <v>6338</v>
      </c>
      <c r="F212" s="3">
        <f>D212*0.144105</f>
        <v>1354.587</v>
      </c>
      <c r="G212" s="3">
        <f>E212*0.144105</f>
        <v>913.33749000000012</v>
      </c>
      <c r="H212" s="6">
        <f t="shared" si="39"/>
        <v>-441.24950999999987</v>
      </c>
      <c r="I212" s="26">
        <f t="shared" si="40"/>
        <v>0.67425531914893622</v>
      </c>
      <c r="J212" t="s">
        <v>12</v>
      </c>
      <c r="K212">
        <v>226</v>
      </c>
      <c r="L212" s="7">
        <f t="shared" si="41"/>
        <v>5.9937477876106193</v>
      </c>
      <c r="M212" t="s">
        <v>34</v>
      </c>
      <c r="N212" t="s">
        <v>35</v>
      </c>
      <c r="O212">
        <v>1488520800</v>
      </c>
      <c r="P212">
        <v>1490850000</v>
      </c>
      <c r="Q212" s="15">
        <f t="shared" si="42"/>
        <v>43221.25</v>
      </c>
      <c r="R212" s="11">
        <f t="shared" si="43"/>
        <v>43248.208333333328</v>
      </c>
      <c r="S212" t="b">
        <v>0</v>
      </c>
      <c r="T212" t="b">
        <v>0</v>
      </c>
      <c r="U212" t="s">
        <v>472</v>
      </c>
      <c r="V212" t="s">
        <v>2045</v>
      </c>
      <c r="W212" t="s">
        <v>2067</v>
      </c>
    </row>
    <row r="213" spans="1:23" ht="31.2" x14ac:dyDescent="0.3">
      <c r="A213">
        <v>211</v>
      </c>
      <c r="B213" t="s">
        <v>473</v>
      </c>
      <c r="C213" s="2" t="s">
        <v>474</v>
      </c>
      <c r="D213" s="5">
        <v>104400</v>
      </c>
      <c r="E213" s="5">
        <v>99100</v>
      </c>
      <c r="F213">
        <f t="shared" ref="F213:G219" si="46">D213</f>
        <v>104400</v>
      </c>
      <c r="G213">
        <f t="shared" si="46"/>
        <v>99100</v>
      </c>
      <c r="H213" s="6">
        <f t="shared" si="39"/>
        <v>-5300</v>
      </c>
      <c r="I213" s="26">
        <f t="shared" si="40"/>
        <v>0.9492337164750958</v>
      </c>
      <c r="J213" t="s">
        <v>12</v>
      </c>
      <c r="K213">
        <v>1625</v>
      </c>
      <c r="L213" s="7">
        <f t="shared" si="41"/>
        <v>64.246153846153845</v>
      </c>
      <c r="M213" t="s">
        <v>19</v>
      </c>
      <c r="N213" t="s">
        <v>20</v>
      </c>
      <c r="O213">
        <v>1377579600</v>
      </c>
      <c r="P213">
        <v>1379653200</v>
      </c>
      <c r="Q213" s="15">
        <f t="shared" si="42"/>
        <v>41937.208333333336</v>
      </c>
      <c r="R213" s="11">
        <f t="shared" si="43"/>
        <v>41961.208333333336</v>
      </c>
      <c r="S213" t="b">
        <v>0</v>
      </c>
      <c r="T213" t="b">
        <v>0</v>
      </c>
      <c r="U213" t="s">
        <v>31</v>
      </c>
      <c r="V213" t="s">
        <v>2043</v>
      </c>
      <c r="W213" t="s">
        <v>2044</v>
      </c>
    </row>
    <row r="214" spans="1:23" ht="31.2" x14ac:dyDescent="0.3">
      <c r="A214">
        <v>212</v>
      </c>
      <c r="B214" t="s">
        <v>475</v>
      </c>
      <c r="C214" s="2" t="s">
        <v>476</v>
      </c>
      <c r="D214" s="5">
        <v>8100</v>
      </c>
      <c r="E214" s="5">
        <v>12300</v>
      </c>
      <c r="F214">
        <f t="shared" si="46"/>
        <v>8100</v>
      </c>
      <c r="G214">
        <f t="shared" si="46"/>
        <v>12300</v>
      </c>
      <c r="H214" s="6">
        <f t="shared" si="39"/>
        <v>4200</v>
      </c>
      <c r="I214" s="26">
        <f t="shared" si="40"/>
        <v>1.5185185185185186</v>
      </c>
      <c r="J214" t="s">
        <v>18</v>
      </c>
      <c r="K214">
        <v>168</v>
      </c>
      <c r="L214" s="7">
        <f t="shared" si="41"/>
        <v>48.214285714285715</v>
      </c>
      <c r="M214" t="s">
        <v>19</v>
      </c>
      <c r="N214" t="s">
        <v>20</v>
      </c>
      <c r="O214">
        <v>1576389600</v>
      </c>
      <c r="P214">
        <v>1580364000</v>
      </c>
      <c r="Q214" s="15">
        <f t="shared" si="42"/>
        <v>44238.25</v>
      </c>
      <c r="R214" s="11">
        <f t="shared" si="43"/>
        <v>44284.25</v>
      </c>
      <c r="S214" t="b">
        <v>0</v>
      </c>
      <c r="T214" t="b">
        <v>0</v>
      </c>
      <c r="U214" t="s">
        <v>31</v>
      </c>
      <c r="V214" t="s">
        <v>2043</v>
      </c>
      <c r="W214" t="s">
        <v>2044</v>
      </c>
    </row>
    <row r="215" spans="1:23" ht="31.2" x14ac:dyDescent="0.3">
      <c r="A215">
        <v>213</v>
      </c>
      <c r="B215" t="s">
        <v>477</v>
      </c>
      <c r="C215" s="2" t="s">
        <v>478</v>
      </c>
      <c r="D215" s="5">
        <v>87900</v>
      </c>
      <c r="E215" s="5">
        <v>171549</v>
      </c>
      <c r="F215">
        <f t="shared" si="46"/>
        <v>87900</v>
      </c>
      <c r="G215">
        <f t="shared" si="46"/>
        <v>171549</v>
      </c>
      <c r="H215" s="6">
        <f t="shared" si="39"/>
        <v>83649</v>
      </c>
      <c r="I215" s="26">
        <f t="shared" si="40"/>
        <v>1.9516382252559727</v>
      </c>
      <c r="J215" t="s">
        <v>18</v>
      </c>
      <c r="K215">
        <v>4289</v>
      </c>
      <c r="L215" s="7">
        <f t="shared" si="41"/>
        <v>20.494287712753554</v>
      </c>
      <c r="M215" t="s">
        <v>19</v>
      </c>
      <c r="N215" t="s">
        <v>20</v>
      </c>
      <c r="O215">
        <v>1289019600</v>
      </c>
      <c r="P215">
        <v>1289714400</v>
      </c>
      <c r="Q215" s="15">
        <f t="shared" si="42"/>
        <v>40912.208333333336</v>
      </c>
      <c r="R215" s="11">
        <f t="shared" si="43"/>
        <v>40920.25</v>
      </c>
      <c r="S215" t="b">
        <v>0</v>
      </c>
      <c r="T215" t="b">
        <v>1</v>
      </c>
      <c r="U215" t="s">
        <v>58</v>
      </c>
      <c r="V215" t="s">
        <v>2039</v>
      </c>
      <c r="W215" t="s">
        <v>2049</v>
      </c>
    </row>
    <row r="216" spans="1:23" x14ac:dyDescent="0.3">
      <c r="A216">
        <v>214</v>
      </c>
      <c r="B216" t="s">
        <v>479</v>
      </c>
      <c r="C216" s="2" t="s">
        <v>480</v>
      </c>
      <c r="D216" s="5">
        <v>1400</v>
      </c>
      <c r="E216" s="5">
        <v>14324</v>
      </c>
      <c r="F216">
        <f t="shared" si="46"/>
        <v>1400</v>
      </c>
      <c r="G216">
        <f t="shared" si="46"/>
        <v>14324</v>
      </c>
      <c r="H216" s="6">
        <f t="shared" si="39"/>
        <v>12924</v>
      </c>
      <c r="I216" s="26">
        <f t="shared" si="40"/>
        <v>10.231428571428571</v>
      </c>
      <c r="J216" t="s">
        <v>18</v>
      </c>
      <c r="K216">
        <v>165</v>
      </c>
      <c r="L216" s="7">
        <f t="shared" si="41"/>
        <v>8.4848484848484844</v>
      </c>
      <c r="M216" t="s">
        <v>19</v>
      </c>
      <c r="N216" t="s">
        <v>20</v>
      </c>
      <c r="O216">
        <v>1282194000</v>
      </c>
      <c r="P216">
        <v>1282712400</v>
      </c>
      <c r="Q216" s="15">
        <f t="shared" si="42"/>
        <v>40833.208333333336</v>
      </c>
      <c r="R216" s="11">
        <f t="shared" si="43"/>
        <v>40839.208333333336</v>
      </c>
      <c r="S216" t="b">
        <v>0</v>
      </c>
      <c r="T216" t="b">
        <v>0</v>
      </c>
      <c r="U216" t="s">
        <v>21</v>
      </c>
      <c r="V216" t="s">
        <v>2039</v>
      </c>
      <c r="W216" t="s">
        <v>2040</v>
      </c>
    </row>
    <row r="217" spans="1:23" x14ac:dyDescent="0.3">
      <c r="A217">
        <v>215</v>
      </c>
      <c r="B217" t="s">
        <v>481</v>
      </c>
      <c r="C217" s="2" t="s">
        <v>482</v>
      </c>
      <c r="D217" s="5">
        <v>156800</v>
      </c>
      <c r="E217" s="5">
        <v>6024</v>
      </c>
      <c r="F217">
        <f t="shared" si="46"/>
        <v>156800</v>
      </c>
      <c r="G217">
        <f t="shared" si="46"/>
        <v>6024</v>
      </c>
      <c r="H217" s="6">
        <f t="shared" si="39"/>
        <v>-150776</v>
      </c>
      <c r="I217" s="26">
        <f t="shared" si="40"/>
        <v>3.8418367346938778E-2</v>
      </c>
      <c r="J217" t="s">
        <v>12</v>
      </c>
      <c r="K217">
        <v>143</v>
      </c>
      <c r="L217" s="7">
        <f t="shared" si="41"/>
        <v>1096.5034965034965</v>
      </c>
      <c r="M217" t="s">
        <v>19</v>
      </c>
      <c r="N217" t="s">
        <v>20</v>
      </c>
      <c r="O217">
        <v>1550037600</v>
      </c>
      <c r="P217">
        <v>1550210400</v>
      </c>
      <c r="Q217" s="15">
        <f t="shared" si="42"/>
        <v>43933.25</v>
      </c>
      <c r="R217" s="11">
        <f t="shared" si="43"/>
        <v>43935.25</v>
      </c>
      <c r="S217" t="b">
        <v>0</v>
      </c>
      <c r="T217" t="b">
        <v>0</v>
      </c>
      <c r="U217" t="s">
        <v>31</v>
      </c>
      <c r="V217" t="s">
        <v>2043</v>
      </c>
      <c r="W217" t="s">
        <v>2044</v>
      </c>
    </row>
    <row r="218" spans="1:23" x14ac:dyDescent="0.3">
      <c r="A218">
        <v>216</v>
      </c>
      <c r="B218" t="s">
        <v>483</v>
      </c>
      <c r="C218" s="2" t="s">
        <v>484</v>
      </c>
      <c r="D218" s="5">
        <v>121700</v>
      </c>
      <c r="E218" s="5">
        <v>188721</v>
      </c>
      <c r="F218">
        <f t="shared" si="46"/>
        <v>121700</v>
      </c>
      <c r="G218">
        <f t="shared" si="46"/>
        <v>188721</v>
      </c>
      <c r="H218" s="6">
        <f t="shared" si="39"/>
        <v>67021</v>
      </c>
      <c r="I218" s="26">
        <f t="shared" si="40"/>
        <v>1.5507066557107643</v>
      </c>
      <c r="J218" t="s">
        <v>18</v>
      </c>
      <c r="K218">
        <v>1815</v>
      </c>
      <c r="L218" s="7">
        <f t="shared" si="41"/>
        <v>67.052341597796143</v>
      </c>
      <c r="M218" t="s">
        <v>19</v>
      </c>
      <c r="N218" t="s">
        <v>20</v>
      </c>
      <c r="O218">
        <v>1321941600</v>
      </c>
      <c r="P218">
        <v>1322114400</v>
      </c>
      <c r="Q218" s="15">
        <f t="shared" si="42"/>
        <v>41293.25</v>
      </c>
      <c r="R218" s="11">
        <f t="shared" si="43"/>
        <v>41295.25</v>
      </c>
      <c r="S218" t="b">
        <v>0</v>
      </c>
      <c r="T218" t="b">
        <v>0</v>
      </c>
      <c r="U218" t="s">
        <v>31</v>
      </c>
      <c r="V218" t="s">
        <v>2043</v>
      </c>
      <c r="W218" t="s">
        <v>2044</v>
      </c>
    </row>
    <row r="219" spans="1:23" x14ac:dyDescent="0.3">
      <c r="A219">
        <v>217</v>
      </c>
      <c r="B219" t="s">
        <v>485</v>
      </c>
      <c r="C219" s="2" t="s">
        <v>486</v>
      </c>
      <c r="D219" s="5">
        <v>129400</v>
      </c>
      <c r="E219" s="5">
        <v>57911</v>
      </c>
      <c r="F219">
        <f t="shared" si="46"/>
        <v>129400</v>
      </c>
      <c r="G219">
        <f t="shared" si="46"/>
        <v>57911</v>
      </c>
      <c r="H219" s="6">
        <f t="shared" si="39"/>
        <v>-71489</v>
      </c>
      <c r="I219" s="26">
        <f t="shared" si="40"/>
        <v>0.44753477588871715</v>
      </c>
      <c r="J219" t="s">
        <v>12</v>
      </c>
      <c r="K219">
        <v>934</v>
      </c>
      <c r="L219" s="7">
        <f t="shared" si="41"/>
        <v>138.5438972162741</v>
      </c>
      <c r="M219" t="s">
        <v>19</v>
      </c>
      <c r="N219" t="s">
        <v>20</v>
      </c>
      <c r="O219">
        <v>1556427600</v>
      </c>
      <c r="P219">
        <v>1557205200</v>
      </c>
      <c r="Q219" s="15">
        <f t="shared" si="42"/>
        <v>44007.208333333328</v>
      </c>
      <c r="R219" s="11">
        <f t="shared" si="43"/>
        <v>44016.208333333328</v>
      </c>
      <c r="S219" t="b">
        <v>0</v>
      </c>
      <c r="T219" t="b">
        <v>0</v>
      </c>
      <c r="U219" t="s">
        <v>472</v>
      </c>
      <c r="V219" t="s">
        <v>2045</v>
      </c>
      <c r="W219" t="s">
        <v>2067</v>
      </c>
    </row>
    <row r="220" spans="1:23" x14ac:dyDescent="0.3">
      <c r="A220">
        <v>218</v>
      </c>
      <c r="B220" t="s">
        <v>487</v>
      </c>
      <c r="C220" s="2" t="s">
        <v>488</v>
      </c>
      <c r="D220" s="5">
        <v>5700</v>
      </c>
      <c r="E220" s="5">
        <v>12309</v>
      </c>
      <c r="F220" s="3">
        <f>D220*1.20458</f>
        <v>6866.1059999999998</v>
      </c>
      <c r="G220" s="3">
        <f>E220*1.20458</f>
        <v>14827.175219999999</v>
      </c>
      <c r="H220" s="6">
        <f t="shared" si="39"/>
        <v>7961.0692199999994</v>
      </c>
      <c r="I220" s="26">
        <f t="shared" si="40"/>
        <v>2.1594736842105262</v>
      </c>
      <c r="J220" t="s">
        <v>18</v>
      </c>
      <c r="K220">
        <v>397</v>
      </c>
      <c r="L220" s="7">
        <f t="shared" si="41"/>
        <v>17.29497732997481</v>
      </c>
      <c r="M220" t="s">
        <v>38</v>
      </c>
      <c r="N220" t="s">
        <v>39</v>
      </c>
      <c r="O220">
        <v>1320991200</v>
      </c>
      <c r="P220">
        <v>1323928800</v>
      </c>
      <c r="Q220" s="15">
        <f t="shared" si="42"/>
        <v>41282.25</v>
      </c>
      <c r="R220" s="11">
        <f t="shared" si="43"/>
        <v>41316.25</v>
      </c>
      <c r="S220" t="b">
        <v>0</v>
      </c>
      <c r="T220" t="b">
        <v>1</v>
      </c>
      <c r="U220" t="s">
        <v>98</v>
      </c>
      <c r="V220" t="s">
        <v>2045</v>
      </c>
      <c r="W220" t="s">
        <v>2056</v>
      </c>
    </row>
    <row r="221" spans="1:23" x14ac:dyDescent="0.3">
      <c r="A221">
        <v>219</v>
      </c>
      <c r="B221" t="s">
        <v>489</v>
      </c>
      <c r="C221" s="2" t="s">
        <v>490</v>
      </c>
      <c r="D221" s="5">
        <v>41700</v>
      </c>
      <c r="E221" s="5">
        <v>138497</v>
      </c>
      <c r="F221">
        <f t="shared" ref="F221:F235" si="47">D221</f>
        <v>41700</v>
      </c>
      <c r="G221">
        <f t="shared" ref="G221:G235" si="48">E221</f>
        <v>138497</v>
      </c>
      <c r="H221" s="6">
        <f t="shared" si="39"/>
        <v>96797</v>
      </c>
      <c r="I221" s="26">
        <f t="shared" si="40"/>
        <v>3.3212709832134291</v>
      </c>
      <c r="J221" t="s">
        <v>18</v>
      </c>
      <c r="K221">
        <v>1539</v>
      </c>
      <c r="L221" s="7">
        <f t="shared" si="41"/>
        <v>27.095516569200779</v>
      </c>
      <c r="M221" t="s">
        <v>19</v>
      </c>
      <c r="N221" t="s">
        <v>20</v>
      </c>
      <c r="O221">
        <v>1345093200</v>
      </c>
      <c r="P221">
        <v>1346130000</v>
      </c>
      <c r="Q221" s="15">
        <f t="shared" si="42"/>
        <v>41561.208333333336</v>
      </c>
      <c r="R221" s="11">
        <f t="shared" si="43"/>
        <v>41573.208333333336</v>
      </c>
      <c r="S221" t="b">
        <v>0</v>
      </c>
      <c r="T221" t="b">
        <v>0</v>
      </c>
      <c r="U221" t="s">
        <v>69</v>
      </c>
      <c r="V221" t="s">
        <v>2045</v>
      </c>
      <c r="W221" t="s">
        <v>2053</v>
      </c>
    </row>
    <row r="222" spans="1:23" x14ac:dyDescent="0.3">
      <c r="A222">
        <v>220</v>
      </c>
      <c r="B222" t="s">
        <v>491</v>
      </c>
      <c r="C222" s="2" t="s">
        <v>492</v>
      </c>
      <c r="D222" s="5">
        <v>7900</v>
      </c>
      <c r="E222" s="5">
        <v>667</v>
      </c>
      <c r="F222">
        <f t="shared" si="47"/>
        <v>7900</v>
      </c>
      <c r="G222">
        <f t="shared" si="48"/>
        <v>667</v>
      </c>
      <c r="H222" s="6">
        <f t="shared" si="39"/>
        <v>-7233</v>
      </c>
      <c r="I222" s="26">
        <f t="shared" si="40"/>
        <v>8.4430379746835441E-2</v>
      </c>
      <c r="J222" t="s">
        <v>12</v>
      </c>
      <c r="K222">
        <v>17</v>
      </c>
      <c r="L222" s="7">
        <f t="shared" si="41"/>
        <v>464.70588235294116</v>
      </c>
      <c r="M222" t="s">
        <v>19</v>
      </c>
      <c r="N222" t="s">
        <v>20</v>
      </c>
      <c r="O222">
        <v>1309496400</v>
      </c>
      <c r="P222">
        <v>1311051600</v>
      </c>
      <c r="Q222" s="15">
        <f t="shared" si="42"/>
        <v>41149.208333333336</v>
      </c>
      <c r="R222" s="11">
        <f t="shared" si="43"/>
        <v>41167.208333333336</v>
      </c>
      <c r="S222" t="b">
        <v>1</v>
      </c>
      <c r="T222" t="b">
        <v>0</v>
      </c>
      <c r="U222" t="s">
        <v>31</v>
      </c>
      <c r="V222" t="s">
        <v>2043</v>
      </c>
      <c r="W222" t="s">
        <v>2044</v>
      </c>
    </row>
    <row r="223" spans="1:23" ht="31.2" x14ac:dyDescent="0.3">
      <c r="A223">
        <v>221</v>
      </c>
      <c r="B223" t="s">
        <v>493</v>
      </c>
      <c r="C223" s="2" t="s">
        <v>494</v>
      </c>
      <c r="D223" s="5">
        <v>121500</v>
      </c>
      <c r="E223" s="5">
        <v>119830</v>
      </c>
      <c r="F223">
        <f t="shared" si="47"/>
        <v>121500</v>
      </c>
      <c r="G223">
        <f t="shared" si="48"/>
        <v>119830</v>
      </c>
      <c r="H223" s="6">
        <f t="shared" si="39"/>
        <v>-1670</v>
      </c>
      <c r="I223" s="26">
        <f t="shared" si="40"/>
        <v>0.9862551440329218</v>
      </c>
      <c r="J223" t="s">
        <v>12</v>
      </c>
      <c r="K223">
        <v>2179</v>
      </c>
      <c r="L223" s="7">
        <f t="shared" si="41"/>
        <v>55.759522716842589</v>
      </c>
      <c r="M223" t="s">
        <v>19</v>
      </c>
      <c r="N223" t="s">
        <v>20</v>
      </c>
      <c r="O223">
        <v>1340254800</v>
      </c>
      <c r="P223">
        <v>1340427600</v>
      </c>
      <c r="Q223" s="15">
        <f t="shared" si="42"/>
        <v>41505.208333333336</v>
      </c>
      <c r="R223" s="11">
        <f t="shared" si="43"/>
        <v>41507.208333333336</v>
      </c>
      <c r="S223" t="b">
        <v>1</v>
      </c>
      <c r="T223" t="b">
        <v>0</v>
      </c>
      <c r="U223" t="s">
        <v>15</v>
      </c>
      <c r="V223" t="s">
        <v>2037</v>
      </c>
      <c r="W223" t="s">
        <v>2038</v>
      </c>
    </row>
    <row r="224" spans="1:23" x14ac:dyDescent="0.3">
      <c r="A224">
        <v>222</v>
      </c>
      <c r="B224" t="s">
        <v>495</v>
      </c>
      <c r="C224" s="2" t="s">
        <v>496</v>
      </c>
      <c r="D224" s="5">
        <v>4800</v>
      </c>
      <c r="E224" s="5">
        <v>6623</v>
      </c>
      <c r="F224">
        <f t="shared" si="47"/>
        <v>4800</v>
      </c>
      <c r="G224">
        <f t="shared" si="48"/>
        <v>6623</v>
      </c>
      <c r="H224" s="6">
        <f t="shared" si="39"/>
        <v>1823</v>
      </c>
      <c r="I224" s="26">
        <f t="shared" si="40"/>
        <v>1.3797916666666667</v>
      </c>
      <c r="J224" t="s">
        <v>18</v>
      </c>
      <c r="K224">
        <v>138</v>
      </c>
      <c r="L224" s="7">
        <f t="shared" si="41"/>
        <v>34.782608695652172</v>
      </c>
      <c r="M224" t="s">
        <v>19</v>
      </c>
      <c r="N224" t="s">
        <v>20</v>
      </c>
      <c r="O224">
        <v>1412226000</v>
      </c>
      <c r="P224">
        <v>1412312400</v>
      </c>
      <c r="Q224" s="15">
        <f t="shared" si="42"/>
        <v>42338.208333333336</v>
      </c>
      <c r="R224" s="11">
        <f t="shared" si="43"/>
        <v>42339.208333333336</v>
      </c>
      <c r="S224" t="b">
        <v>0</v>
      </c>
      <c r="T224" t="b">
        <v>0</v>
      </c>
      <c r="U224" t="s">
        <v>120</v>
      </c>
      <c r="V224" t="s">
        <v>2058</v>
      </c>
      <c r="W224" t="s">
        <v>2059</v>
      </c>
    </row>
    <row r="225" spans="1:23" x14ac:dyDescent="0.3">
      <c r="A225">
        <v>223</v>
      </c>
      <c r="B225" t="s">
        <v>497</v>
      </c>
      <c r="C225" s="2" t="s">
        <v>498</v>
      </c>
      <c r="D225" s="5">
        <v>87300</v>
      </c>
      <c r="E225" s="5">
        <v>81897</v>
      </c>
      <c r="F225">
        <f t="shared" si="47"/>
        <v>87300</v>
      </c>
      <c r="G225">
        <f t="shared" si="48"/>
        <v>81897</v>
      </c>
      <c r="H225" s="6">
        <f t="shared" si="39"/>
        <v>-5403</v>
      </c>
      <c r="I225" s="26">
        <f t="shared" si="40"/>
        <v>0.93810996563573879</v>
      </c>
      <c r="J225" t="s">
        <v>12</v>
      </c>
      <c r="K225">
        <v>931</v>
      </c>
      <c r="L225" s="7">
        <f t="shared" si="41"/>
        <v>93.770139634801282</v>
      </c>
      <c r="M225" t="s">
        <v>19</v>
      </c>
      <c r="N225" t="s">
        <v>20</v>
      </c>
      <c r="O225">
        <v>1458104400</v>
      </c>
      <c r="P225">
        <v>1459314000</v>
      </c>
      <c r="Q225" s="15">
        <f t="shared" si="42"/>
        <v>42869.208333333328</v>
      </c>
      <c r="R225" s="11">
        <f t="shared" si="43"/>
        <v>42883.208333333328</v>
      </c>
      <c r="S225" t="b">
        <v>0</v>
      </c>
      <c r="T225" t="b">
        <v>0</v>
      </c>
      <c r="U225" t="s">
        <v>31</v>
      </c>
      <c r="V225" t="s">
        <v>2043</v>
      </c>
      <c r="W225" t="s">
        <v>2044</v>
      </c>
    </row>
    <row r="226" spans="1:23" x14ac:dyDescent="0.3">
      <c r="A226">
        <v>224</v>
      </c>
      <c r="B226" t="s">
        <v>499</v>
      </c>
      <c r="C226" s="2" t="s">
        <v>500</v>
      </c>
      <c r="D226" s="5">
        <v>46300</v>
      </c>
      <c r="E226" s="5">
        <v>186885</v>
      </c>
      <c r="F226">
        <f t="shared" si="47"/>
        <v>46300</v>
      </c>
      <c r="G226">
        <f t="shared" si="48"/>
        <v>186885</v>
      </c>
      <c r="H226" s="6">
        <f t="shared" si="39"/>
        <v>140585</v>
      </c>
      <c r="I226" s="26">
        <f t="shared" si="40"/>
        <v>4.0363930885529156</v>
      </c>
      <c r="J226" t="s">
        <v>18</v>
      </c>
      <c r="K226">
        <v>3594</v>
      </c>
      <c r="L226" s="7">
        <f t="shared" si="41"/>
        <v>12.882582081246522</v>
      </c>
      <c r="M226" t="s">
        <v>19</v>
      </c>
      <c r="N226" t="s">
        <v>20</v>
      </c>
      <c r="O226">
        <v>1411534800</v>
      </c>
      <c r="P226">
        <v>1415426400</v>
      </c>
      <c r="Q226" s="15">
        <f t="shared" si="42"/>
        <v>42330.208333333336</v>
      </c>
      <c r="R226" s="11">
        <f t="shared" si="43"/>
        <v>42375.25</v>
      </c>
      <c r="S226" t="b">
        <v>0</v>
      </c>
      <c r="T226" t="b">
        <v>0</v>
      </c>
      <c r="U226" t="s">
        <v>472</v>
      </c>
      <c r="V226" t="s">
        <v>2045</v>
      </c>
      <c r="W226" t="s">
        <v>2067</v>
      </c>
    </row>
    <row r="227" spans="1:23" x14ac:dyDescent="0.3">
      <c r="A227">
        <v>225</v>
      </c>
      <c r="B227" t="s">
        <v>501</v>
      </c>
      <c r="C227" s="2" t="s">
        <v>502</v>
      </c>
      <c r="D227" s="5">
        <v>67800</v>
      </c>
      <c r="E227" s="5">
        <v>176398</v>
      </c>
      <c r="F227">
        <f t="shared" si="47"/>
        <v>67800</v>
      </c>
      <c r="G227">
        <f t="shared" si="48"/>
        <v>176398</v>
      </c>
      <c r="H227" s="6">
        <f t="shared" si="39"/>
        <v>108598</v>
      </c>
      <c r="I227" s="26">
        <f t="shared" si="40"/>
        <v>2.6017404129793511</v>
      </c>
      <c r="J227" t="s">
        <v>18</v>
      </c>
      <c r="K227">
        <v>5880</v>
      </c>
      <c r="L227" s="7">
        <f t="shared" si="41"/>
        <v>11.530612244897959</v>
      </c>
      <c r="M227" t="s">
        <v>19</v>
      </c>
      <c r="N227" t="s">
        <v>20</v>
      </c>
      <c r="O227">
        <v>1399093200</v>
      </c>
      <c r="P227">
        <v>1399093200</v>
      </c>
      <c r="Q227" s="15">
        <f t="shared" si="42"/>
        <v>42186.208333333336</v>
      </c>
      <c r="R227" s="11">
        <f t="shared" si="43"/>
        <v>42186.208333333336</v>
      </c>
      <c r="S227" t="b">
        <v>1</v>
      </c>
      <c r="T227" t="b">
        <v>0</v>
      </c>
      <c r="U227" t="s">
        <v>21</v>
      </c>
      <c r="V227" t="s">
        <v>2039</v>
      </c>
      <c r="W227" t="s">
        <v>2040</v>
      </c>
    </row>
    <row r="228" spans="1:23" x14ac:dyDescent="0.3">
      <c r="A228">
        <v>226</v>
      </c>
      <c r="B228" t="s">
        <v>251</v>
      </c>
      <c r="C228" s="2" t="s">
        <v>503</v>
      </c>
      <c r="D228" s="5">
        <v>3000</v>
      </c>
      <c r="E228" s="5">
        <v>10999</v>
      </c>
      <c r="F228">
        <f t="shared" si="47"/>
        <v>3000</v>
      </c>
      <c r="G228">
        <f t="shared" si="48"/>
        <v>10999</v>
      </c>
      <c r="H228" s="6">
        <f t="shared" si="39"/>
        <v>7999</v>
      </c>
      <c r="I228" s="26">
        <f t="shared" si="40"/>
        <v>3.6663333333333332</v>
      </c>
      <c r="J228" t="s">
        <v>18</v>
      </c>
      <c r="K228">
        <v>112</v>
      </c>
      <c r="L228" s="7">
        <f t="shared" si="41"/>
        <v>26.785714285714285</v>
      </c>
      <c r="M228" t="s">
        <v>19</v>
      </c>
      <c r="N228" t="s">
        <v>20</v>
      </c>
      <c r="O228">
        <v>1270702800</v>
      </c>
      <c r="P228">
        <v>1273899600</v>
      </c>
      <c r="Q228" s="15">
        <f t="shared" si="42"/>
        <v>40700.208333333336</v>
      </c>
      <c r="R228" s="11">
        <f t="shared" si="43"/>
        <v>40737.208333333336</v>
      </c>
      <c r="S228" t="b">
        <v>0</v>
      </c>
      <c r="T228" t="b">
        <v>0</v>
      </c>
      <c r="U228" t="s">
        <v>120</v>
      </c>
      <c r="V228" t="s">
        <v>2058</v>
      </c>
      <c r="W228" t="s">
        <v>2059</v>
      </c>
    </row>
    <row r="229" spans="1:23" ht="31.2" x14ac:dyDescent="0.3">
      <c r="A229">
        <v>227</v>
      </c>
      <c r="B229" t="s">
        <v>504</v>
      </c>
      <c r="C229" s="2" t="s">
        <v>505</v>
      </c>
      <c r="D229" s="5">
        <v>60900</v>
      </c>
      <c r="E229" s="5">
        <v>102751</v>
      </c>
      <c r="F229">
        <f t="shared" si="47"/>
        <v>60900</v>
      </c>
      <c r="G229">
        <f t="shared" si="48"/>
        <v>102751</v>
      </c>
      <c r="H229" s="6">
        <f t="shared" si="39"/>
        <v>41851</v>
      </c>
      <c r="I229" s="26">
        <f t="shared" si="40"/>
        <v>1.687208538587849</v>
      </c>
      <c r="J229" t="s">
        <v>18</v>
      </c>
      <c r="K229">
        <v>943</v>
      </c>
      <c r="L229" s="7">
        <f t="shared" si="41"/>
        <v>64.581124072110285</v>
      </c>
      <c r="M229" t="s">
        <v>19</v>
      </c>
      <c r="N229" t="s">
        <v>20</v>
      </c>
      <c r="O229">
        <v>1431666000</v>
      </c>
      <c r="P229">
        <v>1432184400</v>
      </c>
      <c r="Q229" s="15">
        <f t="shared" si="42"/>
        <v>42563.208333333328</v>
      </c>
      <c r="R229" s="11">
        <f t="shared" si="43"/>
        <v>42569.208333333328</v>
      </c>
      <c r="S229" t="b">
        <v>0</v>
      </c>
      <c r="T229" t="b">
        <v>0</v>
      </c>
      <c r="U229" t="s">
        <v>290</v>
      </c>
      <c r="V229" t="s">
        <v>2054</v>
      </c>
      <c r="W229" t="s">
        <v>2065</v>
      </c>
    </row>
    <row r="230" spans="1:23" x14ac:dyDescent="0.3">
      <c r="A230">
        <v>228</v>
      </c>
      <c r="B230" t="s">
        <v>506</v>
      </c>
      <c r="C230" s="2" t="s">
        <v>507</v>
      </c>
      <c r="D230" s="5">
        <v>137900</v>
      </c>
      <c r="E230" s="5">
        <v>165352</v>
      </c>
      <c r="F230">
        <f t="shared" si="47"/>
        <v>137900</v>
      </c>
      <c r="G230">
        <f t="shared" si="48"/>
        <v>165352</v>
      </c>
      <c r="H230" s="6">
        <f t="shared" si="39"/>
        <v>27452</v>
      </c>
      <c r="I230" s="26">
        <f t="shared" si="40"/>
        <v>1.1990717911530093</v>
      </c>
      <c r="J230" t="s">
        <v>18</v>
      </c>
      <c r="K230">
        <v>2468</v>
      </c>
      <c r="L230" s="7">
        <f t="shared" si="41"/>
        <v>55.875202593192867</v>
      </c>
      <c r="M230" t="s">
        <v>19</v>
      </c>
      <c r="N230" t="s">
        <v>20</v>
      </c>
      <c r="O230">
        <v>1472619600</v>
      </c>
      <c r="P230">
        <v>1474779600</v>
      </c>
      <c r="Q230" s="15">
        <f t="shared" si="42"/>
        <v>43037.208333333328</v>
      </c>
      <c r="R230" s="11">
        <f t="shared" si="43"/>
        <v>43062.208333333328</v>
      </c>
      <c r="S230" t="b">
        <v>0</v>
      </c>
      <c r="T230" t="b">
        <v>0</v>
      </c>
      <c r="U230" t="s">
        <v>69</v>
      </c>
      <c r="V230" t="s">
        <v>2045</v>
      </c>
      <c r="W230" t="s">
        <v>2053</v>
      </c>
    </row>
    <row r="231" spans="1:23" x14ac:dyDescent="0.3">
      <c r="A231">
        <v>229</v>
      </c>
      <c r="B231" t="s">
        <v>508</v>
      </c>
      <c r="C231" s="2" t="s">
        <v>509</v>
      </c>
      <c r="D231" s="5">
        <v>85600</v>
      </c>
      <c r="E231" s="5">
        <v>165798</v>
      </c>
      <c r="F231">
        <f t="shared" si="47"/>
        <v>85600</v>
      </c>
      <c r="G231">
        <f t="shared" si="48"/>
        <v>165798</v>
      </c>
      <c r="H231" s="6">
        <f t="shared" si="39"/>
        <v>80198</v>
      </c>
      <c r="I231" s="26">
        <f t="shared" si="40"/>
        <v>1.936892523364486</v>
      </c>
      <c r="J231" t="s">
        <v>18</v>
      </c>
      <c r="K231">
        <v>2551</v>
      </c>
      <c r="L231" s="7">
        <f t="shared" si="41"/>
        <v>33.55546844374755</v>
      </c>
      <c r="M231" t="s">
        <v>19</v>
      </c>
      <c r="N231" t="s">
        <v>20</v>
      </c>
      <c r="O231">
        <v>1496293200</v>
      </c>
      <c r="P231">
        <v>1500440400</v>
      </c>
      <c r="Q231" s="15">
        <f t="shared" si="42"/>
        <v>43311.208333333328</v>
      </c>
      <c r="R231" s="11">
        <f t="shared" si="43"/>
        <v>43359.208333333328</v>
      </c>
      <c r="S231" t="b">
        <v>0</v>
      </c>
      <c r="T231" t="b">
        <v>1</v>
      </c>
      <c r="U231" t="s">
        <v>290</v>
      </c>
      <c r="V231" t="s">
        <v>2054</v>
      </c>
      <c r="W231" t="s">
        <v>2065</v>
      </c>
    </row>
    <row r="232" spans="1:23" x14ac:dyDescent="0.3">
      <c r="A232">
        <v>230</v>
      </c>
      <c r="B232" t="s">
        <v>510</v>
      </c>
      <c r="C232" s="2" t="s">
        <v>511</v>
      </c>
      <c r="D232" s="5">
        <v>2400</v>
      </c>
      <c r="E232" s="5">
        <v>10084</v>
      </c>
      <c r="F232">
        <f t="shared" si="47"/>
        <v>2400</v>
      </c>
      <c r="G232">
        <f t="shared" si="48"/>
        <v>10084</v>
      </c>
      <c r="H232" s="6">
        <f t="shared" si="39"/>
        <v>7684</v>
      </c>
      <c r="I232" s="26">
        <f t="shared" si="40"/>
        <v>4.2016666666666671</v>
      </c>
      <c r="J232" t="s">
        <v>18</v>
      </c>
      <c r="K232">
        <v>101</v>
      </c>
      <c r="L232" s="7">
        <f t="shared" si="41"/>
        <v>23.762376237623762</v>
      </c>
      <c r="M232" t="s">
        <v>19</v>
      </c>
      <c r="N232" t="s">
        <v>20</v>
      </c>
      <c r="O232">
        <v>1575612000</v>
      </c>
      <c r="P232">
        <v>1575612000</v>
      </c>
      <c r="Q232" s="15">
        <f t="shared" si="42"/>
        <v>44229.25</v>
      </c>
      <c r="R232" s="11">
        <f t="shared" si="43"/>
        <v>44229.25</v>
      </c>
      <c r="S232" t="b">
        <v>0</v>
      </c>
      <c r="T232" t="b">
        <v>0</v>
      </c>
      <c r="U232" t="s">
        <v>87</v>
      </c>
      <c r="V232" t="s">
        <v>2054</v>
      </c>
      <c r="W232" t="s">
        <v>2055</v>
      </c>
    </row>
    <row r="233" spans="1:23" x14ac:dyDescent="0.3">
      <c r="A233">
        <v>231</v>
      </c>
      <c r="B233" t="s">
        <v>512</v>
      </c>
      <c r="C233" s="2" t="s">
        <v>513</v>
      </c>
      <c r="D233" s="5">
        <v>7200</v>
      </c>
      <c r="E233" s="5">
        <v>5523</v>
      </c>
      <c r="F233">
        <f t="shared" si="47"/>
        <v>7200</v>
      </c>
      <c r="G233">
        <f t="shared" si="48"/>
        <v>5523</v>
      </c>
      <c r="H233" s="6">
        <f t="shared" si="39"/>
        <v>-1677</v>
      </c>
      <c r="I233" s="26">
        <f t="shared" si="40"/>
        <v>0.76708333333333334</v>
      </c>
      <c r="J233" t="s">
        <v>72</v>
      </c>
      <c r="K233">
        <v>67</v>
      </c>
      <c r="L233" s="7">
        <f t="shared" si="41"/>
        <v>107.46268656716418</v>
      </c>
      <c r="M233" t="s">
        <v>19</v>
      </c>
      <c r="N233" t="s">
        <v>20</v>
      </c>
      <c r="O233">
        <v>1369112400</v>
      </c>
      <c r="P233">
        <v>1374123600</v>
      </c>
      <c r="Q233" s="15">
        <f t="shared" si="42"/>
        <v>41839.208333333336</v>
      </c>
      <c r="R233" s="11">
        <f t="shared" si="43"/>
        <v>41897.208333333336</v>
      </c>
      <c r="S233" t="b">
        <v>0</v>
      </c>
      <c r="T233" t="b">
        <v>0</v>
      </c>
      <c r="U233" t="s">
        <v>31</v>
      </c>
      <c r="V233" t="s">
        <v>2043</v>
      </c>
      <c r="W233" t="s">
        <v>2044</v>
      </c>
    </row>
    <row r="234" spans="1:23" x14ac:dyDescent="0.3">
      <c r="A234">
        <v>232</v>
      </c>
      <c r="B234" t="s">
        <v>514</v>
      </c>
      <c r="C234" s="2" t="s">
        <v>515</v>
      </c>
      <c r="D234" s="5">
        <v>3400</v>
      </c>
      <c r="E234" s="5">
        <v>5823</v>
      </c>
      <c r="F234">
        <f t="shared" si="47"/>
        <v>3400</v>
      </c>
      <c r="G234">
        <f t="shared" si="48"/>
        <v>5823</v>
      </c>
      <c r="H234" s="6">
        <f t="shared" si="39"/>
        <v>2423</v>
      </c>
      <c r="I234" s="26">
        <f t="shared" si="40"/>
        <v>1.7126470588235294</v>
      </c>
      <c r="J234" t="s">
        <v>18</v>
      </c>
      <c r="K234">
        <v>92</v>
      </c>
      <c r="L234" s="7">
        <f t="shared" si="41"/>
        <v>36.956521739130437</v>
      </c>
      <c r="M234" t="s">
        <v>19</v>
      </c>
      <c r="N234" t="s">
        <v>20</v>
      </c>
      <c r="O234">
        <v>1469422800</v>
      </c>
      <c r="P234">
        <v>1469509200</v>
      </c>
      <c r="Q234" s="15">
        <f t="shared" si="42"/>
        <v>43000.208333333328</v>
      </c>
      <c r="R234" s="11">
        <f t="shared" si="43"/>
        <v>43001.208333333328</v>
      </c>
      <c r="S234" t="b">
        <v>0</v>
      </c>
      <c r="T234" t="b">
        <v>0</v>
      </c>
      <c r="U234" t="s">
        <v>31</v>
      </c>
      <c r="V234" t="s">
        <v>2043</v>
      </c>
      <c r="W234" t="s">
        <v>2044</v>
      </c>
    </row>
    <row r="235" spans="1:23" x14ac:dyDescent="0.3">
      <c r="A235">
        <v>233</v>
      </c>
      <c r="B235" t="s">
        <v>516</v>
      </c>
      <c r="C235" s="2" t="s">
        <v>517</v>
      </c>
      <c r="D235" s="5">
        <v>3800</v>
      </c>
      <c r="E235" s="5">
        <v>6000</v>
      </c>
      <c r="F235">
        <f t="shared" si="47"/>
        <v>3800</v>
      </c>
      <c r="G235">
        <f t="shared" si="48"/>
        <v>6000</v>
      </c>
      <c r="H235" s="6">
        <f t="shared" si="39"/>
        <v>2200</v>
      </c>
      <c r="I235" s="26">
        <f t="shared" si="40"/>
        <v>1.5789473684210527</v>
      </c>
      <c r="J235" t="s">
        <v>18</v>
      </c>
      <c r="K235">
        <v>62</v>
      </c>
      <c r="L235" s="7">
        <f t="shared" si="41"/>
        <v>61.29032258064516</v>
      </c>
      <c r="M235" t="s">
        <v>19</v>
      </c>
      <c r="N235" t="s">
        <v>20</v>
      </c>
      <c r="O235">
        <v>1307854800</v>
      </c>
      <c r="P235">
        <v>1309237200</v>
      </c>
      <c r="Q235" s="15">
        <f t="shared" si="42"/>
        <v>41130.208333333336</v>
      </c>
      <c r="R235" s="11">
        <f t="shared" si="43"/>
        <v>41146.208333333336</v>
      </c>
      <c r="S235" t="b">
        <v>0</v>
      </c>
      <c r="T235" t="b">
        <v>0</v>
      </c>
      <c r="U235" t="s">
        <v>69</v>
      </c>
      <c r="V235" t="s">
        <v>2045</v>
      </c>
      <c r="W235" t="s">
        <v>2053</v>
      </c>
    </row>
    <row r="236" spans="1:23" x14ac:dyDescent="0.3">
      <c r="A236">
        <v>234</v>
      </c>
      <c r="B236" t="s">
        <v>518</v>
      </c>
      <c r="C236" s="2" t="s">
        <v>519</v>
      </c>
      <c r="D236" s="5">
        <v>7500</v>
      </c>
      <c r="E236" s="5">
        <v>8181</v>
      </c>
      <c r="F236" s="3">
        <f>D236*1.07255</f>
        <v>8044.1249999999991</v>
      </c>
      <c r="G236" s="3">
        <f>E236*1.07255</f>
        <v>8774.5315499999997</v>
      </c>
      <c r="H236" s="6">
        <f t="shared" si="39"/>
        <v>730.40655000000061</v>
      </c>
      <c r="I236" s="26">
        <f t="shared" si="40"/>
        <v>1.0908</v>
      </c>
      <c r="J236" t="s">
        <v>18</v>
      </c>
      <c r="K236">
        <v>149</v>
      </c>
      <c r="L236" s="7">
        <f t="shared" si="41"/>
        <v>53.987416107382543</v>
      </c>
      <c r="M236" t="s">
        <v>105</v>
      </c>
      <c r="N236" t="s">
        <v>106</v>
      </c>
      <c r="O236">
        <v>1503378000</v>
      </c>
      <c r="P236">
        <v>1503982800</v>
      </c>
      <c r="Q236" s="15">
        <f t="shared" si="42"/>
        <v>43393.208333333328</v>
      </c>
      <c r="R236" s="11">
        <f t="shared" si="43"/>
        <v>43400.208333333328</v>
      </c>
      <c r="S236" t="b">
        <v>0</v>
      </c>
      <c r="T236" t="b">
        <v>1</v>
      </c>
      <c r="U236" t="s">
        <v>87</v>
      </c>
      <c r="V236" t="s">
        <v>2054</v>
      </c>
      <c r="W236" t="s">
        <v>2055</v>
      </c>
    </row>
    <row r="237" spans="1:23" ht="31.2" x14ac:dyDescent="0.3">
      <c r="A237">
        <v>235</v>
      </c>
      <c r="B237" t="s">
        <v>520</v>
      </c>
      <c r="C237" s="2" t="s">
        <v>521</v>
      </c>
      <c r="D237" s="5">
        <v>8600</v>
      </c>
      <c r="E237" s="5">
        <v>3589</v>
      </c>
      <c r="F237">
        <f>D237</f>
        <v>8600</v>
      </c>
      <c r="G237">
        <f>E237</f>
        <v>3589</v>
      </c>
      <c r="H237" s="6">
        <f t="shared" si="39"/>
        <v>-5011</v>
      </c>
      <c r="I237" s="26">
        <f t="shared" si="40"/>
        <v>0.41732558139534881</v>
      </c>
      <c r="J237" t="s">
        <v>12</v>
      </c>
      <c r="K237">
        <v>92</v>
      </c>
      <c r="L237" s="7">
        <f t="shared" si="41"/>
        <v>93.478260869565219</v>
      </c>
      <c r="M237" t="s">
        <v>19</v>
      </c>
      <c r="N237" t="s">
        <v>20</v>
      </c>
      <c r="O237">
        <v>1486965600</v>
      </c>
      <c r="P237">
        <v>1487397600</v>
      </c>
      <c r="Q237" s="15">
        <f t="shared" si="42"/>
        <v>43203.25</v>
      </c>
      <c r="R237" s="11">
        <f t="shared" si="43"/>
        <v>43208.25</v>
      </c>
      <c r="S237" t="b">
        <v>0</v>
      </c>
      <c r="T237" t="b">
        <v>0</v>
      </c>
      <c r="U237" t="s">
        <v>69</v>
      </c>
      <c r="V237" t="s">
        <v>2045</v>
      </c>
      <c r="W237" t="s">
        <v>2053</v>
      </c>
    </row>
    <row r="238" spans="1:23" x14ac:dyDescent="0.3">
      <c r="A238">
        <v>236</v>
      </c>
      <c r="B238" t="s">
        <v>522</v>
      </c>
      <c r="C238" s="2" t="s">
        <v>523</v>
      </c>
      <c r="D238" s="5">
        <v>39500</v>
      </c>
      <c r="E238" s="5">
        <v>4323</v>
      </c>
      <c r="F238" s="3">
        <f>D238*0.6956</f>
        <v>27476.2</v>
      </c>
      <c r="G238" s="3">
        <f>E238*0.6956</f>
        <v>3007.0787999999998</v>
      </c>
      <c r="H238" s="6">
        <f t="shared" si="39"/>
        <v>-24469.121200000001</v>
      </c>
      <c r="I238" s="26">
        <f t="shared" si="40"/>
        <v>0.10944303797468354</v>
      </c>
      <c r="J238" t="s">
        <v>12</v>
      </c>
      <c r="K238">
        <v>57</v>
      </c>
      <c r="L238" s="7">
        <f t="shared" si="41"/>
        <v>482.03859649122808</v>
      </c>
      <c r="M238" t="s">
        <v>24</v>
      </c>
      <c r="N238" t="s">
        <v>25</v>
      </c>
      <c r="O238">
        <v>1561438800</v>
      </c>
      <c r="P238">
        <v>1562043600</v>
      </c>
      <c r="Q238" s="15">
        <f t="shared" si="42"/>
        <v>44065.208333333328</v>
      </c>
      <c r="R238" s="11">
        <f t="shared" si="43"/>
        <v>44072.208333333328</v>
      </c>
      <c r="S238" t="b">
        <v>0</v>
      </c>
      <c r="T238" t="b">
        <v>1</v>
      </c>
      <c r="U238" t="s">
        <v>21</v>
      </c>
      <c r="V238" t="s">
        <v>2039</v>
      </c>
      <c r="W238" t="s">
        <v>2040</v>
      </c>
    </row>
    <row r="239" spans="1:23" ht="31.2" x14ac:dyDescent="0.3">
      <c r="A239">
        <v>237</v>
      </c>
      <c r="B239" t="s">
        <v>524</v>
      </c>
      <c r="C239" s="2" t="s">
        <v>525</v>
      </c>
      <c r="D239" s="5">
        <v>9300</v>
      </c>
      <c r="E239" s="5">
        <v>14822</v>
      </c>
      <c r="F239">
        <f>D239</f>
        <v>9300</v>
      </c>
      <c r="G239">
        <f>E239</f>
        <v>14822</v>
      </c>
      <c r="H239" s="6">
        <f t="shared" si="39"/>
        <v>5522</v>
      </c>
      <c r="I239" s="26">
        <f t="shared" si="40"/>
        <v>1.593763440860215</v>
      </c>
      <c r="J239" t="s">
        <v>18</v>
      </c>
      <c r="K239">
        <v>329</v>
      </c>
      <c r="L239" s="7">
        <f t="shared" si="41"/>
        <v>28.267477203647417</v>
      </c>
      <c r="M239" t="s">
        <v>19</v>
      </c>
      <c r="N239" t="s">
        <v>20</v>
      </c>
      <c r="O239">
        <v>1398402000</v>
      </c>
      <c r="P239">
        <v>1398574800</v>
      </c>
      <c r="Q239" s="15">
        <f t="shared" si="42"/>
        <v>42178.208333333336</v>
      </c>
      <c r="R239" s="11">
        <f t="shared" si="43"/>
        <v>42180.208333333336</v>
      </c>
      <c r="S239" t="b">
        <v>0</v>
      </c>
      <c r="T239" t="b">
        <v>0</v>
      </c>
      <c r="U239" t="s">
        <v>69</v>
      </c>
      <c r="V239" t="s">
        <v>2045</v>
      </c>
      <c r="W239" t="s">
        <v>2053</v>
      </c>
    </row>
    <row r="240" spans="1:23" x14ac:dyDescent="0.3">
      <c r="A240">
        <v>238</v>
      </c>
      <c r="B240" t="s">
        <v>526</v>
      </c>
      <c r="C240" s="2" t="s">
        <v>527</v>
      </c>
      <c r="D240" s="5">
        <v>2400</v>
      </c>
      <c r="E240" s="5">
        <v>10138</v>
      </c>
      <c r="F240" s="3">
        <f>D240*0.144105</f>
        <v>345.85200000000003</v>
      </c>
      <c r="G240" s="3">
        <f>E240*0.144105</f>
        <v>1460.93649</v>
      </c>
      <c r="H240" s="6">
        <f t="shared" si="39"/>
        <v>1115.08449</v>
      </c>
      <c r="I240" s="26">
        <f t="shared" si="40"/>
        <v>4.2241666666666662</v>
      </c>
      <c r="J240" t="s">
        <v>18</v>
      </c>
      <c r="K240">
        <v>97</v>
      </c>
      <c r="L240" s="7">
        <f t="shared" si="41"/>
        <v>3.5654845360824745</v>
      </c>
      <c r="M240" t="s">
        <v>34</v>
      </c>
      <c r="N240" t="s">
        <v>35</v>
      </c>
      <c r="O240">
        <v>1513231200</v>
      </c>
      <c r="P240">
        <v>1515391200</v>
      </c>
      <c r="Q240" s="15">
        <f t="shared" si="42"/>
        <v>43507.25</v>
      </c>
      <c r="R240" s="11">
        <f t="shared" si="43"/>
        <v>43532.25</v>
      </c>
      <c r="S240" t="b">
        <v>0</v>
      </c>
      <c r="T240" t="b">
        <v>1</v>
      </c>
      <c r="U240" t="s">
        <v>31</v>
      </c>
      <c r="V240" t="s">
        <v>2043</v>
      </c>
      <c r="W240" t="s">
        <v>2044</v>
      </c>
    </row>
    <row r="241" spans="1:23" ht="31.2" x14ac:dyDescent="0.3">
      <c r="A241">
        <v>239</v>
      </c>
      <c r="B241" t="s">
        <v>528</v>
      </c>
      <c r="C241" s="2" t="s">
        <v>529</v>
      </c>
      <c r="D241" s="5">
        <v>3200</v>
      </c>
      <c r="E241" s="5">
        <v>3127</v>
      </c>
      <c r="F241">
        <f>D241</f>
        <v>3200</v>
      </c>
      <c r="G241">
        <f>E241</f>
        <v>3127</v>
      </c>
      <c r="H241" s="6">
        <f t="shared" si="39"/>
        <v>-73</v>
      </c>
      <c r="I241" s="26">
        <f t="shared" si="40"/>
        <v>0.97718749999999999</v>
      </c>
      <c r="J241" t="s">
        <v>12</v>
      </c>
      <c r="K241">
        <v>41</v>
      </c>
      <c r="L241" s="7">
        <f t="shared" si="41"/>
        <v>78.048780487804876</v>
      </c>
      <c r="M241" t="s">
        <v>19</v>
      </c>
      <c r="N241" t="s">
        <v>20</v>
      </c>
      <c r="O241">
        <v>1440824400</v>
      </c>
      <c r="P241">
        <v>1441170000</v>
      </c>
      <c r="Q241" s="15">
        <f t="shared" si="42"/>
        <v>42669.208333333328</v>
      </c>
      <c r="R241" s="11">
        <f t="shared" si="43"/>
        <v>42673.208333333328</v>
      </c>
      <c r="S241" t="b">
        <v>0</v>
      </c>
      <c r="T241" t="b">
        <v>0</v>
      </c>
      <c r="U241" t="s">
        <v>63</v>
      </c>
      <c r="V241" t="s">
        <v>2041</v>
      </c>
      <c r="W241" t="s">
        <v>2050</v>
      </c>
    </row>
    <row r="242" spans="1:23" x14ac:dyDescent="0.3">
      <c r="A242">
        <v>240</v>
      </c>
      <c r="B242" t="s">
        <v>530</v>
      </c>
      <c r="C242" s="2" t="s">
        <v>531</v>
      </c>
      <c r="D242" s="5">
        <v>29400</v>
      </c>
      <c r="E242" s="5">
        <v>123124</v>
      </c>
      <c r="F242">
        <f>D242</f>
        <v>29400</v>
      </c>
      <c r="G242">
        <f>E242</f>
        <v>123124</v>
      </c>
      <c r="H242" s="6">
        <f t="shared" si="39"/>
        <v>93724</v>
      </c>
      <c r="I242" s="26">
        <f t="shared" si="40"/>
        <v>4.1878911564625847</v>
      </c>
      <c r="J242" t="s">
        <v>18</v>
      </c>
      <c r="K242">
        <v>1784</v>
      </c>
      <c r="L242" s="7">
        <f t="shared" si="41"/>
        <v>16.479820627802692</v>
      </c>
      <c r="M242" t="s">
        <v>19</v>
      </c>
      <c r="N242" t="s">
        <v>20</v>
      </c>
      <c r="O242">
        <v>1281070800</v>
      </c>
      <c r="P242">
        <v>1281157200</v>
      </c>
      <c r="Q242" s="15">
        <f t="shared" si="42"/>
        <v>40820.208333333336</v>
      </c>
      <c r="R242" s="11">
        <f t="shared" si="43"/>
        <v>40821.208333333336</v>
      </c>
      <c r="S242" t="b">
        <v>0</v>
      </c>
      <c r="T242" t="b">
        <v>0</v>
      </c>
      <c r="U242" t="s">
        <v>31</v>
      </c>
      <c r="V242" t="s">
        <v>2043</v>
      </c>
      <c r="W242" t="s">
        <v>2044</v>
      </c>
    </row>
    <row r="243" spans="1:23" ht="31.2" x14ac:dyDescent="0.3">
      <c r="A243">
        <v>241</v>
      </c>
      <c r="B243" t="s">
        <v>532</v>
      </c>
      <c r="C243" s="2" t="s">
        <v>533</v>
      </c>
      <c r="D243" s="5">
        <v>168500</v>
      </c>
      <c r="E243" s="5">
        <v>171729</v>
      </c>
      <c r="F243" s="3">
        <f>D243*0.6956</f>
        <v>117208.6</v>
      </c>
      <c r="G243" s="3">
        <f>E243*0.6956</f>
        <v>119454.6924</v>
      </c>
      <c r="H243" s="6">
        <f t="shared" si="39"/>
        <v>2246.0923999999941</v>
      </c>
      <c r="I243" s="26">
        <f t="shared" si="40"/>
        <v>1.0191632047477743</v>
      </c>
      <c r="J243" t="s">
        <v>18</v>
      </c>
      <c r="K243">
        <v>1684</v>
      </c>
      <c r="L243" s="7">
        <f t="shared" si="41"/>
        <v>69.601306413301671</v>
      </c>
      <c r="M243" t="s">
        <v>24</v>
      </c>
      <c r="N243" t="s">
        <v>25</v>
      </c>
      <c r="O243">
        <v>1397365200</v>
      </c>
      <c r="P243">
        <v>1398229200</v>
      </c>
      <c r="Q243" s="15">
        <f t="shared" si="42"/>
        <v>42166.208333333336</v>
      </c>
      <c r="R243" s="11">
        <f t="shared" si="43"/>
        <v>42176.208333333336</v>
      </c>
      <c r="S243" t="b">
        <v>0</v>
      </c>
      <c r="T243" t="b">
        <v>1</v>
      </c>
      <c r="U243" t="s">
        <v>66</v>
      </c>
      <c r="V243" t="s">
        <v>2051</v>
      </c>
      <c r="W243" t="s">
        <v>2052</v>
      </c>
    </row>
    <row r="244" spans="1:23" x14ac:dyDescent="0.3">
      <c r="A244">
        <v>242</v>
      </c>
      <c r="B244" t="s">
        <v>534</v>
      </c>
      <c r="C244" s="2" t="s">
        <v>535</v>
      </c>
      <c r="D244" s="5">
        <v>8400</v>
      </c>
      <c r="E244" s="5">
        <v>10729</v>
      </c>
      <c r="F244">
        <f t="shared" ref="F244:G249" si="49">D244</f>
        <v>8400</v>
      </c>
      <c r="G244">
        <f t="shared" si="49"/>
        <v>10729</v>
      </c>
      <c r="H244" s="6">
        <f t="shared" si="39"/>
        <v>2329</v>
      </c>
      <c r="I244" s="26">
        <f t="shared" si="40"/>
        <v>1.2772619047619047</v>
      </c>
      <c r="J244" t="s">
        <v>18</v>
      </c>
      <c r="K244">
        <v>250</v>
      </c>
      <c r="L244" s="7">
        <f t="shared" si="41"/>
        <v>33.6</v>
      </c>
      <c r="M244" t="s">
        <v>19</v>
      </c>
      <c r="N244" t="s">
        <v>20</v>
      </c>
      <c r="O244">
        <v>1494392400</v>
      </c>
      <c r="P244">
        <v>1495256400</v>
      </c>
      <c r="Q244" s="15">
        <f t="shared" si="42"/>
        <v>43289.208333333328</v>
      </c>
      <c r="R244" s="11">
        <f t="shared" si="43"/>
        <v>43299.208333333328</v>
      </c>
      <c r="S244" t="b">
        <v>0</v>
      </c>
      <c r="T244" t="b">
        <v>1</v>
      </c>
      <c r="U244" t="s">
        <v>21</v>
      </c>
      <c r="V244" t="s">
        <v>2039</v>
      </c>
      <c r="W244" t="s">
        <v>2040</v>
      </c>
    </row>
    <row r="245" spans="1:23" ht="31.2" x14ac:dyDescent="0.3">
      <c r="A245">
        <v>243</v>
      </c>
      <c r="B245" t="s">
        <v>536</v>
      </c>
      <c r="C245" s="2" t="s">
        <v>537</v>
      </c>
      <c r="D245" s="5">
        <v>2300</v>
      </c>
      <c r="E245" s="5">
        <v>10240</v>
      </c>
      <c r="F245">
        <f t="shared" si="49"/>
        <v>2300</v>
      </c>
      <c r="G245">
        <f t="shared" si="49"/>
        <v>10240</v>
      </c>
      <c r="H245" s="6">
        <f t="shared" si="39"/>
        <v>7940</v>
      </c>
      <c r="I245" s="26">
        <f t="shared" si="40"/>
        <v>4.4521739130434783</v>
      </c>
      <c r="J245" t="s">
        <v>18</v>
      </c>
      <c r="K245">
        <v>238</v>
      </c>
      <c r="L245" s="7">
        <f t="shared" si="41"/>
        <v>9.6638655462184868</v>
      </c>
      <c r="M245" t="s">
        <v>19</v>
      </c>
      <c r="N245" t="s">
        <v>20</v>
      </c>
      <c r="O245">
        <v>1520143200</v>
      </c>
      <c r="P245">
        <v>1520402400</v>
      </c>
      <c r="Q245" s="15">
        <f t="shared" si="42"/>
        <v>43587.25</v>
      </c>
      <c r="R245" s="11">
        <f t="shared" si="43"/>
        <v>43590.25</v>
      </c>
      <c r="S245" t="b">
        <v>0</v>
      </c>
      <c r="T245" t="b">
        <v>0</v>
      </c>
      <c r="U245" t="s">
        <v>31</v>
      </c>
      <c r="V245" t="s">
        <v>2043</v>
      </c>
      <c r="W245" t="s">
        <v>2044</v>
      </c>
    </row>
    <row r="246" spans="1:23" ht="31.2" x14ac:dyDescent="0.3">
      <c r="A246">
        <v>244</v>
      </c>
      <c r="B246" t="s">
        <v>538</v>
      </c>
      <c r="C246" s="2" t="s">
        <v>539</v>
      </c>
      <c r="D246" s="5">
        <v>700</v>
      </c>
      <c r="E246" s="5">
        <v>3988</v>
      </c>
      <c r="F246">
        <f t="shared" si="49"/>
        <v>700</v>
      </c>
      <c r="G246">
        <f t="shared" si="49"/>
        <v>3988</v>
      </c>
      <c r="H246" s="6">
        <f t="shared" si="39"/>
        <v>3288</v>
      </c>
      <c r="I246" s="26">
        <f t="shared" si="40"/>
        <v>5.6971428571428575</v>
      </c>
      <c r="J246" t="s">
        <v>18</v>
      </c>
      <c r="K246">
        <v>53</v>
      </c>
      <c r="L246" s="7">
        <f t="shared" si="41"/>
        <v>13.20754716981132</v>
      </c>
      <c r="M246" t="s">
        <v>19</v>
      </c>
      <c r="N246" t="s">
        <v>20</v>
      </c>
      <c r="O246">
        <v>1405314000</v>
      </c>
      <c r="P246">
        <v>1409806800</v>
      </c>
      <c r="Q246" s="15">
        <f t="shared" si="42"/>
        <v>42258.208333333336</v>
      </c>
      <c r="R246" s="11">
        <f t="shared" si="43"/>
        <v>42310.208333333336</v>
      </c>
      <c r="S246" t="b">
        <v>0</v>
      </c>
      <c r="T246" t="b">
        <v>0</v>
      </c>
      <c r="U246" t="s">
        <v>31</v>
      </c>
      <c r="V246" t="s">
        <v>2043</v>
      </c>
      <c r="W246" t="s">
        <v>2044</v>
      </c>
    </row>
    <row r="247" spans="1:23" x14ac:dyDescent="0.3">
      <c r="A247">
        <v>245</v>
      </c>
      <c r="B247" t="s">
        <v>540</v>
      </c>
      <c r="C247" s="2" t="s">
        <v>541</v>
      </c>
      <c r="D247" s="5">
        <v>2900</v>
      </c>
      <c r="E247" s="5">
        <v>14771</v>
      </c>
      <c r="F247">
        <f t="shared" si="49"/>
        <v>2900</v>
      </c>
      <c r="G247">
        <f t="shared" si="49"/>
        <v>14771</v>
      </c>
      <c r="H247" s="6">
        <f t="shared" si="39"/>
        <v>11871</v>
      </c>
      <c r="I247" s="26">
        <f t="shared" si="40"/>
        <v>5.0934482758620687</v>
      </c>
      <c r="J247" t="s">
        <v>18</v>
      </c>
      <c r="K247">
        <v>214</v>
      </c>
      <c r="L247" s="7">
        <f t="shared" si="41"/>
        <v>13.551401869158878</v>
      </c>
      <c r="M247" t="s">
        <v>19</v>
      </c>
      <c r="N247" t="s">
        <v>20</v>
      </c>
      <c r="O247">
        <v>1396846800</v>
      </c>
      <c r="P247">
        <v>1396933200</v>
      </c>
      <c r="Q247" s="15">
        <f t="shared" si="42"/>
        <v>42160.208333333336</v>
      </c>
      <c r="R247" s="11">
        <f t="shared" si="43"/>
        <v>42161.208333333336</v>
      </c>
      <c r="S247" t="b">
        <v>0</v>
      </c>
      <c r="T247" t="b">
        <v>0</v>
      </c>
      <c r="U247" t="s">
        <v>31</v>
      </c>
      <c r="V247" t="s">
        <v>2043</v>
      </c>
      <c r="W247" t="s">
        <v>2044</v>
      </c>
    </row>
    <row r="248" spans="1:23" ht="31.2" x14ac:dyDescent="0.3">
      <c r="A248">
        <v>246</v>
      </c>
      <c r="B248" t="s">
        <v>542</v>
      </c>
      <c r="C248" s="2" t="s">
        <v>543</v>
      </c>
      <c r="D248" s="5">
        <v>4500</v>
      </c>
      <c r="E248" s="5">
        <v>14649</v>
      </c>
      <c r="F248">
        <f t="shared" si="49"/>
        <v>4500</v>
      </c>
      <c r="G248">
        <f t="shared" si="49"/>
        <v>14649</v>
      </c>
      <c r="H248" s="6">
        <f t="shared" si="39"/>
        <v>10149</v>
      </c>
      <c r="I248" s="26">
        <f t="shared" si="40"/>
        <v>3.2553333333333332</v>
      </c>
      <c r="J248" t="s">
        <v>18</v>
      </c>
      <c r="K248">
        <v>222</v>
      </c>
      <c r="L248" s="7">
        <f t="shared" si="41"/>
        <v>20.27027027027027</v>
      </c>
      <c r="M248" t="s">
        <v>19</v>
      </c>
      <c r="N248" t="s">
        <v>20</v>
      </c>
      <c r="O248">
        <v>1375678800</v>
      </c>
      <c r="P248">
        <v>1376024400</v>
      </c>
      <c r="Q248" s="15">
        <f t="shared" si="42"/>
        <v>41915.208333333336</v>
      </c>
      <c r="R248" s="11">
        <f t="shared" si="43"/>
        <v>41919.208333333336</v>
      </c>
      <c r="S248" t="b">
        <v>0</v>
      </c>
      <c r="T248" t="b">
        <v>0</v>
      </c>
      <c r="U248" t="s">
        <v>26</v>
      </c>
      <c r="V248" t="s">
        <v>2041</v>
      </c>
      <c r="W248" t="s">
        <v>2042</v>
      </c>
    </row>
    <row r="249" spans="1:23" x14ac:dyDescent="0.3">
      <c r="A249">
        <v>247</v>
      </c>
      <c r="B249" t="s">
        <v>544</v>
      </c>
      <c r="C249" s="2" t="s">
        <v>545</v>
      </c>
      <c r="D249" s="5">
        <v>19800</v>
      </c>
      <c r="E249" s="5">
        <v>184658</v>
      </c>
      <c r="F249">
        <f t="shared" si="49"/>
        <v>19800</v>
      </c>
      <c r="G249">
        <f t="shared" si="49"/>
        <v>184658</v>
      </c>
      <c r="H249" s="6">
        <f t="shared" si="39"/>
        <v>164858</v>
      </c>
      <c r="I249" s="26">
        <f t="shared" si="40"/>
        <v>9.3261616161616168</v>
      </c>
      <c r="J249" t="s">
        <v>18</v>
      </c>
      <c r="K249">
        <v>1884</v>
      </c>
      <c r="L249" s="7">
        <f t="shared" si="41"/>
        <v>10.509554140127388</v>
      </c>
      <c r="M249" t="s">
        <v>19</v>
      </c>
      <c r="N249" t="s">
        <v>20</v>
      </c>
      <c r="O249">
        <v>1482386400</v>
      </c>
      <c r="P249">
        <v>1483682400</v>
      </c>
      <c r="Q249" s="15">
        <f t="shared" si="42"/>
        <v>43150.25</v>
      </c>
      <c r="R249" s="11">
        <f t="shared" si="43"/>
        <v>43165.25</v>
      </c>
      <c r="S249" t="b">
        <v>0</v>
      </c>
      <c r="T249" t="b">
        <v>1</v>
      </c>
      <c r="U249" t="s">
        <v>117</v>
      </c>
      <c r="V249" t="s">
        <v>2051</v>
      </c>
      <c r="W249" t="s">
        <v>2057</v>
      </c>
    </row>
    <row r="250" spans="1:23" x14ac:dyDescent="0.3">
      <c r="A250">
        <v>248</v>
      </c>
      <c r="B250" t="s">
        <v>546</v>
      </c>
      <c r="C250" s="2" t="s">
        <v>547</v>
      </c>
      <c r="D250" s="5">
        <v>6200</v>
      </c>
      <c r="E250" s="5">
        <v>13103</v>
      </c>
      <c r="F250" s="3">
        <f>D250*0.6956</f>
        <v>4312.72</v>
      </c>
      <c r="G250" s="3">
        <f>E250*0.6956</f>
        <v>9114.4467999999997</v>
      </c>
      <c r="H250" s="6">
        <f t="shared" si="39"/>
        <v>4801.7267999999995</v>
      </c>
      <c r="I250" s="26">
        <f t="shared" si="40"/>
        <v>2.1133870967741935</v>
      </c>
      <c r="J250" t="s">
        <v>18</v>
      </c>
      <c r="K250">
        <v>218</v>
      </c>
      <c r="L250" s="7">
        <f t="shared" si="41"/>
        <v>19.783119266055046</v>
      </c>
      <c r="M250" t="s">
        <v>24</v>
      </c>
      <c r="N250" t="s">
        <v>25</v>
      </c>
      <c r="O250">
        <v>1420005600</v>
      </c>
      <c r="P250">
        <v>1420437600</v>
      </c>
      <c r="Q250" s="15">
        <f t="shared" si="42"/>
        <v>42428.25</v>
      </c>
      <c r="R250" s="11">
        <f t="shared" si="43"/>
        <v>42433.25</v>
      </c>
      <c r="S250" t="b">
        <v>0</v>
      </c>
      <c r="T250" t="b">
        <v>0</v>
      </c>
      <c r="U250" t="s">
        <v>290</v>
      </c>
      <c r="V250" t="s">
        <v>2054</v>
      </c>
      <c r="W250" t="s">
        <v>2065</v>
      </c>
    </row>
    <row r="251" spans="1:23" x14ac:dyDescent="0.3">
      <c r="A251">
        <v>249</v>
      </c>
      <c r="B251" t="s">
        <v>548</v>
      </c>
      <c r="C251" s="2" t="s">
        <v>549</v>
      </c>
      <c r="D251" s="5">
        <v>61500</v>
      </c>
      <c r="E251" s="5">
        <v>168095</v>
      </c>
      <c r="F251">
        <f t="shared" ref="F251:G254" si="50">D251</f>
        <v>61500</v>
      </c>
      <c r="G251">
        <f t="shared" si="50"/>
        <v>168095</v>
      </c>
      <c r="H251" s="6">
        <f t="shared" si="39"/>
        <v>106595</v>
      </c>
      <c r="I251" s="26">
        <f t="shared" si="40"/>
        <v>2.7332520325203253</v>
      </c>
      <c r="J251" t="s">
        <v>18</v>
      </c>
      <c r="K251">
        <v>6465</v>
      </c>
      <c r="L251" s="7">
        <f t="shared" si="41"/>
        <v>9.5127610208816709</v>
      </c>
      <c r="M251" t="s">
        <v>19</v>
      </c>
      <c r="N251" t="s">
        <v>20</v>
      </c>
      <c r="O251">
        <v>1420178400</v>
      </c>
      <c r="P251">
        <v>1420783200</v>
      </c>
      <c r="Q251" s="15">
        <f t="shared" si="42"/>
        <v>42430.25</v>
      </c>
      <c r="R251" s="11">
        <f t="shared" si="43"/>
        <v>42437.25</v>
      </c>
      <c r="S251" t="b">
        <v>0</v>
      </c>
      <c r="T251" t="b">
        <v>0</v>
      </c>
      <c r="U251" t="s">
        <v>204</v>
      </c>
      <c r="V251" t="s">
        <v>2051</v>
      </c>
      <c r="W251" t="s">
        <v>2063</v>
      </c>
    </row>
    <row r="252" spans="1:23" x14ac:dyDescent="0.3">
      <c r="A252">
        <v>250</v>
      </c>
      <c r="B252" t="s">
        <v>550</v>
      </c>
      <c r="C252" s="2" t="s">
        <v>551</v>
      </c>
      <c r="D252" s="5">
        <v>100</v>
      </c>
      <c r="E252" s="5">
        <v>3</v>
      </c>
      <c r="F252">
        <f t="shared" si="50"/>
        <v>100</v>
      </c>
      <c r="G252">
        <f t="shared" si="50"/>
        <v>3</v>
      </c>
      <c r="H252" s="6">
        <f t="shared" si="39"/>
        <v>-97</v>
      </c>
      <c r="I252" s="26">
        <f t="shared" si="40"/>
        <v>0.03</v>
      </c>
      <c r="J252" t="s">
        <v>12</v>
      </c>
      <c r="K252">
        <v>1</v>
      </c>
      <c r="L252" s="7">
        <f t="shared" si="41"/>
        <v>100</v>
      </c>
      <c r="M252" t="s">
        <v>19</v>
      </c>
      <c r="N252" t="s">
        <v>20</v>
      </c>
      <c r="O252">
        <v>1264399200</v>
      </c>
      <c r="P252">
        <v>1267423200</v>
      </c>
      <c r="Q252" s="15">
        <f t="shared" si="42"/>
        <v>40627.25</v>
      </c>
      <c r="R252" s="11">
        <f t="shared" si="43"/>
        <v>40662.25</v>
      </c>
      <c r="S252" t="b">
        <v>0</v>
      </c>
      <c r="T252" t="b">
        <v>0</v>
      </c>
      <c r="U252" t="s">
        <v>21</v>
      </c>
      <c r="V252" t="s">
        <v>2039</v>
      </c>
      <c r="W252" t="s">
        <v>2040</v>
      </c>
    </row>
    <row r="253" spans="1:23" x14ac:dyDescent="0.3">
      <c r="A253">
        <v>251</v>
      </c>
      <c r="B253" t="s">
        <v>552</v>
      </c>
      <c r="C253" s="2" t="s">
        <v>553</v>
      </c>
      <c r="D253" s="5">
        <v>7100</v>
      </c>
      <c r="E253" s="5">
        <v>3840</v>
      </c>
      <c r="F253">
        <f t="shared" si="50"/>
        <v>7100</v>
      </c>
      <c r="G253">
        <f t="shared" si="50"/>
        <v>3840</v>
      </c>
      <c r="H253" s="6">
        <f t="shared" si="39"/>
        <v>-3260</v>
      </c>
      <c r="I253" s="26">
        <f t="shared" si="40"/>
        <v>0.54084507042253516</v>
      </c>
      <c r="J253" t="s">
        <v>12</v>
      </c>
      <c r="K253">
        <v>101</v>
      </c>
      <c r="L253" s="7">
        <f t="shared" si="41"/>
        <v>70.297029702970292</v>
      </c>
      <c r="M253" t="s">
        <v>19</v>
      </c>
      <c r="N253" t="s">
        <v>20</v>
      </c>
      <c r="O253">
        <v>1355032800</v>
      </c>
      <c r="P253">
        <v>1355205600</v>
      </c>
      <c r="Q253" s="15">
        <f t="shared" si="42"/>
        <v>41676.25</v>
      </c>
      <c r="R253" s="11">
        <f t="shared" si="43"/>
        <v>41678.25</v>
      </c>
      <c r="S253" t="b">
        <v>0</v>
      </c>
      <c r="T253" t="b">
        <v>0</v>
      </c>
      <c r="U253" t="s">
        <v>31</v>
      </c>
      <c r="V253" t="s">
        <v>2043</v>
      </c>
      <c r="W253" t="s">
        <v>2044</v>
      </c>
    </row>
    <row r="254" spans="1:23" ht="31.2" x14ac:dyDescent="0.3">
      <c r="A254">
        <v>252</v>
      </c>
      <c r="B254" t="s">
        <v>554</v>
      </c>
      <c r="C254" s="2" t="s">
        <v>555</v>
      </c>
      <c r="D254" s="5">
        <v>1000</v>
      </c>
      <c r="E254" s="5">
        <v>6263</v>
      </c>
      <c r="F254">
        <f t="shared" si="50"/>
        <v>1000</v>
      </c>
      <c r="G254">
        <f t="shared" si="50"/>
        <v>6263</v>
      </c>
      <c r="H254" s="6">
        <f t="shared" si="39"/>
        <v>5263</v>
      </c>
      <c r="I254" s="26">
        <f t="shared" si="40"/>
        <v>6.2629999999999999</v>
      </c>
      <c r="J254" t="s">
        <v>18</v>
      </c>
      <c r="K254">
        <v>59</v>
      </c>
      <c r="L254" s="7">
        <f t="shared" si="41"/>
        <v>16.949152542372882</v>
      </c>
      <c r="M254" t="s">
        <v>19</v>
      </c>
      <c r="N254" t="s">
        <v>20</v>
      </c>
      <c r="O254">
        <v>1382677200</v>
      </c>
      <c r="P254">
        <v>1383109200</v>
      </c>
      <c r="Q254" s="15">
        <f t="shared" si="42"/>
        <v>41996.208333333336</v>
      </c>
      <c r="R254" s="11">
        <f t="shared" si="43"/>
        <v>42001.208333333336</v>
      </c>
      <c r="S254" t="b">
        <v>0</v>
      </c>
      <c r="T254" t="b">
        <v>0</v>
      </c>
      <c r="U254" t="s">
        <v>31</v>
      </c>
      <c r="V254" t="s">
        <v>2043</v>
      </c>
      <c r="W254" t="s">
        <v>2044</v>
      </c>
    </row>
    <row r="255" spans="1:23" x14ac:dyDescent="0.3">
      <c r="A255">
        <v>253</v>
      </c>
      <c r="B255" t="s">
        <v>556</v>
      </c>
      <c r="C255" s="2" t="s">
        <v>557</v>
      </c>
      <c r="D255" s="5">
        <v>121500</v>
      </c>
      <c r="E255" s="5">
        <v>108161</v>
      </c>
      <c r="F255" s="3">
        <f>D255*0.7464</f>
        <v>90687.599999999991</v>
      </c>
      <c r="G255" s="3">
        <f>E255*0.7464</f>
        <v>80731.3704</v>
      </c>
      <c r="H255" s="6">
        <f t="shared" si="39"/>
        <v>-9956.2295999999915</v>
      </c>
      <c r="I255" s="26">
        <f t="shared" si="40"/>
        <v>0.89021399176954741</v>
      </c>
      <c r="J255" t="s">
        <v>12</v>
      </c>
      <c r="K255">
        <v>1335</v>
      </c>
      <c r="L255" s="7">
        <f t="shared" si="41"/>
        <v>67.930786516853928</v>
      </c>
      <c r="M255" t="s">
        <v>13</v>
      </c>
      <c r="N255" t="s">
        <v>14</v>
      </c>
      <c r="O255">
        <v>1302238800</v>
      </c>
      <c r="P255">
        <v>1303275600</v>
      </c>
      <c r="Q255" s="15">
        <f t="shared" si="42"/>
        <v>41065.208333333336</v>
      </c>
      <c r="R255" s="11">
        <f t="shared" si="43"/>
        <v>41077.208333333336</v>
      </c>
      <c r="S255" t="b">
        <v>0</v>
      </c>
      <c r="T255" t="b">
        <v>0</v>
      </c>
      <c r="U255" t="s">
        <v>51</v>
      </c>
      <c r="V255" t="s">
        <v>2045</v>
      </c>
      <c r="W255" t="s">
        <v>2048</v>
      </c>
    </row>
    <row r="256" spans="1:23" ht="31.2" x14ac:dyDescent="0.3">
      <c r="A256">
        <v>254</v>
      </c>
      <c r="B256" t="s">
        <v>558</v>
      </c>
      <c r="C256" s="2" t="s">
        <v>559</v>
      </c>
      <c r="D256" s="5">
        <v>4600</v>
      </c>
      <c r="E256" s="5">
        <v>8505</v>
      </c>
      <c r="F256">
        <f>D256</f>
        <v>4600</v>
      </c>
      <c r="G256">
        <f>E256</f>
        <v>8505</v>
      </c>
      <c r="H256" s="6">
        <f t="shared" si="39"/>
        <v>3905</v>
      </c>
      <c r="I256" s="26">
        <f t="shared" si="40"/>
        <v>1.8489130434782608</v>
      </c>
      <c r="J256" t="s">
        <v>18</v>
      </c>
      <c r="K256">
        <v>88</v>
      </c>
      <c r="L256" s="7">
        <f t="shared" si="41"/>
        <v>52.272727272727273</v>
      </c>
      <c r="M256" t="s">
        <v>19</v>
      </c>
      <c r="N256" t="s">
        <v>20</v>
      </c>
      <c r="O256">
        <v>1487656800</v>
      </c>
      <c r="P256">
        <v>1487829600</v>
      </c>
      <c r="Q256" s="15">
        <f t="shared" si="42"/>
        <v>43211.25</v>
      </c>
      <c r="R256" s="11">
        <f t="shared" si="43"/>
        <v>43213.25</v>
      </c>
      <c r="S256" t="b">
        <v>0</v>
      </c>
      <c r="T256" t="b">
        <v>0</v>
      </c>
      <c r="U256" t="s">
        <v>66</v>
      </c>
      <c r="V256" t="s">
        <v>2051</v>
      </c>
      <c r="W256" t="s">
        <v>2052</v>
      </c>
    </row>
    <row r="257" spans="1:23" ht="31.2" x14ac:dyDescent="0.3">
      <c r="A257">
        <v>255</v>
      </c>
      <c r="B257" t="s">
        <v>560</v>
      </c>
      <c r="C257" s="2" t="s">
        <v>561</v>
      </c>
      <c r="D257" s="5">
        <v>80500</v>
      </c>
      <c r="E257" s="5">
        <v>96735</v>
      </c>
      <c r="F257">
        <f>D257</f>
        <v>80500</v>
      </c>
      <c r="G257">
        <f>E257</f>
        <v>96735</v>
      </c>
      <c r="H257" s="6">
        <f t="shared" si="39"/>
        <v>16235</v>
      </c>
      <c r="I257" s="26">
        <f t="shared" si="40"/>
        <v>1.2016770186335404</v>
      </c>
      <c r="J257" t="s">
        <v>18</v>
      </c>
      <c r="K257">
        <v>1697</v>
      </c>
      <c r="L257" s="7">
        <f t="shared" si="41"/>
        <v>47.436652916912195</v>
      </c>
      <c r="M257" t="s">
        <v>19</v>
      </c>
      <c r="N257" t="s">
        <v>20</v>
      </c>
      <c r="O257">
        <v>1297836000</v>
      </c>
      <c r="P257">
        <v>1298268000</v>
      </c>
      <c r="Q257" s="15">
        <f t="shared" si="42"/>
        <v>41014.25</v>
      </c>
      <c r="R257" s="11">
        <f t="shared" si="43"/>
        <v>41019.25</v>
      </c>
      <c r="S257" t="b">
        <v>0</v>
      </c>
      <c r="T257" t="b">
        <v>1</v>
      </c>
      <c r="U257" t="s">
        <v>21</v>
      </c>
      <c r="V257" t="s">
        <v>2039</v>
      </c>
      <c r="W257" t="s">
        <v>2040</v>
      </c>
    </row>
    <row r="258" spans="1:23" x14ac:dyDescent="0.3">
      <c r="A258">
        <v>256</v>
      </c>
      <c r="B258" t="s">
        <v>562</v>
      </c>
      <c r="C258" s="2" t="s">
        <v>563</v>
      </c>
      <c r="D258" s="5">
        <v>4100</v>
      </c>
      <c r="E258" s="5">
        <v>959</v>
      </c>
      <c r="F258" s="3">
        <f>D258*1.20458</f>
        <v>4938.7780000000002</v>
      </c>
      <c r="G258" s="3">
        <f>E258*1.20458</f>
        <v>1155.1922199999999</v>
      </c>
      <c r="H258" s="6">
        <f t="shared" ref="H258:H321" si="51">G258-F258</f>
        <v>-3783.5857800000003</v>
      </c>
      <c r="I258" s="26">
        <f t="shared" ref="I258:I321" si="52">G258/F258</f>
        <v>0.2339024390243902</v>
      </c>
      <c r="J258" t="s">
        <v>12</v>
      </c>
      <c r="K258">
        <v>15</v>
      </c>
      <c r="L258" s="7">
        <f t="shared" ref="L258:L321" si="53">IF(G258=0,0,F258/K258)</f>
        <v>329.25186666666667</v>
      </c>
      <c r="M258" t="s">
        <v>38</v>
      </c>
      <c r="N258" t="s">
        <v>39</v>
      </c>
      <c r="O258">
        <v>1453615200</v>
      </c>
      <c r="P258">
        <v>1456812000</v>
      </c>
      <c r="Q258" s="15">
        <f t="shared" ref="Q258:Q321" si="54">(((O258/60)/60)/24)+DATE(1970,15,1)</f>
        <v>42817.25</v>
      </c>
      <c r="R258" s="11">
        <f t="shared" ref="R258:R321" si="55">(((P258/60)/60)/24)+DATE(1970,15,1)</f>
        <v>42854.25</v>
      </c>
      <c r="S258" t="b">
        <v>0</v>
      </c>
      <c r="T258" t="b">
        <v>0</v>
      </c>
      <c r="U258" t="s">
        <v>21</v>
      </c>
      <c r="V258" t="s">
        <v>2039</v>
      </c>
      <c r="W258" t="s">
        <v>2040</v>
      </c>
    </row>
    <row r="259" spans="1:23" x14ac:dyDescent="0.3">
      <c r="A259">
        <v>257</v>
      </c>
      <c r="B259" t="s">
        <v>564</v>
      </c>
      <c r="C259" s="2" t="s">
        <v>565</v>
      </c>
      <c r="D259" s="5">
        <v>5700</v>
      </c>
      <c r="E259" s="5">
        <v>8322</v>
      </c>
      <c r="F259">
        <f t="shared" ref="F259:F267" si="56">D259</f>
        <v>5700</v>
      </c>
      <c r="G259">
        <f t="shared" ref="G259:G267" si="57">E259</f>
        <v>8322</v>
      </c>
      <c r="H259" s="6">
        <f t="shared" si="51"/>
        <v>2622</v>
      </c>
      <c r="I259" s="26">
        <f t="shared" si="52"/>
        <v>1.46</v>
      </c>
      <c r="J259" t="s">
        <v>18</v>
      </c>
      <c r="K259">
        <v>92</v>
      </c>
      <c r="L259" s="7">
        <f t="shared" si="53"/>
        <v>61.956521739130437</v>
      </c>
      <c r="M259" t="s">
        <v>19</v>
      </c>
      <c r="N259" t="s">
        <v>20</v>
      </c>
      <c r="O259">
        <v>1362463200</v>
      </c>
      <c r="P259">
        <v>1363669200</v>
      </c>
      <c r="Q259" s="15">
        <f t="shared" si="54"/>
        <v>41762.25</v>
      </c>
      <c r="R259" s="11">
        <f t="shared" si="55"/>
        <v>41776.208333333336</v>
      </c>
      <c r="S259" t="b">
        <v>0</v>
      </c>
      <c r="T259" t="b">
        <v>0</v>
      </c>
      <c r="U259" t="s">
        <v>31</v>
      </c>
      <c r="V259" t="s">
        <v>2043</v>
      </c>
      <c r="W259" t="s">
        <v>2044</v>
      </c>
    </row>
    <row r="260" spans="1:23" x14ac:dyDescent="0.3">
      <c r="A260">
        <v>258</v>
      </c>
      <c r="B260" t="s">
        <v>566</v>
      </c>
      <c r="C260" s="2" t="s">
        <v>567</v>
      </c>
      <c r="D260" s="5">
        <v>5000</v>
      </c>
      <c r="E260" s="5">
        <v>13424</v>
      </c>
      <c r="F260">
        <f t="shared" si="56"/>
        <v>5000</v>
      </c>
      <c r="G260">
        <f t="shared" si="57"/>
        <v>13424</v>
      </c>
      <c r="H260" s="6">
        <f t="shared" si="51"/>
        <v>8424</v>
      </c>
      <c r="I260" s="26">
        <f t="shared" si="52"/>
        <v>2.6848000000000001</v>
      </c>
      <c r="J260" t="s">
        <v>18</v>
      </c>
      <c r="K260">
        <v>186</v>
      </c>
      <c r="L260" s="7">
        <f t="shared" si="53"/>
        <v>26.881720430107528</v>
      </c>
      <c r="M260" t="s">
        <v>19</v>
      </c>
      <c r="N260" t="s">
        <v>20</v>
      </c>
      <c r="O260">
        <v>1481176800</v>
      </c>
      <c r="P260">
        <v>1482904800</v>
      </c>
      <c r="Q260" s="15">
        <f t="shared" si="54"/>
        <v>43136.25</v>
      </c>
      <c r="R260" s="11">
        <f t="shared" si="55"/>
        <v>43156.25</v>
      </c>
      <c r="S260" t="b">
        <v>0</v>
      </c>
      <c r="T260" t="b">
        <v>1</v>
      </c>
      <c r="U260" t="s">
        <v>31</v>
      </c>
      <c r="V260" t="s">
        <v>2043</v>
      </c>
      <c r="W260" t="s">
        <v>2044</v>
      </c>
    </row>
    <row r="261" spans="1:23" ht="31.2" x14ac:dyDescent="0.3">
      <c r="A261">
        <v>259</v>
      </c>
      <c r="B261" t="s">
        <v>568</v>
      </c>
      <c r="C261" s="2" t="s">
        <v>569</v>
      </c>
      <c r="D261" s="5">
        <v>1800</v>
      </c>
      <c r="E261" s="5">
        <v>10755</v>
      </c>
      <c r="F261">
        <f t="shared" si="56"/>
        <v>1800</v>
      </c>
      <c r="G261">
        <f t="shared" si="57"/>
        <v>10755</v>
      </c>
      <c r="H261" s="6">
        <f t="shared" si="51"/>
        <v>8955</v>
      </c>
      <c r="I261" s="26">
        <f t="shared" si="52"/>
        <v>5.9749999999999996</v>
      </c>
      <c r="J261" t="s">
        <v>18</v>
      </c>
      <c r="K261">
        <v>138</v>
      </c>
      <c r="L261" s="7">
        <f t="shared" si="53"/>
        <v>13.043478260869565</v>
      </c>
      <c r="M261" t="s">
        <v>19</v>
      </c>
      <c r="N261" t="s">
        <v>20</v>
      </c>
      <c r="O261">
        <v>1354946400</v>
      </c>
      <c r="P261">
        <v>1356588000</v>
      </c>
      <c r="Q261" s="15">
        <f t="shared" si="54"/>
        <v>41675.25</v>
      </c>
      <c r="R261" s="11">
        <f t="shared" si="55"/>
        <v>41694.25</v>
      </c>
      <c r="S261" t="b">
        <v>1</v>
      </c>
      <c r="T261" t="b">
        <v>0</v>
      </c>
      <c r="U261" t="s">
        <v>120</v>
      </c>
      <c r="V261" t="s">
        <v>2058</v>
      </c>
      <c r="W261" t="s">
        <v>2059</v>
      </c>
    </row>
    <row r="262" spans="1:23" x14ac:dyDescent="0.3">
      <c r="A262">
        <v>260</v>
      </c>
      <c r="B262" t="s">
        <v>570</v>
      </c>
      <c r="C262" s="2" t="s">
        <v>571</v>
      </c>
      <c r="D262" s="5">
        <v>6300</v>
      </c>
      <c r="E262" s="5">
        <v>9935</v>
      </c>
      <c r="F262">
        <f t="shared" si="56"/>
        <v>6300</v>
      </c>
      <c r="G262">
        <f t="shared" si="57"/>
        <v>9935</v>
      </c>
      <c r="H262" s="6">
        <f t="shared" si="51"/>
        <v>3635</v>
      </c>
      <c r="I262" s="26">
        <f t="shared" si="52"/>
        <v>1.5769841269841269</v>
      </c>
      <c r="J262" t="s">
        <v>18</v>
      </c>
      <c r="K262">
        <v>261</v>
      </c>
      <c r="L262" s="7">
        <f t="shared" si="53"/>
        <v>24.137931034482758</v>
      </c>
      <c r="M262" t="s">
        <v>19</v>
      </c>
      <c r="N262" t="s">
        <v>20</v>
      </c>
      <c r="O262">
        <v>1348808400</v>
      </c>
      <c r="P262">
        <v>1349845200</v>
      </c>
      <c r="Q262" s="15">
        <f t="shared" si="54"/>
        <v>41604.208333333336</v>
      </c>
      <c r="R262" s="11">
        <f t="shared" si="55"/>
        <v>41616.208333333336</v>
      </c>
      <c r="S262" t="b">
        <v>0</v>
      </c>
      <c r="T262" t="b">
        <v>0</v>
      </c>
      <c r="U262" t="s">
        <v>21</v>
      </c>
      <c r="V262" t="s">
        <v>2039</v>
      </c>
      <c r="W262" t="s">
        <v>2040</v>
      </c>
    </row>
    <row r="263" spans="1:23" ht="31.2" x14ac:dyDescent="0.3">
      <c r="A263">
        <v>261</v>
      </c>
      <c r="B263" t="s">
        <v>572</v>
      </c>
      <c r="C263" s="2" t="s">
        <v>573</v>
      </c>
      <c r="D263" s="5">
        <v>84300</v>
      </c>
      <c r="E263" s="5">
        <v>26303</v>
      </c>
      <c r="F263">
        <f t="shared" si="56"/>
        <v>84300</v>
      </c>
      <c r="G263">
        <f t="shared" si="57"/>
        <v>26303</v>
      </c>
      <c r="H263" s="6">
        <f t="shared" si="51"/>
        <v>-57997</v>
      </c>
      <c r="I263" s="26">
        <f t="shared" si="52"/>
        <v>0.31201660735468567</v>
      </c>
      <c r="J263" t="s">
        <v>12</v>
      </c>
      <c r="K263">
        <v>454</v>
      </c>
      <c r="L263" s="7">
        <f t="shared" si="53"/>
        <v>185.68281938325993</v>
      </c>
      <c r="M263" t="s">
        <v>19</v>
      </c>
      <c r="N263" t="s">
        <v>20</v>
      </c>
      <c r="O263">
        <v>1282712400</v>
      </c>
      <c r="P263">
        <v>1283058000</v>
      </c>
      <c r="Q263" s="15">
        <f t="shared" si="54"/>
        <v>40839.208333333336</v>
      </c>
      <c r="R263" s="11">
        <f t="shared" si="55"/>
        <v>40843.208333333336</v>
      </c>
      <c r="S263" t="b">
        <v>0</v>
      </c>
      <c r="T263" t="b">
        <v>1</v>
      </c>
      <c r="U263" t="s">
        <v>21</v>
      </c>
      <c r="V263" t="s">
        <v>2039</v>
      </c>
      <c r="W263" t="s">
        <v>2040</v>
      </c>
    </row>
    <row r="264" spans="1:23" x14ac:dyDescent="0.3">
      <c r="A264">
        <v>262</v>
      </c>
      <c r="B264" t="s">
        <v>574</v>
      </c>
      <c r="C264" s="2" t="s">
        <v>575</v>
      </c>
      <c r="D264" s="5">
        <v>1700</v>
      </c>
      <c r="E264" s="5">
        <v>5328</v>
      </c>
      <c r="F264">
        <f t="shared" si="56"/>
        <v>1700</v>
      </c>
      <c r="G264">
        <f t="shared" si="57"/>
        <v>5328</v>
      </c>
      <c r="H264" s="6">
        <f t="shared" si="51"/>
        <v>3628</v>
      </c>
      <c r="I264" s="26">
        <f t="shared" si="52"/>
        <v>3.1341176470588237</v>
      </c>
      <c r="J264" t="s">
        <v>18</v>
      </c>
      <c r="K264">
        <v>107</v>
      </c>
      <c r="L264" s="7">
        <f t="shared" si="53"/>
        <v>15.88785046728972</v>
      </c>
      <c r="M264" t="s">
        <v>19</v>
      </c>
      <c r="N264" t="s">
        <v>20</v>
      </c>
      <c r="O264">
        <v>1301979600</v>
      </c>
      <c r="P264">
        <v>1304226000</v>
      </c>
      <c r="Q264" s="15">
        <f t="shared" si="54"/>
        <v>41062.208333333336</v>
      </c>
      <c r="R264" s="11">
        <f t="shared" si="55"/>
        <v>41088.208333333336</v>
      </c>
      <c r="S264" t="b">
        <v>0</v>
      </c>
      <c r="T264" t="b">
        <v>1</v>
      </c>
      <c r="U264" t="s">
        <v>58</v>
      </c>
      <c r="V264" t="s">
        <v>2039</v>
      </c>
      <c r="W264" t="s">
        <v>2049</v>
      </c>
    </row>
    <row r="265" spans="1:23" x14ac:dyDescent="0.3">
      <c r="A265">
        <v>263</v>
      </c>
      <c r="B265" t="s">
        <v>576</v>
      </c>
      <c r="C265" s="2" t="s">
        <v>577</v>
      </c>
      <c r="D265" s="5">
        <v>2900</v>
      </c>
      <c r="E265" s="5">
        <v>10756</v>
      </c>
      <c r="F265">
        <f t="shared" si="56"/>
        <v>2900</v>
      </c>
      <c r="G265">
        <f t="shared" si="57"/>
        <v>10756</v>
      </c>
      <c r="H265" s="6">
        <f t="shared" si="51"/>
        <v>7856</v>
      </c>
      <c r="I265" s="26">
        <f t="shared" si="52"/>
        <v>3.7089655172413791</v>
      </c>
      <c r="J265" t="s">
        <v>18</v>
      </c>
      <c r="K265">
        <v>199</v>
      </c>
      <c r="L265" s="7">
        <f t="shared" si="53"/>
        <v>14.572864321608041</v>
      </c>
      <c r="M265" t="s">
        <v>19</v>
      </c>
      <c r="N265" t="s">
        <v>20</v>
      </c>
      <c r="O265">
        <v>1263016800</v>
      </c>
      <c r="P265">
        <v>1263016800</v>
      </c>
      <c r="Q265" s="15">
        <f t="shared" si="54"/>
        <v>40611.25</v>
      </c>
      <c r="R265" s="11">
        <f t="shared" si="55"/>
        <v>40611.25</v>
      </c>
      <c r="S265" t="b">
        <v>0</v>
      </c>
      <c r="T265" t="b">
        <v>0</v>
      </c>
      <c r="U265" t="s">
        <v>120</v>
      </c>
      <c r="V265" t="s">
        <v>2058</v>
      </c>
      <c r="W265" t="s">
        <v>2059</v>
      </c>
    </row>
    <row r="266" spans="1:23" x14ac:dyDescent="0.3">
      <c r="A266">
        <v>264</v>
      </c>
      <c r="B266" t="s">
        <v>578</v>
      </c>
      <c r="C266" s="2" t="s">
        <v>579</v>
      </c>
      <c r="D266" s="5">
        <v>45600</v>
      </c>
      <c r="E266" s="5">
        <v>165375</v>
      </c>
      <c r="F266">
        <f t="shared" si="56"/>
        <v>45600</v>
      </c>
      <c r="G266">
        <f t="shared" si="57"/>
        <v>165375</v>
      </c>
      <c r="H266" s="6">
        <f t="shared" si="51"/>
        <v>119775</v>
      </c>
      <c r="I266" s="26">
        <f t="shared" si="52"/>
        <v>3.6266447368421053</v>
      </c>
      <c r="J266" t="s">
        <v>18</v>
      </c>
      <c r="K266">
        <v>5512</v>
      </c>
      <c r="L266" s="7">
        <f t="shared" si="53"/>
        <v>8.2728592162554424</v>
      </c>
      <c r="M266" t="s">
        <v>19</v>
      </c>
      <c r="N266" t="s">
        <v>20</v>
      </c>
      <c r="O266">
        <v>1360648800</v>
      </c>
      <c r="P266">
        <v>1362031200</v>
      </c>
      <c r="Q266" s="15">
        <f t="shared" si="54"/>
        <v>41741.25</v>
      </c>
      <c r="R266" s="11">
        <f t="shared" si="55"/>
        <v>41757.25</v>
      </c>
      <c r="S266" t="b">
        <v>0</v>
      </c>
      <c r="T266" t="b">
        <v>0</v>
      </c>
      <c r="U266" t="s">
        <v>31</v>
      </c>
      <c r="V266" t="s">
        <v>2043</v>
      </c>
      <c r="W266" t="s">
        <v>2044</v>
      </c>
    </row>
    <row r="267" spans="1:23" x14ac:dyDescent="0.3">
      <c r="A267">
        <v>265</v>
      </c>
      <c r="B267" t="s">
        <v>580</v>
      </c>
      <c r="C267" s="2" t="s">
        <v>581</v>
      </c>
      <c r="D267" s="5">
        <v>4900</v>
      </c>
      <c r="E267" s="5">
        <v>6031</v>
      </c>
      <c r="F267">
        <f t="shared" si="56"/>
        <v>4900</v>
      </c>
      <c r="G267">
        <f t="shared" si="57"/>
        <v>6031</v>
      </c>
      <c r="H267" s="6">
        <f t="shared" si="51"/>
        <v>1131</v>
      </c>
      <c r="I267" s="26">
        <f t="shared" si="52"/>
        <v>1.2308163265306122</v>
      </c>
      <c r="J267" t="s">
        <v>18</v>
      </c>
      <c r="K267">
        <v>86</v>
      </c>
      <c r="L267" s="7">
        <f t="shared" si="53"/>
        <v>56.97674418604651</v>
      </c>
      <c r="M267" t="s">
        <v>19</v>
      </c>
      <c r="N267" t="s">
        <v>20</v>
      </c>
      <c r="O267">
        <v>1451800800</v>
      </c>
      <c r="P267">
        <v>1455602400</v>
      </c>
      <c r="Q267" s="15">
        <f t="shared" si="54"/>
        <v>42796.25</v>
      </c>
      <c r="R267" s="11">
        <f t="shared" si="55"/>
        <v>42840.25</v>
      </c>
      <c r="S267" t="b">
        <v>0</v>
      </c>
      <c r="T267" t="b">
        <v>0</v>
      </c>
      <c r="U267" t="s">
        <v>31</v>
      </c>
      <c r="V267" t="s">
        <v>2043</v>
      </c>
      <c r="W267" t="s">
        <v>2044</v>
      </c>
    </row>
    <row r="268" spans="1:23" x14ac:dyDescent="0.3">
      <c r="A268">
        <v>266</v>
      </c>
      <c r="B268" t="s">
        <v>582</v>
      </c>
      <c r="C268" s="2" t="s">
        <v>583</v>
      </c>
      <c r="D268" s="5">
        <v>111900</v>
      </c>
      <c r="E268" s="5">
        <v>85902</v>
      </c>
      <c r="F268" s="3">
        <f>D268*1.07255</f>
        <v>120018.34499999999</v>
      </c>
      <c r="G268" s="3">
        <f>E268*1.07255</f>
        <v>92134.190099999993</v>
      </c>
      <c r="H268" s="6">
        <f t="shared" si="51"/>
        <v>-27884.154899999994</v>
      </c>
      <c r="I268" s="26">
        <f t="shared" si="52"/>
        <v>0.76766756032171579</v>
      </c>
      <c r="J268" t="s">
        <v>12</v>
      </c>
      <c r="K268">
        <v>3182</v>
      </c>
      <c r="L268" s="7">
        <f t="shared" si="53"/>
        <v>37.71789597737272</v>
      </c>
      <c r="M268" t="s">
        <v>105</v>
      </c>
      <c r="N268" t="s">
        <v>106</v>
      </c>
      <c r="O268">
        <v>1415340000</v>
      </c>
      <c r="P268">
        <v>1418191200</v>
      </c>
      <c r="Q268" s="15">
        <f t="shared" si="54"/>
        <v>42374.25</v>
      </c>
      <c r="R268" s="11">
        <f t="shared" si="55"/>
        <v>42407.25</v>
      </c>
      <c r="S268" t="b">
        <v>0</v>
      </c>
      <c r="T268" t="b">
        <v>1</v>
      </c>
      <c r="U268" t="s">
        <v>157</v>
      </c>
      <c r="V268" t="s">
        <v>2039</v>
      </c>
      <c r="W268" t="s">
        <v>2062</v>
      </c>
    </row>
    <row r="269" spans="1:23" x14ac:dyDescent="0.3">
      <c r="A269">
        <v>267</v>
      </c>
      <c r="B269" t="s">
        <v>584</v>
      </c>
      <c r="C269" s="2" t="s">
        <v>585</v>
      </c>
      <c r="D269" s="5">
        <v>61600</v>
      </c>
      <c r="E269" s="5">
        <v>143910</v>
      </c>
      <c r="F269" s="3">
        <f>D269*0.6956</f>
        <v>42848.959999999999</v>
      </c>
      <c r="G269" s="3">
        <f>E269*0.6956</f>
        <v>100103.796</v>
      </c>
      <c r="H269" s="6">
        <f t="shared" si="51"/>
        <v>57254.836000000003</v>
      </c>
      <c r="I269" s="26">
        <f t="shared" si="52"/>
        <v>2.3362012987012988</v>
      </c>
      <c r="J269" t="s">
        <v>18</v>
      </c>
      <c r="K269">
        <v>2768</v>
      </c>
      <c r="L269" s="7">
        <f t="shared" si="53"/>
        <v>15.480115606936415</v>
      </c>
      <c r="M269" t="s">
        <v>24</v>
      </c>
      <c r="N269" t="s">
        <v>25</v>
      </c>
      <c r="O269">
        <v>1351054800</v>
      </c>
      <c r="P269">
        <v>1352440800</v>
      </c>
      <c r="Q269" s="15">
        <f t="shared" si="54"/>
        <v>41630.208333333336</v>
      </c>
      <c r="R269" s="11">
        <f t="shared" si="55"/>
        <v>41646.25</v>
      </c>
      <c r="S269" t="b">
        <v>0</v>
      </c>
      <c r="T269" t="b">
        <v>0</v>
      </c>
      <c r="U269" t="s">
        <v>31</v>
      </c>
      <c r="V269" t="s">
        <v>2043</v>
      </c>
      <c r="W269" t="s">
        <v>2044</v>
      </c>
    </row>
    <row r="270" spans="1:23" x14ac:dyDescent="0.3">
      <c r="A270">
        <v>268</v>
      </c>
      <c r="B270" t="s">
        <v>586</v>
      </c>
      <c r="C270" s="2" t="s">
        <v>587</v>
      </c>
      <c r="D270" s="5">
        <v>1500</v>
      </c>
      <c r="E270" s="5">
        <v>2708</v>
      </c>
      <c r="F270">
        <f t="shared" ref="F270:G274" si="58">D270</f>
        <v>1500</v>
      </c>
      <c r="G270">
        <f t="shared" si="58"/>
        <v>2708</v>
      </c>
      <c r="H270" s="6">
        <f t="shared" si="51"/>
        <v>1208</v>
      </c>
      <c r="I270" s="26">
        <f t="shared" si="52"/>
        <v>1.8053333333333332</v>
      </c>
      <c r="J270" t="s">
        <v>18</v>
      </c>
      <c r="K270">
        <v>48</v>
      </c>
      <c r="L270" s="7">
        <f t="shared" si="53"/>
        <v>31.25</v>
      </c>
      <c r="M270" t="s">
        <v>19</v>
      </c>
      <c r="N270" t="s">
        <v>20</v>
      </c>
      <c r="O270">
        <v>1349326800</v>
      </c>
      <c r="P270">
        <v>1353304800</v>
      </c>
      <c r="Q270" s="15">
        <f t="shared" si="54"/>
        <v>41610.208333333336</v>
      </c>
      <c r="R270" s="11">
        <f t="shared" si="55"/>
        <v>41656.25</v>
      </c>
      <c r="S270" t="b">
        <v>0</v>
      </c>
      <c r="T270" t="b">
        <v>0</v>
      </c>
      <c r="U270" t="s">
        <v>40</v>
      </c>
      <c r="V270" t="s">
        <v>2045</v>
      </c>
      <c r="W270" t="s">
        <v>2046</v>
      </c>
    </row>
    <row r="271" spans="1:23" x14ac:dyDescent="0.3">
      <c r="A271">
        <v>269</v>
      </c>
      <c r="B271" t="s">
        <v>588</v>
      </c>
      <c r="C271" s="2" t="s">
        <v>589</v>
      </c>
      <c r="D271" s="5">
        <v>3500</v>
      </c>
      <c r="E271" s="5">
        <v>8842</v>
      </c>
      <c r="F271">
        <f t="shared" si="58"/>
        <v>3500</v>
      </c>
      <c r="G271">
        <f t="shared" si="58"/>
        <v>8842</v>
      </c>
      <c r="H271" s="6">
        <f t="shared" si="51"/>
        <v>5342</v>
      </c>
      <c r="I271" s="26">
        <f t="shared" si="52"/>
        <v>2.5262857142857142</v>
      </c>
      <c r="J271" t="s">
        <v>18</v>
      </c>
      <c r="K271">
        <v>87</v>
      </c>
      <c r="L271" s="7">
        <f t="shared" si="53"/>
        <v>40.229885057471265</v>
      </c>
      <c r="M271" t="s">
        <v>19</v>
      </c>
      <c r="N271" t="s">
        <v>20</v>
      </c>
      <c r="O271">
        <v>1548914400</v>
      </c>
      <c r="P271">
        <v>1550728800</v>
      </c>
      <c r="Q271" s="15">
        <f t="shared" si="54"/>
        <v>43920.25</v>
      </c>
      <c r="R271" s="11">
        <f t="shared" si="55"/>
        <v>43941.25</v>
      </c>
      <c r="S271" t="b">
        <v>0</v>
      </c>
      <c r="T271" t="b">
        <v>0</v>
      </c>
      <c r="U271" t="s">
        <v>267</v>
      </c>
      <c r="V271" t="s">
        <v>2045</v>
      </c>
      <c r="W271" t="s">
        <v>2064</v>
      </c>
    </row>
    <row r="272" spans="1:23" x14ac:dyDescent="0.3">
      <c r="A272">
        <v>270</v>
      </c>
      <c r="B272" t="s">
        <v>590</v>
      </c>
      <c r="C272" s="2" t="s">
        <v>591</v>
      </c>
      <c r="D272" s="5">
        <v>173900</v>
      </c>
      <c r="E272" s="5">
        <v>47260</v>
      </c>
      <c r="F272">
        <f t="shared" si="58"/>
        <v>173900</v>
      </c>
      <c r="G272">
        <f t="shared" si="58"/>
        <v>47260</v>
      </c>
      <c r="H272" s="6">
        <f t="shared" si="51"/>
        <v>-126640</v>
      </c>
      <c r="I272" s="26">
        <f t="shared" si="52"/>
        <v>0.27176538240368026</v>
      </c>
      <c r="J272" t="s">
        <v>72</v>
      </c>
      <c r="K272">
        <v>1890</v>
      </c>
      <c r="L272" s="7">
        <f t="shared" si="53"/>
        <v>92.010582010582013</v>
      </c>
      <c r="M272" t="s">
        <v>19</v>
      </c>
      <c r="N272" t="s">
        <v>20</v>
      </c>
      <c r="O272">
        <v>1291269600</v>
      </c>
      <c r="P272">
        <v>1291442400</v>
      </c>
      <c r="Q272" s="15">
        <f t="shared" si="54"/>
        <v>40938.25</v>
      </c>
      <c r="R272" s="11">
        <f t="shared" si="55"/>
        <v>40940.25</v>
      </c>
      <c r="S272" t="b">
        <v>0</v>
      </c>
      <c r="T272" t="b">
        <v>0</v>
      </c>
      <c r="U272" t="s">
        <v>87</v>
      </c>
      <c r="V272" t="s">
        <v>2054</v>
      </c>
      <c r="W272" t="s">
        <v>2055</v>
      </c>
    </row>
    <row r="273" spans="1:23" ht="31.2" x14ac:dyDescent="0.3">
      <c r="A273">
        <v>271</v>
      </c>
      <c r="B273" t="s">
        <v>592</v>
      </c>
      <c r="C273" s="2" t="s">
        <v>593</v>
      </c>
      <c r="D273" s="5">
        <v>153700</v>
      </c>
      <c r="E273" s="5">
        <v>1953</v>
      </c>
      <c r="F273">
        <f t="shared" si="58"/>
        <v>153700</v>
      </c>
      <c r="G273">
        <f t="shared" si="58"/>
        <v>1953</v>
      </c>
      <c r="H273" s="6">
        <f t="shared" si="51"/>
        <v>-151747</v>
      </c>
      <c r="I273" s="26">
        <f t="shared" si="52"/>
        <v>1.2706571242680547E-2</v>
      </c>
      <c r="J273" t="s">
        <v>45</v>
      </c>
      <c r="K273">
        <v>61</v>
      </c>
      <c r="L273" s="7">
        <f t="shared" si="53"/>
        <v>2519.6721311475408</v>
      </c>
      <c r="M273" t="s">
        <v>19</v>
      </c>
      <c r="N273" t="s">
        <v>20</v>
      </c>
      <c r="O273">
        <v>1449468000</v>
      </c>
      <c r="P273">
        <v>1452146400</v>
      </c>
      <c r="Q273" s="15">
        <f t="shared" si="54"/>
        <v>42769.25</v>
      </c>
      <c r="R273" s="11">
        <f t="shared" si="55"/>
        <v>42800.25</v>
      </c>
      <c r="S273" t="b">
        <v>0</v>
      </c>
      <c r="T273" t="b">
        <v>0</v>
      </c>
      <c r="U273" t="s">
        <v>120</v>
      </c>
      <c r="V273" t="s">
        <v>2058</v>
      </c>
      <c r="W273" t="s">
        <v>2059</v>
      </c>
    </row>
    <row r="274" spans="1:23" x14ac:dyDescent="0.3">
      <c r="A274">
        <v>272</v>
      </c>
      <c r="B274" t="s">
        <v>594</v>
      </c>
      <c r="C274" s="2" t="s">
        <v>595</v>
      </c>
      <c r="D274" s="5">
        <v>51100</v>
      </c>
      <c r="E274" s="5">
        <v>155349</v>
      </c>
      <c r="F274">
        <f t="shared" si="58"/>
        <v>51100</v>
      </c>
      <c r="G274">
        <f t="shared" si="58"/>
        <v>155349</v>
      </c>
      <c r="H274" s="6">
        <f t="shared" si="51"/>
        <v>104249</v>
      </c>
      <c r="I274" s="26">
        <f t="shared" si="52"/>
        <v>3.0400978473581213</v>
      </c>
      <c r="J274" t="s">
        <v>18</v>
      </c>
      <c r="K274">
        <v>1894</v>
      </c>
      <c r="L274" s="7">
        <f t="shared" si="53"/>
        <v>26.979936642027454</v>
      </c>
      <c r="M274" t="s">
        <v>19</v>
      </c>
      <c r="N274" t="s">
        <v>20</v>
      </c>
      <c r="O274">
        <v>1562734800</v>
      </c>
      <c r="P274">
        <v>1564894800</v>
      </c>
      <c r="Q274" s="15">
        <f t="shared" si="54"/>
        <v>44080.208333333328</v>
      </c>
      <c r="R274" s="11">
        <f t="shared" si="55"/>
        <v>44105.208333333328</v>
      </c>
      <c r="S274" t="b">
        <v>0</v>
      </c>
      <c r="T274" t="b">
        <v>1</v>
      </c>
      <c r="U274" t="s">
        <v>31</v>
      </c>
      <c r="V274" t="s">
        <v>2043</v>
      </c>
      <c r="W274" t="s">
        <v>2044</v>
      </c>
    </row>
    <row r="275" spans="1:23" x14ac:dyDescent="0.3">
      <c r="A275">
        <v>273</v>
      </c>
      <c r="B275" t="s">
        <v>596</v>
      </c>
      <c r="C275" s="2" t="s">
        <v>597</v>
      </c>
      <c r="D275" s="5">
        <v>7800</v>
      </c>
      <c r="E275" s="5">
        <v>10704</v>
      </c>
      <c r="F275" s="3">
        <f>D275*0.7464</f>
        <v>5821.92</v>
      </c>
      <c r="G275" s="3">
        <f>E275*0.7464</f>
        <v>7989.4655999999995</v>
      </c>
      <c r="H275" s="6">
        <f t="shared" si="51"/>
        <v>2167.5455999999995</v>
      </c>
      <c r="I275" s="26">
        <f t="shared" si="52"/>
        <v>1.3723076923076922</v>
      </c>
      <c r="J275" t="s">
        <v>18</v>
      </c>
      <c r="K275">
        <v>282</v>
      </c>
      <c r="L275" s="7">
        <f t="shared" si="53"/>
        <v>20.645106382978724</v>
      </c>
      <c r="M275" t="s">
        <v>13</v>
      </c>
      <c r="N275" t="s">
        <v>14</v>
      </c>
      <c r="O275">
        <v>1505624400</v>
      </c>
      <c r="P275">
        <v>1505883600</v>
      </c>
      <c r="Q275" s="15">
        <f t="shared" si="54"/>
        <v>43419.208333333328</v>
      </c>
      <c r="R275" s="11">
        <f t="shared" si="55"/>
        <v>43422.208333333328</v>
      </c>
      <c r="S275" t="b">
        <v>0</v>
      </c>
      <c r="T275" t="b">
        <v>0</v>
      </c>
      <c r="U275" t="s">
        <v>31</v>
      </c>
      <c r="V275" t="s">
        <v>2043</v>
      </c>
      <c r="W275" t="s">
        <v>2044</v>
      </c>
    </row>
    <row r="276" spans="1:23" ht="31.2" x14ac:dyDescent="0.3">
      <c r="A276">
        <v>274</v>
      </c>
      <c r="B276" t="s">
        <v>598</v>
      </c>
      <c r="C276" s="2" t="s">
        <v>599</v>
      </c>
      <c r="D276" s="5">
        <v>2400</v>
      </c>
      <c r="E276" s="5">
        <v>773</v>
      </c>
      <c r="F276">
        <f t="shared" ref="F276:F284" si="59">D276</f>
        <v>2400</v>
      </c>
      <c r="G276">
        <f t="shared" ref="G276:G284" si="60">E276</f>
        <v>773</v>
      </c>
      <c r="H276" s="6">
        <f t="shared" si="51"/>
        <v>-1627</v>
      </c>
      <c r="I276" s="26">
        <f t="shared" si="52"/>
        <v>0.32208333333333333</v>
      </c>
      <c r="J276" t="s">
        <v>12</v>
      </c>
      <c r="K276">
        <v>15</v>
      </c>
      <c r="L276" s="7">
        <f t="shared" si="53"/>
        <v>160</v>
      </c>
      <c r="M276" t="s">
        <v>19</v>
      </c>
      <c r="N276" t="s">
        <v>20</v>
      </c>
      <c r="O276">
        <v>1509948000</v>
      </c>
      <c r="P276">
        <v>1510380000</v>
      </c>
      <c r="Q276" s="15">
        <f t="shared" si="54"/>
        <v>43469.25</v>
      </c>
      <c r="R276" s="11">
        <f t="shared" si="55"/>
        <v>43474.25</v>
      </c>
      <c r="S276" t="b">
        <v>0</v>
      </c>
      <c r="T276" t="b">
        <v>0</v>
      </c>
      <c r="U276" t="s">
        <v>31</v>
      </c>
      <c r="V276" t="s">
        <v>2043</v>
      </c>
      <c r="W276" t="s">
        <v>2044</v>
      </c>
    </row>
    <row r="277" spans="1:23" ht="31.2" x14ac:dyDescent="0.3">
      <c r="A277">
        <v>275</v>
      </c>
      <c r="B277" t="s">
        <v>600</v>
      </c>
      <c r="C277" s="2" t="s">
        <v>601</v>
      </c>
      <c r="D277" s="5">
        <v>3900</v>
      </c>
      <c r="E277" s="5">
        <v>9419</v>
      </c>
      <c r="F277">
        <f t="shared" si="59"/>
        <v>3900</v>
      </c>
      <c r="G277">
        <f t="shared" si="60"/>
        <v>9419</v>
      </c>
      <c r="H277" s="6">
        <f t="shared" si="51"/>
        <v>5519</v>
      </c>
      <c r="I277" s="26">
        <f t="shared" si="52"/>
        <v>2.4151282051282053</v>
      </c>
      <c r="J277" t="s">
        <v>18</v>
      </c>
      <c r="K277">
        <v>116</v>
      </c>
      <c r="L277" s="7">
        <f t="shared" si="53"/>
        <v>33.620689655172413</v>
      </c>
      <c r="M277" t="s">
        <v>19</v>
      </c>
      <c r="N277" t="s">
        <v>20</v>
      </c>
      <c r="O277">
        <v>1554526800</v>
      </c>
      <c r="P277">
        <v>1555218000</v>
      </c>
      <c r="Q277" s="15">
        <f t="shared" si="54"/>
        <v>43985.208333333328</v>
      </c>
      <c r="R277" s="11">
        <f t="shared" si="55"/>
        <v>43993.208333333328</v>
      </c>
      <c r="S277" t="b">
        <v>0</v>
      </c>
      <c r="T277" t="b">
        <v>0</v>
      </c>
      <c r="U277" t="s">
        <v>204</v>
      </c>
      <c r="V277" t="s">
        <v>2051</v>
      </c>
      <c r="W277" t="s">
        <v>2063</v>
      </c>
    </row>
    <row r="278" spans="1:23" x14ac:dyDescent="0.3">
      <c r="A278">
        <v>276</v>
      </c>
      <c r="B278" t="s">
        <v>602</v>
      </c>
      <c r="C278" s="2" t="s">
        <v>603</v>
      </c>
      <c r="D278" s="5">
        <v>5500</v>
      </c>
      <c r="E278" s="5">
        <v>5324</v>
      </c>
      <c r="F278">
        <f t="shared" si="59"/>
        <v>5500</v>
      </c>
      <c r="G278">
        <f t="shared" si="60"/>
        <v>5324</v>
      </c>
      <c r="H278" s="6">
        <f t="shared" si="51"/>
        <v>-176</v>
      </c>
      <c r="I278" s="26">
        <f t="shared" si="52"/>
        <v>0.96799999999999997</v>
      </c>
      <c r="J278" t="s">
        <v>12</v>
      </c>
      <c r="K278">
        <v>133</v>
      </c>
      <c r="L278" s="7">
        <f t="shared" si="53"/>
        <v>41.353383458646618</v>
      </c>
      <c r="M278" t="s">
        <v>19</v>
      </c>
      <c r="N278" t="s">
        <v>20</v>
      </c>
      <c r="O278">
        <v>1334811600</v>
      </c>
      <c r="P278">
        <v>1335243600</v>
      </c>
      <c r="Q278" s="15">
        <f t="shared" si="54"/>
        <v>41442.208333333336</v>
      </c>
      <c r="R278" s="11">
        <f t="shared" si="55"/>
        <v>41447.208333333336</v>
      </c>
      <c r="S278" t="b">
        <v>0</v>
      </c>
      <c r="T278" t="b">
        <v>1</v>
      </c>
      <c r="U278" t="s">
        <v>87</v>
      </c>
      <c r="V278" t="s">
        <v>2054</v>
      </c>
      <c r="W278" t="s">
        <v>2055</v>
      </c>
    </row>
    <row r="279" spans="1:23" ht="31.2" x14ac:dyDescent="0.3">
      <c r="A279">
        <v>277</v>
      </c>
      <c r="B279" t="s">
        <v>604</v>
      </c>
      <c r="C279" s="2" t="s">
        <v>605</v>
      </c>
      <c r="D279" s="5">
        <v>700</v>
      </c>
      <c r="E279" s="5">
        <v>7465</v>
      </c>
      <c r="F279">
        <f t="shared" si="59"/>
        <v>700</v>
      </c>
      <c r="G279">
        <f t="shared" si="60"/>
        <v>7465</v>
      </c>
      <c r="H279" s="6">
        <f t="shared" si="51"/>
        <v>6765</v>
      </c>
      <c r="I279" s="26">
        <f t="shared" si="52"/>
        <v>10.664285714285715</v>
      </c>
      <c r="J279" t="s">
        <v>18</v>
      </c>
      <c r="K279">
        <v>83</v>
      </c>
      <c r="L279" s="7">
        <f t="shared" si="53"/>
        <v>8.4337349397590362</v>
      </c>
      <c r="M279" t="s">
        <v>19</v>
      </c>
      <c r="N279" t="s">
        <v>20</v>
      </c>
      <c r="O279">
        <v>1279515600</v>
      </c>
      <c r="P279">
        <v>1279688400</v>
      </c>
      <c r="Q279" s="15">
        <f t="shared" si="54"/>
        <v>40802.208333333336</v>
      </c>
      <c r="R279" s="11">
        <f t="shared" si="55"/>
        <v>40804.208333333336</v>
      </c>
      <c r="S279" t="b">
        <v>0</v>
      </c>
      <c r="T279" t="b">
        <v>0</v>
      </c>
      <c r="U279" t="s">
        <v>31</v>
      </c>
      <c r="V279" t="s">
        <v>2043</v>
      </c>
      <c r="W279" t="s">
        <v>2044</v>
      </c>
    </row>
    <row r="280" spans="1:23" x14ac:dyDescent="0.3">
      <c r="A280">
        <v>278</v>
      </c>
      <c r="B280" t="s">
        <v>606</v>
      </c>
      <c r="C280" s="2" t="s">
        <v>607</v>
      </c>
      <c r="D280" s="5">
        <v>2700</v>
      </c>
      <c r="E280" s="5">
        <v>8799</v>
      </c>
      <c r="F280">
        <f t="shared" si="59"/>
        <v>2700</v>
      </c>
      <c r="G280">
        <f t="shared" si="60"/>
        <v>8799</v>
      </c>
      <c r="H280" s="6">
        <f t="shared" si="51"/>
        <v>6099</v>
      </c>
      <c r="I280" s="26">
        <f t="shared" si="52"/>
        <v>3.2588888888888889</v>
      </c>
      <c r="J280" t="s">
        <v>18</v>
      </c>
      <c r="K280">
        <v>91</v>
      </c>
      <c r="L280" s="7">
        <f t="shared" si="53"/>
        <v>29.670329670329672</v>
      </c>
      <c r="M280" t="s">
        <v>19</v>
      </c>
      <c r="N280" t="s">
        <v>20</v>
      </c>
      <c r="O280">
        <v>1353909600</v>
      </c>
      <c r="P280">
        <v>1356069600</v>
      </c>
      <c r="Q280" s="15">
        <f t="shared" si="54"/>
        <v>41663.25</v>
      </c>
      <c r="R280" s="11">
        <f t="shared" si="55"/>
        <v>41688.25</v>
      </c>
      <c r="S280" t="b">
        <v>0</v>
      </c>
      <c r="T280" t="b">
        <v>0</v>
      </c>
      <c r="U280" t="s">
        <v>26</v>
      </c>
      <c r="V280" t="s">
        <v>2041</v>
      </c>
      <c r="W280" t="s">
        <v>2042</v>
      </c>
    </row>
    <row r="281" spans="1:23" ht="31.2" x14ac:dyDescent="0.3">
      <c r="A281">
        <v>279</v>
      </c>
      <c r="B281" t="s">
        <v>608</v>
      </c>
      <c r="C281" s="2" t="s">
        <v>609</v>
      </c>
      <c r="D281" s="5">
        <v>8000</v>
      </c>
      <c r="E281" s="5">
        <v>13656</v>
      </c>
      <c r="F281">
        <f t="shared" si="59"/>
        <v>8000</v>
      </c>
      <c r="G281">
        <f t="shared" si="60"/>
        <v>13656</v>
      </c>
      <c r="H281" s="6">
        <f t="shared" si="51"/>
        <v>5656</v>
      </c>
      <c r="I281" s="26">
        <f t="shared" si="52"/>
        <v>1.7070000000000001</v>
      </c>
      <c r="J281" t="s">
        <v>18</v>
      </c>
      <c r="K281">
        <v>546</v>
      </c>
      <c r="L281" s="7">
        <f t="shared" si="53"/>
        <v>14.652014652014651</v>
      </c>
      <c r="M281" t="s">
        <v>19</v>
      </c>
      <c r="N281" t="s">
        <v>20</v>
      </c>
      <c r="O281">
        <v>1535950800</v>
      </c>
      <c r="P281">
        <v>1536210000</v>
      </c>
      <c r="Q281" s="15">
        <f t="shared" si="54"/>
        <v>43770.208333333328</v>
      </c>
      <c r="R281" s="11">
        <f t="shared" si="55"/>
        <v>43773.208333333328</v>
      </c>
      <c r="S281" t="b">
        <v>0</v>
      </c>
      <c r="T281" t="b">
        <v>0</v>
      </c>
      <c r="U281" t="s">
        <v>31</v>
      </c>
      <c r="V281" t="s">
        <v>2043</v>
      </c>
      <c r="W281" t="s">
        <v>2044</v>
      </c>
    </row>
    <row r="282" spans="1:23" ht="31.2" x14ac:dyDescent="0.3">
      <c r="A282">
        <v>280</v>
      </c>
      <c r="B282" t="s">
        <v>610</v>
      </c>
      <c r="C282" s="2" t="s">
        <v>611</v>
      </c>
      <c r="D282" s="5">
        <v>2500</v>
      </c>
      <c r="E282" s="5">
        <v>14536</v>
      </c>
      <c r="F282">
        <f t="shared" si="59"/>
        <v>2500</v>
      </c>
      <c r="G282">
        <f t="shared" si="60"/>
        <v>14536</v>
      </c>
      <c r="H282" s="6">
        <f t="shared" si="51"/>
        <v>12036</v>
      </c>
      <c r="I282" s="26">
        <f t="shared" si="52"/>
        <v>5.8144</v>
      </c>
      <c r="J282" t="s">
        <v>18</v>
      </c>
      <c r="K282">
        <v>393</v>
      </c>
      <c r="L282" s="7">
        <f t="shared" si="53"/>
        <v>6.3613231552162848</v>
      </c>
      <c r="M282" t="s">
        <v>19</v>
      </c>
      <c r="N282" t="s">
        <v>20</v>
      </c>
      <c r="O282">
        <v>1511244000</v>
      </c>
      <c r="P282">
        <v>1511762400</v>
      </c>
      <c r="Q282" s="15">
        <f t="shared" si="54"/>
        <v>43484.25</v>
      </c>
      <c r="R282" s="11">
        <f t="shared" si="55"/>
        <v>43490.25</v>
      </c>
      <c r="S282" t="b">
        <v>0</v>
      </c>
      <c r="T282" t="b">
        <v>0</v>
      </c>
      <c r="U282" t="s">
        <v>69</v>
      </c>
      <c r="V282" t="s">
        <v>2045</v>
      </c>
      <c r="W282" t="s">
        <v>2053</v>
      </c>
    </row>
    <row r="283" spans="1:23" x14ac:dyDescent="0.3">
      <c r="A283">
        <v>281</v>
      </c>
      <c r="B283" t="s">
        <v>612</v>
      </c>
      <c r="C283" s="2" t="s">
        <v>613</v>
      </c>
      <c r="D283" s="5">
        <v>164500</v>
      </c>
      <c r="E283" s="5">
        <v>150552</v>
      </c>
      <c r="F283">
        <f t="shared" si="59"/>
        <v>164500</v>
      </c>
      <c r="G283">
        <f t="shared" si="60"/>
        <v>150552</v>
      </c>
      <c r="H283" s="6">
        <f t="shared" si="51"/>
        <v>-13948</v>
      </c>
      <c r="I283" s="26">
        <f t="shared" si="52"/>
        <v>0.91520972644376897</v>
      </c>
      <c r="J283" t="s">
        <v>12</v>
      </c>
      <c r="K283">
        <v>2062</v>
      </c>
      <c r="L283" s="7">
        <f t="shared" si="53"/>
        <v>79.776915615906887</v>
      </c>
      <c r="M283" t="s">
        <v>19</v>
      </c>
      <c r="N283" t="s">
        <v>20</v>
      </c>
      <c r="O283">
        <v>1331445600</v>
      </c>
      <c r="P283">
        <v>1333256400</v>
      </c>
      <c r="Q283" s="15">
        <f t="shared" si="54"/>
        <v>41403.25</v>
      </c>
      <c r="R283" s="11">
        <f t="shared" si="55"/>
        <v>41424.208333333336</v>
      </c>
      <c r="S283" t="b">
        <v>0</v>
      </c>
      <c r="T283" t="b">
        <v>1</v>
      </c>
      <c r="U283" t="s">
        <v>31</v>
      </c>
      <c r="V283" t="s">
        <v>2043</v>
      </c>
      <c r="W283" t="s">
        <v>2044</v>
      </c>
    </row>
    <row r="284" spans="1:23" x14ac:dyDescent="0.3">
      <c r="A284">
        <v>282</v>
      </c>
      <c r="B284" t="s">
        <v>614</v>
      </c>
      <c r="C284" s="2" t="s">
        <v>615</v>
      </c>
      <c r="D284" s="5">
        <v>8400</v>
      </c>
      <c r="E284" s="5">
        <v>9076</v>
      </c>
      <c r="F284">
        <f t="shared" si="59"/>
        <v>8400</v>
      </c>
      <c r="G284">
        <f t="shared" si="60"/>
        <v>9076</v>
      </c>
      <c r="H284" s="6">
        <f t="shared" si="51"/>
        <v>676</v>
      </c>
      <c r="I284" s="26">
        <f t="shared" si="52"/>
        <v>1.0804761904761904</v>
      </c>
      <c r="J284" t="s">
        <v>18</v>
      </c>
      <c r="K284">
        <v>133</v>
      </c>
      <c r="L284" s="7">
        <f t="shared" si="53"/>
        <v>63.157894736842103</v>
      </c>
      <c r="M284" t="s">
        <v>19</v>
      </c>
      <c r="N284" t="s">
        <v>20</v>
      </c>
      <c r="O284">
        <v>1480226400</v>
      </c>
      <c r="P284">
        <v>1480744800</v>
      </c>
      <c r="Q284" s="15">
        <f t="shared" si="54"/>
        <v>43125.25</v>
      </c>
      <c r="R284" s="11">
        <f t="shared" si="55"/>
        <v>43131.25</v>
      </c>
      <c r="S284" t="b">
        <v>0</v>
      </c>
      <c r="T284" t="b">
        <v>1</v>
      </c>
      <c r="U284" t="s">
        <v>267</v>
      </c>
      <c r="V284" t="s">
        <v>2045</v>
      </c>
      <c r="W284" t="s">
        <v>2064</v>
      </c>
    </row>
    <row r="285" spans="1:23" ht="31.2" x14ac:dyDescent="0.3">
      <c r="A285">
        <v>283</v>
      </c>
      <c r="B285" t="s">
        <v>616</v>
      </c>
      <c r="C285" s="2" t="s">
        <v>617</v>
      </c>
      <c r="D285" s="5">
        <v>8100</v>
      </c>
      <c r="E285" s="5">
        <v>1517</v>
      </c>
      <c r="F285" s="3">
        <f>D285*0.144105</f>
        <v>1167.2505000000001</v>
      </c>
      <c r="G285" s="3">
        <f>E285*0.144105</f>
        <v>218.60728500000002</v>
      </c>
      <c r="H285" s="6">
        <f t="shared" si="51"/>
        <v>-948.64321500000005</v>
      </c>
      <c r="I285" s="26">
        <f t="shared" si="52"/>
        <v>0.18728395061728395</v>
      </c>
      <c r="J285" t="s">
        <v>12</v>
      </c>
      <c r="K285">
        <v>29</v>
      </c>
      <c r="L285" s="7">
        <f t="shared" si="53"/>
        <v>40.250017241379311</v>
      </c>
      <c r="M285" t="s">
        <v>34</v>
      </c>
      <c r="N285" t="s">
        <v>35</v>
      </c>
      <c r="O285">
        <v>1464584400</v>
      </c>
      <c r="P285">
        <v>1465016400</v>
      </c>
      <c r="Q285" s="15">
        <f t="shared" si="54"/>
        <v>42944.208333333328</v>
      </c>
      <c r="R285" s="11">
        <f t="shared" si="55"/>
        <v>42949.208333333328</v>
      </c>
      <c r="S285" t="b">
        <v>0</v>
      </c>
      <c r="T285" t="b">
        <v>0</v>
      </c>
      <c r="U285" t="s">
        <v>21</v>
      </c>
      <c r="V285" t="s">
        <v>2039</v>
      </c>
      <c r="W285" t="s">
        <v>2040</v>
      </c>
    </row>
    <row r="286" spans="1:23" x14ac:dyDescent="0.3">
      <c r="A286">
        <v>284</v>
      </c>
      <c r="B286" t="s">
        <v>618</v>
      </c>
      <c r="C286" s="2" t="s">
        <v>619</v>
      </c>
      <c r="D286" s="5">
        <v>9800</v>
      </c>
      <c r="E286" s="5">
        <v>8153</v>
      </c>
      <c r="F286">
        <f t="shared" ref="F286:G289" si="61">D286</f>
        <v>9800</v>
      </c>
      <c r="G286">
        <f t="shared" si="61"/>
        <v>8153</v>
      </c>
      <c r="H286" s="6">
        <f t="shared" si="51"/>
        <v>-1647</v>
      </c>
      <c r="I286" s="26">
        <f t="shared" si="52"/>
        <v>0.83193877551020412</v>
      </c>
      <c r="J286" t="s">
        <v>12</v>
      </c>
      <c r="K286">
        <v>132</v>
      </c>
      <c r="L286" s="7">
        <f t="shared" si="53"/>
        <v>74.242424242424249</v>
      </c>
      <c r="M286" t="s">
        <v>19</v>
      </c>
      <c r="N286" t="s">
        <v>20</v>
      </c>
      <c r="O286">
        <v>1335848400</v>
      </c>
      <c r="P286">
        <v>1336280400</v>
      </c>
      <c r="Q286" s="15">
        <f t="shared" si="54"/>
        <v>41454.208333333336</v>
      </c>
      <c r="R286" s="11">
        <f t="shared" si="55"/>
        <v>41459.208333333336</v>
      </c>
      <c r="S286" t="b">
        <v>0</v>
      </c>
      <c r="T286" t="b">
        <v>0</v>
      </c>
      <c r="U286" t="s">
        <v>26</v>
      </c>
      <c r="V286" t="s">
        <v>2041</v>
      </c>
      <c r="W286" t="s">
        <v>2042</v>
      </c>
    </row>
    <row r="287" spans="1:23" x14ac:dyDescent="0.3">
      <c r="A287">
        <v>285</v>
      </c>
      <c r="B287" t="s">
        <v>620</v>
      </c>
      <c r="C287" s="2" t="s">
        <v>621</v>
      </c>
      <c r="D287" s="5">
        <v>900</v>
      </c>
      <c r="E287" s="5">
        <v>6357</v>
      </c>
      <c r="F287">
        <f t="shared" si="61"/>
        <v>900</v>
      </c>
      <c r="G287">
        <f t="shared" si="61"/>
        <v>6357</v>
      </c>
      <c r="H287" s="6">
        <f t="shared" si="51"/>
        <v>5457</v>
      </c>
      <c r="I287" s="26">
        <f t="shared" si="52"/>
        <v>7.0633333333333335</v>
      </c>
      <c r="J287" t="s">
        <v>18</v>
      </c>
      <c r="K287">
        <v>254</v>
      </c>
      <c r="L287" s="7">
        <f t="shared" si="53"/>
        <v>3.5433070866141732</v>
      </c>
      <c r="M287" t="s">
        <v>19</v>
      </c>
      <c r="N287" t="s">
        <v>20</v>
      </c>
      <c r="O287">
        <v>1473483600</v>
      </c>
      <c r="P287">
        <v>1476766800</v>
      </c>
      <c r="Q287" s="15">
        <f t="shared" si="54"/>
        <v>43047.208333333328</v>
      </c>
      <c r="R287" s="11">
        <f t="shared" si="55"/>
        <v>43085.208333333328</v>
      </c>
      <c r="S287" t="b">
        <v>0</v>
      </c>
      <c r="T287" t="b">
        <v>0</v>
      </c>
      <c r="U287" t="s">
        <v>31</v>
      </c>
      <c r="V287" t="s">
        <v>2043</v>
      </c>
      <c r="W287" t="s">
        <v>2044</v>
      </c>
    </row>
    <row r="288" spans="1:23" x14ac:dyDescent="0.3">
      <c r="A288">
        <v>286</v>
      </c>
      <c r="B288" t="s">
        <v>622</v>
      </c>
      <c r="C288" s="2" t="s">
        <v>623</v>
      </c>
      <c r="D288" s="5">
        <v>112100</v>
      </c>
      <c r="E288" s="5">
        <v>19557</v>
      </c>
      <c r="F288">
        <f t="shared" si="61"/>
        <v>112100</v>
      </c>
      <c r="G288">
        <f t="shared" si="61"/>
        <v>19557</v>
      </c>
      <c r="H288" s="6">
        <f t="shared" si="51"/>
        <v>-92543</v>
      </c>
      <c r="I288" s="26">
        <f t="shared" si="52"/>
        <v>0.17446030330062445</v>
      </c>
      <c r="J288" t="s">
        <v>72</v>
      </c>
      <c r="K288">
        <v>184</v>
      </c>
      <c r="L288" s="7">
        <f t="shared" si="53"/>
        <v>609.23913043478262</v>
      </c>
      <c r="M288" t="s">
        <v>19</v>
      </c>
      <c r="N288" t="s">
        <v>20</v>
      </c>
      <c r="O288">
        <v>1479880800</v>
      </c>
      <c r="P288">
        <v>1480485600</v>
      </c>
      <c r="Q288" s="15">
        <f t="shared" si="54"/>
        <v>43121.25</v>
      </c>
      <c r="R288" s="11">
        <f t="shared" si="55"/>
        <v>43128.25</v>
      </c>
      <c r="S288" t="b">
        <v>0</v>
      </c>
      <c r="T288" t="b">
        <v>0</v>
      </c>
      <c r="U288" t="s">
        <v>31</v>
      </c>
      <c r="V288" t="s">
        <v>2043</v>
      </c>
      <c r="W288" t="s">
        <v>2044</v>
      </c>
    </row>
    <row r="289" spans="1:23" x14ac:dyDescent="0.3">
      <c r="A289">
        <v>287</v>
      </c>
      <c r="B289" t="s">
        <v>624</v>
      </c>
      <c r="C289" s="2" t="s">
        <v>625</v>
      </c>
      <c r="D289" s="5">
        <v>6300</v>
      </c>
      <c r="E289" s="5">
        <v>13213</v>
      </c>
      <c r="F289">
        <f t="shared" si="61"/>
        <v>6300</v>
      </c>
      <c r="G289">
        <f t="shared" si="61"/>
        <v>13213</v>
      </c>
      <c r="H289" s="6">
        <f t="shared" si="51"/>
        <v>6913</v>
      </c>
      <c r="I289" s="26">
        <f t="shared" si="52"/>
        <v>2.0973015873015872</v>
      </c>
      <c r="J289" t="s">
        <v>18</v>
      </c>
      <c r="K289">
        <v>176</v>
      </c>
      <c r="L289" s="7">
        <f t="shared" si="53"/>
        <v>35.795454545454547</v>
      </c>
      <c r="M289" t="s">
        <v>19</v>
      </c>
      <c r="N289" t="s">
        <v>20</v>
      </c>
      <c r="O289">
        <v>1430197200</v>
      </c>
      <c r="P289">
        <v>1430197200</v>
      </c>
      <c r="Q289" s="15">
        <f t="shared" si="54"/>
        <v>42546.208333333328</v>
      </c>
      <c r="R289" s="11">
        <f t="shared" si="55"/>
        <v>42546.208333333328</v>
      </c>
      <c r="S289" t="b">
        <v>0</v>
      </c>
      <c r="T289" t="b">
        <v>0</v>
      </c>
      <c r="U289" t="s">
        <v>48</v>
      </c>
      <c r="V289" t="s">
        <v>2039</v>
      </c>
      <c r="W289" t="s">
        <v>2047</v>
      </c>
    </row>
    <row r="290" spans="1:23" x14ac:dyDescent="0.3">
      <c r="A290">
        <v>288</v>
      </c>
      <c r="B290" t="s">
        <v>626</v>
      </c>
      <c r="C290" s="2" t="s">
        <v>627</v>
      </c>
      <c r="D290" s="5">
        <v>5600</v>
      </c>
      <c r="E290" s="5">
        <v>5476</v>
      </c>
      <c r="F290" s="3">
        <f>D290*0.144105</f>
        <v>806.98800000000006</v>
      </c>
      <c r="G290" s="3">
        <f>E290*0.144105</f>
        <v>789.11898000000008</v>
      </c>
      <c r="H290" s="6">
        <f t="shared" si="51"/>
        <v>-17.869019999999978</v>
      </c>
      <c r="I290" s="26">
        <f t="shared" si="52"/>
        <v>0.97785714285714287</v>
      </c>
      <c r="J290" t="s">
        <v>12</v>
      </c>
      <c r="K290">
        <v>137</v>
      </c>
      <c r="L290" s="7">
        <f t="shared" si="53"/>
        <v>5.8904233576642344</v>
      </c>
      <c r="M290" t="s">
        <v>34</v>
      </c>
      <c r="N290" t="s">
        <v>35</v>
      </c>
      <c r="O290">
        <v>1331701200</v>
      </c>
      <c r="P290">
        <v>1331787600</v>
      </c>
      <c r="Q290" s="15">
        <f t="shared" si="54"/>
        <v>41406.208333333336</v>
      </c>
      <c r="R290" s="11">
        <f t="shared" si="55"/>
        <v>41407.208333333336</v>
      </c>
      <c r="S290" t="b">
        <v>0</v>
      </c>
      <c r="T290" t="b">
        <v>1</v>
      </c>
      <c r="U290" t="s">
        <v>146</v>
      </c>
      <c r="V290" t="s">
        <v>2039</v>
      </c>
      <c r="W290" t="s">
        <v>2061</v>
      </c>
    </row>
    <row r="291" spans="1:23" x14ac:dyDescent="0.3">
      <c r="A291">
        <v>289</v>
      </c>
      <c r="B291" t="s">
        <v>628</v>
      </c>
      <c r="C291" s="2" t="s">
        <v>629</v>
      </c>
      <c r="D291" s="5">
        <v>800</v>
      </c>
      <c r="E291" s="5">
        <v>13474</v>
      </c>
      <c r="F291" s="3">
        <f>D291*0.7464</f>
        <v>597.12</v>
      </c>
      <c r="G291" s="3">
        <f>E291*0.7464</f>
        <v>10056.9936</v>
      </c>
      <c r="H291" s="6">
        <f t="shared" si="51"/>
        <v>9459.873599999999</v>
      </c>
      <c r="I291" s="26">
        <f t="shared" si="52"/>
        <v>16.842500000000001</v>
      </c>
      <c r="J291" t="s">
        <v>18</v>
      </c>
      <c r="K291">
        <v>337</v>
      </c>
      <c r="L291" s="7">
        <f t="shared" si="53"/>
        <v>1.7718694362017804</v>
      </c>
      <c r="M291" t="s">
        <v>13</v>
      </c>
      <c r="N291" t="s">
        <v>14</v>
      </c>
      <c r="O291">
        <v>1438578000</v>
      </c>
      <c r="P291">
        <v>1438837200</v>
      </c>
      <c r="Q291" s="15">
        <f t="shared" si="54"/>
        <v>42643.208333333328</v>
      </c>
      <c r="R291" s="11">
        <f t="shared" si="55"/>
        <v>42646.208333333328</v>
      </c>
      <c r="S291" t="b">
        <v>0</v>
      </c>
      <c r="T291" t="b">
        <v>0</v>
      </c>
      <c r="U291" t="s">
        <v>31</v>
      </c>
      <c r="V291" t="s">
        <v>2043</v>
      </c>
      <c r="W291" t="s">
        <v>2044</v>
      </c>
    </row>
    <row r="292" spans="1:23" x14ac:dyDescent="0.3">
      <c r="A292">
        <v>290</v>
      </c>
      <c r="B292" t="s">
        <v>630</v>
      </c>
      <c r="C292" s="2" t="s">
        <v>631</v>
      </c>
      <c r="D292" s="5">
        <v>168600</v>
      </c>
      <c r="E292" s="5">
        <v>91722</v>
      </c>
      <c r="F292">
        <f t="shared" ref="F292:G294" si="62">D292</f>
        <v>168600</v>
      </c>
      <c r="G292">
        <f t="shared" si="62"/>
        <v>91722</v>
      </c>
      <c r="H292" s="6">
        <f t="shared" si="51"/>
        <v>-76878</v>
      </c>
      <c r="I292" s="26">
        <f t="shared" si="52"/>
        <v>0.54402135231316728</v>
      </c>
      <c r="J292" t="s">
        <v>12</v>
      </c>
      <c r="K292">
        <v>908</v>
      </c>
      <c r="L292" s="7">
        <f t="shared" si="53"/>
        <v>185.68281938325993</v>
      </c>
      <c r="M292" t="s">
        <v>19</v>
      </c>
      <c r="N292" t="s">
        <v>20</v>
      </c>
      <c r="O292">
        <v>1368162000</v>
      </c>
      <c r="P292">
        <v>1370926800</v>
      </c>
      <c r="Q292" s="15">
        <f t="shared" si="54"/>
        <v>41828.208333333336</v>
      </c>
      <c r="R292" s="11">
        <f t="shared" si="55"/>
        <v>41860.208333333336</v>
      </c>
      <c r="S292" t="b">
        <v>0</v>
      </c>
      <c r="T292" t="b">
        <v>1</v>
      </c>
      <c r="U292" t="s">
        <v>40</v>
      </c>
      <c r="V292" t="s">
        <v>2045</v>
      </c>
      <c r="W292" t="s">
        <v>2046</v>
      </c>
    </row>
    <row r="293" spans="1:23" x14ac:dyDescent="0.3">
      <c r="A293">
        <v>291</v>
      </c>
      <c r="B293" t="s">
        <v>632</v>
      </c>
      <c r="C293" s="2" t="s">
        <v>633</v>
      </c>
      <c r="D293" s="5">
        <v>1800</v>
      </c>
      <c r="E293" s="5">
        <v>8219</v>
      </c>
      <c r="F293">
        <f t="shared" si="62"/>
        <v>1800</v>
      </c>
      <c r="G293">
        <f t="shared" si="62"/>
        <v>8219</v>
      </c>
      <c r="H293" s="6">
        <f t="shared" si="51"/>
        <v>6419</v>
      </c>
      <c r="I293" s="26">
        <f t="shared" si="52"/>
        <v>4.5661111111111108</v>
      </c>
      <c r="J293" t="s">
        <v>18</v>
      </c>
      <c r="K293">
        <v>107</v>
      </c>
      <c r="L293" s="7">
        <f t="shared" si="53"/>
        <v>16.822429906542055</v>
      </c>
      <c r="M293" t="s">
        <v>19</v>
      </c>
      <c r="N293" t="s">
        <v>20</v>
      </c>
      <c r="O293">
        <v>1318654800</v>
      </c>
      <c r="P293">
        <v>1319000400</v>
      </c>
      <c r="Q293" s="15">
        <f t="shared" si="54"/>
        <v>41255.208333333336</v>
      </c>
      <c r="R293" s="11">
        <f t="shared" si="55"/>
        <v>41259.208333333336</v>
      </c>
      <c r="S293" t="b">
        <v>1</v>
      </c>
      <c r="T293" t="b">
        <v>0</v>
      </c>
      <c r="U293" t="s">
        <v>26</v>
      </c>
      <c r="V293" t="s">
        <v>2041</v>
      </c>
      <c r="W293" t="s">
        <v>2042</v>
      </c>
    </row>
    <row r="294" spans="1:23" x14ac:dyDescent="0.3">
      <c r="A294">
        <v>292</v>
      </c>
      <c r="B294" t="s">
        <v>634</v>
      </c>
      <c r="C294" s="2" t="s">
        <v>635</v>
      </c>
      <c r="D294" s="5">
        <v>7300</v>
      </c>
      <c r="E294" s="5">
        <v>717</v>
      </c>
      <c r="F294">
        <f t="shared" si="62"/>
        <v>7300</v>
      </c>
      <c r="G294">
        <f t="shared" si="62"/>
        <v>717</v>
      </c>
      <c r="H294" s="6">
        <f t="shared" si="51"/>
        <v>-6583</v>
      </c>
      <c r="I294" s="26">
        <f t="shared" si="52"/>
        <v>9.8219178082191785E-2</v>
      </c>
      <c r="J294" t="s">
        <v>12</v>
      </c>
      <c r="K294">
        <v>10</v>
      </c>
      <c r="L294" s="7">
        <f t="shared" si="53"/>
        <v>730</v>
      </c>
      <c r="M294" t="s">
        <v>19</v>
      </c>
      <c r="N294" t="s">
        <v>20</v>
      </c>
      <c r="O294">
        <v>1331874000</v>
      </c>
      <c r="P294">
        <v>1333429200</v>
      </c>
      <c r="Q294" s="15">
        <f t="shared" si="54"/>
        <v>41408.208333333336</v>
      </c>
      <c r="R294" s="11">
        <f t="shared" si="55"/>
        <v>41426.208333333336</v>
      </c>
      <c r="S294" t="b">
        <v>0</v>
      </c>
      <c r="T294" t="b">
        <v>0</v>
      </c>
      <c r="U294" t="s">
        <v>15</v>
      </c>
      <c r="V294" t="s">
        <v>2037</v>
      </c>
      <c r="W294" t="s">
        <v>2038</v>
      </c>
    </row>
    <row r="295" spans="1:23" x14ac:dyDescent="0.3">
      <c r="A295">
        <v>293</v>
      </c>
      <c r="B295" t="s">
        <v>636</v>
      </c>
      <c r="C295" s="2" t="s">
        <v>637</v>
      </c>
      <c r="D295" s="5">
        <v>6500</v>
      </c>
      <c r="E295" s="5">
        <v>1065</v>
      </c>
      <c r="F295" s="3">
        <f>D295*1.07255</f>
        <v>6971.5749999999989</v>
      </c>
      <c r="G295" s="3">
        <f>E295*1.07255</f>
        <v>1142.2657499999998</v>
      </c>
      <c r="H295" s="6">
        <f t="shared" si="51"/>
        <v>-5829.3092499999993</v>
      </c>
      <c r="I295" s="26">
        <f t="shared" si="52"/>
        <v>0.16384615384615384</v>
      </c>
      <c r="J295" t="s">
        <v>72</v>
      </c>
      <c r="K295">
        <v>32</v>
      </c>
      <c r="L295" s="7">
        <f t="shared" si="53"/>
        <v>217.86171874999997</v>
      </c>
      <c r="M295" t="s">
        <v>105</v>
      </c>
      <c r="N295" t="s">
        <v>106</v>
      </c>
      <c r="O295">
        <v>1286254800</v>
      </c>
      <c r="P295">
        <v>1287032400</v>
      </c>
      <c r="Q295" s="15">
        <f t="shared" si="54"/>
        <v>40880.208333333336</v>
      </c>
      <c r="R295" s="11">
        <f t="shared" si="55"/>
        <v>40889.208333333336</v>
      </c>
      <c r="S295" t="b">
        <v>0</v>
      </c>
      <c r="T295" t="b">
        <v>0</v>
      </c>
      <c r="U295" t="s">
        <v>31</v>
      </c>
      <c r="V295" t="s">
        <v>2043</v>
      </c>
      <c r="W295" t="s">
        <v>2044</v>
      </c>
    </row>
    <row r="296" spans="1:23" x14ac:dyDescent="0.3">
      <c r="A296">
        <v>294</v>
      </c>
      <c r="B296" t="s">
        <v>638</v>
      </c>
      <c r="C296" s="2" t="s">
        <v>639</v>
      </c>
      <c r="D296" s="5">
        <v>600</v>
      </c>
      <c r="E296" s="5">
        <v>8038</v>
      </c>
      <c r="F296">
        <f>D296</f>
        <v>600</v>
      </c>
      <c r="G296">
        <f>E296</f>
        <v>8038</v>
      </c>
      <c r="H296" s="6">
        <f t="shared" si="51"/>
        <v>7438</v>
      </c>
      <c r="I296" s="26">
        <f t="shared" si="52"/>
        <v>13.396666666666667</v>
      </c>
      <c r="J296" t="s">
        <v>18</v>
      </c>
      <c r="K296">
        <v>183</v>
      </c>
      <c r="L296" s="7">
        <f t="shared" si="53"/>
        <v>3.278688524590164</v>
      </c>
      <c r="M296" t="s">
        <v>19</v>
      </c>
      <c r="N296" t="s">
        <v>20</v>
      </c>
      <c r="O296">
        <v>1540530000</v>
      </c>
      <c r="P296">
        <v>1541570400</v>
      </c>
      <c r="Q296" s="15">
        <f t="shared" si="54"/>
        <v>43823.208333333328</v>
      </c>
      <c r="R296" s="11">
        <f t="shared" si="55"/>
        <v>43835.25</v>
      </c>
      <c r="S296" t="b">
        <v>0</v>
      </c>
      <c r="T296" t="b">
        <v>0</v>
      </c>
      <c r="U296" t="s">
        <v>31</v>
      </c>
      <c r="V296" t="s">
        <v>2043</v>
      </c>
      <c r="W296" t="s">
        <v>2044</v>
      </c>
    </row>
    <row r="297" spans="1:23" ht="31.2" x14ac:dyDescent="0.3">
      <c r="A297">
        <v>295</v>
      </c>
      <c r="B297" t="s">
        <v>640</v>
      </c>
      <c r="C297" s="2" t="s">
        <v>641</v>
      </c>
      <c r="D297" s="5">
        <v>192900</v>
      </c>
      <c r="E297" s="5">
        <v>68769</v>
      </c>
      <c r="F297" s="3">
        <f>D297*1.08452</f>
        <v>209203.908</v>
      </c>
      <c r="G297" s="3">
        <f>E297*1.08452</f>
        <v>74581.355879999988</v>
      </c>
      <c r="H297" s="6">
        <f t="shared" si="51"/>
        <v>-134622.55212000001</v>
      </c>
      <c r="I297" s="26">
        <f t="shared" si="52"/>
        <v>0.35650077760497662</v>
      </c>
      <c r="J297" t="s">
        <v>12</v>
      </c>
      <c r="K297">
        <v>1910</v>
      </c>
      <c r="L297" s="7">
        <f t="shared" si="53"/>
        <v>109.53084188481675</v>
      </c>
      <c r="M297" t="s">
        <v>96</v>
      </c>
      <c r="N297" t="s">
        <v>97</v>
      </c>
      <c r="O297">
        <v>1381813200</v>
      </c>
      <c r="P297">
        <v>1383976800</v>
      </c>
      <c r="Q297" s="15">
        <f t="shared" si="54"/>
        <v>41986.208333333336</v>
      </c>
      <c r="R297" s="11">
        <f t="shared" si="55"/>
        <v>42011.25</v>
      </c>
      <c r="S297" t="b">
        <v>0</v>
      </c>
      <c r="T297" t="b">
        <v>0</v>
      </c>
      <c r="U297" t="s">
        <v>31</v>
      </c>
      <c r="V297" t="s">
        <v>2043</v>
      </c>
      <c r="W297" t="s">
        <v>2044</v>
      </c>
    </row>
    <row r="298" spans="1:23" ht="31.2" x14ac:dyDescent="0.3">
      <c r="A298">
        <v>296</v>
      </c>
      <c r="B298" t="s">
        <v>642</v>
      </c>
      <c r="C298" s="2" t="s">
        <v>643</v>
      </c>
      <c r="D298" s="5">
        <v>6100</v>
      </c>
      <c r="E298" s="5">
        <v>3352</v>
      </c>
      <c r="F298" s="3">
        <f>D298*0.6956</f>
        <v>4243.16</v>
      </c>
      <c r="G298" s="3">
        <f>E298*0.6956</f>
        <v>2331.6511999999998</v>
      </c>
      <c r="H298" s="6">
        <f t="shared" si="51"/>
        <v>-1911.5088000000001</v>
      </c>
      <c r="I298" s="26">
        <f t="shared" si="52"/>
        <v>0.54950819672131146</v>
      </c>
      <c r="J298" t="s">
        <v>12</v>
      </c>
      <c r="K298">
        <v>38</v>
      </c>
      <c r="L298" s="7">
        <f t="shared" si="53"/>
        <v>111.6621052631579</v>
      </c>
      <c r="M298" t="s">
        <v>24</v>
      </c>
      <c r="N298" t="s">
        <v>25</v>
      </c>
      <c r="O298">
        <v>1548655200</v>
      </c>
      <c r="P298">
        <v>1550556000</v>
      </c>
      <c r="Q298" s="15">
        <f t="shared" si="54"/>
        <v>43917.25</v>
      </c>
      <c r="R298" s="11">
        <f t="shared" si="55"/>
        <v>43939.25</v>
      </c>
      <c r="S298" t="b">
        <v>0</v>
      </c>
      <c r="T298" t="b">
        <v>0</v>
      </c>
      <c r="U298" t="s">
        <v>31</v>
      </c>
      <c r="V298" t="s">
        <v>2043</v>
      </c>
      <c r="W298" t="s">
        <v>2044</v>
      </c>
    </row>
    <row r="299" spans="1:23" x14ac:dyDescent="0.3">
      <c r="A299">
        <v>297</v>
      </c>
      <c r="B299" t="s">
        <v>644</v>
      </c>
      <c r="C299" s="2" t="s">
        <v>645</v>
      </c>
      <c r="D299" s="5">
        <v>7200</v>
      </c>
      <c r="E299" s="5">
        <v>6785</v>
      </c>
      <c r="F299" s="3">
        <f>D299*0.6956</f>
        <v>5008.32</v>
      </c>
      <c r="G299" s="3">
        <f>E299*0.6956</f>
        <v>4719.6459999999997</v>
      </c>
      <c r="H299" s="6">
        <f t="shared" si="51"/>
        <v>-288.67399999999998</v>
      </c>
      <c r="I299" s="26">
        <f t="shared" si="52"/>
        <v>0.94236111111111109</v>
      </c>
      <c r="J299" t="s">
        <v>12</v>
      </c>
      <c r="K299">
        <v>104</v>
      </c>
      <c r="L299" s="7">
        <f t="shared" si="53"/>
        <v>48.156923076923071</v>
      </c>
      <c r="M299" t="s">
        <v>24</v>
      </c>
      <c r="N299" t="s">
        <v>25</v>
      </c>
      <c r="O299">
        <v>1389679200</v>
      </c>
      <c r="P299">
        <v>1390456800</v>
      </c>
      <c r="Q299" s="15">
        <f t="shared" si="54"/>
        <v>42077.25</v>
      </c>
      <c r="R299" s="11">
        <f t="shared" si="55"/>
        <v>42086.25</v>
      </c>
      <c r="S299" t="b">
        <v>0</v>
      </c>
      <c r="T299" t="b">
        <v>1</v>
      </c>
      <c r="U299" t="s">
        <v>31</v>
      </c>
      <c r="V299" t="s">
        <v>2043</v>
      </c>
      <c r="W299" t="s">
        <v>2044</v>
      </c>
    </row>
    <row r="300" spans="1:23" x14ac:dyDescent="0.3">
      <c r="A300">
        <v>298</v>
      </c>
      <c r="B300" t="s">
        <v>646</v>
      </c>
      <c r="C300" s="2" t="s">
        <v>647</v>
      </c>
      <c r="D300" s="5">
        <v>3500</v>
      </c>
      <c r="E300" s="5">
        <v>5037</v>
      </c>
      <c r="F300">
        <f>D300</f>
        <v>3500</v>
      </c>
      <c r="G300">
        <f>E300</f>
        <v>5037</v>
      </c>
      <c r="H300" s="6">
        <f t="shared" si="51"/>
        <v>1537</v>
      </c>
      <c r="I300" s="26">
        <f t="shared" si="52"/>
        <v>1.4391428571428571</v>
      </c>
      <c r="J300" t="s">
        <v>18</v>
      </c>
      <c r="K300">
        <v>72</v>
      </c>
      <c r="L300" s="7">
        <f t="shared" si="53"/>
        <v>48.611111111111114</v>
      </c>
      <c r="M300" t="s">
        <v>19</v>
      </c>
      <c r="N300" t="s">
        <v>20</v>
      </c>
      <c r="O300">
        <v>1456466400</v>
      </c>
      <c r="P300">
        <v>1458018000</v>
      </c>
      <c r="Q300" s="15">
        <f t="shared" si="54"/>
        <v>42850.25</v>
      </c>
      <c r="R300" s="11">
        <f t="shared" si="55"/>
        <v>42868.208333333328</v>
      </c>
      <c r="S300" t="b">
        <v>0</v>
      </c>
      <c r="T300" t="b">
        <v>1</v>
      </c>
      <c r="U300" t="s">
        <v>21</v>
      </c>
      <c r="V300" t="s">
        <v>2039</v>
      </c>
      <c r="W300" t="s">
        <v>2040</v>
      </c>
    </row>
    <row r="301" spans="1:23" ht="31.2" x14ac:dyDescent="0.3">
      <c r="A301">
        <v>299</v>
      </c>
      <c r="B301" t="s">
        <v>648</v>
      </c>
      <c r="C301" s="2" t="s">
        <v>649</v>
      </c>
      <c r="D301" s="5">
        <v>3800</v>
      </c>
      <c r="E301" s="5">
        <v>1954</v>
      </c>
      <c r="F301">
        <f>D301</f>
        <v>3800</v>
      </c>
      <c r="G301">
        <f>E301</f>
        <v>1954</v>
      </c>
      <c r="H301" s="6">
        <f t="shared" si="51"/>
        <v>-1846</v>
      </c>
      <c r="I301" s="26">
        <f t="shared" si="52"/>
        <v>0.51421052631578945</v>
      </c>
      <c r="J301" t="s">
        <v>12</v>
      </c>
      <c r="K301">
        <v>49</v>
      </c>
      <c r="L301" s="7">
        <f t="shared" si="53"/>
        <v>77.551020408163268</v>
      </c>
      <c r="M301" t="s">
        <v>19</v>
      </c>
      <c r="N301" t="s">
        <v>20</v>
      </c>
      <c r="O301">
        <v>1456984800</v>
      </c>
      <c r="P301">
        <v>1461819600</v>
      </c>
      <c r="Q301" s="15">
        <f t="shared" si="54"/>
        <v>42856.25</v>
      </c>
      <c r="R301" s="11">
        <f t="shared" si="55"/>
        <v>42912.208333333328</v>
      </c>
      <c r="S301" t="b">
        <v>0</v>
      </c>
      <c r="T301" t="b">
        <v>0</v>
      </c>
      <c r="U301" t="s">
        <v>15</v>
      </c>
      <c r="V301" t="s">
        <v>2037</v>
      </c>
      <c r="W301" t="s">
        <v>2038</v>
      </c>
    </row>
    <row r="302" spans="1:23" x14ac:dyDescent="0.3">
      <c r="A302">
        <v>300</v>
      </c>
      <c r="B302" t="s">
        <v>650</v>
      </c>
      <c r="C302" s="2" t="s">
        <v>651</v>
      </c>
      <c r="D302" s="5">
        <v>100</v>
      </c>
      <c r="E302" s="5">
        <v>5</v>
      </c>
      <c r="F302" s="3">
        <f>D302*0.144105</f>
        <v>14.410500000000001</v>
      </c>
      <c r="G302" s="3">
        <f>E302*0.144105</f>
        <v>0.72052500000000008</v>
      </c>
      <c r="H302" s="6">
        <f t="shared" si="51"/>
        <v>-13.689975</v>
      </c>
      <c r="I302" s="26">
        <f t="shared" si="52"/>
        <v>0.05</v>
      </c>
      <c r="J302" t="s">
        <v>12</v>
      </c>
      <c r="K302">
        <v>1</v>
      </c>
      <c r="L302" s="7">
        <f t="shared" si="53"/>
        <v>14.410500000000001</v>
      </c>
      <c r="M302" t="s">
        <v>34</v>
      </c>
      <c r="N302" t="s">
        <v>35</v>
      </c>
      <c r="O302">
        <v>1504069200</v>
      </c>
      <c r="P302">
        <v>1504155600</v>
      </c>
      <c r="Q302" s="15">
        <f t="shared" si="54"/>
        <v>43401.208333333328</v>
      </c>
      <c r="R302" s="11">
        <f t="shared" si="55"/>
        <v>43402.208333333328</v>
      </c>
      <c r="S302" t="b">
        <v>0</v>
      </c>
      <c r="T302" t="b">
        <v>1</v>
      </c>
      <c r="U302" t="s">
        <v>66</v>
      </c>
      <c r="V302" t="s">
        <v>2051</v>
      </c>
      <c r="W302" t="s">
        <v>2052</v>
      </c>
    </row>
    <row r="303" spans="1:23" ht="31.2" x14ac:dyDescent="0.3">
      <c r="A303">
        <v>301</v>
      </c>
      <c r="B303" t="s">
        <v>652</v>
      </c>
      <c r="C303" s="2" t="s">
        <v>653</v>
      </c>
      <c r="D303" s="5">
        <v>900</v>
      </c>
      <c r="E303" s="5">
        <v>12102</v>
      </c>
      <c r="F303">
        <f t="shared" ref="F303:G308" si="63">D303</f>
        <v>900</v>
      </c>
      <c r="G303">
        <f t="shared" si="63"/>
        <v>12102</v>
      </c>
      <c r="H303" s="6">
        <f t="shared" si="51"/>
        <v>11202</v>
      </c>
      <c r="I303" s="26">
        <f t="shared" si="52"/>
        <v>13.446666666666667</v>
      </c>
      <c r="J303" t="s">
        <v>18</v>
      </c>
      <c r="K303">
        <v>295</v>
      </c>
      <c r="L303" s="7">
        <f t="shared" si="53"/>
        <v>3.0508474576271185</v>
      </c>
      <c r="M303" t="s">
        <v>19</v>
      </c>
      <c r="N303" t="s">
        <v>20</v>
      </c>
      <c r="O303">
        <v>1424930400</v>
      </c>
      <c r="P303">
        <v>1426395600</v>
      </c>
      <c r="Q303" s="15">
        <f t="shared" si="54"/>
        <v>42485.25</v>
      </c>
      <c r="R303" s="11">
        <f t="shared" si="55"/>
        <v>42502.208333333328</v>
      </c>
      <c r="S303" t="b">
        <v>0</v>
      </c>
      <c r="T303" t="b">
        <v>0</v>
      </c>
      <c r="U303" t="s">
        <v>40</v>
      </c>
      <c r="V303" t="s">
        <v>2045</v>
      </c>
      <c r="W303" t="s">
        <v>2046</v>
      </c>
    </row>
    <row r="304" spans="1:23" x14ac:dyDescent="0.3">
      <c r="A304">
        <v>302</v>
      </c>
      <c r="B304" t="s">
        <v>654</v>
      </c>
      <c r="C304" s="2" t="s">
        <v>655</v>
      </c>
      <c r="D304" s="5">
        <v>76100</v>
      </c>
      <c r="E304" s="5">
        <v>24234</v>
      </c>
      <c r="F304">
        <f t="shared" si="63"/>
        <v>76100</v>
      </c>
      <c r="G304">
        <f t="shared" si="63"/>
        <v>24234</v>
      </c>
      <c r="H304" s="6">
        <f t="shared" si="51"/>
        <v>-51866</v>
      </c>
      <c r="I304" s="26">
        <f t="shared" si="52"/>
        <v>0.31844940867279897</v>
      </c>
      <c r="J304" t="s">
        <v>12</v>
      </c>
      <c r="K304">
        <v>245</v>
      </c>
      <c r="L304" s="7">
        <f t="shared" si="53"/>
        <v>310.61224489795916</v>
      </c>
      <c r="M304" t="s">
        <v>19</v>
      </c>
      <c r="N304" t="s">
        <v>20</v>
      </c>
      <c r="O304">
        <v>1535864400</v>
      </c>
      <c r="P304">
        <v>1537074000</v>
      </c>
      <c r="Q304" s="15">
        <f t="shared" si="54"/>
        <v>43769.208333333328</v>
      </c>
      <c r="R304" s="11">
        <f t="shared" si="55"/>
        <v>43783.208333333328</v>
      </c>
      <c r="S304" t="b">
        <v>0</v>
      </c>
      <c r="T304" t="b">
        <v>0</v>
      </c>
      <c r="U304" t="s">
        <v>31</v>
      </c>
      <c r="V304" t="s">
        <v>2043</v>
      </c>
      <c r="W304" t="s">
        <v>2044</v>
      </c>
    </row>
    <row r="305" spans="1:23" x14ac:dyDescent="0.3">
      <c r="A305">
        <v>303</v>
      </c>
      <c r="B305" t="s">
        <v>656</v>
      </c>
      <c r="C305" s="2" t="s">
        <v>657</v>
      </c>
      <c r="D305" s="5">
        <v>3400</v>
      </c>
      <c r="E305" s="5">
        <v>2809</v>
      </c>
      <c r="F305">
        <f t="shared" si="63"/>
        <v>3400</v>
      </c>
      <c r="G305">
        <f t="shared" si="63"/>
        <v>2809</v>
      </c>
      <c r="H305" s="6">
        <f t="shared" si="51"/>
        <v>-591</v>
      </c>
      <c r="I305" s="26">
        <f t="shared" si="52"/>
        <v>0.82617647058823529</v>
      </c>
      <c r="J305" t="s">
        <v>12</v>
      </c>
      <c r="K305">
        <v>32</v>
      </c>
      <c r="L305" s="7">
        <f t="shared" si="53"/>
        <v>106.25</v>
      </c>
      <c r="M305" t="s">
        <v>19</v>
      </c>
      <c r="N305" t="s">
        <v>20</v>
      </c>
      <c r="O305">
        <v>1452146400</v>
      </c>
      <c r="P305">
        <v>1452578400</v>
      </c>
      <c r="Q305" s="15">
        <f t="shared" si="54"/>
        <v>42800.25</v>
      </c>
      <c r="R305" s="11">
        <f t="shared" si="55"/>
        <v>42805.25</v>
      </c>
      <c r="S305" t="b">
        <v>0</v>
      </c>
      <c r="T305" t="b">
        <v>0</v>
      </c>
      <c r="U305" t="s">
        <v>58</v>
      </c>
      <c r="V305" t="s">
        <v>2039</v>
      </c>
      <c r="W305" t="s">
        <v>2049</v>
      </c>
    </row>
    <row r="306" spans="1:23" x14ac:dyDescent="0.3">
      <c r="A306">
        <v>304</v>
      </c>
      <c r="B306" t="s">
        <v>658</v>
      </c>
      <c r="C306" s="2" t="s">
        <v>659</v>
      </c>
      <c r="D306" s="5">
        <v>2100</v>
      </c>
      <c r="E306" s="5">
        <v>11469</v>
      </c>
      <c r="F306">
        <f t="shared" si="63"/>
        <v>2100</v>
      </c>
      <c r="G306">
        <f t="shared" si="63"/>
        <v>11469</v>
      </c>
      <c r="H306" s="6">
        <f t="shared" si="51"/>
        <v>9369</v>
      </c>
      <c r="I306" s="26">
        <f t="shared" si="52"/>
        <v>5.4614285714285717</v>
      </c>
      <c r="J306" t="s">
        <v>18</v>
      </c>
      <c r="K306">
        <v>142</v>
      </c>
      <c r="L306" s="7">
        <f t="shared" si="53"/>
        <v>14.788732394366198</v>
      </c>
      <c r="M306" t="s">
        <v>19</v>
      </c>
      <c r="N306" t="s">
        <v>20</v>
      </c>
      <c r="O306">
        <v>1470546000</v>
      </c>
      <c r="P306">
        <v>1474088400</v>
      </c>
      <c r="Q306" s="15">
        <f t="shared" si="54"/>
        <v>43013.208333333328</v>
      </c>
      <c r="R306" s="11">
        <f t="shared" si="55"/>
        <v>43054.208333333328</v>
      </c>
      <c r="S306" t="b">
        <v>0</v>
      </c>
      <c r="T306" t="b">
        <v>0</v>
      </c>
      <c r="U306" t="s">
        <v>40</v>
      </c>
      <c r="V306" t="s">
        <v>2045</v>
      </c>
      <c r="W306" t="s">
        <v>2046</v>
      </c>
    </row>
    <row r="307" spans="1:23" x14ac:dyDescent="0.3">
      <c r="A307">
        <v>305</v>
      </c>
      <c r="B307" t="s">
        <v>660</v>
      </c>
      <c r="C307" s="2" t="s">
        <v>661</v>
      </c>
      <c r="D307" s="5">
        <v>2800</v>
      </c>
      <c r="E307" s="5">
        <v>8014</v>
      </c>
      <c r="F307">
        <f t="shared" si="63"/>
        <v>2800</v>
      </c>
      <c r="G307">
        <f t="shared" si="63"/>
        <v>8014</v>
      </c>
      <c r="H307" s="6">
        <f t="shared" si="51"/>
        <v>5214</v>
      </c>
      <c r="I307" s="26">
        <f t="shared" si="52"/>
        <v>2.8621428571428571</v>
      </c>
      <c r="J307" t="s">
        <v>18</v>
      </c>
      <c r="K307">
        <v>85</v>
      </c>
      <c r="L307" s="7">
        <f t="shared" si="53"/>
        <v>32.941176470588232</v>
      </c>
      <c r="M307" t="s">
        <v>19</v>
      </c>
      <c r="N307" t="s">
        <v>20</v>
      </c>
      <c r="O307">
        <v>1458363600</v>
      </c>
      <c r="P307">
        <v>1461906000</v>
      </c>
      <c r="Q307" s="15">
        <f t="shared" si="54"/>
        <v>42872.208333333328</v>
      </c>
      <c r="R307" s="11">
        <f t="shared" si="55"/>
        <v>42913.208333333328</v>
      </c>
      <c r="S307" t="b">
        <v>0</v>
      </c>
      <c r="T307" t="b">
        <v>0</v>
      </c>
      <c r="U307" t="s">
        <v>31</v>
      </c>
      <c r="V307" t="s">
        <v>2043</v>
      </c>
      <c r="W307" t="s">
        <v>2044</v>
      </c>
    </row>
    <row r="308" spans="1:23" ht="31.2" x14ac:dyDescent="0.3">
      <c r="A308">
        <v>306</v>
      </c>
      <c r="B308" t="s">
        <v>662</v>
      </c>
      <c r="C308" s="2" t="s">
        <v>663</v>
      </c>
      <c r="D308" s="5">
        <v>6500</v>
      </c>
      <c r="E308" s="5">
        <v>514</v>
      </c>
      <c r="F308">
        <f t="shared" si="63"/>
        <v>6500</v>
      </c>
      <c r="G308">
        <f t="shared" si="63"/>
        <v>514</v>
      </c>
      <c r="H308" s="6">
        <f t="shared" si="51"/>
        <v>-5986</v>
      </c>
      <c r="I308" s="26">
        <f t="shared" si="52"/>
        <v>7.9076923076923072E-2</v>
      </c>
      <c r="J308" t="s">
        <v>12</v>
      </c>
      <c r="K308">
        <v>7</v>
      </c>
      <c r="L308" s="7">
        <f t="shared" si="53"/>
        <v>928.57142857142856</v>
      </c>
      <c r="M308" t="s">
        <v>19</v>
      </c>
      <c r="N308" t="s">
        <v>20</v>
      </c>
      <c r="O308">
        <v>1500008400</v>
      </c>
      <c r="P308">
        <v>1500267600</v>
      </c>
      <c r="Q308" s="15">
        <f t="shared" si="54"/>
        <v>43354.208333333328</v>
      </c>
      <c r="R308" s="11">
        <f t="shared" si="55"/>
        <v>43357.208333333328</v>
      </c>
      <c r="S308" t="b">
        <v>0</v>
      </c>
      <c r="T308" t="b">
        <v>1</v>
      </c>
      <c r="U308" t="s">
        <v>31</v>
      </c>
      <c r="V308" t="s">
        <v>2043</v>
      </c>
      <c r="W308" t="s">
        <v>2044</v>
      </c>
    </row>
    <row r="309" spans="1:23" ht="31.2" x14ac:dyDescent="0.3">
      <c r="A309">
        <v>307</v>
      </c>
      <c r="B309" t="s">
        <v>664</v>
      </c>
      <c r="C309" s="2" t="s">
        <v>665</v>
      </c>
      <c r="D309" s="5">
        <v>32900</v>
      </c>
      <c r="E309" s="5">
        <v>43473</v>
      </c>
      <c r="F309" s="3">
        <f>D309*0.144105</f>
        <v>4741.0545000000002</v>
      </c>
      <c r="G309" s="3">
        <f>E309*0.144105</f>
        <v>6264.6766650000009</v>
      </c>
      <c r="H309" s="6">
        <f t="shared" si="51"/>
        <v>1523.6221650000007</v>
      </c>
      <c r="I309" s="26">
        <f t="shared" si="52"/>
        <v>1.3213677811550153</v>
      </c>
      <c r="J309" t="s">
        <v>18</v>
      </c>
      <c r="K309">
        <v>659</v>
      </c>
      <c r="L309" s="7">
        <f t="shared" si="53"/>
        <v>7.1943163884673753</v>
      </c>
      <c r="M309" t="s">
        <v>34</v>
      </c>
      <c r="N309" t="s">
        <v>35</v>
      </c>
      <c r="O309">
        <v>1338958800</v>
      </c>
      <c r="P309">
        <v>1340686800</v>
      </c>
      <c r="Q309" s="15">
        <f t="shared" si="54"/>
        <v>41490.208333333336</v>
      </c>
      <c r="R309" s="11">
        <f t="shared" si="55"/>
        <v>41510.208333333336</v>
      </c>
      <c r="S309" t="b">
        <v>0</v>
      </c>
      <c r="T309" t="b">
        <v>1</v>
      </c>
      <c r="U309" t="s">
        <v>117</v>
      </c>
      <c r="V309" t="s">
        <v>2051</v>
      </c>
      <c r="W309" t="s">
        <v>2057</v>
      </c>
    </row>
    <row r="310" spans="1:23" x14ac:dyDescent="0.3">
      <c r="A310">
        <v>308</v>
      </c>
      <c r="B310" t="s">
        <v>666</v>
      </c>
      <c r="C310" s="2" t="s">
        <v>667</v>
      </c>
      <c r="D310" s="5">
        <v>118200</v>
      </c>
      <c r="E310" s="5">
        <v>87560</v>
      </c>
      <c r="F310">
        <f t="shared" ref="F310:G317" si="64">D310</f>
        <v>118200</v>
      </c>
      <c r="G310">
        <f t="shared" si="64"/>
        <v>87560</v>
      </c>
      <c r="H310" s="6">
        <f t="shared" si="51"/>
        <v>-30640</v>
      </c>
      <c r="I310" s="26">
        <f t="shared" si="52"/>
        <v>0.74077834179357027</v>
      </c>
      <c r="J310" t="s">
        <v>12</v>
      </c>
      <c r="K310">
        <v>803</v>
      </c>
      <c r="L310" s="7">
        <f t="shared" si="53"/>
        <v>147.19800747198008</v>
      </c>
      <c r="M310" t="s">
        <v>19</v>
      </c>
      <c r="N310" t="s">
        <v>20</v>
      </c>
      <c r="O310">
        <v>1303102800</v>
      </c>
      <c r="P310">
        <v>1303189200</v>
      </c>
      <c r="Q310" s="15">
        <f t="shared" si="54"/>
        <v>41075.208333333336</v>
      </c>
      <c r="R310" s="11">
        <f t="shared" si="55"/>
        <v>41076.208333333336</v>
      </c>
      <c r="S310" t="b">
        <v>0</v>
      </c>
      <c r="T310" t="b">
        <v>0</v>
      </c>
      <c r="U310" t="s">
        <v>31</v>
      </c>
      <c r="V310" t="s">
        <v>2043</v>
      </c>
      <c r="W310" t="s">
        <v>2044</v>
      </c>
    </row>
    <row r="311" spans="1:23" x14ac:dyDescent="0.3">
      <c r="A311">
        <v>309</v>
      </c>
      <c r="B311" t="s">
        <v>668</v>
      </c>
      <c r="C311" s="2" t="s">
        <v>669</v>
      </c>
      <c r="D311" s="5">
        <v>4100</v>
      </c>
      <c r="E311" s="5">
        <v>3087</v>
      </c>
      <c r="F311">
        <f t="shared" si="64"/>
        <v>4100</v>
      </c>
      <c r="G311">
        <f t="shared" si="64"/>
        <v>3087</v>
      </c>
      <c r="H311" s="6">
        <f t="shared" si="51"/>
        <v>-1013</v>
      </c>
      <c r="I311" s="26">
        <f t="shared" si="52"/>
        <v>0.75292682926829269</v>
      </c>
      <c r="J311" t="s">
        <v>72</v>
      </c>
      <c r="K311">
        <v>75</v>
      </c>
      <c r="L311" s="7">
        <f t="shared" si="53"/>
        <v>54.666666666666664</v>
      </c>
      <c r="M311" t="s">
        <v>19</v>
      </c>
      <c r="N311" t="s">
        <v>20</v>
      </c>
      <c r="O311">
        <v>1316581200</v>
      </c>
      <c r="P311">
        <v>1318309200</v>
      </c>
      <c r="Q311" s="15">
        <f t="shared" si="54"/>
        <v>41231.208333333336</v>
      </c>
      <c r="R311" s="11">
        <f t="shared" si="55"/>
        <v>41251.208333333336</v>
      </c>
      <c r="S311" t="b">
        <v>0</v>
      </c>
      <c r="T311" t="b">
        <v>1</v>
      </c>
      <c r="U311" t="s">
        <v>58</v>
      </c>
      <c r="V311" t="s">
        <v>2039</v>
      </c>
      <c r="W311" t="s">
        <v>2049</v>
      </c>
    </row>
    <row r="312" spans="1:23" x14ac:dyDescent="0.3">
      <c r="A312">
        <v>310</v>
      </c>
      <c r="B312" t="s">
        <v>670</v>
      </c>
      <c r="C312" s="2" t="s">
        <v>671</v>
      </c>
      <c r="D312" s="5">
        <v>7800</v>
      </c>
      <c r="E312" s="5">
        <v>1586</v>
      </c>
      <c r="F312">
        <f t="shared" si="64"/>
        <v>7800</v>
      </c>
      <c r="G312">
        <f t="shared" si="64"/>
        <v>1586</v>
      </c>
      <c r="H312" s="6">
        <f t="shared" si="51"/>
        <v>-6214</v>
      </c>
      <c r="I312" s="26">
        <f t="shared" si="52"/>
        <v>0.20333333333333334</v>
      </c>
      <c r="J312" t="s">
        <v>12</v>
      </c>
      <c r="K312">
        <v>16</v>
      </c>
      <c r="L312" s="7">
        <f t="shared" si="53"/>
        <v>487.5</v>
      </c>
      <c r="M312" t="s">
        <v>19</v>
      </c>
      <c r="N312" t="s">
        <v>20</v>
      </c>
      <c r="O312">
        <v>1270789200</v>
      </c>
      <c r="P312">
        <v>1272171600</v>
      </c>
      <c r="Q312" s="15">
        <f t="shared" si="54"/>
        <v>40701.208333333336</v>
      </c>
      <c r="R312" s="11">
        <f t="shared" si="55"/>
        <v>40717.208333333336</v>
      </c>
      <c r="S312" t="b">
        <v>0</v>
      </c>
      <c r="T312" t="b">
        <v>0</v>
      </c>
      <c r="U312" t="s">
        <v>87</v>
      </c>
      <c r="V312" t="s">
        <v>2054</v>
      </c>
      <c r="W312" t="s">
        <v>2055</v>
      </c>
    </row>
    <row r="313" spans="1:23" x14ac:dyDescent="0.3">
      <c r="A313">
        <v>311</v>
      </c>
      <c r="B313" t="s">
        <v>672</v>
      </c>
      <c r="C313" s="2" t="s">
        <v>673</v>
      </c>
      <c r="D313" s="5">
        <v>6300</v>
      </c>
      <c r="E313" s="5">
        <v>12812</v>
      </c>
      <c r="F313">
        <f t="shared" si="64"/>
        <v>6300</v>
      </c>
      <c r="G313">
        <f t="shared" si="64"/>
        <v>12812</v>
      </c>
      <c r="H313" s="6">
        <f t="shared" si="51"/>
        <v>6512</v>
      </c>
      <c r="I313" s="26">
        <f t="shared" si="52"/>
        <v>2.0336507936507937</v>
      </c>
      <c r="J313" t="s">
        <v>18</v>
      </c>
      <c r="K313">
        <v>121</v>
      </c>
      <c r="L313" s="7">
        <f t="shared" si="53"/>
        <v>52.066115702479337</v>
      </c>
      <c r="M313" t="s">
        <v>19</v>
      </c>
      <c r="N313" t="s">
        <v>20</v>
      </c>
      <c r="O313">
        <v>1297836000</v>
      </c>
      <c r="P313">
        <v>1298872800</v>
      </c>
      <c r="Q313" s="15">
        <f t="shared" si="54"/>
        <v>41014.25</v>
      </c>
      <c r="R313" s="11">
        <f t="shared" si="55"/>
        <v>41026.25</v>
      </c>
      <c r="S313" t="b">
        <v>0</v>
      </c>
      <c r="T313" t="b">
        <v>0</v>
      </c>
      <c r="U313" t="s">
        <v>31</v>
      </c>
      <c r="V313" t="s">
        <v>2043</v>
      </c>
      <c r="W313" t="s">
        <v>2044</v>
      </c>
    </row>
    <row r="314" spans="1:23" x14ac:dyDescent="0.3">
      <c r="A314">
        <v>312</v>
      </c>
      <c r="B314" t="s">
        <v>674</v>
      </c>
      <c r="C314" s="2" t="s">
        <v>675</v>
      </c>
      <c r="D314" s="5">
        <v>59100</v>
      </c>
      <c r="E314" s="5">
        <v>183345</v>
      </c>
      <c r="F314">
        <f t="shared" si="64"/>
        <v>59100</v>
      </c>
      <c r="G314">
        <f t="shared" si="64"/>
        <v>183345</v>
      </c>
      <c r="H314" s="6">
        <f t="shared" si="51"/>
        <v>124245</v>
      </c>
      <c r="I314" s="26">
        <f t="shared" si="52"/>
        <v>3.1022842639593908</v>
      </c>
      <c r="J314" t="s">
        <v>18</v>
      </c>
      <c r="K314">
        <v>3742</v>
      </c>
      <c r="L314" s="7">
        <f t="shared" si="53"/>
        <v>15.793693212185996</v>
      </c>
      <c r="M314" t="s">
        <v>19</v>
      </c>
      <c r="N314" t="s">
        <v>20</v>
      </c>
      <c r="O314">
        <v>1382677200</v>
      </c>
      <c r="P314">
        <v>1383282000</v>
      </c>
      <c r="Q314" s="15">
        <f t="shared" si="54"/>
        <v>41996.208333333336</v>
      </c>
      <c r="R314" s="11">
        <f t="shared" si="55"/>
        <v>42003.208333333336</v>
      </c>
      <c r="S314" t="b">
        <v>0</v>
      </c>
      <c r="T314" t="b">
        <v>0</v>
      </c>
      <c r="U314" t="s">
        <v>31</v>
      </c>
      <c r="V314" t="s">
        <v>2043</v>
      </c>
      <c r="W314" t="s">
        <v>2044</v>
      </c>
    </row>
    <row r="315" spans="1:23" x14ac:dyDescent="0.3">
      <c r="A315">
        <v>313</v>
      </c>
      <c r="B315" t="s">
        <v>676</v>
      </c>
      <c r="C315" s="2" t="s">
        <v>677</v>
      </c>
      <c r="D315" s="5">
        <v>2200</v>
      </c>
      <c r="E315" s="5">
        <v>8697</v>
      </c>
      <c r="F315">
        <f t="shared" si="64"/>
        <v>2200</v>
      </c>
      <c r="G315">
        <f t="shared" si="64"/>
        <v>8697</v>
      </c>
      <c r="H315" s="6">
        <f t="shared" si="51"/>
        <v>6497</v>
      </c>
      <c r="I315" s="26">
        <f t="shared" si="52"/>
        <v>3.9531818181818181</v>
      </c>
      <c r="J315" t="s">
        <v>18</v>
      </c>
      <c r="K315">
        <v>223</v>
      </c>
      <c r="L315" s="7">
        <f t="shared" si="53"/>
        <v>9.8654708520179373</v>
      </c>
      <c r="M315" t="s">
        <v>19</v>
      </c>
      <c r="N315" t="s">
        <v>20</v>
      </c>
      <c r="O315">
        <v>1330322400</v>
      </c>
      <c r="P315">
        <v>1330495200</v>
      </c>
      <c r="Q315" s="15">
        <f t="shared" si="54"/>
        <v>41390.25</v>
      </c>
      <c r="R315" s="11">
        <f t="shared" si="55"/>
        <v>41392.25</v>
      </c>
      <c r="S315" t="b">
        <v>0</v>
      </c>
      <c r="T315" t="b">
        <v>0</v>
      </c>
      <c r="U315" t="s">
        <v>21</v>
      </c>
      <c r="V315" t="s">
        <v>2039</v>
      </c>
      <c r="W315" t="s">
        <v>2040</v>
      </c>
    </row>
    <row r="316" spans="1:23" x14ac:dyDescent="0.3">
      <c r="A316">
        <v>314</v>
      </c>
      <c r="B316" t="s">
        <v>678</v>
      </c>
      <c r="C316" s="2" t="s">
        <v>679</v>
      </c>
      <c r="D316" s="5">
        <v>1400</v>
      </c>
      <c r="E316" s="5">
        <v>4126</v>
      </c>
      <c r="F316">
        <f t="shared" si="64"/>
        <v>1400</v>
      </c>
      <c r="G316">
        <f t="shared" si="64"/>
        <v>4126</v>
      </c>
      <c r="H316" s="6">
        <f t="shared" si="51"/>
        <v>2726</v>
      </c>
      <c r="I316" s="26">
        <f t="shared" si="52"/>
        <v>2.9471428571428571</v>
      </c>
      <c r="J316" t="s">
        <v>18</v>
      </c>
      <c r="K316">
        <v>133</v>
      </c>
      <c r="L316" s="7">
        <f t="shared" si="53"/>
        <v>10.526315789473685</v>
      </c>
      <c r="M316" t="s">
        <v>19</v>
      </c>
      <c r="N316" t="s">
        <v>20</v>
      </c>
      <c r="O316">
        <v>1552366800</v>
      </c>
      <c r="P316">
        <v>1552798800</v>
      </c>
      <c r="Q316" s="15">
        <f t="shared" si="54"/>
        <v>43960.208333333328</v>
      </c>
      <c r="R316" s="11">
        <f t="shared" si="55"/>
        <v>43965.208333333328</v>
      </c>
      <c r="S316" t="b">
        <v>0</v>
      </c>
      <c r="T316" t="b">
        <v>1</v>
      </c>
      <c r="U316" t="s">
        <v>40</v>
      </c>
      <c r="V316" t="s">
        <v>2045</v>
      </c>
      <c r="W316" t="s">
        <v>2046</v>
      </c>
    </row>
    <row r="317" spans="1:23" ht="31.2" x14ac:dyDescent="0.3">
      <c r="A317">
        <v>315</v>
      </c>
      <c r="B317" t="s">
        <v>680</v>
      </c>
      <c r="C317" s="2" t="s">
        <v>681</v>
      </c>
      <c r="D317" s="5">
        <v>9500</v>
      </c>
      <c r="E317" s="5">
        <v>3220</v>
      </c>
      <c r="F317">
        <f t="shared" si="64"/>
        <v>9500</v>
      </c>
      <c r="G317">
        <f t="shared" si="64"/>
        <v>3220</v>
      </c>
      <c r="H317" s="6">
        <f t="shared" si="51"/>
        <v>-6280</v>
      </c>
      <c r="I317" s="26">
        <f t="shared" si="52"/>
        <v>0.33894736842105261</v>
      </c>
      <c r="J317" t="s">
        <v>12</v>
      </c>
      <c r="K317">
        <v>31</v>
      </c>
      <c r="L317" s="7">
        <f t="shared" si="53"/>
        <v>306.45161290322579</v>
      </c>
      <c r="M317" t="s">
        <v>19</v>
      </c>
      <c r="N317" t="s">
        <v>20</v>
      </c>
      <c r="O317">
        <v>1400907600</v>
      </c>
      <c r="P317">
        <v>1403413200</v>
      </c>
      <c r="Q317" s="15">
        <f t="shared" si="54"/>
        <v>42207.208333333336</v>
      </c>
      <c r="R317" s="11">
        <f t="shared" si="55"/>
        <v>42236.208333333336</v>
      </c>
      <c r="S317" t="b">
        <v>0</v>
      </c>
      <c r="T317" t="b">
        <v>0</v>
      </c>
      <c r="U317" t="s">
        <v>31</v>
      </c>
      <c r="V317" t="s">
        <v>2043</v>
      </c>
      <c r="W317" t="s">
        <v>2044</v>
      </c>
    </row>
    <row r="318" spans="1:23" x14ac:dyDescent="0.3">
      <c r="A318">
        <v>316</v>
      </c>
      <c r="B318" t="s">
        <v>682</v>
      </c>
      <c r="C318" s="2" t="s">
        <v>683</v>
      </c>
      <c r="D318" s="5">
        <v>9600</v>
      </c>
      <c r="E318" s="5">
        <v>6401</v>
      </c>
      <c r="F318" s="3">
        <f>D318*1.07255</f>
        <v>10296.48</v>
      </c>
      <c r="G318" s="3">
        <f>E318*1.07255</f>
        <v>6865.3925499999996</v>
      </c>
      <c r="H318" s="6">
        <f t="shared" si="51"/>
        <v>-3431.08745</v>
      </c>
      <c r="I318" s="26">
        <f t="shared" si="52"/>
        <v>0.66677083333333331</v>
      </c>
      <c r="J318" t="s">
        <v>12</v>
      </c>
      <c r="K318">
        <v>108</v>
      </c>
      <c r="L318" s="7">
        <f t="shared" si="53"/>
        <v>95.337777777777774</v>
      </c>
      <c r="M318" t="s">
        <v>105</v>
      </c>
      <c r="N318" t="s">
        <v>106</v>
      </c>
      <c r="O318">
        <v>1574143200</v>
      </c>
      <c r="P318">
        <v>1574229600</v>
      </c>
      <c r="Q318" s="15">
        <f t="shared" si="54"/>
        <v>44212.25</v>
      </c>
      <c r="R318" s="11">
        <f t="shared" si="55"/>
        <v>44213.25</v>
      </c>
      <c r="S318" t="b">
        <v>0</v>
      </c>
      <c r="T318" t="b">
        <v>1</v>
      </c>
      <c r="U318" t="s">
        <v>15</v>
      </c>
      <c r="V318" t="s">
        <v>2037</v>
      </c>
      <c r="W318" t="s">
        <v>2038</v>
      </c>
    </row>
    <row r="319" spans="1:23" x14ac:dyDescent="0.3">
      <c r="A319">
        <v>317</v>
      </c>
      <c r="B319" t="s">
        <v>684</v>
      </c>
      <c r="C319" s="2" t="s">
        <v>685</v>
      </c>
      <c r="D319" s="5">
        <v>6600</v>
      </c>
      <c r="E319" s="5">
        <v>1269</v>
      </c>
      <c r="F319">
        <f t="shared" ref="F319:G324" si="65">D319</f>
        <v>6600</v>
      </c>
      <c r="G319">
        <f t="shared" si="65"/>
        <v>1269</v>
      </c>
      <c r="H319" s="6">
        <f t="shared" si="51"/>
        <v>-5331</v>
      </c>
      <c r="I319" s="26">
        <f t="shared" si="52"/>
        <v>0.19227272727272726</v>
      </c>
      <c r="J319" t="s">
        <v>12</v>
      </c>
      <c r="K319">
        <v>30</v>
      </c>
      <c r="L319" s="7">
        <f t="shared" si="53"/>
        <v>220</v>
      </c>
      <c r="M319" t="s">
        <v>19</v>
      </c>
      <c r="N319" t="s">
        <v>20</v>
      </c>
      <c r="O319">
        <v>1494738000</v>
      </c>
      <c r="P319">
        <v>1495861200</v>
      </c>
      <c r="Q319" s="15">
        <f t="shared" si="54"/>
        <v>43293.208333333328</v>
      </c>
      <c r="R319" s="11">
        <f t="shared" si="55"/>
        <v>43306.208333333328</v>
      </c>
      <c r="S319" t="b">
        <v>0</v>
      </c>
      <c r="T319" t="b">
        <v>0</v>
      </c>
      <c r="U319" t="s">
        <v>31</v>
      </c>
      <c r="V319" t="s">
        <v>2043</v>
      </c>
      <c r="W319" t="s">
        <v>2044</v>
      </c>
    </row>
    <row r="320" spans="1:23" ht="31.2" x14ac:dyDescent="0.3">
      <c r="A320">
        <v>318</v>
      </c>
      <c r="B320" t="s">
        <v>686</v>
      </c>
      <c r="C320" s="2" t="s">
        <v>687</v>
      </c>
      <c r="D320" s="5">
        <v>5700</v>
      </c>
      <c r="E320" s="5">
        <v>903</v>
      </c>
      <c r="F320">
        <f t="shared" si="65"/>
        <v>5700</v>
      </c>
      <c r="G320">
        <f t="shared" si="65"/>
        <v>903</v>
      </c>
      <c r="H320" s="6">
        <f t="shared" si="51"/>
        <v>-4797</v>
      </c>
      <c r="I320" s="26">
        <f t="shared" si="52"/>
        <v>0.15842105263157893</v>
      </c>
      <c r="J320" t="s">
        <v>12</v>
      </c>
      <c r="K320">
        <v>17</v>
      </c>
      <c r="L320" s="7">
        <f t="shared" si="53"/>
        <v>335.29411764705884</v>
      </c>
      <c r="M320" t="s">
        <v>19</v>
      </c>
      <c r="N320" t="s">
        <v>20</v>
      </c>
      <c r="O320">
        <v>1392357600</v>
      </c>
      <c r="P320">
        <v>1392530400</v>
      </c>
      <c r="Q320" s="15">
        <f t="shared" si="54"/>
        <v>42108.25</v>
      </c>
      <c r="R320" s="11">
        <f t="shared" si="55"/>
        <v>42110.25</v>
      </c>
      <c r="S320" t="b">
        <v>0</v>
      </c>
      <c r="T320" t="b">
        <v>0</v>
      </c>
      <c r="U320" t="s">
        <v>21</v>
      </c>
      <c r="V320" t="s">
        <v>2039</v>
      </c>
      <c r="W320" t="s">
        <v>2040</v>
      </c>
    </row>
    <row r="321" spans="1:23" x14ac:dyDescent="0.3">
      <c r="A321">
        <v>319</v>
      </c>
      <c r="B321" t="s">
        <v>688</v>
      </c>
      <c r="C321" s="2" t="s">
        <v>689</v>
      </c>
      <c r="D321" s="5">
        <v>8400</v>
      </c>
      <c r="E321" s="5">
        <v>3251</v>
      </c>
      <c r="F321">
        <f t="shared" si="65"/>
        <v>8400</v>
      </c>
      <c r="G321">
        <f t="shared" si="65"/>
        <v>3251</v>
      </c>
      <c r="H321" s="6">
        <f t="shared" si="51"/>
        <v>-5149</v>
      </c>
      <c r="I321" s="26">
        <f t="shared" si="52"/>
        <v>0.38702380952380955</v>
      </c>
      <c r="J321" t="s">
        <v>72</v>
      </c>
      <c r="K321">
        <v>64</v>
      </c>
      <c r="L321" s="7">
        <f t="shared" si="53"/>
        <v>131.25</v>
      </c>
      <c r="M321" t="s">
        <v>19</v>
      </c>
      <c r="N321" t="s">
        <v>20</v>
      </c>
      <c r="O321">
        <v>1281589200</v>
      </c>
      <c r="P321">
        <v>1283662800</v>
      </c>
      <c r="Q321" s="15">
        <f t="shared" si="54"/>
        <v>40826.208333333336</v>
      </c>
      <c r="R321" s="11">
        <f t="shared" si="55"/>
        <v>40850.208333333336</v>
      </c>
      <c r="S321" t="b">
        <v>0</v>
      </c>
      <c r="T321" t="b">
        <v>0</v>
      </c>
      <c r="U321" t="s">
        <v>26</v>
      </c>
      <c r="V321" t="s">
        <v>2041</v>
      </c>
      <c r="W321" t="s">
        <v>2042</v>
      </c>
    </row>
    <row r="322" spans="1:23" x14ac:dyDescent="0.3">
      <c r="A322">
        <v>320</v>
      </c>
      <c r="B322" t="s">
        <v>690</v>
      </c>
      <c r="C322" s="2" t="s">
        <v>691</v>
      </c>
      <c r="D322" s="5">
        <v>84400</v>
      </c>
      <c r="E322" s="5">
        <v>8092</v>
      </c>
      <c r="F322">
        <f t="shared" si="65"/>
        <v>84400</v>
      </c>
      <c r="G322">
        <f t="shared" si="65"/>
        <v>8092</v>
      </c>
      <c r="H322" s="6">
        <f t="shared" ref="H322:H385" si="66">G322-F322</f>
        <v>-76308</v>
      </c>
      <c r="I322" s="26">
        <f t="shared" ref="I322:I385" si="67">G322/F322</f>
        <v>9.5876777251184833E-2</v>
      </c>
      <c r="J322" t="s">
        <v>12</v>
      </c>
      <c r="K322">
        <v>80</v>
      </c>
      <c r="L322" s="7">
        <f t="shared" ref="L322:L385" si="68">IF(G322=0,0,F322/K322)</f>
        <v>1055</v>
      </c>
      <c r="M322" t="s">
        <v>19</v>
      </c>
      <c r="N322" t="s">
        <v>20</v>
      </c>
      <c r="O322">
        <v>1305003600</v>
      </c>
      <c r="P322">
        <v>1305781200</v>
      </c>
      <c r="Q322" s="15">
        <f t="shared" ref="Q322:Q385" si="69">(((O322/60)/60)/24)+DATE(1970,15,1)</f>
        <v>41097.208333333336</v>
      </c>
      <c r="R322" s="11">
        <f t="shared" ref="R322:R385" si="70">(((P322/60)/60)/24)+DATE(1970,15,1)</f>
        <v>41106.208333333336</v>
      </c>
      <c r="S322" t="b">
        <v>0</v>
      </c>
      <c r="T322" t="b">
        <v>0</v>
      </c>
      <c r="U322" t="s">
        <v>117</v>
      </c>
      <c r="V322" t="s">
        <v>2051</v>
      </c>
      <c r="W322" t="s">
        <v>2057</v>
      </c>
    </row>
    <row r="323" spans="1:23" ht="31.2" x14ac:dyDescent="0.3">
      <c r="A323">
        <v>321</v>
      </c>
      <c r="B323" t="s">
        <v>692</v>
      </c>
      <c r="C323" s="2" t="s">
        <v>693</v>
      </c>
      <c r="D323" s="5">
        <v>170400</v>
      </c>
      <c r="E323" s="5">
        <v>160422</v>
      </c>
      <c r="F323">
        <f t="shared" si="65"/>
        <v>170400</v>
      </c>
      <c r="G323">
        <f t="shared" si="65"/>
        <v>160422</v>
      </c>
      <c r="H323" s="6">
        <f t="shared" si="66"/>
        <v>-9978</v>
      </c>
      <c r="I323" s="26">
        <f t="shared" si="67"/>
        <v>0.94144366197183094</v>
      </c>
      <c r="J323" t="s">
        <v>12</v>
      </c>
      <c r="K323">
        <v>2468</v>
      </c>
      <c r="L323" s="7">
        <f t="shared" si="68"/>
        <v>69.043760129659645</v>
      </c>
      <c r="M323" t="s">
        <v>19</v>
      </c>
      <c r="N323" t="s">
        <v>20</v>
      </c>
      <c r="O323">
        <v>1301634000</v>
      </c>
      <c r="P323">
        <v>1302325200</v>
      </c>
      <c r="Q323" s="15">
        <f t="shared" si="69"/>
        <v>41058.208333333336</v>
      </c>
      <c r="R323" s="11">
        <f t="shared" si="70"/>
        <v>41066.208333333336</v>
      </c>
      <c r="S323" t="b">
        <v>0</v>
      </c>
      <c r="T323" t="b">
        <v>0</v>
      </c>
      <c r="U323" t="s">
        <v>98</v>
      </c>
      <c r="V323" t="s">
        <v>2045</v>
      </c>
      <c r="W323" t="s">
        <v>2056</v>
      </c>
    </row>
    <row r="324" spans="1:23" ht="31.2" x14ac:dyDescent="0.3">
      <c r="A324">
        <v>322</v>
      </c>
      <c r="B324" t="s">
        <v>694</v>
      </c>
      <c r="C324" s="2" t="s">
        <v>695</v>
      </c>
      <c r="D324" s="5">
        <v>117900</v>
      </c>
      <c r="E324" s="5">
        <v>196377</v>
      </c>
      <c r="F324">
        <f t="shared" si="65"/>
        <v>117900</v>
      </c>
      <c r="G324">
        <f t="shared" si="65"/>
        <v>196377</v>
      </c>
      <c r="H324" s="6">
        <f t="shared" si="66"/>
        <v>78477</v>
      </c>
      <c r="I324" s="26">
        <f t="shared" si="67"/>
        <v>1.6656234096692113</v>
      </c>
      <c r="J324" t="s">
        <v>18</v>
      </c>
      <c r="K324">
        <v>5168</v>
      </c>
      <c r="L324" s="7">
        <f t="shared" si="68"/>
        <v>22.813467492260063</v>
      </c>
      <c r="M324" t="s">
        <v>19</v>
      </c>
      <c r="N324" t="s">
        <v>20</v>
      </c>
      <c r="O324">
        <v>1290664800</v>
      </c>
      <c r="P324">
        <v>1291788000</v>
      </c>
      <c r="Q324" s="15">
        <f t="shared" si="69"/>
        <v>40931.25</v>
      </c>
      <c r="R324" s="11">
        <f t="shared" si="70"/>
        <v>40944.25</v>
      </c>
      <c r="S324" t="b">
        <v>0</v>
      </c>
      <c r="T324" t="b">
        <v>0</v>
      </c>
      <c r="U324" t="s">
        <v>31</v>
      </c>
      <c r="V324" t="s">
        <v>2043</v>
      </c>
      <c r="W324" t="s">
        <v>2044</v>
      </c>
    </row>
    <row r="325" spans="1:23" x14ac:dyDescent="0.3">
      <c r="A325">
        <v>323</v>
      </c>
      <c r="B325" t="s">
        <v>696</v>
      </c>
      <c r="C325" s="2" t="s">
        <v>697</v>
      </c>
      <c r="D325" s="5">
        <v>8900</v>
      </c>
      <c r="E325" s="5">
        <v>2148</v>
      </c>
      <c r="F325" s="3">
        <f>D325*1.20458</f>
        <v>10720.762000000001</v>
      </c>
      <c r="G325" s="3">
        <f>E325*1.20458</f>
        <v>2587.4378400000001</v>
      </c>
      <c r="H325" s="6">
        <f t="shared" si="66"/>
        <v>-8133.3241600000001</v>
      </c>
      <c r="I325" s="26">
        <f t="shared" si="67"/>
        <v>0.24134831460674155</v>
      </c>
      <c r="J325" t="s">
        <v>12</v>
      </c>
      <c r="K325">
        <v>26</v>
      </c>
      <c r="L325" s="7">
        <f t="shared" si="68"/>
        <v>412.33700000000005</v>
      </c>
      <c r="M325" t="s">
        <v>38</v>
      </c>
      <c r="N325" t="s">
        <v>39</v>
      </c>
      <c r="O325">
        <v>1395896400</v>
      </c>
      <c r="P325">
        <v>1396069200</v>
      </c>
      <c r="Q325" s="15">
        <f t="shared" si="69"/>
        <v>42149.208333333336</v>
      </c>
      <c r="R325" s="11">
        <f t="shared" si="70"/>
        <v>42151.208333333336</v>
      </c>
      <c r="S325" t="b">
        <v>0</v>
      </c>
      <c r="T325" t="b">
        <v>0</v>
      </c>
      <c r="U325" t="s">
        <v>40</v>
      </c>
      <c r="V325" t="s">
        <v>2045</v>
      </c>
      <c r="W325" t="s">
        <v>2046</v>
      </c>
    </row>
    <row r="326" spans="1:23" x14ac:dyDescent="0.3">
      <c r="A326">
        <v>324</v>
      </c>
      <c r="B326" t="s">
        <v>698</v>
      </c>
      <c r="C326" s="2" t="s">
        <v>699</v>
      </c>
      <c r="D326" s="5">
        <v>7100</v>
      </c>
      <c r="E326" s="5">
        <v>11648</v>
      </c>
      <c r="F326">
        <f t="shared" ref="F326:G331" si="71">D326</f>
        <v>7100</v>
      </c>
      <c r="G326">
        <f t="shared" si="71"/>
        <v>11648</v>
      </c>
      <c r="H326" s="6">
        <f t="shared" si="66"/>
        <v>4548</v>
      </c>
      <c r="I326" s="26">
        <f t="shared" si="67"/>
        <v>1.6405633802816901</v>
      </c>
      <c r="J326" t="s">
        <v>18</v>
      </c>
      <c r="K326">
        <v>307</v>
      </c>
      <c r="L326" s="7">
        <f t="shared" si="68"/>
        <v>23.127035830618894</v>
      </c>
      <c r="M326" t="s">
        <v>19</v>
      </c>
      <c r="N326" t="s">
        <v>20</v>
      </c>
      <c r="O326">
        <v>1434862800</v>
      </c>
      <c r="P326">
        <v>1435899600</v>
      </c>
      <c r="Q326" s="15">
        <f t="shared" si="69"/>
        <v>42600.208333333328</v>
      </c>
      <c r="R326" s="11">
        <f t="shared" si="70"/>
        <v>42612.208333333328</v>
      </c>
      <c r="S326" t="b">
        <v>0</v>
      </c>
      <c r="T326" t="b">
        <v>1</v>
      </c>
      <c r="U326" t="s">
        <v>31</v>
      </c>
      <c r="V326" t="s">
        <v>2043</v>
      </c>
      <c r="W326" t="s">
        <v>2044</v>
      </c>
    </row>
    <row r="327" spans="1:23" ht="31.2" x14ac:dyDescent="0.3">
      <c r="A327">
        <v>325</v>
      </c>
      <c r="B327" t="s">
        <v>700</v>
      </c>
      <c r="C327" s="2" t="s">
        <v>701</v>
      </c>
      <c r="D327" s="5">
        <v>6500</v>
      </c>
      <c r="E327" s="5">
        <v>5897</v>
      </c>
      <c r="F327">
        <f t="shared" si="71"/>
        <v>6500</v>
      </c>
      <c r="G327">
        <f t="shared" si="71"/>
        <v>5897</v>
      </c>
      <c r="H327" s="6">
        <f t="shared" si="66"/>
        <v>-603</v>
      </c>
      <c r="I327" s="26">
        <f t="shared" si="67"/>
        <v>0.90723076923076929</v>
      </c>
      <c r="J327" t="s">
        <v>12</v>
      </c>
      <c r="K327">
        <v>73</v>
      </c>
      <c r="L327" s="7">
        <f t="shared" si="68"/>
        <v>89.041095890410958</v>
      </c>
      <c r="M327" t="s">
        <v>19</v>
      </c>
      <c r="N327" t="s">
        <v>20</v>
      </c>
      <c r="O327">
        <v>1529125200</v>
      </c>
      <c r="P327">
        <v>1531112400</v>
      </c>
      <c r="Q327" s="15">
        <f t="shared" si="69"/>
        <v>43691.208333333328</v>
      </c>
      <c r="R327" s="11">
        <f t="shared" si="70"/>
        <v>43714.208333333328</v>
      </c>
      <c r="S327" t="b">
        <v>0</v>
      </c>
      <c r="T327" t="b">
        <v>1</v>
      </c>
      <c r="U327" t="s">
        <v>31</v>
      </c>
      <c r="V327" t="s">
        <v>2043</v>
      </c>
      <c r="W327" t="s">
        <v>2044</v>
      </c>
    </row>
    <row r="328" spans="1:23" ht="31.2" x14ac:dyDescent="0.3">
      <c r="A328">
        <v>326</v>
      </c>
      <c r="B328" t="s">
        <v>702</v>
      </c>
      <c r="C328" s="2" t="s">
        <v>703</v>
      </c>
      <c r="D328" s="5">
        <v>7200</v>
      </c>
      <c r="E328" s="5">
        <v>3326</v>
      </c>
      <c r="F328">
        <f t="shared" si="71"/>
        <v>7200</v>
      </c>
      <c r="G328">
        <f t="shared" si="71"/>
        <v>3326</v>
      </c>
      <c r="H328" s="6">
        <f t="shared" si="66"/>
        <v>-3874</v>
      </c>
      <c r="I328" s="26">
        <f t="shared" si="67"/>
        <v>0.46194444444444444</v>
      </c>
      <c r="J328" t="s">
        <v>12</v>
      </c>
      <c r="K328">
        <v>128</v>
      </c>
      <c r="L328" s="7">
        <f t="shared" si="68"/>
        <v>56.25</v>
      </c>
      <c r="M328" t="s">
        <v>19</v>
      </c>
      <c r="N328" t="s">
        <v>20</v>
      </c>
      <c r="O328">
        <v>1451109600</v>
      </c>
      <c r="P328">
        <v>1451628000</v>
      </c>
      <c r="Q328" s="15">
        <f t="shared" si="69"/>
        <v>42788.25</v>
      </c>
      <c r="R328" s="11">
        <f t="shared" si="70"/>
        <v>42794.25</v>
      </c>
      <c r="S328" t="b">
        <v>0</v>
      </c>
      <c r="T328" t="b">
        <v>0</v>
      </c>
      <c r="U328" t="s">
        <v>69</v>
      </c>
      <c r="V328" t="s">
        <v>2045</v>
      </c>
      <c r="W328" t="s">
        <v>2053</v>
      </c>
    </row>
    <row r="329" spans="1:23" x14ac:dyDescent="0.3">
      <c r="A329">
        <v>327</v>
      </c>
      <c r="B329" t="s">
        <v>704</v>
      </c>
      <c r="C329" s="2" t="s">
        <v>705</v>
      </c>
      <c r="D329" s="5">
        <v>2600</v>
      </c>
      <c r="E329" s="5">
        <v>1002</v>
      </c>
      <c r="F329">
        <f t="shared" si="71"/>
        <v>2600</v>
      </c>
      <c r="G329">
        <f t="shared" si="71"/>
        <v>1002</v>
      </c>
      <c r="H329" s="6">
        <f t="shared" si="66"/>
        <v>-1598</v>
      </c>
      <c r="I329" s="26">
        <f t="shared" si="67"/>
        <v>0.38538461538461538</v>
      </c>
      <c r="J329" t="s">
        <v>12</v>
      </c>
      <c r="K329">
        <v>33</v>
      </c>
      <c r="L329" s="7">
        <f t="shared" si="68"/>
        <v>78.787878787878782</v>
      </c>
      <c r="M329" t="s">
        <v>19</v>
      </c>
      <c r="N329" t="s">
        <v>20</v>
      </c>
      <c r="O329">
        <v>1566968400</v>
      </c>
      <c r="P329">
        <v>1567314000</v>
      </c>
      <c r="Q329" s="15">
        <f t="shared" si="69"/>
        <v>44129.208333333328</v>
      </c>
      <c r="R329" s="11">
        <f t="shared" si="70"/>
        <v>44133.208333333328</v>
      </c>
      <c r="S329" t="b">
        <v>0</v>
      </c>
      <c r="T329" t="b">
        <v>1</v>
      </c>
      <c r="U329" t="s">
        <v>31</v>
      </c>
      <c r="V329" t="s">
        <v>2043</v>
      </c>
      <c r="W329" t="s">
        <v>2044</v>
      </c>
    </row>
    <row r="330" spans="1:23" ht="31.2" x14ac:dyDescent="0.3">
      <c r="A330">
        <v>328</v>
      </c>
      <c r="B330" t="s">
        <v>706</v>
      </c>
      <c r="C330" s="2" t="s">
        <v>707</v>
      </c>
      <c r="D330" s="5">
        <v>98700</v>
      </c>
      <c r="E330" s="5">
        <v>131826</v>
      </c>
      <c r="F330">
        <f t="shared" si="71"/>
        <v>98700</v>
      </c>
      <c r="G330">
        <f t="shared" si="71"/>
        <v>131826</v>
      </c>
      <c r="H330" s="6">
        <f t="shared" si="66"/>
        <v>33126</v>
      </c>
      <c r="I330" s="26">
        <f t="shared" si="67"/>
        <v>1.3356231003039514</v>
      </c>
      <c r="J330" t="s">
        <v>18</v>
      </c>
      <c r="K330">
        <v>2441</v>
      </c>
      <c r="L330" s="7">
        <f t="shared" si="68"/>
        <v>40.43424825891028</v>
      </c>
      <c r="M330" t="s">
        <v>19</v>
      </c>
      <c r="N330" t="s">
        <v>20</v>
      </c>
      <c r="O330">
        <v>1543557600</v>
      </c>
      <c r="P330">
        <v>1544508000</v>
      </c>
      <c r="Q330" s="15">
        <f t="shared" si="69"/>
        <v>43858.25</v>
      </c>
      <c r="R330" s="11">
        <f t="shared" si="70"/>
        <v>43869.25</v>
      </c>
      <c r="S330" t="b">
        <v>0</v>
      </c>
      <c r="T330" t="b">
        <v>0</v>
      </c>
      <c r="U330" t="s">
        <v>21</v>
      </c>
      <c r="V330" t="s">
        <v>2039</v>
      </c>
      <c r="W330" t="s">
        <v>2040</v>
      </c>
    </row>
    <row r="331" spans="1:23" x14ac:dyDescent="0.3">
      <c r="A331">
        <v>329</v>
      </c>
      <c r="B331" t="s">
        <v>708</v>
      </c>
      <c r="C331" s="2" t="s">
        <v>709</v>
      </c>
      <c r="D331" s="5">
        <v>93800</v>
      </c>
      <c r="E331" s="5">
        <v>21477</v>
      </c>
      <c r="F331">
        <f t="shared" si="71"/>
        <v>93800</v>
      </c>
      <c r="G331">
        <f t="shared" si="71"/>
        <v>21477</v>
      </c>
      <c r="H331" s="6">
        <f t="shared" si="66"/>
        <v>-72323</v>
      </c>
      <c r="I331" s="26">
        <f t="shared" si="67"/>
        <v>0.22896588486140726</v>
      </c>
      <c r="J331" t="s">
        <v>45</v>
      </c>
      <c r="K331">
        <v>211</v>
      </c>
      <c r="L331" s="7">
        <f t="shared" si="68"/>
        <v>444.54976303317534</v>
      </c>
      <c r="M331" t="s">
        <v>19</v>
      </c>
      <c r="N331" t="s">
        <v>20</v>
      </c>
      <c r="O331">
        <v>1481522400</v>
      </c>
      <c r="P331">
        <v>1482472800</v>
      </c>
      <c r="Q331" s="15">
        <f t="shared" si="69"/>
        <v>43140.25</v>
      </c>
      <c r="R331" s="11">
        <f t="shared" si="70"/>
        <v>43151.25</v>
      </c>
      <c r="S331" t="b">
        <v>0</v>
      </c>
      <c r="T331" t="b">
        <v>0</v>
      </c>
      <c r="U331" t="s">
        <v>87</v>
      </c>
      <c r="V331" t="s">
        <v>2054</v>
      </c>
      <c r="W331" t="s">
        <v>2055</v>
      </c>
    </row>
    <row r="332" spans="1:23" ht="31.2" x14ac:dyDescent="0.3">
      <c r="A332">
        <v>330</v>
      </c>
      <c r="B332" t="s">
        <v>710</v>
      </c>
      <c r="C332" s="2" t="s">
        <v>711</v>
      </c>
      <c r="D332" s="5">
        <v>33700</v>
      </c>
      <c r="E332" s="5">
        <v>62330</v>
      </c>
      <c r="F332" s="3">
        <f>D332*1.20458</f>
        <v>40594.345999999998</v>
      </c>
      <c r="G332" s="3">
        <f>E332*1.20458</f>
        <v>75081.471399999995</v>
      </c>
      <c r="H332" s="6">
        <f t="shared" si="66"/>
        <v>34487.125399999997</v>
      </c>
      <c r="I332" s="26">
        <f t="shared" si="67"/>
        <v>1.8495548961424333</v>
      </c>
      <c r="J332" t="s">
        <v>18</v>
      </c>
      <c r="K332">
        <v>1385</v>
      </c>
      <c r="L332" s="7">
        <f t="shared" si="68"/>
        <v>29.309997111913354</v>
      </c>
      <c r="M332" t="s">
        <v>38</v>
      </c>
      <c r="N332" t="s">
        <v>39</v>
      </c>
      <c r="O332">
        <v>1512712800</v>
      </c>
      <c r="P332">
        <v>1512799200</v>
      </c>
      <c r="Q332" s="15">
        <f t="shared" si="69"/>
        <v>43501.25</v>
      </c>
      <c r="R332" s="11">
        <f t="shared" si="70"/>
        <v>43502.25</v>
      </c>
      <c r="S332" t="b">
        <v>0</v>
      </c>
      <c r="T332" t="b">
        <v>0</v>
      </c>
      <c r="U332" t="s">
        <v>40</v>
      </c>
      <c r="V332" t="s">
        <v>2045</v>
      </c>
      <c r="W332" t="s">
        <v>2046</v>
      </c>
    </row>
    <row r="333" spans="1:23" x14ac:dyDescent="0.3">
      <c r="A333">
        <v>331</v>
      </c>
      <c r="B333" t="s">
        <v>712</v>
      </c>
      <c r="C333" s="2" t="s">
        <v>713</v>
      </c>
      <c r="D333" s="5">
        <v>3300</v>
      </c>
      <c r="E333" s="5">
        <v>14643</v>
      </c>
      <c r="F333">
        <f t="shared" ref="F333:G340" si="72">D333</f>
        <v>3300</v>
      </c>
      <c r="G333">
        <f t="shared" si="72"/>
        <v>14643</v>
      </c>
      <c r="H333" s="6">
        <f t="shared" si="66"/>
        <v>11343</v>
      </c>
      <c r="I333" s="26">
        <f t="shared" si="67"/>
        <v>4.4372727272727275</v>
      </c>
      <c r="J333" t="s">
        <v>18</v>
      </c>
      <c r="K333">
        <v>190</v>
      </c>
      <c r="L333" s="7">
        <f t="shared" si="68"/>
        <v>17.368421052631579</v>
      </c>
      <c r="M333" t="s">
        <v>19</v>
      </c>
      <c r="N333" t="s">
        <v>20</v>
      </c>
      <c r="O333">
        <v>1324274400</v>
      </c>
      <c r="P333">
        <v>1324360800</v>
      </c>
      <c r="Q333" s="15">
        <f t="shared" si="69"/>
        <v>41320.25</v>
      </c>
      <c r="R333" s="11">
        <f t="shared" si="70"/>
        <v>41321.25</v>
      </c>
      <c r="S333" t="b">
        <v>0</v>
      </c>
      <c r="T333" t="b">
        <v>0</v>
      </c>
      <c r="U333" t="s">
        <v>15</v>
      </c>
      <c r="V333" t="s">
        <v>2037</v>
      </c>
      <c r="W333" t="s">
        <v>2038</v>
      </c>
    </row>
    <row r="334" spans="1:23" ht="31.2" x14ac:dyDescent="0.3">
      <c r="A334">
        <v>332</v>
      </c>
      <c r="B334" t="s">
        <v>714</v>
      </c>
      <c r="C334" s="2" t="s">
        <v>715</v>
      </c>
      <c r="D334" s="5">
        <v>20700</v>
      </c>
      <c r="E334" s="5">
        <v>41396</v>
      </c>
      <c r="F334">
        <f t="shared" si="72"/>
        <v>20700</v>
      </c>
      <c r="G334">
        <f t="shared" si="72"/>
        <v>41396</v>
      </c>
      <c r="H334" s="6">
        <f t="shared" si="66"/>
        <v>20696</v>
      </c>
      <c r="I334" s="26">
        <f t="shared" si="67"/>
        <v>1.999806763285024</v>
      </c>
      <c r="J334" t="s">
        <v>18</v>
      </c>
      <c r="K334">
        <v>470</v>
      </c>
      <c r="L334" s="7">
        <f t="shared" si="68"/>
        <v>44.042553191489361</v>
      </c>
      <c r="M334" t="s">
        <v>19</v>
      </c>
      <c r="N334" t="s">
        <v>20</v>
      </c>
      <c r="O334">
        <v>1364446800</v>
      </c>
      <c r="P334">
        <v>1364533200</v>
      </c>
      <c r="Q334" s="15">
        <f t="shared" si="69"/>
        <v>41785.208333333336</v>
      </c>
      <c r="R334" s="11">
        <f t="shared" si="70"/>
        <v>41786.208333333336</v>
      </c>
      <c r="S334" t="b">
        <v>0</v>
      </c>
      <c r="T334" t="b">
        <v>0</v>
      </c>
      <c r="U334" t="s">
        <v>63</v>
      </c>
      <c r="V334" t="s">
        <v>2041</v>
      </c>
      <c r="W334" t="s">
        <v>2050</v>
      </c>
    </row>
    <row r="335" spans="1:23" x14ac:dyDescent="0.3">
      <c r="A335">
        <v>333</v>
      </c>
      <c r="B335" t="s">
        <v>716</v>
      </c>
      <c r="C335" s="2" t="s">
        <v>717</v>
      </c>
      <c r="D335" s="5">
        <v>9600</v>
      </c>
      <c r="E335" s="5">
        <v>11900</v>
      </c>
      <c r="F335">
        <f t="shared" si="72"/>
        <v>9600</v>
      </c>
      <c r="G335">
        <f t="shared" si="72"/>
        <v>11900</v>
      </c>
      <c r="H335" s="6">
        <f t="shared" si="66"/>
        <v>2300</v>
      </c>
      <c r="I335" s="26">
        <f t="shared" si="67"/>
        <v>1.2395833333333333</v>
      </c>
      <c r="J335" t="s">
        <v>18</v>
      </c>
      <c r="K335">
        <v>253</v>
      </c>
      <c r="L335" s="7">
        <f t="shared" si="68"/>
        <v>37.944664031620555</v>
      </c>
      <c r="M335" t="s">
        <v>19</v>
      </c>
      <c r="N335" t="s">
        <v>20</v>
      </c>
      <c r="O335">
        <v>1542693600</v>
      </c>
      <c r="P335">
        <v>1545112800</v>
      </c>
      <c r="Q335" s="15">
        <f t="shared" si="69"/>
        <v>43848.25</v>
      </c>
      <c r="R335" s="11">
        <f t="shared" si="70"/>
        <v>43876.25</v>
      </c>
      <c r="S335" t="b">
        <v>0</v>
      </c>
      <c r="T335" t="b">
        <v>0</v>
      </c>
      <c r="U335" t="s">
        <v>31</v>
      </c>
      <c r="V335" t="s">
        <v>2043</v>
      </c>
      <c r="W335" t="s">
        <v>2044</v>
      </c>
    </row>
    <row r="336" spans="1:23" x14ac:dyDescent="0.3">
      <c r="A336">
        <v>334</v>
      </c>
      <c r="B336" t="s">
        <v>718</v>
      </c>
      <c r="C336" s="2" t="s">
        <v>719</v>
      </c>
      <c r="D336" s="5">
        <v>66200</v>
      </c>
      <c r="E336" s="5">
        <v>123538</v>
      </c>
      <c r="F336">
        <f t="shared" si="72"/>
        <v>66200</v>
      </c>
      <c r="G336">
        <f t="shared" si="72"/>
        <v>123538</v>
      </c>
      <c r="H336" s="6">
        <f t="shared" si="66"/>
        <v>57338</v>
      </c>
      <c r="I336" s="26">
        <f t="shared" si="67"/>
        <v>1.8661329305135952</v>
      </c>
      <c r="J336" t="s">
        <v>18</v>
      </c>
      <c r="K336">
        <v>1113</v>
      </c>
      <c r="L336" s="7">
        <f t="shared" si="68"/>
        <v>59.478885893980234</v>
      </c>
      <c r="M336" t="s">
        <v>19</v>
      </c>
      <c r="N336" t="s">
        <v>20</v>
      </c>
      <c r="O336">
        <v>1515564000</v>
      </c>
      <c r="P336">
        <v>1516168800</v>
      </c>
      <c r="Q336" s="15">
        <f t="shared" si="69"/>
        <v>43534.25</v>
      </c>
      <c r="R336" s="11">
        <f t="shared" si="70"/>
        <v>43541.25</v>
      </c>
      <c r="S336" t="b">
        <v>0</v>
      </c>
      <c r="T336" t="b">
        <v>0</v>
      </c>
      <c r="U336" t="s">
        <v>21</v>
      </c>
      <c r="V336" t="s">
        <v>2039</v>
      </c>
      <c r="W336" t="s">
        <v>2040</v>
      </c>
    </row>
    <row r="337" spans="1:23" x14ac:dyDescent="0.3">
      <c r="A337">
        <v>335</v>
      </c>
      <c r="B337" t="s">
        <v>720</v>
      </c>
      <c r="C337" s="2" t="s">
        <v>721</v>
      </c>
      <c r="D337" s="5">
        <v>173800</v>
      </c>
      <c r="E337" s="5">
        <v>198628</v>
      </c>
      <c r="F337">
        <f t="shared" si="72"/>
        <v>173800</v>
      </c>
      <c r="G337">
        <f t="shared" si="72"/>
        <v>198628</v>
      </c>
      <c r="H337" s="6">
        <f t="shared" si="66"/>
        <v>24828</v>
      </c>
      <c r="I337" s="26">
        <f t="shared" si="67"/>
        <v>1.1428538550057536</v>
      </c>
      <c r="J337" t="s">
        <v>18</v>
      </c>
      <c r="K337">
        <v>2283</v>
      </c>
      <c r="L337" s="7">
        <f t="shared" si="68"/>
        <v>76.127901883486643</v>
      </c>
      <c r="M337" t="s">
        <v>19</v>
      </c>
      <c r="N337" t="s">
        <v>20</v>
      </c>
      <c r="O337">
        <v>1573797600</v>
      </c>
      <c r="P337">
        <v>1574920800</v>
      </c>
      <c r="Q337" s="15">
        <f t="shared" si="69"/>
        <v>44208.25</v>
      </c>
      <c r="R337" s="11">
        <f t="shared" si="70"/>
        <v>44221.25</v>
      </c>
      <c r="S337" t="b">
        <v>0</v>
      </c>
      <c r="T337" t="b">
        <v>0</v>
      </c>
      <c r="U337" t="s">
        <v>21</v>
      </c>
      <c r="V337" t="s">
        <v>2039</v>
      </c>
      <c r="W337" t="s">
        <v>2040</v>
      </c>
    </row>
    <row r="338" spans="1:23" x14ac:dyDescent="0.3">
      <c r="A338">
        <v>336</v>
      </c>
      <c r="B338" t="s">
        <v>722</v>
      </c>
      <c r="C338" s="2" t="s">
        <v>723</v>
      </c>
      <c r="D338" s="5">
        <v>70700</v>
      </c>
      <c r="E338" s="5">
        <v>68602</v>
      </c>
      <c r="F338">
        <f t="shared" si="72"/>
        <v>70700</v>
      </c>
      <c r="G338">
        <f t="shared" si="72"/>
        <v>68602</v>
      </c>
      <c r="H338" s="6">
        <f t="shared" si="66"/>
        <v>-2098</v>
      </c>
      <c r="I338" s="26">
        <f t="shared" si="67"/>
        <v>0.97032531824611035</v>
      </c>
      <c r="J338" t="s">
        <v>12</v>
      </c>
      <c r="K338">
        <v>1072</v>
      </c>
      <c r="L338" s="7">
        <f t="shared" si="68"/>
        <v>65.951492537313428</v>
      </c>
      <c r="M338" t="s">
        <v>19</v>
      </c>
      <c r="N338" t="s">
        <v>20</v>
      </c>
      <c r="O338">
        <v>1292392800</v>
      </c>
      <c r="P338">
        <v>1292479200</v>
      </c>
      <c r="Q338" s="15">
        <f t="shared" si="69"/>
        <v>40951.25</v>
      </c>
      <c r="R338" s="11">
        <f t="shared" si="70"/>
        <v>40952.25</v>
      </c>
      <c r="S338" t="b">
        <v>0</v>
      </c>
      <c r="T338" t="b">
        <v>1</v>
      </c>
      <c r="U338" t="s">
        <v>21</v>
      </c>
      <c r="V338" t="s">
        <v>2039</v>
      </c>
      <c r="W338" t="s">
        <v>2040</v>
      </c>
    </row>
    <row r="339" spans="1:23" x14ac:dyDescent="0.3">
      <c r="A339">
        <v>337</v>
      </c>
      <c r="B339" t="s">
        <v>724</v>
      </c>
      <c r="C339" s="2" t="s">
        <v>725</v>
      </c>
      <c r="D339" s="5">
        <v>94500</v>
      </c>
      <c r="E339" s="5">
        <v>116064</v>
      </c>
      <c r="F339">
        <f t="shared" si="72"/>
        <v>94500</v>
      </c>
      <c r="G339">
        <f t="shared" si="72"/>
        <v>116064</v>
      </c>
      <c r="H339" s="6">
        <f t="shared" si="66"/>
        <v>21564</v>
      </c>
      <c r="I339" s="26">
        <f t="shared" si="67"/>
        <v>1.2281904761904763</v>
      </c>
      <c r="J339" t="s">
        <v>18</v>
      </c>
      <c r="K339">
        <v>1095</v>
      </c>
      <c r="L339" s="7">
        <f t="shared" si="68"/>
        <v>86.301369863013704</v>
      </c>
      <c r="M339" t="s">
        <v>19</v>
      </c>
      <c r="N339" t="s">
        <v>20</v>
      </c>
      <c r="O339">
        <v>1573452000</v>
      </c>
      <c r="P339">
        <v>1573538400</v>
      </c>
      <c r="Q339" s="15">
        <f t="shared" si="69"/>
        <v>44204.25</v>
      </c>
      <c r="R339" s="11">
        <f t="shared" si="70"/>
        <v>44205.25</v>
      </c>
      <c r="S339" t="b">
        <v>0</v>
      </c>
      <c r="T339" t="b">
        <v>0</v>
      </c>
      <c r="U339" t="s">
        <v>31</v>
      </c>
      <c r="V339" t="s">
        <v>2043</v>
      </c>
      <c r="W339" t="s">
        <v>2044</v>
      </c>
    </row>
    <row r="340" spans="1:23" x14ac:dyDescent="0.3">
      <c r="A340">
        <v>338</v>
      </c>
      <c r="B340" t="s">
        <v>726</v>
      </c>
      <c r="C340" s="2" t="s">
        <v>727</v>
      </c>
      <c r="D340" s="5">
        <v>69800</v>
      </c>
      <c r="E340" s="5">
        <v>125042</v>
      </c>
      <c r="F340">
        <f t="shared" si="72"/>
        <v>69800</v>
      </c>
      <c r="G340">
        <f t="shared" si="72"/>
        <v>125042</v>
      </c>
      <c r="H340" s="6">
        <f t="shared" si="66"/>
        <v>55242</v>
      </c>
      <c r="I340" s="26">
        <f t="shared" si="67"/>
        <v>1.7914326647564469</v>
      </c>
      <c r="J340" t="s">
        <v>18</v>
      </c>
      <c r="K340">
        <v>1690</v>
      </c>
      <c r="L340" s="7">
        <f t="shared" si="68"/>
        <v>41.301775147928993</v>
      </c>
      <c r="M340" t="s">
        <v>19</v>
      </c>
      <c r="N340" t="s">
        <v>20</v>
      </c>
      <c r="O340">
        <v>1317790800</v>
      </c>
      <c r="P340">
        <v>1320382800</v>
      </c>
      <c r="Q340" s="15">
        <f t="shared" si="69"/>
        <v>41245.208333333336</v>
      </c>
      <c r="R340" s="11">
        <f t="shared" si="70"/>
        <v>41275.208333333336</v>
      </c>
      <c r="S340" t="b">
        <v>0</v>
      </c>
      <c r="T340" t="b">
        <v>0</v>
      </c>
      <c r="U340" t="s">
        <v>31</v>
      </c>
      <c r="V340" t="s">
        <v>2043</v>
      </c>
      <c r="W340" t="s">
        <v>2044</v>
      </c>
    </row>
    <row r="341" spans="1:23" x14ac:dyDescent="0.3">
      <c r="A341">
        <v>339</v>
      </c>
      <c r="B341" t="s">
        <v>728</v>
      </c>
      <c r="C341" s="2" t="s">
        <v>729</v>
      </c>
      <c r="D341" s="5">
        <v>136300</v>
      </c>
      <c r="E341" s="5">
        <v>108974</v>
      </c>
      <c r="F341" s="3">
        <f>D341*0.7464</f>
        <v>101734.31999999999</v>
      </c>
      <c r="G341" s="3">
        <f>E341*0.7464</f>
        <v>81338.193599999999</v>
      </c>
      <c r="H341" s="6">
        <f t="shared" si="66"/>
        <v>-20396.126399999994</v>
      </c>
      <c r="I341" s="26">
        <f t="shared" si="67"/>
        <v>0.79951577402787977</v>
      </c>
      <c r="J341" t="s">
        <v>72</v>
      </c>
      <c r="K341">
        <v>1297</v>
      </c>
      <c r="L341" s="7">
        <f t="shared" si="68"/>
        <v>78.438180416345404</v>
      </c>
      <c r="M341" t="s">
        <v>13</v>
      </c>
      <c r="N341" t="s">
        <v>14</v>
      </c>
      <c r="O341">
        <v>1501650000</v>
      </c>
      <c r="P341">
        <v>1502859600</v>
      </c>
      <c r="Q341" s="15">
        <f t="shared" si="69"/>
        <v>43373.208333333328</v>
      </c>
      <c r="R341" s="11">
        <f t="shared" si="70"/>
        <v>43387.208333333328</v>
      </c>
      <c r="S341" t="b">
        <v>0</v>
      </c>
      <c r="T341" t="b">
        <v>0</v>
      </c>
      <c r="U341" t="s">
        <v>31</v>
      </c>
      <c r="V341" t="s">
        <v>2043</v>
      </c>
      <c r="W341" t="s">
        <v>2044</v>
      </c>
    </row>
    <row r="342" spans="1:23" x14ac:dyDescent="0.3">
      <c r="A342">
        <v>340</v>
      </c>
      <c r="B342" t="s">
        <v>730</v>
      </c>
      <c r="C342" s="2" t="s">
        <v>731</v>
      </c>
      <c r="D342" s="5">
        <v>37100</v>
      </c>
      <c r="E342" s="5">
        <v>34964</v>
      </c>
      <c r="F342">
        <f t="shared" ref="F342:G346" si="73">D342</f>
        <v>37100</v>
      </c>
      <c r="G342">
        <f t="shared" si="73"/>
        <v>34964</v>
      </c>
      <c r="H342" s="6">
        <f t="shared" si="66"/>
        <v>-2136</v>
      </c>
      <c r="I342" s="26">
        <f t="shared" si="67"/>
        <v>0.94242587601078165</v>
      </c>
      <c r="J342" t="s">
        <v>12</v>
      </c>
      <c r="K342">
        <v>393</v>
      </c>
      <c r="L342" s="7">
        <f t="shared" si="68"/>
        <v>94.402035623409674</v>
      </c>
      <c r="M342" t="s">
        <v>19</v>
      </c>
      <c r="N342" t="s">
        <v>20</v>
      </c>
      <c r="O342">
        <v>1323669600</v>
      </c>
      <c r="P342">
        <v>1323756000</v>
      </c>
      <c r="Q342" s="15">
        <f t="shared" si="69"/>
        <v>41313.25</v>
      </c>
      <c r="R342" s="11">
        <f t="shared" si="70"/>
        <v>41314.25</v>
      </c>
      <c r="S342" t="b">
        <v>0</v>
      </c>
      <c r="T342" t="b">
        <v>0</v>
      </c>
      <c r="U342" t="s">
        <v>120</v>
      </c>
      <c r="V342" t="s">
        <v>2058</v>
      </c>
      <c r="W342" t="s">
        <v>2059</v>
      </c>
    </row>
    <row r="343" spans="1:23" ht="31.2" x14ac:dyDescent="0.3">
      <c r="A343">
        <v>341</v>
      </c>
      <c r="B343" t="s">
        <v>732</v>
      </c>
      <c r="C343" s="2" t="s">
        <v>733</v>
      </c>
      <c r="D343" s="5">
        <v>114300</v>
      </c>
      <c r="E343" s="5">
        <v>96777</v>
      </c>
      <c r="F343">
        <f t="shared" si="73"/>
        <v>114300</v>
      </c>
      <c r="G343">
        <f t="shared" si="73"/>
        <v>96777</v>
      </c>
      <c r="H343" s="6">
        <f t="shared" si="66"/>
        <v>-17523</v>
      </c>
      <c r="I343" s="26">
        <f t="shared" si="67"/>
        <v>0.84669291338582675</v>
      </c>
      <c r="J343" t="s">
        <v>12</v>
      </c>
      <c r="K343">
        <v>1257</v>
      </c>
      <c r="L343" s="7">
        <f t="shared" si="68"/>
        <v>90.930787589498806</v>
      </c>
      <c r="M343" t="s">
        <v>19</v>
      </c>
      <c r="N343" t="s">
        <v>20</v>
      </c>
      <c r="O343">
        <v>1440738000</v>
      </c>
      <c r="P343">
        <v>1441342800</v>
      </c>
      <c r="Q343" s="15">
        <f t="shared" si="69"/>
        <v>42668.208333333328</v>
      </c>
      <c r="R343" s="11">
        <f t="shared" si="70"/>
        <v>42675.208333333328</v>
      </c>
      <c r="S343" t="b">
        <v>0</v>
      </c>
      <c r="T343" t="b">
        <v>0</v>
      </c>
      <c r="U343" t="s">
        <v>58</v>
      </c>
      <c r="V343" t="s">
        <v>2039</v>
      </c>
      <c r="W343" t="s">
        <v>2049</v>
      </c>
    </row>
    <row r="344" spans="1:23" x14ac:dyDescent="0.3">
      <c r="A344">
        <v>342</v>
      </c>
      <c r="B344" t="s">
        <v>734</v>
      </c>
      <c r="C344" s="2" t="s">
        <v>735</v>
      </c>
      <c r="D344" s="5">
        <v>47900</v>
      </c>
      <c r="E344" s="5">
        <v>31864</v>
      </c>
      <c r="F344">
        <f t="shared" si="73"/>
        <v>47900</v>
      </c>
      <c r="G344">
        <f t="shared" si="73"/>
        <v>31864</v>
      </c>
      <c r="H344" s="6">
        <f t="shared" si="66"/>
        <v>-16036</v>
      </c>
      <c r="I344" s="26">
        <f t="shared" si="67"/>
        <v>0.66521920668058454</v>
      </c>
      <c r="J344" t="s">
        <v>12</v>
      </c>
      <c r="K344">
        <v>328</v>
      </c>
      <c r="L344" s="7">
        <f t="shared" si="68"/>
        <v>146.03658536585365</v>
      </c>
      <c r="M344" t="s">
        <v>19</v>
      </c>
      <c r="N344" t="s">
        <v>20</v>
      </c>
      <c r="O344">
        <v>1374296400</v>
      </c>
      <c r="P344">
        <v>1375333200</v>
      </c>
      <c r="Q344" s="15">
        <f t="shared" si="69"/>
        <v>41899.208333333336</v>
      </c>
      <c r="R344" s="11">
        <f t="shared" si="70"/>
        <v>41911.208333333336</v>
      </c>
      <c r="S344" t="b">
        <v>0</v>
      </c>
      <c r="T344" t="b">
        <v>0</v>
      </c>
      <c r="U344" t="s">
        <v>31</v>
      </c>
      <c r="V344" t="s">
        <v>2043</v>
      </c>
      <c r="W344" t="s">
        <v>2044</v>
      </c>
    </row>
    <row r="345" spans="1:23" x14ac:dyDescent="0.3">
      <c r="A345">
        <v>343</v>
      </c>
      <c r="B345" t="s">
        <v>736</v>
      </c>
      <c r="C345" s="2" t="s">
        <v>737</v>
      </c>
      <c r="D345" s="5">
        <v>9000</v>
      </c>
      <c r="E345" s="5">
        <v>4853</v>
      </c>
      <c r="F345">
        <f t="shared" si="73"/>
        <v>9000</v>
      </c>
      <c r="G345">
        <f t="shared" si="73"/>
        <v>4853</v>
      </c>
      <c r="H345" s="6">
        <f t="shared" si="66"/>
        <v>-4147</v>
      </c>
      <c r="I345" s="26">
        <f t="shared" si="67"/>
        <v>0.53922222222222227</v>
      </c>
      <c r="J345" t="s">
        <v>12</v>
      </c>
      <c r="K345">
        <v>147</v>
      </c>
      <c r="L345" s="7">
        <f t="shared" si="68"/>
        <v>61.224489795918366</v>
      </c>
      <c r="M345" t="s">
        <v>19</v>
      </c>
      <c r="N345" t="s">
        <v>20</v>
      </c>
      <c r="O345">
        <v>1384840800</v>
      </c>
      <c r="P345">
        <v>1389420000</v>
      </c>
      <c r="Q345" s="15">
        <f t="shared" si="69"/>
        <v>42021.25</v>
      </c>
      <c r="R345" s="11">
        <f t="shared" si="70"/>
        <v>42074.25</v>
      </c>
      <c r="S345" t="b">
        <v>0</v>
      </c>
      <c r="T345" t="b">
        <v>0</v>
      </c>
      <c r="U345" t="s">
        <v>31</v>
      </c>
      <c r="V345" t="s">
        <v>2043</v>
      </c>
      <c r="W345" t="s">
        <v>2044</v>
      </c>
    </row>
    <row r="346" spans="1:23" x14ac:dyDescent="0.3">
      <c r="A346">
        <v>344</v>
      </c>
      <c r="B346" t="s">
        <v>738</v>
      </c>
      <c r="C346" s="2" t="s">
        <v>739</v>
      </c>
      <c r="D346" s="5">
        <v>197600</v>
      </c>
      <c r="E346" s="5">
        <v>82959</v>
      </c>
      <c r="F346">
        <f t="shared" si="73"/>
        <v>197600</v>
      </c>
      <c r="G346">
        <f t="shared" si="73"/>
        <v>82959</v>
      </c>
      <c r="H346" s="6">
        <f t="shared" si="66"/>
        <v>-114641</v>
      </c>
      <c r="I346" s="26">
        <f t="shared" si="67"/>
        <v>0.41983299595141699</v>
      </c>
      <c r="J346" t="s">
        <v>12</v>
      </c>
      <c r="K346">
        <v>830</v>
      </c>
      <c r="L346" s="7">
        <f t="shared" si="68"/>
        <v>238.07228915662651</v>
      </c>
      <c r="M346" t="s">
        <v>19</v>
      </c>
      <c r="N346" t="s">
        <v>20</v>
      </c>
      <c r="O346">
        <v>1516600800</v>
      </c>
      <c r="P346">
        <v>1520056800</v>
      </c>
      <c r="Q346" s="15">
        <f t="shared" si="69"/>
        <v>43546.25</v>
      </c>
      <c r="R346" s="11">
        <f t="shared" si="70"/>
        <v>43586.25</v>
      </c>
      <c r="S346" t="b">
        <v>0</v>
      </c>
      <c r="T346" t="b">
        <v>0</v>
      </c>
      <c r="U346" t="s">
        <v>87</v>
      </c>
      <c r="V346" t="s">
        <v>2054</v>
      </c>
      <c r="W346" t="s">
        <v>2055</v>
      </c>
    </row>
    <row r="347" spans="1:23" x14ac:dyDescent="0.3">
      <c r="A347">
        <v>345</v>
      </c>
      <c r="B347" t="s">
        <v>740</v>
      </c>
      <c r="C347" s="2" t="s">
        <v>741</v>
      </c>
      <c r="D347" s="5">
        <v>157600</v>
      </c>
      <c r="E347" s="5">
        <v>23159</v>
      </c>
      <c r="F347" s="3">
        <f>D347*1.20458</f>
        <v>189841.80799999999</v>
      </c>
      <c r="G347" s="3">
        <f>E347*1.20458</f>
        <v>27896.86822</v>
      </c>
      <c r="H347" s="6">
        <f t="shared" si="66"/>
        <v>-161944.93977999999</v>
      </c>
      <c r="I347" s="26">
        <f t="shared" si="67"/>
        <v>0.14694796954314721</v>
      </c>
      <c r="J347" t="s">
        <v>12</v>
      </c>
      <c r="K347">
        <v>331</v>
      </c>
      <c r="L347" s="7">
        <f t="shared" si="68"/>
        <v>573.54020543806644</v>
      </c>
      <c r="M347" t="s">
        <v>38</v>
      </c>
      <c r="N347" t="s">
        <v>39</v>
      </c>
      <c r="O347">
        <v>1436418000</v>
      </c>
      <c r="P347">
        <v>1436504400</v>
      </c>
      <c r="Q347" s="15">
        <f t="shared" si="69"/>
        <v>42618.208333333328</v>
      </c>
      <c r="R347" s="11">
        <f t="shared" si="70"/>
        <v>42619.208333333328</v>
      </c>
      <c r="S347" t="b">
        <v>0</v>
      </c>
      <c r="T347" t="b">
        <v>0</v>
      </c>
      <c r="U347" t="s">
        <v>51</v>
      </c>
      <c r="V347" t="s">
        <v>2045</v>
      </c>
      <c r="W347" t="s">
        <v>2048</v>
      </c>
    </row>
    <row r="348" spans="1:23" x14ac:dyDescent="0.3">
      <c r="A348">
        <v>346</v>
      </c>
      <c r="B348" t="s">
        <v>742</v>
      </c>
      <c r="C348" s="2" t="s">
        <v>743</v>
      </c>
      <c r="D348" s="5">
        <v>8000</v>
      </c>
      <c r="E348" s="5">
        <v>2758</v>
      </c>
      <c r="F348">
        <f t="shared" ref="F348:G353" si="74">D348</f>
        <v>8000</v>
      </c>
      <c r="G348">
        <f t="shared" si="74"/>
        <v>2758</v>
      </c>
      <c r="H348" s="6">
        <f t="shared" si="66"/>
        <v>-5242</v>
      </c>
      <c r="I348" s="26">
        <f t="shared" si="67"/>
        <v>0.34475</v>
      </c>
      <c r="J348" t="s">
        <v>12</v>
      </c>
      <c r="K348">
        <v>25</v>
      </c>
      <c r="L348" s="7">
        <f t="shared" si="68"/>
        <v>320</v>
      </c>
      <c r="M348" t="s">
        <v>19</v>
      </c>
      <c r="N348" t="s">
        <v>20</v>
      </c>
      <c r="O348">
        <v>1503550800</v>
      </c>
      <c r="P348">
        <v>1508302800</v>
      </c>
      <c r="Q348" s="15">
        <f t="shared" si="69"/>
        <v>43395.208333333328</v>
      </c>
      <c r="R348" s="11">
        <f t="shared" si="70"/>
        <v>43450.208333333328</v>
      </c>
      <c r="S348" t="b">
        <v>0</v>
      </c>
      <c r="T348" t="b">
        <v>1</v>
      </c>
      <c r="U348" t="s">
        <v>58</v>
      </c>
      <c r="V348" t="s">
        <v>2039</v>
      </c>
      <c r="W348" t="s">
        <v>2049</v>
      </c>
    </row>
    <row r="349" spans="1:23" x14ac:dyDescent="0.3">
      <c r="A349">
        <v>347</v>
      </c>
      <c r="B349" t="s">
        <v>744</v>
      </c>
      <c r="C349" s="2" t="s">
        <v>745</v>
      </c>
      <c r="D349" s="5">
        <v>900</v>
      </c>
      <c r="E349" s="5">
        <v>12607</v>
      </c>
      <c r="F349">
        <f t="shared" si="74"/>
        <v>900</v>
      </c>
      <c r="G349">
        <f t="shared" si="74"/>
        <v>12607</v>
      </c>
      <c r="H349" s="6">
        <f t="shared" si="66"/>
        <v>11707</v>
      </c>
      <c r="I349" s="26">
        <f t="shared" si="67"/>
        <v>14.007777777777777</v>
      </c>
      <c r="J349" t="s">
        <v>18</v>
      </c>
      <c r="K349">
        <v>191</v>
      </c>
      <c r="L349" s="7">
        <f t="shared" si="68"/>
        <v>4.7120418848167542</v>
      </c>
      <c r="M349" t="s">
        <v>19</v>
      </c>
      <c r="N349" t="s">
        <v>20</v>
      </c>
      <c r="O349">
        <v>1423634400</v>
      </c>
      <c r="P349">
        <v>1425708000</v>
      </c>
      <c r="Q349" s="15">
        <f t="shared" si="69"/>
        <v>42470.25</v>
      </c>
      <c r="R349" s="11">
        <f t="shared" si="70"/>
        <v>42494.25</v>
      </c>
      <c r="S349" t="b">
        <v>0</v>
      </c>
      <c r="T349" t="b">
        <v>0</v>
      </c>
      <c r="U349" t="s">
        <v>26</v>
      </c>
      <c r="V349" t="s">
        <v>2041</v>
      </c>
      <c r="W349" t="s">
        <v>2042</v>
      </c>
    </row>
    <row r="350" spans="1:23" x14ac:dyDescent="0.3">
      <c r="A350">
        <v>348</v>
      </c>
      <c r="B350" t="s">
        <v>746</v>
      </c>
      <c r="C350" s="2" t="s">
        <v>747</v>
      </c>
      <c r="D350" s="5">
        <v>199000</v>
      </c>
      <c r="E350" s="5">
        <v>142823</v>
      </c>
      <c r="F350">
        <f t="shared" si="74"/>
        <v>199000</v>
      </c>
      <c r="G350">
        <f t="shared" si="74"/>
        <v>142823</v>
      </c>
      <c r="H350" s="6">
        <f t="shared" si="66"/>
        <v>-56177</v>
      </c>
      <c r="I350" s="26">
        <f t="shared" si="67"/>
        <v>0.71770351758793971</v>
      </c>
      <c r="J350" t="s">
        <v>12</v>
      </c>
      <c r="K350">
        <v>3483</v>
      </c>
      <c r="L350" s="7">
        <f t="shared" si="68"/>
        <v>57.134654033878839</v>
      </c>
      <c r="M350" t="s">
        <v>19</v>
      </c>
      <c r="N350" t="s">
        <v>20</v>
      </c>
      <c r="O350">
        <v>1487224800</v>
      </c>
      <c r="P350">
        <v>1488348000</v>
      </c>
      <c r="Q350" s="15">
        <f t="shared" si="69"/>
        <v>43206.25</v>
      </c>
      <c r="R350" s="11">
        <f t="shared" si="70"/>
        <v>43219.25</v>
      </c>
      <c r="S350" t="b">
        <v>0</v>
      </c>
      <c r="T350" t="b">
        <v>0</v>
      </c>
      <c r="U350" t="s">
        <v>15</v>
      </c>
      <c r="V350" t="s">
        <v>2037</v>
      </c>
      <c r="W350" t="s">
        <v>2038</v>
      </c>
    </row>
    <row r="351" spans="1:23" x14ac:dyDescent="0.3">
      <c r="A351">
        <v>349</v>
      </c>
      <c r="B351" t="s">
        <v>748</v>
      </c>
      <c r="C351" s="2" t="s">
        <v>749</v>
      </c>
      <c r="D351" s="5">
        <v>180800</v>
      </c>
      <c r="E351" s="5">
        <v>95958</v>
      </c>
      <c r="F351">
        <f t="shared" si="74"/>
        <v>180800</v>
      </c>
      <c r="G351">
        <f t="shared" si="74"/>
        <v>95958</v>
      </c>
      <c r="H351" s="6">
        <f t="shared" si="66"/>
        <v>-84842</v>
      </c>
      <c r="I351" s="26">
        <f t="shared" si="67"/>
        <v>0.53074115044247783</v>
      </c>
      <c r="J351" t="s">
        <v>12</v>
      </c>
      <c r="K351">
        <v>923</v>
      </c>
      <c r="L351" s="7">
        <f t="shared" si="68"/>
        <v>195.88299024918743</v>
      </c>
      <c r="M351" t="s">
        <v>19</v>
      </c>
      <c r="N351" t="s">
        <v>20</v>
      </c>
      <c r="O351">
        <v>1500008400</v>
      </c>
      <c r="P351">
        <v>1502600400</v>
      </c>
      <c r="Q351" s="15">
        <f t="shared" si="69"/>
        <v>43354.208333333328</v>
      </c>
      <c r="R351" s="11">
        <f t="shared" si="70"/>
        <v>43384.208333333328</v>
      </c>
      <c r="S351" t="b">
        <v>0</v>
      </c>
      <c r="T351" t="b">
        <v>0</v>
      </c>
      <c r="U351" t="s">
        <v>31</v>
      </c>
      <c r="V351" t="s">
        <v>2043</v>
      </c>
      <c r="W351" t="s">
        <v>2044</v>
      </c>
    </row>
    <row r="352" spans="1:23" x14ac:dyDescent="0.3">
      <c r="A352">
        <v>350</v>
      </c>
      <c r="B352" t="s">
        <v>750</v>
      </c>
      <c r="C352" s="2" t="s">
        <v>751</v>
      </c>
      <c r="D352" s="5">
        <v>100</v>
      </c>
      <c r="E352" s="5">
        <v>5</v>
      </c>
      <c r="F352">
        <f t="shared" si="74"/>
        <v>100</v>
      </c>
      <c r="G352">
        <f t="shared" si="74"/>
        <v>5</v>
      </c>
      <c r="H352" s="6">
        <f t="shared" si="66"/>
        <v>-95</v>
      </c>
      <c r="I352" s="26">
        <f t="shared" si="67"/>
        <v>0.05</v>
      </c>
      <c r="J352" t="s">
        <v>12</v>
      </c>
      <c r="K352">
        <v>1</v>
      </c>
      <c r="L352" s="7">
        <f t="shared" si="68"/>
        <v>100</v>
      </c>
      <c r="M352" t="s">
        <v>19</v>
      </c>
      <c r="N352" t="s">
        <v>20</v>
      </c>
      <c r="O352">
        <v>1432098000</v>
      </c>
      <c r="P352">
        <v>1433653200</v>
      </c>
      <c r="Q352" s="15">
        <f t="shared" si="69"/>
        <v>42568.208333333328</v>
      </c>
      <c r="R352" s="11">
        <f t="shared" si="70"/>
        <v>42586.208333333328</v>
      </c>
      <c r="S352" t="b">
        <v>0</v>
      </c>
      <c r="T352" t="b">
        <v>1</v>
      </c>
      <c r="U352" t="s">
        <v>157</v>
      </c>
      <c r="V352" t="s">
        <v>2039</v>
      </c>
      <c r="W352" t="s">
        <v>2062</v>
      </c>
    </row>
    <row r="353" spans="1:23" x14ac:dyDescent="0.3">
      <c r="A353">
        <v>351</v>
      </c>
      <c r="B353" t="s">
        <v>752</v>
      </c>
      <c r="C353" s="2" t="s">
        <v>753</v>
      </c>
      <c r="D353" s="5">
        <v>74100</v>
      </c>
      <c r="E353" s="5">
        <v>94631</v>
      </c>
      <c r="F353">
        <f t="shared" si="74"/>
        <v>74100</v>
      </c>
      <c r="G353">
        <f t="shared" si="74"/>
        <v>94631</v>
      </c>
      <c r="H353" s="6">
        <f t="shared" si="66"/>
        <v>20531</v>
      </c>
      <c r="I353" s="26">
        <f t="shared" si="67"/>
        <v>1.2770715249662619</v>
      </c>
      <c r="J353" t="s">
        <v>18</v>
      </c>
      <c r="K353">
        <v>2013</v>
      </c>
      <c r="L353" s="7">
        <f t="shared" si="68"/>
        <v>36.810730253353206</v>
      </c>
      <c r="M353" t="s">
        <v>19</v>
      </c>
      <c r="N353" t="s">
        <v>20</v>
      </c>
      <c r="O353">
        <v>1440392400</v>
      </c>
      <c r="P353">
        <v>1441602000</v>
      </c>
      <c r="Q353" s="15">
        <f t="shared" si="69"/>
        <v>42664.208333333328</v>
      </c>
      <c r="R353" s="11">
        <f t="shared" si="70"/>
        <v>42678.208333333328</v>
      </c>
      <c r="S353" t="b">
        <v>0</v>
      </c>
      <c r="T353" t="b">
        <v>0</v>
      </c>
      <c r="U353" t="s">
        <v>21</v>
      </c>
      <c r="V353" t="s">
        <v>2039</v>
      </c>
      <c r="W353" t="s">
        <v>2040</v>
      </c>
    </row>
    <row r="354" spans="1:23" x14ac:dyDescent="0.3">
      <c r="A354">
        <v>352</v>
      </c>
      <c r="B354" t="s">
        <v>754</v>
      </c>
      <c r="C354" s="2" t="s">
        <v>755</v>
      </c>
      <c r="D354" s="5">
        <v>2800</v>
      </c>
      <c r="E354" s="5">
        <v>977</v>
      </c>
      <c r="F354" s="3">
        <f>D354*0.7464</f>
        <v>2089.92</v>
      </c>
      <c r="G354" s="3">
        <f>E354*0.7464</f>
        <v>729.2328</v>
      </c>
      <c r="H354" s="6">
        <f t="shared" si="66"/>
        <v>-1360.6872000000001</v>
      </c>
      <c r="I354" s="26">
        <f t="shared" si="67"/>
        <v>0.34892857142857142</v>
      </c>
      <c r="J354" t="s">
        <v>12</v>
      </c>
      <c r="K354">
        <v>33</v>
      </c>
      <c r="L354" s="7">
        <f t="shared" si="68"/>
        <v>63.330909090909095</v>
      </c>
      <c r="M354" t="s">
        <v>13</v>
      </c>
      <c r="N354" t="s">
        <v>14</v>
      </c>
      <c r="O354">
        <v>1446876000</v>
      </c>
      <c r="P354">
        <v>1447567200</v>
      </c>
      <c r="Q354" s="15">
        <f t="shared" si="69"/>
        <v>42739.25</v>
      </c>
      <c r="R354" s="11">
        <f t="shared" si="70"/>
        <v>42747.25</v>
      </c>
      <c r="S354" t="b">
        <v>0</v>
      </c>
      <c r="T354" t="b">
        <v>0</v>
      </c>
      <c r="U354" t="s">
        <v>31</v>
      </c>
      <c r="V354" t="s">
        <v>2043</v>
      </c>
      <c r="W354" t="s">
        <v>2044</v>
      </c>
    </row>
    <row r="355" spans="1:23" x14ac:dyDescent="0.3">
      <c r="A355">
        <v>353</v>
      </c>
      <c r="B355" t="s">
        <v>756</v>
      </c>
      <c r="C355" s="2" t="s">
        <v>757</v>
      </c>
      <c r="D355" s="5">
        <v>33600</v>
      </c>
      <c r="E355" s="5">
        <v>137961</v>
      </c>
      <c r="F355">
        <f>D355</f>
        <v>33600</v>
      </c>
      <c r="G355">
        <f>E355</f>
        <v>137961</v>
      </c>
      <c r="H355" s="6">
        <f t="shared" si="66"/>
        <v>104361</v>
      </c>
      <c r="I355" s="26">
        <f t="shared" si="67"/>
        <v>4.105982142857143</v>
      </c>
      <c r="J355" t="s">
        <v>18</v>
      </c>
      <c r="K355">
        <v>1703</v>
      </c>
      <c r="L355" s="7">
        <f t="shared" si="68"/>
        <v>19.729888432178509</v>
      </c>
      <c r="M355" t="s">
        <v>19</v>
      </c>
      <c r="N355" t="s">
        <v>20</v>
      </c>
      <c r="O355">
        <v>1562302800</v>
      </c>
      <c r="P355">
        <v>1562389200</v>
      </c>
      <c r="Q355" s="15">
        <f t="shared" si="69"/>
        <v>44075.208333333328</v>
      </c>
      <c r="R355" s="11">
        <f t="shared" si="70"/>
        <v>44076.208333333328</v>
      </c>
      <c r="S355" t="b">
        <v>0</v>
      </c>
      <c r="T355" t="b">
        <v>0</v>
      </c>
      <c r="U355" t="s">
        <v>31</v>
      </c>
      <c r="V355" t="s">
        <v>2043</v>
      </c>
      <c r="W355" t="s">
        <v>2044</v>
      </c>
    </row>
    <row r="356" spans="1:23" x14ac:dyDescent="0.3">
      <c r="A356">
        <v>354</v>
      </c>
      <c r="B356" t="s">
        <v>758</v>
      </c>
      <c r="C356" s="2" t="s">
        <v>759</v>
      </c>
      <c r="D356" s="5">
        <v>6100</v>
      </c>
      <c r="E356" s="5">
        <v>7548</v>
      </c>
      <c r="F356" s="3">
        <f>D356*0.144105</f>
        <v>879.04050000000007</v>
      </c>
      <c r="G356" s="3">
        <f>E356*0.144105</f>
        <v>1087.7045400000002</v>
      </c>
      <c r="H356" s="6">
        <f t="shared" si="66"/>
        <v>208.66404000000011</v>
      </c>
      <c r="I356" s="26">
        <f t="shared" si="67"/>
        <v>1.237377049180328</v>
      </c>
      <c r="J356" t="s">
        <v>18</v>
      </c>
      <c r="K356">
        <v>80</v>
      </c>
      <c r="L356" s="7">
        <f t="shared" si="68"/>
        <v>10.988006250000002</v>
      </c>
      <c r="M356" t="s">
        <v>34</v>
      </c>
      <c r="N356" t="s">
        <v>35</v>
      </c>
      <c r="O356">
        <v>1378184400</v>
      </c>
      <c r="P356">
        <v>1378789200</v>
      </c>
      <c r="Q356" s="15">
        <f t="shared" si="69"/>
        <v>41944.208333333336</v>
      </c>
      <c r="R356" s="11">
        <f t="shared" si="70"/>
        <v>41951.208333333336</v>
      </c>
      <c r="S356" t="b">
        <v>0</v>
      </c>
      <c r="T356" t="b">
        <v>0</v>
      </c>
      <c r="U356" t="s">
        <v>40</v>
      </c>
      <c r="V356" t="s">
        <v>2045</v>
      </c>
      <c r="W356" t="s">
        <v>2046</v>
      </c>
    </row>
    <row r="357" spans="1:23" x14ac:dyDescent="0.3">
      <c r="A357">
        <v>355</v>
      </c>
      <c r="B357" t="s">
        <v>760</v>
      </c>
      <c r="C357" s="2" t="s">
        <v>761</v>
      </c>
      <c r="D357" s="5">
        <v>3800</v>
      </c>
      <c r="E357" s="5">
        <v>2241</v>
      </c>
      <c r="F357">
        <f>D357</f>
        <v>3800</v>
      </c>
      <c r="G357">
        <f>E357</f>
        <v>2241</v>
      </c>
      <c r="H357" s="6">
        <f t="shared" si="66"/>
        <v>-1559</v>
      </c>
      <c r="I357" s="26">
        <f t="shared" si="67"/>
        <v>0.58973684210526311</v>
      </c>
      <c r="J357" t="s">
        <v>45</v>
      </c>
      <c r="K357">
        <v>86</v>
      </c>
      <c r="L357" s="7">
        <f t="shared" si="68"/>
        <v>44.186046511627907</v>
      </c>
      <c r="M357" t="s">
        <v>19</v>
      </c>
      <c r="N357" t="s">
        <v>20</v>
      </c>
      <c r="O357">
        <v>1485064800</v>
      </c>
      <c r="P357">
        <v>1488520800</v>
      </c>
      <c r="Q357" s="15">
        <f t="shared" si="69"/>
        <v>43181.25</v>
      </c>
      <c r="R357" s="11">
        <f t="shared" si="70"/>
        <v>43221.25</v>
      </c>
      <c r="S357" t="b">
        <v>0</v>
      </c>
      <c r="T357" t="b">
        <v>0</v>
      </c>
      <c r="U357" t="s">
        <v>63</v>
      </c>
      <c r="V357" t="s">
        <v>2041</v>
      </c>
      <c r="W357" t="s">
        <v>2050</v>
      </c>
    </row>
    <row r="358" spans="1:23" x14ac:dyDescent="0.3">
      <c r="A358">
        <v>356</v>
      </c>
      <c r="B358" t="s">
        <v>762</v>
      </c>
      <c r="C358" s="2" t="s">
        <v>763</v>
      </c>
      <c r="D358" s="5">
        <v>9300</v>
      </c>
      <c r="E358" s="5">
        <v>3431</v>
      </c>
      <c r="F358" s="3">
        <f>D358*1.07255</f>
        <v>9974.7149999999983</v>
      </c>
      <c r="G358" s="3">
        <f>E358*1.07255</f>
        <v>3679.9190499999995</v>
      </c>
      <c r="H358" s="6">
        <f t="shared" si="66"/>
        <v>-6294.7959499999988</v>
      </c>
      <c r="I358" s="26">
        <f t="shared" si="67"/>
        <v>0.36892473118279573</v>
      </c>
      <c r="J358" t="s">
        <v>12</v>
      </c>
      <c r="K358">
        <v>40</v>
      </c>
      <c r="L358" s="7">
        <f t="shared" si="68"/>
        <v>249.36787499999997</v>
      </c>
      <c r="M358" t="s">
        <v>105</v>
      </c>
      <c r="N358" t="s">
        <v>106</v>
      </c>
      <c r="O358">
        <v>1326520800</v>
      </c>
      <c r="P358">
        <v>1327298400</v>
      </c>
      <c r="Q358" s="15">
        <f t="shared" si="69"/>
        <v>41346.25</v>
      </c>
      <c r="R358" s="11">
        <f t="shared" si="70"/>
        <v>41355.25</v>
      </c>
      <c r="S358" t="b">
        <v>0</v>
      </c>
      <c r="T358" t="b">
        <v>0</v>
      </c>
      <c r="U358" t="s">
        <v>31</v>
      </c>
      <c r="V358" t="s">
        <v>2043</v>
      </c>
      <c r="W358" t="s">
        <v>2044</v>
      </c>
    </row>
    <row r="359" spans="1:23" x14ac:dyDescent="0.3">
      <c r="A359">
        <v>357</v>
      </c>
      <c r="B359" t="s">
        <v>764</v>
      </c>
      <c r="C359" s="2" t="s">
        <v>765</v>
      </c>
      <c r="D359" s="5">
        <v>2300</v>
      </c>
      <c r="E359" s="5">
        <v>4253</v>
      </c>
      <c r="F359">
        <f>D359</f>
        <v>2300</v>
      </c>
      <c r="G359">
        <f>E359</f>
        <v>4253</v>
      </c>
      <c r="H359" s="6">
        <f t="shared" si="66"/>
        <v>1953</v>
      </c>
      <c r="I359" s="26">
        <f t="shared" si="67"/>
        <v>1.8491304347826087</v>
      </c>
      <c r="J359" t="s">
        <v>18</v>
      </c>
      <c r="K359">
        <v>41</v>
      </c>
      <c r="L359" s="7">
        <f t="shared" si="68"/>
        <v>56.097560975609753</v>
      </c>
      <c r="M359" t="s">
        <v>19</v>
      </c>
      <c r="N359" t="s">
        <v>20</v>
      </c>
      <c r="O359">
        <v>1441256400</v>
      </c>
      <c r="P359">
        <v>1443416400</v>
      </c>
      <c r="Q359" s="15">
        <f t="shared" si="69"/>
        <v>42674.208333333328</v>
      </c>
      <c r="R359" s="11">
        <f t="shared" si="70"/>
        <v>42699.208333333328</v>
      </c>
      <c r="S359" t="b">
        <v>0</v>
      </c>
      <c r="T359" t="b">
        <v>0</v>
      </c>
      <c r="U359" t="s">
        <v>87</v>
      </c>
      <c r="V359" t="s">
        <v>2054</v>
      </c>
      <c r="W359" t="s">
        <v>2055</v>
      </c>
    </row>
    <row r="360" spans="1:23" x14ac:dyDescent="0.3">
      <c r="A360">
        <v>358</v>
      </c>
      <c r="B360" t="s">
        <v>766</v>
      </c>
      <c r="C360" s="2" t="s">
        <v>767</v>
      </c>
      <c r="D360" s="5">
        <v>9700</v>
      </c>
      <c r="E360" s="5">
        <v>1146</v>
      </c>
      <c r="F360" s="3">
        <f>D360*0.7464</f>
        <v>7240.08</v>
      </c>
      <c r="G360" s="3">
        <f>E360*0.7464</f>
        <v>855.37439999999992</v>
      </c>
      <c r="H360" s="6">
        <f t="shared" si="66"/>
        <v>-6384.7056000000002</v>
      </c>
      <c r="I360" s="26">
        <f t="shared" si="67"/>
        <v>0.11814432989690721</v>
      </c>
      <c r="J360" t="s">
        <v>12</v>
      </c>
      <c r="K360">
        <v>23</v>
      </c>
      <c r="L360" s="7">
        <f t="shared" si="68"/>
        <v>314.78608695652173</v>
      </c>
      <c r="M360" t="s">
        <v>13</v>
      </c>
      <c r="N360" t="s">
        <v>14</v>
      </c>
      <c r="O360">
        <v>1533877200</v>
      </c>
      <c r="P360">
        <v>1534136400</v>
      </c>
      <c r="Q360" s="15">
        <f t="shared" si="69"/>
        <v>43746.208333333328</v>
      </c>
      <c r="R360" s="11">
        <f t="shared" si="70"/>
        <v>43749.208333333328</v>
      </c>
      <c r="S360" t="b">
        <v>1</v>
      </c>
      <c r="T360" t="b">
        <v>0</v>
      </c>
      <c r="U360" t="s">
        <v>120</v>
      </c>
      <c r="V360" t="s">
        <v>2058</v>
      </c>
      <c r="W360" t="s">
        <v>2059</v>
      </c>
    </row>
    <row r="361" spans="1:23" x14ac:dyDescent="0.3">
      <c r="A361">
        <v>359</v>
      </c>
      <c r="B361" t="s">
        <v>768</v>
      </c>
      <c r="C361" s="2" t="s">
        <v>769</v>
      </c>
      <c r="D361" s="5">
        <v>4000</v>
      </c>
      <c r="E361" s="5">
        <v>11948</v>
      </c>
      <c r="F361">
        <f>D361</f>
        <v>4000</v>
      </c>
      <c r="G361">
        <f>E361</f>
        <v>11948</v>
      </c>
      <c r="H361" s="6">
        <f t="shared" si="66"/>
        <v>7948</v>
      </c>
      <c r="I361" s="26">
        <f t="shared" si="67"/>
        <v>2.9870000000000001</v>
      </c>
      <c r="J361" t="s">
        <v>18</v>
      </c>
      <c r="K361">
        <v>187</v>
      </c>
      <c r="L361" s="7">
        <f t="shared" si="68"/>
        <v>21.390374331550802</v>
      </c>
      <c r="M361" t="s">
        <v>19</v>
      </c>
      <c r="N361" t="s">
        <v>20</v>
      </c>
      <c r="O361">
        <v>1314421200</v>
      </c>
      <c r="P361">
        <v>1315026000</v>
      </c>
      <c r="Q361" s="15">
        <f t="shared" si="69"/>
        <v>41206.208333333336</v>
      </c>
      <c r="R361" s="11">
        <f t="shared" si="70"/>
        <v>41213.208333333336</v>
      </c>
      <c r="S361" t="b">
        <v>0</v>
      </c>
      <c r="T361" t="b">
        <v>0</v>
      </c>
      <c r="U361" t="s">
        <v>69</v>
      </c>
      <c r="V361" t="s">
        <v>2045</v>
      </c>
      <c r="W361" t="s">
        <v>2053</v>
      </c>
    </row>
    <row r="362" spans="1:23" x14ac:dyDescent="0.3">
      <c r="A362">
        <v>360</v>
      </c>
      <c r="B362" t="s">
        <v>770</v>
      </c>
      <c r="C362" s="2" t="s">
        <v>771</v>
      </c>
      <c r="D362" s="5">
        <v>59700</v>
      </c>
      <c r="E362" s="5">
        <v>135132</v>
      </c>
      <c r="F362" s="3">
        <f>D362*1.20458</f>
        <v>71913.425999999992</v>
      </c>
      <c r="G362" s="3">
        <f>E362*1.20458</f>
        <v>162777.30455999999</v>
      </c>
      <c r="H362" s="6">
        <f t="shared" si="66"/>
        <v>90863.878559999997</v>
      </c>
      <c r="I362" s="26">
        <f t="shared" si="67"/>
        <v>2.2635175879396985</v>
      </c>
      <c r="J362" t="s">
        <v>18</v>
      </c>
      <c r="K362">
        <v>2875</v>
      </c>
      <c r="L362" s="7">
        <f t="shared" si="68"/>
        <v>25.013365565217388</v>
      </c>
      <c r="M362" t="s">
        <v>38</v>
      </c>
      <c r="N362" t="s">
        <v>39</v>
      </c>
      <c r="O362">
        <v>1293861600</v>
      </c>
      <c r="P362">
        <v>1295071200</v>
      </c>
      <c r="Q362" s="15">
        <f t="shared" si="69"/>
        <v>40968.25</v>
      </c>
      <c r="R362" s="11">
        <f t="shared" si="70"/>
        <v>40982.25</v>
      </c>
      <c r="S362" t="b">
        <v>0</v>
      </c>
      <c r="T362" t="b">
        <v>1</v>
      </c>
      <c r="U362" t="s">
        <v>31</v>
      </c>
      <c r="V362" t="s">
        <v>2043</v>
      </c>
      <c r="W362" t="s">
        <v>2044</v>
      </c>
    </row>
    <row r="363" spans="1:23" x14ac:dyDescent="0.3">
      <c r="A363">
        <v>361</v>
      </c>
      <c r="B363" t="s">
        <v>772</v>
      </c>
      <c r="C363" s="2" t="s">
        <v>773</v>
      </c>
      <c r="D363" s="5">
        <v>5500</v>
      </c>
      <c r="E363" s="5">
        <v>9546</v>
      </c>
      <c r="F363">
        <f t="shared" ref="F363:G366" si="75">D363</f>
        <v>5500</v>
      </c>
      <c r="G363">
        <f t="shared" si="75"/>
        <v>9546</v>
      </c>
      <c r="H363" s="6">
        <f t="shared" si="66"/>
        <v>4046</v>
      </c>
      <c r="I363" s="26">
        <f t="shared" si="67"/>
        <v>1.7356363636363636</v>
      </c>
      <c r="J363" t="s">
        <v>18</v>
      </c>
      <c r="K363">
        <v>88</v>
      </c>
      <c r="L363" s="7">
        <f t="shared" si="68"/>
        <v>62.5</v>
      </c>
      <c r="M363" t="s">
        <v>19</v>
      </c>
      <c r="N363" t="s">
        <v>20</v>
      </c>
      <c r="O363">
        <v>1507352400</v>
      </c>
      <c r="P363">
        <v>1509426000</v>
      </c>
      <c r="Q363" s="15">
        <f t="shared" si="69"/>
        <v>43439.208333333328</v>
      </c>
      <c r="R363" s="11">
        <f t="shared" si="70"/>
        <v>43463.208333333328</v>
      </c>
      <c r="S363" t="b">
        <v>0</v>
      </c>
      <c r="T363" t="b">
        <v>0</v>
      </c>
      <c r="U363" t="s">
        <v>31</v>
      </c>
      <c r="V363" t="s">
        <v>2043</v>
      </c>
      <c r="W363" t="s">
        <v>2044</v>
      </c>
    </row>
    <row r="364" spans="1:23" x14ac:dyDescent="0.3">
      <c r="A364">
        <v>362</v>
      </c>
      <c r="B364" t="s">
        <v>774</v>
      </c>
      <c r="C364" s="2" t="s">
        <v>775</v>
      </c>
      <c r="D364" s="5">
        <v>3700</v>
      </c>
      <c r="E364" s="5">
        <v>13755</v>
      </c>
      <c r="F364">
        <f t="shared" si="75"/>
        <v>3700</v>
      </c>
      <c r="G364">
        <f t="shared" si="75"/>
        <v>13755</v>
      </c>
      <c r="H364" s="6">
        <f t="shared" si="66"/>
        <v>10055</v>
      </c>
      <c r="I364" s="26">
        <f t="shared" si="67"/>
        <v>3.7175675675675675</v>
      </c>
      <c r="J364" t="s">
        <v>18</v>
      </c>
      <c r="K364">
        <v>191</v>
      </c>
      <c r="L364" s="7">
        <f t="shared" si="68"/>
        <v>19.3717277486911</v>
      </c>
      <c r="M364" t="s">
        <v>19</v>
      </c>
      <c r="N364" t="s">
        <v>20</v>
      </c>
      <c r="O364">
        <v>1296108000</v>
      </c>
      <c r="P364">
        <v>1299391200</v>
      </c>
      <c r="Q364" s="15">
        <f t="shared" si="69"/>
        <v>40994.25</v>
      </c>
      <c r="R364" s="11">
        <f t="shared" si="70"/>
        <v>41032.25</v>
      </c>
      <c r="S364" t="b">
        <v>0</v>
      </c>
      <c r="T364" t="b">
        <v>0</v>
      </c>
      <c r="U364" t="s">
        <v>21</v>
      </c>
      <c r="V364" t="s">
        <v>2039</v>
      </c>
      <c r="W364" t="s">
        <v>2040</v>
      </c>
    </row>
    <row r="365" spans="1:23" x14ac:dyDescent="0.3">
      <c r="A365">
        <v>363</v>
      </c>
      <c r="B365" t="s">
        <v>776</v>
      </c>
      <c r="C365" s="2" t="s">
        <v>777</v>
      </c>
      <c r="D365" s="5">
        <v>5200</v>
      </c>
      <c r="E365" s="5">
        <v>8330</v>
      </c>
      <c r="F365">
        <f t="shared" si="75"/>
        <v>5200</v>
      </c>
      <c r="G365">
        <f t="shared" si="75"/>
        <v>8330</v>
      </c>
      <c r="H365" s="6">
        <f t="shared" si="66"/>
        <v>3130</v>
      </c>
      <c r="I365" s="26">
        <f t="shared" si="67"/>
        <v>1.601923076923077</v>
      </c>
      <c r="J365" t="s">
        <v>18</v>
      </c>
      <c r="K365">
        <v>139</v>
      </c>
      <c r="L365" s="7">
        <f t="shared" si="68"/>
        <v>37.410071942446045</v>
      </c>
      <c r="M365" t="s">
        <v>19</v>
      </c>
      <c r="N365" t="s">
        <v>20</v>
      </c>
      <c r="O365">
        <v>1324965600</v>
      </c>
      <c r="P365">
        <v>1325052000</v>
      </c>
      <c r="Q365" s="15">
        <f t="shared" si="69"/>
        <v>41328.25</v>
      </c>
      <c r="R365" s="11">
        <f t="shared" si="70"/>
        <v>41329.25</v>
      </c>
      <c r="S365" t="b">
        <v>0</v>
      </c>
      <c r="T365" t="b">
        <v>0</v>
      </c>
      <c r="U365" t="s">
        <v>21</v>
      </c>
      <c r="V365" t="s">
        <v>2039</v>
      </c>
      <c r="W365" t="s">
        <v>2040</v>
      </c>
    </row>
    <row r="366" spans="1:23" x14ac:dyDescent="0.3">
      <c r="A366">
        <v>364</v>
      </c>
      <c r="B366" t="s">
        <v>778</v>
      </c>
      <c r="C366" s="2" t="s">
        <v>779</v>
      </c>
      <c r="D366" s="5">
        <v>900</v>
      </c>
      <c r="E366" s="5">
        <v>14547</v>
      </c>
      <c r="F366">
        <f t="shared" si="75"/>
        <v>900</v>
      </c>
      <c r="G366">
        <f t="shared" si="75"/>
        <v>14547</v>
      </c>
      <c r="H366" s="6">
        <f t="shared" si="66"/>
        <v>13647</v>
      </c>
      <c r="I366" s="26">
        <f t="shared" si="67"/>
        <v>16.163333333333334</v>
      </c>
      <c r="J366" t="s">
        <v>18</v>
      </c>
      <c r="K366">
        <v>186</v>
      </c>
      <c r="L366" s="7">
        <f t="shared" si="68"/>
        <v>4.838709677419355</v>
      </c>
      <c r="M366" t="s">
        <v>19</v>
      </c>
      <c r="N366" t="s">
        <v>20</v>
      </c>
      <c r="O366">
        <v>1520229600</v>
      </c>
      <c r="P366">
        <v>1522818000</v>
      </c>
      <c r="Q366" s="15">
        <f t="shared" si="69"/>
        <v>43588.25</v>
      </c>
      <c r="R366" s="11">
        <f t="shared" si="70"/>
        <v>43618.208333333328</v>
      </c>
      <c r="S366" t="b">
        <v>0</v>
      </c>
      <c r="T366" t="b">
        <v>0</v>
      </c>
      <c r="U366" t="s">
        <v>58</v>
      </c>
      <c r="V366" t="s">
        <v>2039</v>
      </c>
      <c r="W366" t="s">
        <v>2049</v>
      </c>
    </row>
    <row r="367" spans="1:23" x14ac:dyDescent="0.3">
      <c r="A367">
        <v>365</v>
      </c>
      <c r="B367" t="s">
        <v>780</v>
      </c>
      <c r="C367" s="2" t="s">
        <v>781</v>
      </c>
      <c r="D367" s="5">
        <v>1600</v>
      </c>
      <c r="E367" s="5">
        <v>11735</v>
      </c>
      <c r="F367" s="3">
        <f>D367*0.6956</f>
        <v>1112.96</v>
      </c>
      <c r="G367" s="3">
        <f>E367*0.6956</f>
        <v>8162.866</v>
      </c>
      <c r="H367" s="6">
        <f t="shared" si="66"/>
        <v>7049.9059999999999</v>
      </c>
      <c r="I367" s="26">
        <f t="shared" si="67"/>
        <v>7.3343749999999996</v>
      </c>
      <c r="J367" t="s">
        <v>18</v>
      </c>
      <c r="K367">
        <v>112</v>
      </c>
      <c r="L367" s="7">
        <f t="shared" si="68"/>
        <v>9.9371428571428577</v>
      </c>
      <c r="M367" t="s">
        <v>24</v>
      </c>
      <c r="N367" t="s">
        <v>25</v>
      </c>
      <c r="O367">
        <v>1482991200</v>
      </c>
      <c r="P367">
        <v>1485324000</v>
      </c>
      <c r="Q367" s="15">
        <f t="shared" si="69"/>
        <v>43157.25</v>
      </c>
      <c r="R367" s="11">
        <f t="shared" si="70"/>
        <v>43184.25</v>
      </c>
      <c r="S367" t="b">
        <v>0</v>
      </c>
      <c r="T367" t="b">
        <v>0</v>
      </c>
      <c r="U367" t="s">
        <v>31</v>
      </c>
      <c r="V367" t="s">
        <v>2043</v>
      </c>
      <c r="W367" t="s">
        <v>2044</v>
      </c>
    </row>
    <row r="368" spans="1:23" x14ac:dyDescent="0.3">
      <c r="A368">
        <v>366</v>
      </c>
      <c r="B368" t="s">
        <v>782</v>
      </c>
      <c r="C368" s="2" t="s">
        <v>783</v>
      </c>
      <c r="D368" s="5">
        <v>1800</v>
      </c>
      <c r="E368" s="5">
        <v>10658</v>
      </c>
      <c r="F368">
        <f>D368</f>
        <v>1800</v>
      </c>
      <c r="G368">
        <f>E368</f>
        <v>10658</v>
      </c>
      <c r="H368" s="6">
        <f t="shared" si="66"/>
        <v>8858</v>
      </c>
      <c r="I368" s="26">
        <f t="shared" si="67"/>
        <v>5.9211111111111112</v>
      </c>
      <c r="J368" t="s">
        <v>18</v>
      </c>
      <c r="K368">
        <v>101</v>
      </c>
      <c r="L368" s="7">
        <f t="shared" si="68"/>
        <v>17.821782178217823</v>
      </c>
      <c r="M368" t="s">
        <v>19</v>
      </c>
      <c r="N368" t="s">
        <v>20</v>
      </c>
      <c r="O368">
        <v>1294034400</v>
      </c>
      <c r="P368">
        <v>1294120800</v>
      </c>
      <c r="Q368" s="15">
        <f t="shared" si="69"/>
        <v>40970.25</v>
      </c>
      <c r="R368" s="11">
        <f t="shared" si="70"/>
        <v>40971.25</v>
      </c>
      <c r="S368" t="b">
        <v>0</v>
      </c>
      <c r="T368" t="b">
        <v>1</v>
      </c>
      <c r="U368" t="s">
        <v>31</v>
      </c>
      <c r="V368" t="s">
        <v>2043</v>
      </c>
      <c r="W368" t="s">
        <v>2044</v>
      </c>
    </row>
    <row r="369" spans="1:23" x14ac:dyDescent="0.3">
      <c r="A369">
        <v>367</v>
      </c>
      <c r="B369" t="s">
        <v>784</v>
      </c>
      <c r="C369" s="2" t="s">
        <v>785</v>
      </c>
      <c r="D369" s="5">
        <v>9900</v>
      </c>
      <c r="E369" s="5">
        <v>1870</v>
      </c>
      <c r="F369">
        <f>D369</f>
        <v>9900</v>
      </c>
      <c r="G369">
        <f>E369</f>
        <v>1870</v>
      </c>
      <c r="H369" s="6">
        <f t="shared" si="66"/>
        <v>-8030</v>
      </c>
      <c r="I369" s="26">
        <f t="shared" si="67"/>
        <v>0.18888888888888888</v>
      </c>
      <c r="J369" t="s">
        <v>12</v>
      </c>
      <c r="K369">
        <v>75</v>
      </c>
      <c r="L369" s="7">
        <f t="shared" si="68"/>
        <v>132</v>
      </c>
      <c r="M369" t="s">
        <v>19</v>
      </c>
      <c r="N369" t="s">
        <v>20</v>
      </c>
      <c r="O369">
        <v>1413608400</v>
      </c>
      <c r="P369">
        <v>1415685600</v>
      </c>
      <c r="Q369" s="15">
        <f t="shared" si="69"/>
        <v>42354.208333333336</v>
      </c>
      <c r="R369" s="11">
        <f t="shared" si="70"/>
        <v>42378.25</v>
      </c>
      <c r="S369" t="b">
        <v>0</v>
      </c>
      <c r="T369" t="b">
        <v>1</v>
      </c>
      <c r="U369" t="s">
        <v>31</v>
      </c>
      <c r="V369" t="s">
        <v>2043</v>
      </c>
      <c r="W369" t="s">
        <v>2044</v>
      </c>
    </row>
    <row r="370" spans="1:23" x14ac:dyDescent="0.3">
      <c r="A370">
        <v>368</v>
      </c>
      <c r="B370" t="s">
        <v>786</v>
      </c>
      <c r="C370" s="2" t="s">
        <v>787</v>
      </c>
      <c r="D370" s="5">
        <v>5200</v>
      </c>
      <c r="E370" s="5">
        <v>14394</v>
      </c>
      <c r="F370" s="3">
        <f>D370*1.20458</f>
        <v>6263.8159999999998</v>
      </c>
      <c r="G370" s="3">
        <f>E370*1.20458</f>
        <v>17338.72452</v>
      </c>
      <c r="H370" s="6">
        <f t="shared" si="66"/>
        <v>11074.908520000001</v>
      </c>
      <c r="I370" s="26">
        <f t="shared" si="67"/>
        <v>2.7680769230769231</v>
      </c>
      <c r="J370" t="s">
        <v>18</v>
      </c>
      <c r="K370">
        <v>206</v>
      </c>
      <c r="L370" s="7">
        <f t="shared" si="68"/>
        <v>30.406873786407765</v>
      </c>
      <c r="M370" t="s">
        <v>38</v>
      </c>
      <c r="N370" t="s">
        <v>39</v>
      </c>
      <c r="O370">
        <v>1286946000</v>
      </c>
      <c r="P370">
        <v>1288933200</v>
      </c>
      <c r="Q370" s="15">
        <f t="shared" si="69"/>
        <v>40888.208333333336</v>
      </c>
      <c r="R370" s="11">
        <f t="shared" si="70"/>
        <v>40911.208333333336</v>
      </c>
      <c r="S370" t="b">
        <v>0</v>
      </c>
      <c r="T370" t="b">
        <v>1</v>
      </c>
      <c r="U370" t="s">
        <v>40</v>
      </c>
      <c r="V370" t="s">
        <v>2045</v>
      </c>
      <c r="W370" t="s">
        <v>2046</v>
      </c>
    </row>
    <row r="371" spans="1:23" x14ac:dyDescent="0.3">
      <c r="A371">
        <v>369</v>
      </c>
      <c r="B371" t="s">
        <v>788</v>
      </c>
      <c r="C371" s="2" t="s">
        <v>789</v>
      </c>
      <c r="D371" s="5">
        <v>5400</v>
      </c>
      <c r="E371" s="5">
        <v>14743</v>
      </c>
      <c r="F371">
        <f t="shared" ref="F371:F380" si="76">D371</f>
        <v>5400</v>
      </c>
      <c r="G371">
        <f t="shared" ref="G371:G380" si="77">E371</f>
        <v>14743</v>
      </c>
      <c r="H371" s="6">
        <f t="shared" si="66"/>
        <v>9343</v>
      </c>
      <c r="I371" s="26">
        <f t="shared" si="67"/>
        <v>2.730185185185185</v>
      </c>
      <c r="J371" t="s">
        <v>18</v>
      </c>
      <c r="K371">
        <v>154</v>
      </c>
      <c r="L371" s="7">
        <f t="shared" si="68"/>
        <v>35.064935064935064</v>
      </c>
      <c r="M371" t="s">
        <v>19</v>
      </c>
      <c r="N371" t="s">
        <v>20</v>
      </c>
      <c r="O371">
        <v>1359871200</v>
      </c>
      <c r="P371">
        <v>1363237200</v>
      </c>
      <c r="Q371" s="15">
        <f t="shared" si="69"/>
        <v>41732.25</v>
      </c>
      <c r="R371" s="11">
        <f t="shared" si="70"/>
        <v>41771.208333333336</v>
      </c>
      <c r="S371" t="b">
        <v>0</v>
      </c>
      <c r="T371" t="b">
        <v>1</v>
      </c>
      <c r="U371" t="s">
        <v>267</v>
      </c>
      <c r="V371" t="s">
        <v>2045</v>
      </c>
      <c r="W371" t="s">
        <v>2064</v>
      </c>
    </row>
    <row r="372" spans="1:23" x14ac:dyDescent="0.3">
      <c r="A372">
        <v>370</v>
      </c>
      <c r="B372" t="s">
        <v>790</v>
      </c>
      <c r="C372" s="2" t="s">
        <v>791</v>
      </c>
      <c r="D372" s="5">
        <v>112300</v>
      </c>
      <c r="E372" s="5">
        <v>178965</v>
      </c>
      <c r="F372">
        <f t="shared" si="76"/>
        <v>112300</v>
      </c>
      <c r="G372">
        <f t="shared" si="77"/>
        <v>178965</v>
      </c>
      <c r="H372" s="6">
        <f t="shared" si="66"/>
        <v>66665</v>
      </c>
      <c r="I372" s="26">
        <f t="shared" si="67"/>
        <v>1.593633125556545</v>
      </c>
      <c r="J372" t="s">
        <v>18</v>
      </c>
      <c r="K372">
        <v>5966</v>
      </c>
      <c r="L372" s="7">
        <f t="shared" si="68"/>
        <v>18.823332215890044</v>
      </c>
      <c r="M372" t="s">
        <v>19</v>
      </c>
      <c r="N372" t="s">
        <v>20</v>
      </c>
      <c r="O372">
        <v>1555304400</v>
      </c>
      <c r="P372">
        <v>1555822800</v>
      </c>
      <c r="Q372" s="15">
        <f t="shared" si="69"/>
        <v>43994.208333333328</v>
      </c>
      <c r="R372" s="11">
        <f t="shared" si="70"/>
        <v>44000.208333333328</v>
      </c>
      <c r="S372" t="b">
        <v>0</v>
      </c>
      <c r="T372" t="b">
        <v>0</v>
      </c>
      <c r="U372" t="s">
        <v>31</v>
      </c>
      <c r="V372" t="s">
        <v>2043</v>
      </c>
      <c r="W372" t="s">
        <v>2044</v>
      </c>
    </row>
    <row r="373" spans="1:23" x14ac:dyDescent="0.3">
      <c r="A373">
        <v>371</v>
      </c>
      <c r="B373" t="s">
        <v>792</v>
      </c>
      <c r="C373" s="2" t="s">
        <v>793</v>
      </c>
      <c r="D373" s="5">
        <v>189200</v>
      </c>
      <c r="E373" s="5">
        <v>128410</v>
      </c>
      <c r="F373">
        <f t="shared" si="76"/>
        <v>189200</v>
      </c>
      <c r="G373">
        <f t="shared" si="77"/>
        <v>128410</v>
      </c>
      <c r="H373" s="6">
        <f t="shared" si="66"/>
        <v>-60790</v>
      </c>
      <c r="I373" s="26">
        <f t="shared" si="67"/>
        <v>0.67869978858350954</v>
      </c>
      <c r="J373" t="s">
        <v>12</v>
      </c>
      <c r="K373">
        <v>2176</v>
      </c>
      <c r="L373" s="7">
        <f t="shared" si="68"/>
        <v>86.94852941176471</v>
      </c>
      <c r="M373" t="s">
        <v>19</v>
      </c>
      <c r="N373" t="s">
        <v>20</v>
      </c>
      <c r="O373">
        <v>1423375200</v>
      </c>
      <c r="P373">
        <v>1427778000</v>
      </c>
      <c r="Q373" s="15">
        <f t="shared" si="69"/>
        <v>42467.25</v>
      </c>
      <c r="R373" s="11">
        <f t="shared" si="70"/>
        <v>42518.208333333328</v>
      </c>
      <c r="S373" t="b">
        <v>0</v>
      </c>
      <c r="T373" t="b">
        <v>0</v>
      </c>
      <c r="U373" t="s">
        <v>31</v>
      </c>
      <c r="V373" t="s">
        <v>2043</v>
      </c>
      <c r="W373" t="s">
        <v>2044</v>
      </c>
    </row>
    <row r="374" spans="1:23" ht="31.2" x14ac:dyDescent="0.3">
      <c r="A374">
        <v>372</v>
      </c>
      <c r="B374" t="s">
        <v>794</v>
      </c>
      <c r="C374" s="2" t="s">
        <v>795</v>
      </c>
      <c r="D374" s="5">
        <v>900</v>
      </c>
      <c r="E374" s="5">
        <v>14324</v>
      </c>
      <c r="F374">
        <f t="shared" si="76"/>
        <v>900</v>
      </c>
      <c r="G374">
        <f t="shared" si="77"/>
        <v>14324</v>
      </c>
      <c r="H374" s="6">
        <f t="shared" si="66"/>
        <v>13424</v>
      </c>
      <c r="I374" s="26">
        <f t="shared" si="67"/>
        <v>15.915555555555555</v>
      </c>
      <c r="J374" t="s">
        <v>18</v>
      </c>
      <c r="K374">
        <v>169</v>
      </c>
      <c r="L374" s="7">
        <f t="shared" si="68"/>
        <v>5.3254437869822482</v>
      </c>
      <c r="M374" t="s">
        <v>19</v>
      </c>
      <c r="N374" t="s">
        <v>20</v>
      </c>
      <c r="O374">
        <v>1420696800</v>
      </c>
      <c r="P374">
        <v>1422424800</v>
      </c>
      <c r="Q374" s="15">
        <f t="shared" si="69"/>
        <v>42436.25</v>
      </c>
      <c r="R374" s="11">
        <f t="shared" si="70"/>
        <v>42456.25</v>
      </c>
      <c r="S374" t="b">
        <v>0</v>
      </c>
      <c r="T374" t="b">
        <v>1</v>
      </c>
      <c r="U374" t="s">
        <v>40</v>
      </c>
      <c r="V374" t="s">
        <v>2045</v>
      </c>
      <c r="W374" t="s">
        <v>2046</v>
      </c>
    </row>
    <row r="375" spans="1:23" x14ac:dyDescent="0.3">
      <c r="A375">
        <v>373</v>
      </c>
      <c r="B375" t="s">
        <v>796</v>
      </c>
      <c r="C375" s="2" t="s">
        <v>797</v>
      </c>
      <c r="D375" s="5">
        <v>22500</v>
      </c>
      <c r="E375" s="5">
        <v>164291</v>
      </c>
      <c r="F375">
        <f t="shared" si="76"/>
        <v>22500</v>
      </c>
      <c r="G375">
        <f t="shared" si="77"/>
        <v>164291</v>
      </c>
      <c r="H375" s="6">
        <f t="shared" si="66"/>
        <v>141791</v>
      </c>
      <c r="I375" s="26">
        <f t="shared" si="67"/>
        <v>7.3018222222222224</v>
      </c>
      <c r="J375" t="s">
        <v>18</v>
      </c>
      <c r="K375">
        <v>2106</v>
      </c>
      <c r="L375" s="7">
        <f t="shared" si="68"/>
        <v>10.683760683760683</v>
      </c>
      <c r="M375" t="s">
        <v>19</v>
      </c>
      <c r="N375" t="s">
        <v>20</v>
      </c>
      <c r="O375">
        <v>1502946000</v>
      </c>
      <c r="P375">
        <v>1503637200</v>
      </c>
      <c r="Q375" s="15">
        <f t="shared" si="69"/>
        <v>43388.208333333328</v>
      </c>
      <c r="R375" s="11">
        <f t="shared" si="70"/>
        <v>43396.208333333328</v>
      </c>
      <c r="S375" t="b">
        <v>0</v>
      </c>
      <c r="T375" t="b">
        <v>0</v>
      </c>
      <c r="U375" t="s">
        <v>31</v>
      </c>
      <c r="V375" t="s">
        <v>2043</v>
      </c>
      <c r="W375" t="s">
        <v>2044</v>
      </c>
    </row>
    <row r="376" spans="1:23" ht="31.2" x14ac:dyDescent="0.3">
      <c r="A376">
        <v>374</v>
      </c>
      <c r="B376" t="s">
        <v>798</v>
      </c>
      <c r="C376" s="2" t="s">
        <v>799</v>
      </c>
      <c r="D376" s="5">
        <v>167400</v>
      </c>
      <c r="E376" s="5">
        <v>22073</v>
      </c>
      <c r="F376">
        <f t="shared" si="76"/>
        <v>167400</v>
      </c>
      <c r="G376">
        <f t="shared" si="77"/>
        <v>22073</v>
      </c>
      <c r="H376" s="6">
        <f t="shared" si="66"/>
        <v>-145327</v>
      </c>
      <c r="I376" s="26">
        <f t="shared" si="67"/>
        <v>0.13185782556750297</v>
      </c>
      <c r="J376" t="s">
        <v>12</v>
      </c>
      <c r="K376">
        <v>441</v>
      </c>
      <c r="L376" s="7">
        <f t="shared" si="68"/>
        <v>379.59183673469386</v>
      </c>
      <c r="M376" t="s">
        <v>19</v>
      </c>
      <c r="N376" t="s">
        <v>20</v>
      </c>
      <c r="O376">
        <v>1547186400</v>
      </c>
      <c r="P376">
        <v>1547618400</v>
      </c>
      <c r="Q376" s="15">
        <f t="shared" si="69"/>
        <v>43900.25</v>
      </c>
      <c r="R376" s="11">
        <f t="shared" si="70"/>
        <v>43905.25</v>
      </c>
      <c r="S376" t="b">
        <v>0</v>
      </c>
      <c r="T376" t="b">
        <v>1</v>
      </c>
      <c r="U376" t="s">
        <v>40</v>
      </c>
      <c r="V376" t="s">
        <v>2045</v>
      </c>
      <c r="W376" t="s">
        <v>2046</v>
      </c>
    </row>
    <row r="377" spans="1:23" ht="31.2" x14ac:dyDescent="0.3">
      <c r="A377">
        <v>375</v>
      </c>
      <c r="B377" t="s">
        <v>800</v>
      </c>
      <c r="C377" s="2" t="s">
        <v>801</v>
      </c>
      <c r="D377" s="5">
        <v>2700</v>
      </c>
      <c r="E377" s="5">
        <v>1479</v>
      </c>
      <c r="F377">
        <f t="shared" si="76"/>
        <v>2700</v>
      </c>
      <c r="G377">
        <f t="shared" si="77"/>
        <v>1479</v>
      </c>
      <c r="H377" s="6">
        <f t="shared" si="66"/>
        <v>-1221</v>
      </c>
      <c r="I377" s="26">
        <f t="shared" si="67"/>
        <v>0.54777777777777781</v>
      </c>
      <c r="J377" t="s">
        <v>12</v>
      </c>
      <c r="K377">
        <v>25</v>
      </c>
      <c r="L377" s="7">
        <f t="shared" si="68"/>
        <v>108</v>
      </c>
      <c r="M377" t="s">
        <v>19</v>
      </c>
      <c r="N377" t="s">
        <v>20</v>
      </c>
      <c r="O377">
        <v>1444971600</v>
      </c>
      <c r="P377">
        <v>1449900000</v>
      </c>
      <c r="Q377" s="15">
        <f t="shared" si="69"/>
        <v>42717.208333333328</v>
      </c>
      <c r="R377" s="11">
        <f t="shared" si="70"/>
        <v>42774.25</v>
      </c>
      <c r="S377" t="b">
        <v>0</v>
      </c>
      <c r="T377" t="b">
        <v>0</v>
      </c>
      <c r="U377" t="s">
        <v>58</v>
      </c>
      <c r="V377" t="s">
        <v>2039</v>
      </c>
      <c r="W377" t="s">
        <v>2049</v>
      </c>
    </row>
    <row r="378" spans="1:23" x14ac:dyDescent="0.3">
      <c r="A378">
        <v>376</v>
      </c>
      <c r="B378" t="s">
        <v>802</v>
      </c>
      <c r="C378" s="2" t="s">
        <v>803</v>
      </c>
      <c r="D378" s="5">
        <v>3400</v>
      </c>
      <c r="E378" s="5">
        <v>12275</v>
      </c>
      <c r="F378">
        <f t="shared" si="76"/>
        <v>3400</v>
      </c>
      <c r="G378">
        <f t="shared" si="77"/>
        <v>12275</v>
      </c>
      <c r="H378" s="6">
        <f t="shared" si="66"/>
        <v>8875</v>
      </c>
      <c r="I378" s="26">
        <f t="shared" si="67"/>
        <v>3.6102941176470589</v>
      </c>
      <c r="J378" t="s">
        <v>18</v>
      </c>
      <c r="K378">
        <v>131</v>
      </c>
      <c r="L378" s="7">
        <f t="shared" si="68"/>
        <v>25.954198473282442</v>
      </c>
      <c r="M378" t="s">
        <v>19</v>
      </c>
      <c r="N378" t="s">
        <v>20</v>
      </c>
      <c r="O378">
        <v>1404622800</v>
      </c>
      <c r="P378">
        <v>1405141200</v>
      </c>
      <c r="Q378" s="15">
        <f t="shared" si="69"/>
        <v>42250.208333333336</v>
      </c>
      <c r="R378" s="11">
        <f t="shared" si="70"/>
        <v>42256.208333333336</v>
      </c>
      <c r="S378" t="b">
        <v>0</v>
      </c>
      <c r="T378" t="b">
        <v>0</v>
      </c>
      <c r="U378" t="s">
        <v>21</v>
      </c>
      <c r="V378" t="s">
        <v>2039</v>
      </c>
      <c r="W378" t="s">
        <v>2040</v>
      </c>
    </row>
    <row r="379" spans="1:23" x14ac:dyDescent="0.3">
      <c r="A379">
        <v>377</v>
      </c>
      <c r="B379" t="s">
        <v>804</v>
      </c>
      <c r="C379" s="2" t="s">
        <v>805</v>
      </c>
      <c r="D379" s="5">
        <v>49700</v>
      </c>
      <c r="E379" s="5">
        <v>5098</v>
      </c>
      <c r="F379">
        <f t="shared" si="76"/>
        <v>49700</v>
      </c>
      <c r="G379">
        <f t="shared" si="77"/>
        <v>5098</v>
      </c>
      <c r="H379" s="6">
        <f t="shared" si="66"/>
        <v>-44602</v>
      </c>
      <c r="I379" s="26">
        <f t="shared" si="67"/>
        <v>0.10257545271629778</v>
      </c>
      <c r="J379" t="s">
        <v>12</v>
      </c>
      <c r="K379">
        <v>127</v>
      </c>
      <c r="L379" s="7">
        <f t="shared" si="68"/>
        <v>391.33858267716533</v>
      </c>
      <c r="M379" t="s">
        <v>19</v>
      </c>
      <c r="N379" t="s">
        <v>20</v>
      </c>
      <c r="O379">
        <v>1571720400</v>
      </c>
      <c r="P379">
        <v>1572933600</v>
      </c>
      <c r="Q379" s="15">
        <f t="shared" si="69"/>
        <v>44184.208333333328</v>
      </c>
      <c r="R379" s="11">
        <f t="shared" si="70"/>
        <v>44198.25</v>
      </c>
      <c r="S379" t="b">
        <v>0</v>
      </c>
      <c r="T379" t="b">
        <v>0</v>
      </c>
      <c r="U379" t="s">
        <v>31</v>
      </c>
      <c r="V379" t="s">
        <v>2043</v>
      </c>
      <c r="W379" t="s">
        <v>2044</v>
      </c>
    </row>
    <row r="380" spans="1:23" x14ac:dyDescent="0.3">
      <c r="A380">
        <v>378</v>
      </c>
      <c r="B380" t="s">
        <v>806</v>
      </c>
      <c r="C380" s="2" t="s">
        <v>807</v>
      </c>
      <c r="D380" s="5">
        <v>178200</v>
      </c>
      <c r="E380" s="5">
        <v>24882</v>
      </c>
      <c r="F380">
        <f t="shared" si="76"/>
        <v>178200</v>
      </c>
      <c r="G380">
        <f t="shared" si="77"/>
        <v>24882</v>
      </c>
      <c r="H380" s="6">
        <f t="shared" si="66"/>
        <v>-153318</v>
      </c>
      <c r="I380" s="26">
        <f t="shared" si="67"/>
        <v>0.13962962962962963</v>
      </c>
      <c r="J380" t="s">
        <v>12</v>
      </c>
      <c r="K380">
        <v>355</v>
      </c>
      <c r="L380" s="7">
        <f t="shared" si="68"/>
        <v>501.97183098591552</v>
      </c>
      <c r="M380" t="s">
        <v>19</v>
      </c>
      <c r="N380" t="s">
        <v>20</v>
      </c>
      <c r="O380">
        <v>1526878800</v>
      </c>
      <c r="P380">
        <v>1530162000</v>
      </c>
      <c r="Q380" s="15">
        <f t="shared" si="69"/>
        <v>43665.208333333328</v>
      </c>
      <c r="R380" s="11">
        <f t="shared" si="70"/>
        <v>43703.208333333328</v>
      </c>
      <c r="S380" t="b">
        <v>0</v>
      </c>
      <c r="T380" t="b">
        <v>0</v>
      </c>
      <c r="U380" t="s">
        <v>40</v>
      </c>
      <c r="V380" t="s">
        <v>2045</v>
      </c>
      <c r="W380" t="s">
        <v>2046</v>
      </c>
    </row>
    <row r="381" spans="1:23" x14ac:dyDescent="0.3">
      <c r="A381">
        <v>379</v>
      </c>
      <c r="B381" t="s">
        <v>808</v>
      </c>
      <c r="C381" s="2" t="s">
        <v>809</v>
      </c>
      <c r="D381" s="5">
        <v>7200</v>
      </c>
      <c r="E381" s="5">
        <v>2912</v>
      </c>
      <c r="F381" s="3">
        <f>D381*1.20458</f>
        <v>8672.9760000000006</v>
      </c>
      <c r="G381" s="3">
        <f>E381*1.20458</f>
        <v>3507.7369600000002</v>
      </c>
      <c r="H381" s="6">
        <f t="shared" si="66"/>
        <v>-5165.2390400000004</v>
      </c>
      <c r="I381" s="26">
        <f t="shared" si="67"/>
        <v>0.40444444444444444</v>
      </c>
      <c r="J381" t="s">
        <v>12</v>
      </c>
      <c r="K381">
        <v>44</v>
      </c>
      <c r="L381" s="7">
        <f t="shared" si="68"/>
        <v>197.11309090909091</v>
      </c>
      <c r="M381" t="s">
        <v>38</v>
      </c>
      <c r="N381" t="s">
        <v>39</v>
      </c>
      <c r="O381">
        <v>1319691600</v>
      </c>
      <c r="P381">
        <v>1320904800</v>
      </c>
      <c r="Q381" s="15">
        <f t="shared" si="69"/>
        <v>41267.208333333336</v>
      </c>
      <c r="R381" s="11">
        <f t="shared" si="70"/>
        <v>41281.25</v>
      </c>
      <c r="S381" t="b">
        <v>0</v>
      </c>
      <c r="T381" t="b">
        <v>0</v>
      </c>
      <c r="U381" t="s">
        <v>31</v>
      </c>
      <c r="V381" t="s">
        <v>2043</v>
      </c>
      <c r="W381" t="s">
        <v>2044</v>
      </c>
    </row>
    <row r="382" spans="1:23" ht="31.2" x14ac:dyDescent="0.3">
      <c r="A382">
        <v>380</v>
      </c>
      <c r="B382" t="s">
        <v>810</v>
      </c>
      <c r="C382" s="2" t="s">
        <v>811</v>
      </c>
      <c r="D382" s="5">
        <v>2500</v>
      </c>
      <c r="E382" s="5">
        <v>4008</v>
      </c>
      <c r="F382">
        <f t="shared" ref="F382:G389" si="78">D382</f>
        <v>2500</v>
      </c>
      <c r="G382">
        <f t="shared" si="78"/>
        <v>4008</v>
      </c>
      <c r="H382" s="6">
        <f t="shared" si="66"/>
        <v>1508</v>
      </c>
      <c r="I382" s="26">
        <f t="shared" si="67"/>
        <v>1.6032</v>
      </c>
      <c r="J382" t="s">
        <v>18</v>
      </c>
      <c r="K382">
        <v>84</v>
      </c>
      <c r="L382" s="7">
        <f t="shared" si="68"/>
        <v>29.761904761904763</v>
      </c>
      <c r="M382" t="s">
        <v>19</v>
      </c>
      <c r="N382" t="s">
        <v>20</v>
      </c>
      <c r="O382">
        <v>1371963600</v>
      </c>
      <c r="P382">
        <v>1372395600</v>
      </c>
      <c r="Q382" s="15">
        <f t="shared" si="69"/>
        <v>41872.208333333336</v>
      </c>
      <c r="R382" s="11">
        <f t="shared" si="70"/>
        <v>41877.208333333336</v>
      </c>
      <c r="S382" t="b">
        <v>0</v>
      </c>
      <c r="T382" t="b">
        <v>0</v>
      </c>
      <c r="U382" t="s">
        <v>31</v>
      </c>
      <c r="V382" t="s">
        <v>2043</v>
      </c>
      <c r="W382" t="s">
        <v>2044</v>
      </c>
    </row>
    <row r="383" spans="1:23" x14ac:dyDescent="0.3">
      <c r="A383">
        <v>381</v>
      </c>
      <c r="B383" t="s">
        <v>812</v>
      </c>
      <c r="C383" s="2" t="s">
        <v>813</v>
      </c>
      <c r="D383" s="5">
        <v>5300</v>
      </c>
      <c r="E383" s="5">
        <v>9749</v>
      </c>
      <c r="F383">
        <f t="shared" si="78"/>
        <v>5300</v>
      </c>
      <c r="G383">
        <f t="shared" si="78"/>
        <v>9749</v>
      </c>
      <c r="H383" s="6">
        <f t="shared" si="66"/>
        <v>4449</v>
      </c>
      <c r="I383" s="26">
        <f t="shared" si="67"/>
        <v>1.8394339622641509</v>
      </c>
      <c r="J383" t="s">
        <v>18</v>
      </c>
      <c r="K383">
        <v>155</v>
      </c>
      <c r="L383" s="7">
        <f t="shared" si="68"/>
        <v>34.193548387096776</v>
      </c>
      <c r="M383" t="s">
        <v>19</v>
      </c>
      <c r="N383" t="s">
        <v>20</v>
      </c>
      <c r="O383">
        <v>1433739600</v>
      </c>
      <c r="P383">
        <v>1437714000</v>
      </c>
      <c r="Q383" s="15">
        <f t="shared" si="69"/>
        <v>42587.208333333328</v>
      </c>
      <c r="R383" s="11">
        <f t="shared" si="70"/>
        <v>42633.208333333328</v>
      </c>
      <c r="S383" t="b">
        <v>0</v>
      </c>
      <c r="T383" t="b">
        <v>0</v>
      </c>
      <c r="U383" t="s">
        <v>31</v>
      </c>
      <c r="V383" t="s">
        <v>2043</v>
      </c>
      <c r="W383" t="s">
        <v>2044</v>
      </c>
    </row>
    <row r="384" spans="1:23" ht="31.2" x14ac:dyDescent="0.3">
      <c r="A384">
        <v>382</v>
      </c>
      <c r="B384" t="s">
        <v>814</v>
      </c>
      <c r="C384" s="2" t="s">
        <v>815</v>
      </c>
      <c r="D384" s="5">
        <v>9100</v>
      </c>
      <c r="E384" s="5">
        <v>5803</v>
      </c>
      <c r="F384">
        <f t="shared" si="78"/>
        <v>9100</v>
      </c>
      <c r="G384">
        <f t="shared" si="78"/>
        <v>5803</v>
      </c>
      <c r="H384" s="6">
        <f t="shared" si="66"/>
        <v>-3297</v>
      </c>
      <c r="I384" s="26">
        <f t="shared" si="67"/>
        <v>0.63769230769230767</v>
      </c>
      <c r="J384" t="s">
        <v>12</v>
      </c>
      <c r="K384">
        <v>67</v>
      </c>
      <c r="L384" s="7">
        <f t="shared" si="68"/>
        <v>135.82089552238807</v>
      </c>
      <c r="M384" t="s">
        <v>19</v>
      </c>
      <c r="N384" t="s">
        <v>20</v>
      </c>
      <c r="O384">
        <v>1508130000</v>
      </c>
      <c r="P384">
        <v>1509771600</v>
      </c>
      <c r="Q384" s="15">
        <f t="shared" si="69"/>
        <v>43448.208333333328</v>
      </c>
      <c r="R384" s="11">
        <f t="shared" si="70"/>
        <v>43467.208333333328</v>
      </c>
      <c r="S384" t="b">
        <v>0</v>
      </c>
      <c r="T384" t="b">
        <v>0</v>
      </c>
      <c r="U384" t="s">
        <v>120</v>
      </c>
      <c r="V384" t="s">
        <v>2058</v>
      </c>
      <c r="W384" t="s">
        <v>2059</v>
      </c>
    </row>
    <row r="385" spans="1:23" x14ac:dyDescent="0.3">
      <c r="A385">
        <v>383</v>
      </c>
      <c r="B385" t="s">
        <v>816</v>
      </c>
      <c r="C385" s="2" t="s">
        <v>817</v>
      </c>
      <c r="D385" s="5">
        <v>6300</v>
      </c>
      <c r="E385" s="5">
        <v>14199</v>
      </c>
      <c r="F385">
        <f t="shared" si="78"/>
        <v>6300</v>
      </c>
      <c r="G385">
        <f t="shared" si="78"/>
        <v>14199</v>
      </c>
      <c r="H385" s="6">
        <f t="shared" si="66"/>
        <v>7899</v>
      </c>
      <c r="I385" s="26">
        <f t="shared" si="67"/>
        <v>2.2538095238095237</v>
      </c>
      <c r="J385" t="s">
        <v>18</v>
      </c>
      <c r="K385">
        <v>189</v>
      </c>
      <c r="L385" s="7">
        <f t="shared" si="68"/>
        <v>33.333333333333336</v>
      </c>
      <c r="M385" t="s">
        <v>19</v>
      </c>
      <c r="N385" t="s">
        <v>20</v>
      </c>
      <c r="O385">
        <v>1550037600</v>
      </c>
      <c r="P385">
        <v>1550556000</v>
      </c>
      <c r="Q385" s="15">
        <f t="shared" si="69"/>
        <v>43933.25</v>
      </c>
      <c r="R385" s="11">
        <f t="shared" si="70"/>
        <v>43939.25</v>
      </c>
      <c r="S385" t="b">
        <v>0</v>
      </c>
      <c r="T385" t="b">
        <v>1</v>
      </c>
      <c r="U385" t="s">
        <v>15</v>
      </c>
      <c r="V385" t="s">
        <v>2037</v>
      </c>
      <c r="W385" t="s">
        <v>2038</v>
      </c>
    </row>
    <row r="386" spans="1:23" x14ac:dyDescent="0.3">
      <c r="A386">
        <v>384</v>
      </c>
      <c r="B386" t="s">
        <v>818</v>
      </c>
      <c r="C386" s="2" t="s">
        <v>819</v>
      </c>
      <c r="D386" s="5">
        <v>114400</v>
      </c>
      <c r="E386" s="5">
        <v>196779</v>
      </c>
      <c r="F386">
        <f t="shared" si="78"/>
        <v>114400</v>
      </c>
      <c r="G386">
        <f t="shared" si="78"/>
        <v>196779</v>
      </c>
      <c r="H386" s="6">
        <f t="shared" ref="H386:H449" si="79">G386-F386</f>
        <v>82379</v>
      </c>
      <c r="I386" s="26">
        <f t="shared" ref="I386:I449" si="80">G386/F386</f>
        <v>1.7200961538461539</v>
      </c>
      <c r="J386" t="s">
        <v>18</v>
      </c>
      <c r="K386">
        <v>4799</v>
      </c>
      <c r="L386" s="7">
        <f t="shared" ref="L386:L449" si="81">IF(G386=0,0,F386/K386)</f>
        <v>23.838299645759534</v>
      </c>
      <c r="M386" t="s">
        <v>19</v>
      </c>
      <c r="N386" t="s">
        <v>20</v>
      </c>
      <c r="O386">
        <v>1486706400</v>
      </c>
      <c r="P386">
        <v>1489039200</v>
      </c>
      <c r="Q386" s="15">
        <f t="shared" ref="Q386:Q449" si="82">(((O386/60)/60)/24)+DATE(1970,15,1)</f>
        <v>43200.25</v>
      </c>
      <c r="R386" s="11">
        <f t="shared" ref="R386:R449" si="83">(((P386/60)/60)/24)+DATE(1970,15,1)</f>
        <v>43227.25</v>
      </c>
      <c r="S386" t="b">
        <v>1</v>
      </c>
      <c r="T386" t="b">
        <v>1</v>
      </c>
      <c r="U386" t="s">
        <v>40</v>
      </c>
      <c r="V386" t="s">
        <v>2045</v>
      </c>
      <c r="W386" t="s">
        <v>2046</v>
      </c>
    </row>
    <row r="387" spans="1:23" ht="31.2" x14ac:dyDescent="0.3">
      <c r="A387">
        <v>385</v>
      </c>
      <c r="B387" t="s">
        <v>820</v>
      </c>
      <c r="C387" s="2" t="s">
        <v>821</v>
      </c>
      <c r="D387" s="5">
        <v>38900</v>
      </c>
      <c r="E387" s="5">
        <v>56859</v>
      </c>
      <c r="F387">
        <f t="shared" si="78"/>
        <v>38900</v>
      </c>
      <c r="G387">
        <f t="shared" si="78"/>
        <v>56859</v>
      </c>
      <c r="H387" s="6">
        <f t="shared" si="79"/>
        <v>17959</v>
      </c>
      <c r="I387" s="26">
        <f t="shared" si="80"/>
        <v>1.4616709511568124</v>
      </c>
      <c r="J387" t="s">
        <v>18</v>
      </c>
      <c r="K387">
        <v>1137</v>
      </c>
      <c r="L387" s="7">
        <f t="shared" si="81"/>
        <v>34.212840809146876</v>
      </c>
      <c r="M387" t="s">
        <v>19</v>
      </c>
      <c r="N387" t="s">
        <v>20</v>
      </c>
      <c r="O387">
        <v>1553835600</v>
      </c>
      <c r="P387">
        <v>1556600400</v>
      </c>
      <c r="Q387" s="15">
        <f t="shared" si="82"/>
        <v>43977.208333333328</v>
      </c>
      <c r="R387" s="11">
        <f t="shared" si="83"/>
        <v>44009.208333333328</v>
      </c>
      <c r="S387" t="b">
        <v>0</v>
      </c>
      <c r="T387" t="b">
        <v>0</v>
      </c>
      <c r="U387" t="s">
        <v>66</v>
      </c>
      <c r="V387" t="s">
        <v>2051</v>
      </c>
      <c r="W387" t="s">
        <v>2052</v>
      </c>
    </row>
    <row r="388" spans="1:23" ht="31.2" x14ac:dyDescent="0.3">
      <c r="A388">
        <v>386</v>
      </c>
      <c r="B388" t="s">
        <v>822</v>
      </c>
      <c r="C388" s="2" t="s">
        <v>823</v>
      </c>
      <c r="D388" s="5">
        <v>135500</v>
      </c>
      <c r="E388" s="5">
        <v>103554</v>
      </c>
      <c r="F388">
        <f t="shared" si="78"/>
        <v>135500</v>
      </c>
      <c r="G388">
        <f t="shared" si="78"/>
        <v>103554</v>
      </c>
      <c r="H388" s="6">
        <f t="shared" si="79"/>
        <v>-31946</v>
      </c>
      <c r="I388" s="26">
        <f t="shared" si="80"/>
        <v>0.76423616236162362</v>
      </c>
      <c r="J388" t="s">
        <v>12</v>
      </c>
      <c r="K388">
        <v>1068</v>
      </c>
      <c r="L388" s="7">
        <f t="shared" si="81"/>
        <v>126.87265917602996</v>
      </c>
      <c r="M388" t="s">
        <v>19</v>
      </c>
      <c r="N388" t="s">
        <v>20</v>
      </c>
      <c r="O388">
        <v>1277528400</v>
      </c>
      <c r="P388">
        <v>1278565200</v>
      </c>
      <c r="Q388" s="15">
        <f t="shared" si="82"/>
        <v>40779.208333333336</v>
      </c>
      <c r="R388" s="11">
        <f t="shared" si="83"/>
        <v>40791.208333333336</v>
      </c>
      <c r="S388" t="b">
        <v>0</v>
      </c>
      <c r="T388" t="b">
        <v>0</v>
      </c>
      <c r="U388" t="s">
        <v>31</v>
      </c>
      <c r="V388" t="s">
        <v>2043</v>
      </c>
      <c r="W388" t="s">
        <v>2044</v>
      </c>
    </row>
    <row r="389" spans="1:23" x14ac:dyDescent="0.3">
      <c r="A389">
        <v>387</v>
      </c>
      <c r="B389" t="s">
        <v>824</v>
      </c>
      <c r="C389" s="2" t="s">
        <v>825</v>
      </c>
      <c r="D389" s="5">
        <v>109000</v>
      </c>
      <c r="E389" s="5">
        <v>42795</v>
      </c>
      <c r="F389">
        <f t="shared" si="78"/>
        <v>109000</v>
      </c>
      <c r="G389">
        <f t="shared" si="78"/>
        <v>42795</v>
      </c>
      <c r="H389" s="6">
        <f t="shared" si="79"/>
        <v>-66205</v>
      </c>
      <c r="I389" s="26">
        <f t="shared" si="80"/>
        <v>0.39261467889908258</v>
      </c>
      <c r="J389" t="s">
        <v>12</v>
      </c>
      <c r="K389">
        <v>424</v>
      </c>
      <c r="L389" s="7">
        <f t="shared" si="81"/>
        <v>257.07547169811323</v>
      </c>
      <c r="M389" t="s">
        <v>19</v>
      </c>
      <c r="N389" t="s">
        <v>20</v>
      </c>
      <c r="O389">
        <v>1339477200</v>
      </c>
      <c r="P389">
        <v>1339909200</v>
      </c>
      <c r="Q389" s="15">
        <f t="shared" si="82"/>
        <v>41496.208333333336</v>
      </c>
      <c r="R389" s="11">
        <f t="shared" si="83"/>
        <v>41501.208333333336</v>
      </c>
      <c r="S389" t="b">
        <v>0</v>
      </c>
      <c r="T389" t="b">
        <v>0</v>
      </c>
      <c r="U389" t="s">
        <v>63</v>
      </c>
      <c r="V389" t="s">
        <v>2041</v>
      </c>
      <c r="W389" t="s">
        <v>2050</v>
      </c>
    </row>
    <row r="390" spans="1:23" x14ac:dyDescent="0.3">
      <c r="A390">
        <v>388</v>
      </c>
      <c r="B390" t="s">
        <v>826</v>
      </c>
      <c r="C390" s="2" t="s">
        <v>827</v>
      </c>
      <c r="D390" s="5">
        <v>114800</v>
      </c>
      <c r="E390" s="5">
        <v>12938</v>
      </c>
      <c r="F390" s="3">
        <f>D390*1.08452</f>
        <v>124502.89599999999</v>
      </c>
      <c r="G390" s="3">
        <f>E390*1.08452</f>
        <v>14031.519759999999</v>
      </c>
      <c r="H390" s="6">
        <f t="shared" si="79"/>
        <v>-110471.37624</v>
      </c>
      <c r="I390" s="26">
        <f t="shared" si="80"/>
        <v>0.11270034843205574</v>
      </c>
      <c r="J390" t="s">
        <v>72</v>
      </c>
      <c r="K390">
        <v>145</v>
      </c>
      <c r="L390" s="7">
        <f t="shared" si="81"/>
        <v>858.64066206896553</v>
      </c>
      <c r="M390" t="s">
        <v>96</v>
      </c>
      <c r="N390" t="s">
        <v>97</v>
      </c>
      <c r="O390">
        <v>1325656800</v>
      </c>
      <c r="P390">
        <v>1325829600</v>
      </c>
      <c r="Q390" s="15">
        <f t="shared" si="82"/>
        <v>41336.25</v>
      </c>
      <c r="R390" s="11">
        <f t="shared" si="83"/>
        <v>41338.25</v>
      </c>
      <c r="S390" t="b">
        <v>0</v>
      </c>
      <c r="T390" t="b">
        <v>0</v>
      </c>
      <c r="U390" t="s">
        <v>58</v>
      </c>
      <c r="V390" t="s">
        <v>2039</v>
      </c>
      <c r="W390" t="s">
        <v>2049</v>
      </c>
    </row>
    <row r="391" spans="1:23" x14ac:dyDescent="0.3">
      <c r="A391">
        <v>389</v>
      </c>
      <c r="B391" t="s">
        <v>828</v>
      </c>
      <c r="C391" s="2" t="s">
        <v>829</v>
      </c>
      <c r="D391" s="5">
        <v>83000</v>
      </c>
      <c r="E391" s="5">
        <v>101352</v>
      </c>
      <c r="F391">
        <f t="shared" ref="F391:G394" si="84">D391</f>
        <v>83000</v>
      </c>
      <c r="G391">
        <f t="shared" si="84"/>
        <v>101352</v>
      </c>
      <c r="H391" s="6">
        <f t="shared" si="79"/>
        <v>18352</v>
      </c>
      <c r="I391" s="26">
        <f t="shared" si="80"/>
        <v>1.2211084337349398</v>
      </c>
      <c r="J391" t="s">
        <v>18</v>
      </c>
      <c r="K391">
        <v>1152</v>
      </c>
      <c r="L391" s="7">
        <f t="shared" si="81"/>
        <v>72.048611111111114</v>
      </c>
      <c r="M391" t="s">
        <v>19</v>
      </c>
      <c r="N391" t="s">
        <v>20</v>
      </c>
      <c r="O391">
        <v>1288242000</v>
      </c>
      <c r="P391">
        <v>1290578400</v>
      </c>
      <c r="Q391" s="15">
        <f t="shared" si="82"/>
        <v>40903.208333333336</v>
      </c>
      <c r="R391" s="11">
        <f t="shared" si="83"/>
        <v>40930.25</v>
      </c>
      <c r="S391" t="b">
        <v>0</v>
      </c>
      <c r="T391" t="b">
        <v>0</v>
      </c>
      <c r="U391" t="s">
        <v>31</v>
      </c>
      <c r="V391" t="s">
        <v>2043</v>
      </c>
      <c r="W391" t="s">
        <v>2044</v>
      </c>
    </row>
    <row r="392" spans="1:23" x14ac:dyDescent="0.3">
      <c r="A392">
        <v>390</v>
      </c>
      <c r="B392" t="s">
        <v>830</v>
      </c>
      <c r="C392" s="2" t="s">
        <v>831</v>
      </c>
      <c r="D392" s="5">
        <v>2400</v>
      </c>
      <c r="E392" s="5">
        <v>4477</v>
      </c>
      <c r="F392">
        <f t="shared" si="84"/>
        <v>2400</v>
      </c>
      <c r="G392">
        <f t="shared" si="84"/>
        <v>4477</v>
      </c>
      <c r="H392" s="6">
        <f t="shared" si="79"/>
        <v>2077</v>
      </c>
      <c r="I392" s="26">
        <f t="shared" si="80"/>
        <v>1.8654166666666667</v>
      </c>
      <c r="J392" t="s">
        <v>18</v>
      </c>
      <c r="K392">
        <v>50</v>
      </c>
      <c r="L392" s="7">
        <f t="shared" si="81"/>
        <v>48</v>
      </c>
      <c r="M392" t="s">
        <v>19</v>
      </c>
      <c r="N392" t="s">
        <v>20</v>
      </c>
      <c r="O392">
        <v>1379048400</v>
      </c>
      <c r="P392">
        <v>1380344400</v>
      </c>
      <c r="Q392" s="15">
        <f t="shared" si="82"/>
        <v>41954.208333333336</v>
      </c>
      <c r="R392" s="11">
        <f t="shared" si="83"/>
        <v>41969.208333333336</v>
      </c>
      <c r="S392" t="b">
        <v>0</v>
      </c>
      <c r="T392" t="b">
        <v>0</v>
      </c>
      <c r="U392" t="s">
        <v>120</v>
      </c>
      <c r="V392" t="s">
        <v>2058</v>
      </c>
      <c r="W392" t="s">
        <v>2059</v>
      </c>
    </row>
    <row r="393" spans="1:23" x14ac:dyDescent="0.3">
      <c r="A393">
        <v>391</v>
      </c>
      <c r="B393" t="s">
        <v>832</v>
      </c>
      <c r="C393" s="2" t="s">
        <v>833</v>
      </c>
      <c r="D393" s="5">
        <v>60400</v>
      </c>
      <c r="E393" s="5">
        <v>4393</v>
      </c>
      <c r="F393">
        <f t="shared" si="84"/>
        <v>60400</v>
      </c>
      <c r="G393">
        <f t="shared" si="84"/>
        <v>4393</v>
      </c>
      <c r="H393" s="6">
        <f t="shared" si="79"/>
        <v>-56007</v>
      </c>
      <c r="I393" s="26">
        <f t="shared" si="80"/>
        <v>7.27317880794702E-2</v>
      </c>
      <c r="J393" t="s">
        <v>12</v>
      </c>
      <c r="K393">
        <v>151</v>
      </c>
      <c r="L393" s="7">
        <f t="shared" si="81"/>
        <v>400</v>
      </c>
      <c r="M393" t="s">
        <v>19</v>
      </c>
      <c r="N393" t="s">
        <v>20</v>
      </c>
      <c r="O393">
        <v>1389679200</v>
      </c>
      <c r="P393">
        <v>1389852000</v>
      </c>
      <c r="Q393" s="15">
        <f t="shared" si="82"/>
        <v>42077.25</v>
      </c>
      <c r="R393" s="11">
        <f t="shared" si="83"/>
        <v>42079.25</v>
      </c>
      <c r="S393" t="b">
        <v>0</v>
      </c>
      <c r="T393" t="b">
        <v>0</v>
      </c>
      <c r="U393" t="s">
        <v>66</v>
      </c>
      <c r="V393" t="s">
        <v>2051</v>
      </c>
      <c r="W393" t="s">
        <v>2052</v>
      </c>
    </row>
    <row r="394" spans="1:23" ht="31.2" x14ac:dyDescent="0.3">
      <c r="A394">
        <v>392</v>
      </c>
      <c r="B394" t="s">
        <v>834</v>
      </c>
      <c r="C394" s="2" t="s">
        <v>835</v>
      </c>
      <c r="D394" s="5">
        <v>102900</v>
      </c>
      <c r="E394" s="5">
        <v>67546</v>
      </c>
      <c r="F394">
        <f t="shared" si="84"/>
        <v>102900</v>
      </c>
      <c r="G394">
        <f t="shared" si="84"/>
        <v>67546</v>
      </c>
      <c r="H394" s="6">
        <f t="shared" si="79"/>
        <v>-35354</v>
      </c>
      <c r="I394" s="26">
        <f t="shared" si="80"/>
        <v>0.65642371234207963</v>
      </c>
      <c r="J394" t="s">
        <v>12</v>
      </c>
      <c r="K394">
        <v>1608</v>
      </c>
      <c r="L394" s="7">
        <f t="shared" si="81"/>
        <v>63.992537313432834</v>
      </c>
      <c r="M394" t="s">
        <v>19</v>
      </c>
      <c r="N394" t="s">
        <v>20</v>
      </c>
      <c r="O394">
        <v>1294293600</v>
      </c>
      <c r="P394">
        <v>1294466400</v>
      </c>
      <c r="Q394" s="15">
        <f t="shared" si="82"/>
        <v>40973.25</v>
      </c>
      <c r="R394" s="11">
        <f t="shared" si="83"/>
        <v>40975.25</v>
      </c>
      <c r="S394" t="b">
        <v>0</v>
      </c>
      <c r="T394" t="b">
        <v>0</v>
      </c>
      <c r="U394" t="s">
        <v>63</v>
      </c>
      <c r="V394" t="s">
        <v>2041</v>
      </c>
      <c r="W394" t="s">
        <v>2050</v>
      </c>
    </row>
    <row r="395" spans="1:23" x14ac:dyDescent="0.3">
      <c r="A395">
        <v>393</v>
      </c>
      <c r="B395" t="s">
        <v>836</v>
      </c>
      <c r="C395" s="2" t="s">
        <v>837</v>
      </c>
      <c r="D395" s="5">
        <v>62800</v>
      </c>
      <c r="E395" s="5">
        <v>143788</v>
      </c>
      <c r="F395" s="3">
        <f>D395*0.7464</f>
        <v>46873.919999999998</v>
      </c>
      <c r="G395" s="3">
        <f>E395*0.7464</f>
        <v>107323.36319999999</v>
      </c>
      <c r="H395" s="6">
        <f t="shared" si="79"/>
        <v>60449.443199999994</v>
      </c>
      <c r="I395" s="26">
        <f t="shared" si="80"/>
        <v>2.2896178343949045</v>
      </c>
      <c r="J395" t="s">
        <v>18</v>
      </c>
      <c r="K395">
        <v>3059</v>
      </c>
      <c r="L395" s="7">
        <f t="shared" si="81"/>
        <v>15.323282118339327</v>
      </c>
      <c r="M395" t="s">
        <v>13</v>
      </c>
      <c r="N395" t="s">
        <v>14</v>
      </c>
      <c r="O395">
        <v>1500267600</v>
      </c>
      <c r="P395">
        <v>1500354000</v>
      </c>
      <c r="Q395" s="15">
        <f t="shared" si="82"/>
        <v>43357.208333333328</v>
      </c>
      <c r="R395" s="11">
        <f t="shared" si="83"/>
        <v>43358.208333333328</v>
      </c>
      <c r="S395" t="b">
        <v>0</v>
      </c>
      <c r="T395" t="b">
        <v>0</v>
      </c>
      <c r="U395" t="s">
        <v>157</v>
      </c>
      <c r="V395" t="s">
        <v>2039</v>
      </c>
      <c r="W395" t="s">
        <v>2062</v>
      </c>
    </row>
    <row r="396" spans="1:23" x14ac:dyDescent="0.3">
      <c r="A396">
        <v>394</v>
      </c>
      <c r="B396" t="s">
        <v>838</v>
      </c>
      <c r="C396" s="2" t="s">
        <v>839</v>
      </c>
      <c r="D396" s="5">
        <v>800</v>
      </c>
      <c r="E396" s="5">
        <v>3755</v>
      </c>
      <c r="F396">
        <f>D396</f>
        <v>800</v>
      </c>
      <c r="G396">
        <f>E396</f>
        <v>3755</v>
      </c>
      <c r="H396" s="6">
        <f t="shared" si="79"/>
        <v>2955</v>
      </c>
      <c r="I396" s="26">
        <f t="shared" si="80"/>
        <v>4.6937499999999996</v>
      </c>
      <c r="J396" t="s">
        <v>18</v>
      </c>
      <c r="K396">
        <v>34</v>
      </c>
      <c r="L396" s="7">
        <f t="shared" si="81"/>
        <v>23.529411764705884</v>
      </c>
      <c r="M396" t="s">
        <v>19</v>
      </c>
      <c r="N396" t="s">
        <v>20</v>
      </c>
      <c r="O396">
        <v>1375074000</v>
      </c>
      <c r="P396">
        <v>1375938000</v>
      </c>
      <c r="Q396" s="15">
        <f t="shared" si="82"/>
        <v>41908.208333333336</v>
      </c>
      <c r="R396" s="11">
        <f t="shared" si="83"/>
        <v>41918.208333333336</v>
      </c>
      <c r="S396" t="b">
        <v>0</v>
      </c>
      <c r="T396" t="b">
        <v>1</v>
      </c>
      <c r="U396" t="s">
        <v>40</v>
      </c>
      <c r="V396" t="s">
        <v>2045</v>
      </c>
      <c r="W396" t="s">
        <v>2046</v>
      </c>
    </row>
    <row r="397" spans="1:23" ht="31.2" x14ac:dyDescent="0.3">
      <c r="A397">
        <v>395</v>
      </c>
      <c r="B397" t="s">
        <v>293</v>
      </c>
      <c r="C397" s="2" t="s">
        <v>840</v>
      </c>
      <c r="D397" s="5">
        <v>7100</v>
      </c>
      <c r="E397" s="5">
        <v>9238</v>
      </c>
      <c r="F397">
        <f>D397</f>
        <v>7100</v>
      </c>
      <c r="G397">
        <f>E397</f>
        <v>9238</v>
      </c>
      <c r="H397" s="6">
        <f t="shared" si="79"/>
        <v>2138</v>
      </c>
      <c r="I397" s="26">
        <f t="shared" si="80"/>
        <v>1.3011267605633803</v>
      </c>
      <c r="J397" t="s">
        <v>18</v>
      </c>
      <c r="K397">
        <v>220</v>
      </c>
      <c r="L397" s="7">
        <f t="shared" si="81"/>
        <v>32.272727272727273</v>
      </c>
      <c r="M397" t="s">
        <v>19</v>
      </c>
      <c r="N397" t="s">
        <v>20</v>
      </c>
      <c r="O397">
        <v>1323324000</v>
      </c>
      <c r="P397">
        <v>1323410400</v>
      </c>
      <c r="Q397" s="15">
        <f t="shared" si="82"/>
        <v>41309.25</v>
      </c>
      <c r="R397" s="11">
        <f t="shared" si="83"/>
        <v>41310.25</v>
      </c>
      <c r="S397" t="b">
        <v>1</v>
      </c>
      <c r="T397" t="b">
        <v>0</v>
      </c>
      <c r="U397" t="s">
        <v>31</v>
      </c>
      <c r="V397" t="s">
        <v>2043</v>
      </c>
      <c r="W397" t="s">
        <v>2044</v>
      </c>
    </row>
    <row r="398" spans="1:23" x14ac:dyDescent="0.3">
      <c r="A398">
        <v>396</v>
      </c>
      <c r="B398" t="s">
        <v>841</v>
      </c>
      <c r="C398" s="2" t="s">
        <v>842</v>
      </c>
      <c r="D398" s="5">
        <v>46100</v>
      </c>
      <c r="E398" s="5">
        <v>77012</v>
      </c>
      <c r="F398" s="3">
        <f>D398*0.6956</f>
        <v>32067.16</v>
      </c>
      <c r="G398" s="3">
        <f>E398*0.6956</f>
        <v>53569.547200000001</v>
      </c>
      <c r="H398" s="6">
        <f t="shared" si="79"/>
        <v>21502.387200000001</v>
      </c>
      <c r="I398" s="26">
        <f t="shared" si="80"/>
        <v>1.6705422993492409</v>
      </c>
      <c r="J398" t="s">
        <v>18</v>
      </c>
      <c r="K398">
        <v>1604</v>
      </c>
      <c r="L398" s="7">
        <f t="shared" si="81"/>
        <v>19.991995012468827</v>
      </c>
      <c r="M398" t="s">
        <v>24</v>
      </c>
      <c r="N398" t="s">
        <v>25</v>
      </c>
      <c r="O398">
        <v>1538715600</v>
      </c>
      <c r="P398">
        <v>1539406800</v>
      </c>
      <c r="Q398" s="15">
        <f t="shared" si="82"/>
        <v>43802.208333333328</v>
      </c>
      <c r="R398" s="11">
        <f t="shared" si="83"/>
        <v>43810.208333333328</v>
      </c>
      <c r="S398" t="b">
        <v>0</v>
      </c>
      <c r="T398" t="b">
        <v>0</v>
      </c>
      <c r="U398" t="s">
        <v>51</v>
      </c>
      <c r="V398" t="s">
        <v>2045</v>
      </c>
      <c r="W398" t="s">
        <v>2048</v>
      </c>
    </row>
    <row r="399" spans="1:23" x14ac:dyDescent="0.3">
      <c r="A399">
        <v>397</v>
      </c>
      <c r="B399" t="s">
        <v>843</v>
      </c>
      <c r="C399" s="2" t="s">
        <v>844</v>
      </c>
      <c r="D399" s="5">
        <v>8100</v>
      </c>
      <c r="E399" s="5">
        <v>14083</v>
      </c>
      <c r="F399">
        <f>D399</f>
        <v>8100</v>
      </c>
      <c r="G399">
        <f>E399</f>
        <v>14083</v>
      </c>
      <c r="H399" s="6">
        <f t="shared" si="79"/>
        <v>5983</v>
      </c>
      <c r="I399" s="26">
        <f t="shared" si="80"/>
        <v>1.738641975308642</v>
      </c>
      <c r="J399" t="s">
        <v>18</v>
      </c>
      <c r="K399">
        <v>454</v>
      </c>
      <c r="L399" s="7">
        <f t="shared" si="81"/>
        <v>17.841409691629956</v>
      </c>
      <c r="M399" t="s">
        <v>19</v>
      </c>
      <c r="N399" t="s">
        <v>20</v>
      </c>
      <c r="O399">
        <v>1369285200</v>
      </c>
      <c r="P399">
        <v>1369803600</v>
      </c>
      <c r="Q399" s="15">
        <f t="shared" si="82"/>
        <v>41841.208333333336</v>
      </c>
      <c r="R399" s="11">
        <f t="shared" si="83"/>
        <v>41847.208333333336</v>
      </c>
      <c r="S399" t="b">
        <v>0</v>
      </c>
      <c r="T399" t="b">
        <v>0</v>
      </c>
      <c r="U399" t="s">
        <v>21</v>
      </c>
      <c r="V399" t="s">
        <v>2039</v>
      </c>
      <c r="W399" t="s">
        <v>2040</v>
      </c>
    </row>
    <row r="400" spans="1:23" ht="31.2" x14ac:dyDescent="0.3">
      <c r="A400">
        <v>398</v>
      </c>
      <c r="B400" t="s">
        <v>845</v>
      </c>
      <c r="C400" s="2" t="s">
        <v>846</v>
      </c>
      <c r="D400" s="5">
        <v>1700</v>
      </c>
      <c r="E400" s="5">
        <v>12202</v>
      </c>
      <c r="F400" s="3">
        <f>D400*1.07255</f>
        <v>1823.3349999999998</v>
      </c>
      <c r="G400" s="3">
        <f>E400*1.07255</f>
        <v>13087.255099999998</v>
      </c>
      <c r="H400" s="6">
        <f t="shared" si="79"/>
        <v>11263.920099999999</v>
      </c>
      <c r="I400" s="26">
        <f t="shared" si="80"/>
        <v>7.1776470588235295</v>
      </c>
      <c r="J400" t="s">
        <v>18</v>
      </c>
      <c r="K400">
        <v>123</v>
      </c>
      <c r="L400" s="7">
        <f t="shared" si="81"/>
        <v>14.823861788617885</v>
      </c>
      <c r="M400" t="s">
        <v>105</v>
      </c>
      <c r="N400" t="s">
        <v>106</v>
      </c>
      <c r="O400">
        <v>1525755600</v>
      </c>
      <c r="P400">
        <v>1525928400</v>
      </c>
      <c r="Q400" s="15">
        <f t="shared" si="82"/>
        <v>43652.208333333328</v>
      </c>
      <c r="R400" s="11">
        <f t="shared" si="83"/>
        <v>43654.208333333328</v>
      </c>
      <c r="S400" t="b">
        <v>0</v>
      </c>
      <c r="T400" t="b">
        <v>1</v>
      </c>
      <c r="U400" t="s">
        <v>69</v>
      </c>
      <c r="V400" t="s">
        <v>2045</v>
      </c>
      <c r="W400" t="s">
        <v>2053</v>
      </c>
    </row>
    <row r="401" spans="1:23" x14ac:dyDescent="0.3">
      <c r="A401">
        <v>399</v>
      </c>
      <c r="B401" t="s">
        <v>847</v>
      </c>
      <c r="C401" s="2" t="s">
        <v>848</v>
      </c>
      <c r="D401" s="5">
        <v>97300</v>
      </c>
      <c r="E401" s="5">
        <v>62127</v>
      </c>
      <c r="F401">
        <f t="shared" ref="F401:G404" si="85">D401</f>
        <v>97300</v>
      </c>
      <c r="G401">
        <f t="shared" si="85"/>
        <v>62127</v>
      </c>
      <c r="H401" s="6">
        <f t="shared" si="79"/>
        <v>-35173</v>
      </c>
      <c r="I401" s="26">
        <f t="shared" si="80"/>
        <v>0.63850976361767731</v>
      </c>
      <c r="J401" t="s">
        <v>12</v>
      </c>
      <c r="K401">
        <v>941</v>
      </c>
      <c r="L401" s="7">
        <f t="shared" si="81"/>
        <v>103.40063761955366</v>
      </c>
      <c r="M401" t="s">
        <v>19</v>
      </c>
      <c r="N401" t="s">
        <v>20</v>
      </c>
      <c r="O401">
        <v>1296626400</v>
      </c>
      <c r="P401">
        <v>1297231200</v>
      </c>
      <c r="Q401" s="15">
        <f t="shared" si="82"/>
        <v>41000.25</v>
      </c>
      <c r="R401" s="11">
        <f t="shared" si="83"/>
        <v>41007.25</v>
      </c>
      <c r="S401" t="b">
        <v>0</v>
      </c>
      <c r="T401" t="b">
        <v>0</v>
      </c>
      <c r="U401" t="s">
        <v>58</v>
      </c>
      <c r="V401" t="s">
        <v>2039</v>
      </c>
      <c r="W401" t="s">
        <v>2049</v>
      </c>
    </row>
    <row r="402" spans="1:23" ht="31.2" x14ac:dyDescent="0.3">
      <c r="A402">
        <v>400</v>
      </c>
      <c r="B402" t="s">
        <v>849</v>
      </c>
      <c r="C402" s="2" t="s">
        <v>850</v>
      </c>
      <c r="D402" s="5">
        <v>100</v>
      </c>
      <c r="E402" s="5">
        <v>2</v>
      </c>
      <c r="F402">
        <f t="shared" si="85"/>
        <v>100</v>
      </c>
      <c r="G402">
        <f t="shared" si="85"/>
        <v>2</v>
      </c>
      <c r="H402" s="6">
        <f t="shared" si="79"/>
        <v>-98</v>
      </c>
      <c r="I402" s="26">
        <f t="shared" si="80"/>
        <v>0.02</v>
      </c>
      <c r="J402" t="s">
        <v>12</v>
      </c>
      <c r="K402">
        <v>1</v>
      </c>
      <c r="L402" s="7">
        <f t="shared" si="81"/>
        <v>100</v>
      </c>
      <c r="M402" t="s">
        <v>19</v>
      </c>
      <c r="N402" t="s">
        <v>20</v>
      </c>
      <c r="O402">
        <v>1376629200</v>
      </c>
      <c r="P402">
        <v>1378530000</v>
      </c>
      <c r="Q402" s="15">
        <f t="shared" si="82"/>
        <v>41926.208333333336</v>
      </c>
      <c r="R402" s="11">
        <f t="shared" si="83"/>
        <v>41948.208333333336</v>
      </c>
      <c r="S402" t="b">
        <v>0</v>
      </c>
      <c r="T402" t="b">
        <v>1</v>
      </c>
      <c r="U402" t="s">
        <v>120</v>
      </c>
      <c r="V402" t="s">
        <v>2058</v>
      </c>
      <c r="W402" t="s">
        <v>2059</v>
      </c>
    </row>
    <row r="403" spans="1:23" x14ac:dyDescent="0.3">
      <c r="A403">
        <v>401</v>
      </c>
      <c r="B403" t="s">
        <v>851</v>
      </c>
      <c r="C403" s="2" t="s">
        <v>852</v>
      </c>
      <c r="D403" s="5">
        <v>900</v>
      </c>
      <c r="E403" s="5">
        <v>13772</v>
      </c>
      <c r="F403">
        <f t="shared" si="85"/>
        <v>900</v>
      </c>
      <c r="G403">
        <f t="shared" si="85"/>
        <v>13772</v>
      </c>
      <c r="H403" s="6">
        <f t="shared" si="79"/>
        <v>12872</v>
      </c>
      <c r="I403" s="26">
        <f t="shared" si="80"/>
        <v>15.302222222222222</v>
      </c>
      <c r="J403" t="s">
        <v>18</v>
      </c>
      <c r="K403">
        <v>299</v>
      </c>
      <c r="L403" s="7">
        <f t="shared" si="81"/>
        <v>3.0100334448160537</v>
      </c>
      <c r="M403" t="s">
        <v>19</v>
      </c>
      <c r="N403" t="s">
        <v>20</v>
      </c>
      <c r="O403">
        <v>1572152400</v>
      </c>
      <c r="P403">
        <v>1572152400</v>
      </c>
      <c r="Q403" s="15">
        <f t="shared" si="82"/>
        <v>44189.208333333328</v>
      </c>
      <c r="R403" s="11">
        <f t="shared" si="83"/>
        <v>44189.208333333328</v>
      </c>
      <c r="S403" t="b">
        <v>0</v>
      </c>
      <c r="T403" t="b">
        <v>0</v>
      </c>
      <c r="U403" t="s">
        <v>31</v>
      </c>
      <c r="V403" t="s">
        <v>2043</v>
      </c>
      <c r="W403" t="s">
        <v>2044</v>
      </c>
    </row>
    <row r="404" spans="1:23" x14ac:dyDescent="0.3">
      <c r="A404">
        <v>402</v>
      </c>
      <c r="B404" t="s">
        <v>853</v>
      </c>
      <c r="C404" s="2" t="s">
        <v>854</v>
      </c>
      <c r="D404" s="5">
        <v>7300</v>
      </c>
      <c r="E404" s="5">
        <v>2946</v>
      </c>
      <c r="F404">
        <f t="shared" si="85"/>
        <v>7300</v>
      </c>
      <c r="G404">
        <f t="shared" si="85"/>
        <v>2946</v>
      </c>
      <c r="H404" s="6">
        <f t="shared" si="79"/>
        <v>-4354</v>
      </c>
      <c r="I404" s="26">
        <f t="shared" si="80"/>
        <v>0.40356164383561643</v>
      </c>
      <c r="J404" t="s">
        <v>12</v>
      </c>
      <c r="K404">
        <v>40</v>
      </c>
      <c r="L404" s="7">
        <f t="shared" si="81"/>
        <v>182.5</v>
      </c>
      <c r="M404" t="s">
        <v>19</v>
      </c>
      <c r="N404" t="s">
        <v>20</v>
      </c>
      <c r="O404">
        <v>1325829600</v>
      </c>
      <c r="P404">
        <v>1329890400</v>
      </c>
      <c r="Q404" s="15">
        <f t="shared" si="82"/>
        <v>41338.25</v>
      </c>
      <c r="R404" s="11">
        <f t="shared" si="83"/>
        <v>41385.25</v>
      </c>
      <c r="S404" t="b">
        <v>0</v>
      </c>
      <c r="T404" t="b">
        <v>1</v>
      </c>
      <c r="U404" t="s">
        <v>98</v>
      </c>
      <c r="V404" t="s">
        <v>2045</v>
      </c>
      <c r="W404" t="s">
        <v>2056</v>
      </c>
    </row>
    <row r="405" spans="1:23" x14ac:dyDescent="0.3">
      <c r="A405">
        <v>403</v>
      </c>
      <c r="B405" t="s">
        <v>855</v>
      </c>
      <c r="C405" s="2" t="s">
        <v>856</v>
      </c>
      <c r="D405" s="5">
        <v>195800</v>
      </c>
      <c r="E405" s="5">
        <v>168820</v>
      </c>
      <c r="F405" s="3">
        <f>D405*0.7464</f>
        <v>146145.12</v>
      </c>
      <c r="G405" s="3">
        <f>E405*0.7464</f>
        <v>126007.24799999999</v>
      </c>
      <c r="H405" s="6">
        <f t="shared" si="79"/>
        <v>-20137.872000000003</v>
      </c>
      <c r="I405" s="26">
        <f t="shared" si="80"/>
        <v>0.86220633299284977</v>
      </c>
      <c r="J405" t="s">
        <v>12</v>
      </c>
      <c r="K405">
        <v>3015</v>
      </c>
      <c r="L405" s="7">
        <f t="shared" si="81"/>
        <v>48.472676616915422</v>
      </c>
      <c r="M405" t="s">
        <v>13</v>
      </c>
      <c r="N405" t="s">
        <v>14</v>
      </c>
      <c r="O405">
        <v>1273640400</v>
      </c>
      <c r="P405">
        <v>1276750800</v>
      </c>
      <c r="Q405" s="15">
        <f t="shared" si="82"/>
        <v>40734.208333333336</v>
      </c>
      <c r="R405" s="11">
        <f t="shared" si="83"/>
        <v>40770.208333333336</v>
      </c>
      <c r="S405" t="b">
        <v>0</v>
      </c>
      <c r="T405" t="b">
        <v>1</v>
      </c>
      <c r="U405" t="s">
        <v>31</v>
      </c>
      <c r="V405" t="s">
        <v>2043</v>
      </c>
      <c r="W405" t="s">
        <v>2044</v>
      </c>
    </row>
    <row r="406" spans="1:23" x14ac:dyDescent="0.3">
      <c r="A406">
        <v>404</v>
      </c>
      <c r="B406" t="s">
        <v>857</v>
      </c>
      <c r="C406" s="2" t="s">
        <v>858</v>
      </c>
      <c r="D406" s="5">
        <v>48900</v>
      </c>
      <c r="E406" s="5">
        <v>154321</v>
      </c>
      <c r="F406">
        <f t="shared" ref="F406:G408" si="86">D406</f>
        <v>48900</v>
      </c>
      <c r="G406">
        <f t="shared" si="86"/>
        <v>154321</v>
      </c>
      <c r="H406" s="6">
        <f t="shared" si="79"/>
        <v>105421</v>
      </c>
      <c r="I406" s="26">
        <f t="shared" si="80"/>
        <v>3.1558486707566464</v>
      </c>
      <c r="J406" t="s">
        <v>18</v>
      </c>
      <c r="K406">
        <v>2237</v>
      </c>
      <c r="L406" s="7">
        <f t="shared" si="81"/>
        <v>21.859633437639697</v>
      </c>
      <c r="M406" t="s">
        <v>19</v>
      </c>
      <c r="N406" t="s">
        <v>20</v>
      </c>
      <c r="O406">
        <v>1510639200</v>
      </c>
      <c r="P406">
        <v>1510898400</v>
      </c>
      <c r="Q406" s="15">
        <f t="shared" si="82"/>
        <v>43477.25</v>
      </c>
      <c r="R406" s="11">
        <f t="shared" si="83"/>
        <v>43480.25</v>
      </c>
      <c r="S406" t="b">
        <v>0</v>
      </c>
      <c r="T406" t="b">
        <v>0</v>
      </c>
      <c r="U406" t="s">
        <v>31</v>
      </c>
      <c r="V406" t="s">
        <v>2043</v>
      </c>
      <c r="W406" t="s">
        <v>2044</v>
      </c>
    </row>
    <row r="407" spans="1:23" x14ac:dyDescent="0.3">
      <c r="A407">
        <v>405</v>
      </c>
      <c r="B407" t="s">
        <v>859</v>
      </c>
      <c r="C407" s="2" t="s">
        <v>860</v>
      </c>
      <c r="D407" s="5">
        <v>29600</v>
      </c>
      <c r="E407" s="5">
        <v>26527</v>
      </c>
      <c r="F407">
        <f t="shared" si="86"/>
        <v>29600</v>
      </c>
      <c r="G407">
        <f t="shared" si="86"/>
        <v>26527</v>
      </c>
      <c r="H407" s="6">
        <f t="shared" si="79"/>
        <v>-3073</v>
      </c>
      <c r="I407" s="26">
        <f t="shared" si="80"/>
        <v>0.89618243243243245</v>
      </c>
      <c r="J407" t="s">
        <v>12</v>
      </c>
      <c r="K407">
        <v>435</v>
      </c>
      <c r="L407" s="7">
        <f t="shared" si="81"/>
        <v>68.045977011494259</v>
      </c>
      <c r="M407" t="s">
        <v>19</v>
      </c>
      <c r="N407" t="s">
        <v>20</v>
      </c>
      <c r="O407">
        <v>1528088400</v>
      </c>
      <c r="P407">
        <v>1532408400</v>
      </c>
      <c r="Q407" s="15">
        <f t="shared" si="82"/>
        <v>43679.208333333328</v>
      </c>
      <c r="R407" s="11">
        <f t="shared" si="83"/>
        <v>43729.208333333328</v>
      </c>
      <c r="S407" t="b">
        <v>0</v>
      </c>
      <c r="T407" t="b">
        <v>0</v>
      </c>
      <c r="U407" t="s">
        <v>31</v>
      </c>
      <c r="V407" t="s">
        <v>2043</v>
      </c>
      <c r="W407" t="s">
        <v>2044</v>
      </c>
    </row>
    <row r="408" spans="1:23" ht="31.2" x14ac:dyDescent="0.3">
      <c r="A408">
        <v>406</v>
      </c>
      <c r="B408" t="s">
        <v>861</v>
      </c>
      <c r="C408" s="2" t="s">
        <v>862</v>
      </c>
      <c r="D408" s="5">
        <v>39300</v>
      </c>
      <c r="E408" s="5">
        <v>71583</v>
      </c>
      <c r="F408">
        <f t="shared" si="86"/>
        <v>39300</v>
      </c>
      <c r="G408">
        <f t="shared" si="86"/>
        <v>71583</v>
      </c>
      <c r="H408" s="6">
        <f t="shared" si="79"/>
        <v>32283</v>
      </c>
      <c r="I408" s="26">
        <f t="shared" si="80"/>
        <v>1.8214503816793892</v>
      </c>
      <c r="J408" t="s">
        <v>18</v>
      </c>
      <c r="K408">
        <v>645</v>
      </c>
      <c r="L408" s="7">
        <f t="shared" si="81"/>
        <v>60.930232558139537</v>
      </c>
      <c r="M408" t="s">
        <v>19</v>
      </c>
      <c r="N408" t="s">
        <v>20</v>
      </c>
      <c r="O408">
        <v>1359525600</v>
      </c>
      <c r="P408">
        <v>1360562400</v>
      </c>
      <c r="Q408" s="15">
        <f t="shared" si="82"/>
        <v>41728.25</v>
      </c>
      <c r="R408" s="11">
        <f t="shared" si="83"/>
        <v>41740.25</v>
      </c>
      <c r="S408" t="b">
        <v>1</v>
      </c>
      <c r="T408" t="b">
        <v>0</v>
      </c>
      <c r="U408" t="s">
        <v>40</v>
      </c>
      <c r="V408" t="s">
        <v>2045</v>
      </c>
      <c r="W408" t="s">
        <v>2046</v>
      </c>
    </row>
    <row r="409" spans="1:23" x14ac:dyDescent="0.3">
      <c r="A409">
        <v>407</v>
      </c>
      <c r="B409" t="s">
        <v>863</v>
      </c>
      <c r="C409" s="2" t="s">
        <v>864</v>
      </c>
      <c r="D409" s="5">
        <v>3400</v>
      </c>
      <c r="E409" s="5">
        <v>12100</v>
      </c>
      <c r="F409" s="3">
        <f>D409*0.144105</f>
        <v>489.95700000000005</v>
      </c>
      <c r="G409" s="3">
        <f>E409*0.144105</f>
        <v>1743.6705000000002</v>
      </c>
      <c r="H409" s="6">
        <f t="shared" si="79"/>
        <v>1253.7135000000001</v>
      </c>
      <c r="I409" s="26">
        <f t="shared" si="80"/>
        <v>3.5588235294117645</v>
      </c>
      <c r="J409" t="s">
        <v>18</v>
      </c>
      <c r="K409">
        <v>484</v>
      </c>
      <c r="L409" s="7">
        <f t="shared" si="81"/>
        <v>1.0123078512396695</v>
      </c>
      <c r="M409" t="s">
        <v>34</v>
      </c>
      <c r="N409" t="s">
        <v>35</v>
      </c>
      <c r="O409">
        <v>1570942800</v>
      </c>
      <c r="P409">
        <v>1571547600</v>
      </c>
      <c r="Q409" s="15">
        <f t="shared" si="82"/>
        <v>44175.208333333328</v>
      </c>
      <c r="R409" s="11">
        <f t="shared" si="83"/>
        <v>44182.208333333328</v>
      </c>
      <c r="S409" t="b">
        <v>0</v>
      </c>
      <c r="T409" t="b">
        <v>0</v>
      </c>
      <c r="U409" t="s">
        <v>31</v>
      </c>
      <c r="V409" t="s">
        <v>2043</v>
      </c>
      <c r="W409" t="s">
        <v>2044</v>
      </c>
    </row>
    <row r="410" spans="1:23" x14ac:dyDescent="0.3">
      <c r="A410">
        <v>408</v>
      </c>
      <c r="B410" t="s">
        <v>865</v>
      </c>
      <c r="C410" s="2" t="s">
        <v>866</v>
      </c>
      <c r="D410" s="5">
        <v>9200</v>
      </c>
      <c r="E410" s="5">
        <v>12129</v>
      </c>
      <c r="F410" s="3">
        <f>D410*0.7464</f>
        <v>6866.8799999999992</v>
      </c>
      <c r="G410" s="3">
        <f>E410*0.7464</f>
        <v>9053.0855999999985</v>
      </c>
      <c r="H410" s="6">
        <f t="shared" si="79"/>
        <v>2186.2055999999993</v>
      </c>
      <c r="I410" s="26">
        <f t="shared" si="80"/>
        <v>1.3183695652173912</v>
      </c>
      <c r="J410" t="s">
        <v>18</v>
      </c>
      <c r="K410">
        <v>154</v>
      </c>
      <c r="L410" s="7">
        <f t="shared" si="81"/>
        <v>44.590129870129864</v>
      </c>
      <c r="M410" t="s">
        <v>13</v>
      </c>
      <c r="N410" t="s">
        <v>14</v>
      </c>
      <c r="O410">
        <v>1466398800</v>
      </c>
      <c r="P410">
        <v>1468126800</v>
      </c>
      <c r="Q410" s="15">
        <f t="shared" si="82"/>
        <v>42965.208333333328</v>
      </c>
      <c r="R410" s="11">
        <f t="shared" si="83"/>
        <v>42985.208333333328</v>
      </c>
      <c r="S410" t="b">
        <v>0</v>
      </c>
      <c r="T410" t="b">
        <v>0</v>
      </c>
      <c r="U410" t="s">
        <v>40</v>
      </c>
      <c r="V410" t="s">
        <v>2045</v>
      </c>
      <c r="W410" t="s">
        <v>2046</v>
      </c>
    </row>
    <row r="411" spans="1:23" x14ac:dyDescent="0.3">
      <c r="A411">
        <v>409</v>
      </c>
      <c r="B411" t="s">
        <v>241</v>
      </c>
      <c r="C411" s="2" t="s">
        <v>867</v>
      </c>
      <c r="D411" s="5">
        <v>135600</v>
      </c>
      <c r="E411" s="5">
        <v>62804</v>
      </c>
      <c r="F411">
        <f t="shared" ref="F411:F419" si="87">D411</f>
        <v>135600</v>
      </c>
      <c r="G411">
        <f t="shared" ref="G411:G419" si="88">E411</f>
        <v>62804</v>
      </c>
      <c r="H411" s="6">
        <f t="shared" si="79"/>
        <v>-72796</v>
      </c>
      <c r="I411" s="26">
        <f t="shared" si="80"/>
        <v>0.46315634218289087</v>
      </c>
      <c r="J411" t="s">
        <v>12</v>
      </c>
      <c r="K411">
        <v>714</v>
      </c>
      <c r="L411" s="7">
        <f t="shared" si="81"/>
        <v>189.91596638655463</v>
      </c>
      <c r="M411" t="s">
        <v>19</v>
      </c>
      <c r="N411" t="s">
        <v>20</v>
      </c>
      <c r="O411">
        <v>1492491600</v>
      </c>
      <c r="P411">
        <v>1492837200</v>
      </c>
      <c r="Q411" s="15">
        <f t="shared" si="82"/>
        <v>43267.208333333328</v>
      </c>
      <c r="R411" s="11">
        <f t="shared" si="83"/>
        <v>43271.208333333328</v>
      </c>
      <c r="S411" t="b">
        <v>0</v>
      </c>
      <c r="T411" t="b">
        <v>0</v>
      </c>
      <c r="U411" t="s">
        <v>21</v>
      </c>
      <c r="V411" t="s">
        <v>2039</v>
      </c>
      <c r="W411" t="s">
        <v>2040</v>
      </c>
    </row>
    <row r="412" spans="1:23" x14ac:dyDescent="0.3">
      <c r="A412">
        <v>410</v>
      </c>
      <c r="B412" t="s">
        <v>868</v>
      </c>
      <c r="C412" s="2" t="s">
        <v>869</v>
      </c>
      <c r="D412" s="5">
        <v>153700</v>
      </c>
      <c r="E412" s="5">
        <v>55536</v>
      </c>
      <c r="F412">
        <f t="shared" si="87"/>
        <v>153700</v>
      </c>
      <c r="G412">
        <f t="shared" si="88"/>
        <v>55536</v>
      </c>
      <c r="H412" s="6">
        <f t="shared" si="79"/>
        <v>-98164</v>
      </c>
      <c r="I412" s="26">
        <f t="shared" si="80"/>
        <v>0.36132726089785294</v>
      </c>
      <c r="J412" t="s">
        <v>45</v>
      </c>
      <c r="K412">
        <v>1111</v>
      </c>
      <c r="L412" s="7">
        <f t="shared" si="81"/>
        <v>138.34383438343835</v>
      </c>
      <c r="M412" t="s">
        <v>19</v>
      </c>
      <c r="N412" t="s">
        <v>20</v>
      </c>
      <c r="O412">
        <v>1430197200</v>
      </c>
      <c r="P412">
        <v>1430197200</v>
      </c>
      <c r="Q412" s="15">
        <f t="shared" si="82"/>
        <v>42546.208333333328</v>
      </c>
      <c r="R412" s="11">
        <f t="shared" si="83"/>
        <v>42546.208333333328</v>
      </c>
      <c r="S412" t="b">
        <v>0</v>
      </c>
      <c r="T412" t="b">
        <v>0</v>
      </c>
      <c r="U412" t="s">
        <v>290</v>
      </c>
      <c r="V412" t="s">
        <v>2054</v>
      </c>
      <c r="W412" t="s">
        <v>2065</v>
      </c>
    </row>
    <row r="413" spans="1:23" x14ac:dyDescent="0.3">
      <c r="A413">
        <v>411</v>
      </c>
      <c r="B413" t="s">
        <v>870</v>
      </c>
      <c r="C413" s="2" t="s">
        <v>871</v>
      </c>
      <c r="D413" s="5">
        <v>7800</v>
      </c>
      <c r="E413" s="5">
        <v>8161</v>
      </c>
      <c r="F413">
        <f t="shared" si="87"/>
        <v>7800</v>
      </c>
      <c r="G413">
        <f t="shared" si="88"/>
        <v>8161</v>
      </c>
      <c r="H413" s="6">
        <f t="shared" si="79"/>
        <v>361</v>
      </c>
      <c r="I413" s="26">
        <f t="shared" si="80"/>
        <v>1.0462820512820512</v>
      </c>
      <c r="J413" t="s">
        <v>18</v>
      </c>
      <c r="K413">
        <v>82</v>
      </c>
      <c r="L413" s="7">
        <f t="shared" si="81"/>
        <v>95.121951219512198</v>
      </c>
      <c r="M413" t="s">
        <v>19</v>
      </c>
      <c r="N413" t="s">
        <v>20</v>
      </c>
      <c r="O413">
        <v>1496034000</v>
      </c>
      <c r="P413">
        <v>1496206800</v>
      </c>
      <c r="Q413" s="15">
        <f t="shared" si="82"/>
        <v>43308.208333333328</v>
      </c>
      <c r="R413" s="11">
        <f t="shared" si="83"/>
        <v>43310.208333333328</v>
      </c>
      <c r="S413" t="b">
        <v>0</v>
      </c>
      <c r="T413" t="b">
        <v>0</v>
      </c>
      <c r="U413" t="s">
        <v>31</v>
      </c>
      <c r="V413" t="s">
        <v>2043</v>
      </c>
      <c r="W413" t="s">
        <v>2044</v>
      </c>
    </row>
    <row r="414" spans="1:23" x14ac:dyDescent="0.3">
      <c r="A414">
        <v>412</v>
      </c>
      <c r="B414" t="s">
        <v>872</v>
      </c>
      <c r="C414" s="2" t="s">
        <v>873</v>
      </c>
      <c r="D414" s="5">
        <v>2100</v>
      </c>
      <c r="E414" s="5">
        <v>14046</v>
      </c>
      <c r="F414">
        <f t="shared" si="87"/>
        <v>2100</v>
      </c>
      <c r="G414">
        <f t="shared" si="88"/>
        <v>14046</v>
      </c>
      <c r="H414" s="6">
        <f t="shared" si="79"/>
        <v>11946</v>
      </c>
      <c r="I414" s="26">
        <f t="shared" si="80"/>
        <v>6.6885714285714286</v>
      </c>
      <c r="J414" t="s">
        <v>18</v>
      </c>
      <c r="K414">
        <v>134</v>
      </c>
      <c r="L414" s="7">
        <f t="shared" si="81"/>
        <v>15.671641791044776</v>
      </c>
      <c r="M414" t="s">
        <v>19</v>
      </c>
      <c r="N414" t="s">
        <v>20</v>
      </c>
      <c r="O414">
        <v>1388728800</v>
      </c>
      <c r="P414">
        <v>1389592800</v>
      </c>
      <c r="Q414" s="15">
        <f t="shared" si="82"/>
        <v>42066.25</v>
      </c>
      <c r="R414" s="11">
        <f t="shared" si="83"/>
        <v>42076.25</v>
      </c>
      <c r="S414" t="b">
        <v>0</v>
      </c>
      <c r="T414" t="b">
        <v>0</v>
      </c>
      <c r="U414" t="s">
        <v>117</v>
      </c>
      <c r="V414" t="s">
        <v>2051</v>
      </c>
      <c r="W414" t="s">
        <v>2057</v>
      </c>
    </row>
    <row r="415" spans="1:23" x14ac:dyDescent="0.3">
      <c r="A415">
        <v>413</v>
      </c>
      <c r="B415" t="s">
        <v>874</v>
      </c>
      <c r="C415" s="2" t="s">
        <v>875</v>
      </c>
      <c r="D415" s="5">
        <v>189500</v>
      </c>
      <c r="E415" s="5">
        <v>117628</v>
      </c>
      <c r="F415">
        <f t="shared" si="87"/>
        <v>189500</v>
      </c>
      <c r="G415">
        <f t="shared" si="88"/>
        <v>117628</v>
      </c>
      <c r="H415" s="6">
        <f t="shared" si="79"/>
        <v>-71872</v>
      </c>
      <c r="I415" s="26">
        <f t="shared" si="80"/>
        <v>0.62072823218997364</v>
      </c>
      <c r="J415" t="s">
        <v>45</v>
      </c>
      <c r="K415">
        <v>1089</v>
      </c>
      <c r="L415" s="7">
        <f t="shared" si="81"/>
        <v>174.01285583103765</v>
      </c>
      <c r="M415" t="s">
        <v>19</v>
      </c>
      <c r="N415" t="s">
        <v>20</v>
      </c>
      <c r="O415">
        <v>1543298400</v>
      </c>
      <c r="P415">
        <v>1545631200</v>
      </c>
      <c r="Q415" s="15">
        <f t="shared" si="82"/>
        <v>43855.25</v>
      </c>
      <c r="R415" s="11">
        <f t="shared" si="83"/>
        <v>43882.25</v>
      </c>
      <c r="S415" t="b">
        <v>0</v>
      </c>
      <c r="T415" t="b">
        <v>0</v>
      </c>
      <c r="U415" t="s">
        <v>69</v>
      </c>
      <c r="V415" t="s">
        <v>2045</v>
      </c>
      <c r="W415" t="s">
        <v>2053</v>
      </c>
    </row>
    <row r="416" spans="1:23" x14ac:dyDescent="0.3">
      <c r="A416">
        <v>414</v>
      </c>
      <c r="B416" t="s">
        <v>876</v>
      </c>
      <c r="C416" s="2" t="s">
        <v>877</v>
      </c>
      <c r="D416" s="5">
        <v>188200</v>
      </c>
      <c r="E416" s="5">
        <v>159405</v>
      </c>
      <c r="F416">
        <f t="shared" si="87"/>
        <v>188200</v>
      </c>
      <c r="G416">
        <f t="shared" si="88"/>
        <v>159405</v>
      </c>
      <c r="H416" s="6">
        <f t="shared" si="79"/>
        <v>-28795</v>
      </c>
      <c r="I416" s="26">
        <f t="shared" si="80"/>
        <v>0.84699787460148779</v>
      </c>
      <c r="J416" t="s">
        <v>12</v>
      </c>
      <c r="K416">
        <v>5497</v>
      </c>
      <c r="L416" s="7">
        <f t="shared" si="81"/>
        <v>34.236856467163911</v>
      </c>
      <c r="M416" t="s">
        <v>19</v>
      </c>
      <c r="N416" t="s">
        <v>20</v>
      </c>
      <c r="O416">
        <v>1271739600</v>
      </c>
      <c r="P416">
        <v>1272430800</v>
      </c>
      <c r="Q416" s="15">
        <f t="shared" si="82"/>
        <v>40712.208333333336</v>
      </c>
      <c r="R416" s="11">
        <f t="shared" si="83"/>
        <v>40720.208333333336</v>
      </c>
      <c r="S416" t="b">
        <v>0</v>
      </c>
      <c r="T416" t="b">
        <v>1</v>
      </c>
      <c r="U416" t="s">
        <v>15</v>
      </c>
      <c r="V416" t="s">
        <v>2037</v>
      </c>
      <c r="W416" t="s">
        <v>2038</v>
      </c>
    </row>
    <row r="417" spans="1:23" x14ac:dyDescent="0.3">
      <c r="A417">
        <v>415</v>
      </c>
      <c r="B417" t="s">
        <v>878</v>
      </c>
      <c r="C417" s="2" t="s">
        <v>879</v>
      </c>
      <c r="D417" s="5">
        <v>113500</v>
      </c>
      <c r="E417" s="5">
        <v>12552</v>
      </c>
      <c r="F417">
        <f t="shared" si="87"/>
        <v>113500</v>
      </c>
      <c r="G417">
        <f t="shared" si="88"/>
        <v>12552</v>
      </c>
      <c r="H417" s="6">
        <f t="shared" si="79"/>
        <v>-100948</v>
      </c>
      <c r="I417" s="26">
        <f t="shared" si="80"/>
        <v>0.11059030837004405</v>
      </c>
      <c r="J417" t="s">
        <v>12</v>
      </c>
      <c r="K417">
        <v>418</v>
      </c>
      <c r="L417" s="7">
        <f t="shared" si="81"/>
        <v>271.53110047846889</v>
      </c>
      <c r="M417" t="s">
        <v>19</v>
      </c>
      <c r="N417" t="s">
        <v>20</v>
      </c>
      <c r="O417">
        <v>1326434400</v>
      </c>
      <c r="P417">
        <v>1327903200</v>
      </c>
      <c r="Q417" s="15">
        <f t="shared" si="82"/>
        <v>41345.25</v>
      </c>
      <c r="R417" s="11">
        <f t="shared" si="83"/>
        <v>41362.25</v>
      </c>
      <c r="S417" t="b">
        <v>0</v>
      </c>
      <c r="T417" t="b">
        <v>0</v>
      </c>
      <c r="U417" t="s">
        <v>31</v>
      </c>
      <c r="V417" t="s">
        <v>2043</v>
      </c>
      <c r="W417" t="s">
        <v>2044</v>
      </c>
    </row>
    <row r="418" spans="1:23" ht="31.2" x14ac:dyDescent="0.3">
      <c r="A418">
        <v>416</v>
      </c>
      <c r="B418" t="s">
        <v>880</v>
      </c>
      <c r="C418" s="2" t="s">
        <v>881</v>
      </c>
      <c r="D418" s="5">
        <v>134600</v>
      </c>
      <c r="E418" s="5">
        <v>59007</v>
      </c>
      <c r="F418">
        <f t="shared" si="87"/>
        <v>134600</v>
      </c>
      <c r="G418">
        <f t="shared" si="88"/>
        <v>59007</v>
      </c>
      <c r="H418" s="6">
        <f t="shared" si="79"/>
        <v>-75593</v>
      </c>
      <c r="I418" s="26">
        <f t="shared" si="80"/>
        <v>0.43838781575037145</v>
      </c>
      <c r="J418" t="s">
        <v>12</v>
      </c>
      <c r="K418">
        <v>1439</v>
      </c>
      <c r="L418" s="7">
        <f t="shared" si="81"/>
        <v>93.537178596247401</v>
      </c>
      <c r="M418" t="s">
        <v>19</v>
      </c>
      <c r="N418" t="s">
        <v>20</v>
      </c>
      <c r="O418">
        <v>1295244000</v>
      </c>
      <c r="P418">
        <v>1296021600</v>
      </c>
      <c r="Q418" s="15">
        <f t="shared" si="82"/>
        <v>40984.25</v>
      </c>
      <c r="R418" s="11">
        <f t="shared" si="83"/>
        <v>40993.25</v>
      </c>
      <c r="S418" t="b">
        <v>0</v>
      </c>
      <c r="T418" t="b">
        <v>1</v>
      </c>
      <c r="U418" t="s">
        <v>40</v>
      </c>
      <c r="V418" t="s">
        <v>2045</v>
      </c>
      <c r="W418" t="s">
        <v>2046</v>
      </c>
    </row>
    <row r="419" spans="1:23" x14ac:dyDescent="0.3">
      <c r="A419">
        <v>417</v>
      </c>
      <c r="B419" t="s">
        <v>882</v>
      </c>
      <c r="C419" s="2" t="s">
        <v>883</v>
      </c>
      <c r="D419" s="5">
        <v>1700</v>
      </c>
      <c r="E419" s="5">
        <v>943</v>
      </c>
      <c r="F419">
        <f t="shared" si="87"/>
        <v>1700</v>
      </c>
      <c r="G419">
        <f t="shared" si="88"/>
        <v>943</v>
      </c>
      <c r="H419" s="6">
        <f t="shared" si="79"/>
        <v>-757</v>
      </c>
      <c r="I419" s="26">
        <f t="shared" si="80"/>
        <v>0.55470588235294116</v>
      </c>
      <c r="J419" t="s">
        <v>12</v>
      </c>
      <c r="K419">
        <v>15</v>
      </c>
      <c r="L419" s="7">
        <f t="shared" si="81"/>
        <v>113.33333333333333</v>
      </c>
      <c r="M419" t="s">
        <v>19</v>
      </c>
      <c r="N419" t="s">
        <v>20</v>
      </c>
      <c r="O419">
        <v>1541221200</v>
      </c>
      <c r="P419">
        <v>1543298400</v>
      </c>
      <c r="Q419" s="15">
        <f t="shared" si="82"/>
        <v>43831.208333333328</v>
      </c>
      <c r="R419" s="11">
        <f t="shared" si="83"/>
        <v>43855.25</v>
      </c>
      <c r="S419" t="b">
        <v>0</v>
      </c>
      <c r="T419" t="b">
        <v>0</v>
      </c>
      <c r="U419" t="s">
        <v>31</v>
      </c>
      <c r="V419" t="s">
        <v>2043</v>
      </c>
      <c r="W419" t="s">
        <v>2044</v>
      </c>
    </row>
    <row r="420" spans="1:23" x14ac:dyDescent="0.3">
      <c r="A420">
        <v>418</v>
      </c>
      <c r="B420" t="s">
        <v>103</v>
      </c>
      <c r="C420" s="2" t="s">
        <v>884</v>
      </c>
      <c r="D420" s="5">
        <v>163700</v>
      </c>
      <c r="E420" s="5">
        <v>93963</v>
      </c>
      <c r="F420" s="3">
        <f>D420*0.7464</f>
        <v>122185.68</v>
      </c>
      <c r="G420" s="3">
        <f>E420*0.7464</f>
        <v>70133.983200000002</v>
      </c>
      <c r="H420" s="6">
        <f t="shared" si="79"/>
        <v>-52051.696799999991</v>
      </c>
      <c r="I420" s="26">
        <f t="shared" si="80"/>
        <v>0.57399511301160666</v>
      </c>
      <c r="J420" t="s">
        <v>12</v>
      </c>
      <c r="K420">
        <v>1999</v>
      </c>
      <c r="L420" s="7">
        <f t="shared" si="81"/>
        <v>61.123401700850422</v>
      </c>
      <c r="M420" t="s">
        <v>13</v>
      </c>
      <c r="N420" t="s">
        <v>14</v>
      </c>
      <c r="O420">
        <v>1336280400</v>
      </c>
      <c r="P420">
        <v>1336366800</v>
      </c>
      <c r="Q420" s="15">
        <f t="shared" si="82"/>
        <v>41459.208333333336</v>
      </c>
      <c r="R420" s="11">
        <f t="shared" si="83"/>
        <v>41460.208333333336</v>
      </c>
      <c r="S420" t="b">
        <v>0</v>
      </c>
      <c r="T420" t="b">
        <v>0</v>
      </c>
      <c r="U420" t="s">
        <v>40</v>
      </c>
      <c r="V420" t="s">
        <v>2045</v>
      </c>
      <c r="W420" t="s">
        <v>2046</v>
      </c>
    </row>
    <row r="421" spans="1:23" x14ac:dyDescent="0.3">
      <c r="A421">
        <v>419</v>
      </c>
      <c r="B421" t="s">
        <v>885</v>
      </c>
      <c r="C421" s="2" t="s">
        <v>886</v>
      </c>
      <c r="D421" s="5">
        <v>113800</v>
      </c>
      <c r="E421" s="5">
        <v>140469</v>
      </c>
      <c r="F421">
        <f t="shared" ref="F421:F435" si="89">D421</f>
        <v>113800</v>
      </c>
      <c r="G421">
        <f t="shared" ref="G421:G435" si="90">E421</f>
        <v>140469</v>
      </c>
      <c r="H421" s="6">
        <f t="shared" si="79"/>
        <v>26669</v>
      </c>
      <c r="I421" s="26">
        <f t="shared" si="80"/>
        <v>1.2343497363796134</v>
      </c>
      <c r="J421" t="s">
        <v>18</v>
      </c>
      <c r="K421">
        <v>5203</v>
      </c>
      <c r="L421" s="7">
        <f t="shared" si="81"/>
        <v>21.871996924851047</v>
      </c>
      <c r="M421" t="s">
        <v>19</v>
      </c>
      <c r="N421" t="s">
        <v>20</v>
      </c>
      <c r="O421">
        <v>1324533600</v>
      </c>
      <c r="P421">
        <v>1325052000</v>
      </c>
      <c r="Q421" s="15">
        <f t="shared" si="82"/>
        <v>41323.25</v>
      </c>
      <c r="R421" s="11">
        <f t="shared" si="83"/>
        <v>41329.25</v>
      </c>
      <c r="S421" t="b">
        <v>0</v>
      </c>
      <c r="T421" t="b">
        <v>0</v>
      </c>
      <c r="U421" t="s">
        <v>26</v>
      </c>
      <c r="V421" t="s">
        <v>2041</v>
      </c>
      <c r="W421" t="s">
        <v>2042</v>
      </c>
    </row>
    <row r="422" spans="1:23" x14ac:dyDescent="0.3">
      <c r="A422">
        <v>420</v>
      </c>
      <c r="B422" t="s">
        <v>887</v>
      </c>
      <c r="C422" s="2" t="s">
        <v>888</v>
      </c>
      <c r="D422" s="5">
        <v>5000</v>
      </c>
      <c r="E422" s="5">
        <v>6423</v>
      </c>
      <c r="F422">
        <f t="shared" si="89"/>
        <v>5000</v>
      </c>
      <c r="G422">
        <f t="shared" si="90"/>
        <v>6423</v>
      </c>
      <c r="H422" s="6">
        <f t="shared" si="79"/>
        <v>1423</v>
      </c>
      <c r="I422" s="26">
        <f t="shared" si="80"/>
        <v>1.2846</v>
      </c>
      <c r="J422" t="s">
        <v>18</v>
      </c>
      <c r="K422">
        <v>94</v>
      </c>
      <c r="L422" s="7">
        <f t="shared" si="81"/>
        <v>53.191489361702125</v>
      </c>
      <c r="M422" t="s">
        <v>19</v>
      </c>
      <c r="N422" t="s">
        <v>20</v>
      </c>
      <c r="O422">
        <v>1498366800</v>
      </c>
      <c r="P422">
        <v>1499576400</v>
      </c>
      <c r="Q422" s="15">
        <f t="shared" si="82"/>
        <v>43335.208333333328</v>
      </c>
      <c r="R422" s="11">
        <f t="shared" si="83"/>
        <v>43349.208333333328</v>
      </c>
      <c r="S422" t="b">
        <v>0</v>
      </c>
      <c r="T422" t="b">
        <v>0</v>
      </c>
      <c r="U422" t="s">
        <v>31</v>
      </c>
      <c r="V422" t="s">
        <v>2043</v>
      </c>
      <c r="W422" t="s">
        <v>2044</v>
      </c>
    </row>
    <row r="423" spans="1:23" x14ac:dyDescent="0.3">
      <c r="A423">
        <v>421</v>
      </c>
      <c r="B423" t="s">
        <v>889</v>
      </c>
      <c r="C423" s="2" t="s">
        <v>890</v>
      </c>
      <c r="D423" s="5">
        <v>9400</v>
      </c>
      <c r="E423" s="5">
        <v>6015</v>
      </c>
      <c r="F423">
        <f t="shared" si="89"/>
        <v>9400</v>
      </c>
      <c r="G423">
        <f t="shared" si="90"/>
        <v>6015</v>
      </c>
      <c r="H423" s="6">
        <f t="shared" si="79"/>
        <v>-3385</v>
      </c>
      <c r="I423" s="26">
        <f t="shared" si="80"/>
        <v>0.63989361702127656</v>
      </c>
      <c r="J423" t="s">
        <v>12</v>
      </c>
      <c r="K423">
        <v>118</v>
      </c>
      <c r="L423" s="7">
        <f t="shared" si="81"/>
        <v>79.66101694915254</v>
      </c>
      <c r="M423" t="s">
        <v>19</v>
      </c>
      <c r="N423" t="s">
        <v>20</v>
      </c>
      <c r="O423">
        <v>1498712400</v>
      </c>
      <c r="P423">
        <v>1501304400</v>
      </c>
      <c r="Q423" s="15">
        <f t="shared" si="82"/>
        <v>43339.208333333328</v>
      </c>
      <c r="R423" s="11">
        <f t="shared" si="83"/>
        <v>43369.208333333328</v>
      </c>
      <c r="S423" t="b">
        <v>0</v>
      </c>
      <c r="T423" t="b">
        <v>1</v>
      </c>
      <c r="U423" t="s">
        <v>63</v>
      </c>
      <c r="V423" t="s">
        <v>2041</v>
      </c>
      <c r="W423" t="s">
        <v>2050</v>
      </c>
    </row>
    <row r="424" spans="1:23" ht="31.2" x14ac:dyDescent="0.3">
      <c r="A424">
        <v>422</v>
      </c>
      <c r="B424" t="s">
        <v>891</v>
      </c>
      <c r="C424" s="2" t="s">
        <v>892</v>
      </c>
      <c r="D424" s="5">
        <v>8700</v>
      </c>
      <c r="E424" s="5">
        <v>11075</v>
      </c>
      <c r="F424">
        <f t="shared" si="89"/>
        <v>8700</v>
      </c>
      <c r="G424">
        <f t="shared" si="90"/>
        <v>11075</v>
      </c>
      <c r="H424" s="6">
        <f t="shared" si="79"/>
        <v>2375</v>
      </c>
      <c r="I424" s="26">
        <f t="shared" si="80"/>
        <v>1.2729885057471264</v>
      </c>
      <c r="J424" t="s">
        <v>18</v>
      </c>
      <c r="K424">
        <v>205</v>
      </c>
      <c r="L424" s="7">
        <f t="shared" si="81"/>
        <v>42.439024390243901</v>
      </c>
      <c r="M424" t="s">
        <v>19</v>
      </c>
      <c r="N424" t="s">
        <v>20</v>
      </c>
      <c r="O424">
        <v>1271480400</v>
      </c>
      <c r="P424">
        <v>1273208400</v>
      </c>
      <c r="Q424" s="15">
        <f t="shared" si="82"/>
        <v>40709.208333333336</v>
      </c>
      <c r="R424" s="11">
        <f t="shared" si="83"/>
        <v>40729.208333333336</v>
      </c>
      <c r="S424" t="b">
        <v>0</v>
      </c>
      <c r="T424" t="b">
        <v>1</v>
      </c>
      <c r="U424" t="s">
        <v>31</v>
      </c>
      <c r="V424" t="s">
        <v>2043</v>
      </c>
      <c r="W424" t="s">
        <v>2044</v>
      </c>
    </row>
    <row r="425" spans="1:23" x14ac:dyDescent="0.3">
      <c r="A425">
        <v>423</v>
      </c>
      <c r="B425" t="s">
        <v>893</v>
      </c>
      <c r="C425" s="2" t="s">
        <v>894</v>
      </c>
      <c r="D425" s="5">
        <v>147800</v>
      </c>
      <c r="E425" s="5">
        <v>15723</v>
      </c>
      <c r="F425">
        <f t="shared" si="89"/>
        <v>147800</v>
      </c>
      <c r="G425">
        <f t="shared" si="90"/>
        <v>15723</v>
      </c>
      <c r="H425" s="6">
        <f t="shared" si="79"/>
        <v>-132077</v>
      </c>
      <c r="I425" s="26">
        <f t="shared" si="80"/>
        <v>0.10638024357239513</v>
      </c>
      <c r="J425" t="s">
        <v>12</v>
      </c>
      <c r="K425">
        <v>162</v>
      </c>
      <c r="L425" s="7">
        <f t="shared" si="81"/>
        <v>912.34567901234573</v>
      </c>
      <c r="M425" t="s">
        <v>19</v>
      </c>
      <c r="N425" t="s">
        <v>20</v>
      </c>
      <c r="O425">
        <v>1316667600</v>
      </c>
      <c r="P425">
        <v>1316840400</v>
      </c>
      <c r="Q425" s="15">
        <f t="shared" si="82"/>
        <v>41232.208333333336</v>
      </c>
      <c r="R425" s="11">
        <f t="shared" si="83"/>
        <v>41234.208333333336</v>
      </c>
      <c r="S425" t="b">
        <v>0</v>
      </c>
      <c r="T425" t="b">
        <v>1</v>
      </c>
      <c r="U425" t="s">
        <v>15</v>
      </c>
      <c r="V425" t="s">
        <v>2037</v>
      </c>
      <c r="W425" t="s">
        <v>2038</v>
      </c>
    </row>
    <row r="426" spans="1:23" x14ac:dyDescent="0.3">
      <c r="A426">
        <v>424</v>
      </c>
      <c r="B426" t="s">
        <v>895</v>
      </c>
      <c r="C426" s="2" t="s">
        <v>896</v>
      </c>
      <c r="D426" s="5">
        <v>5100</v>
      </c>
      <c r="E426" s="5">
        <v>2064</v>
      </c>
      <c r="F426">
        <f t="shared" si="89"/>
        <v>5100</v>
      </c>
      <c r="G426">
        <f t="shared" si="90"/>
        <v>2064</v>
      </c>
      <c r="H426" s="6">
        <f t="shared" si="79"/>
        <v>-3036</v>
      </c>
      <c r="I426" s="26">
        <f t="shared" si="80"/>
        <v>0.40470588235294119</v>
      </c>
      <c r="J426" t="s">
        <v>12</v>
      </c>
      <c r="K426">
        <v>83</v>
      </c>
      <c r="L426" s="7">
        <f t="shared" si="81"/>
        <v>61.445783132530117</v>
      </c>
      <c r="M426" t="s">
        <v>19</v>
      </c>
      <c r="N426" t="s">
        <v>20</v>
      </c>
      <c r="O426">
        <v>1524027600</v>
      </c>
      <c r="P426">
        <v>1524546000</v>
      </c>
      <c r="Q426" s="15">
        <f t="shared" si="82"/>
        <v>43632.208333333328</v>
      </c>
      <c r="R426" s="11">
        <f t="shared" si="83"/>
        <v>43638.208333333328</v>
      </c>
      <c r="S426" t="b">
        <v>0</v>
      </c>
      <c r="T426" t="b">
        <v>0</v>
      </c>
      <c r="U426" t="s">
        <v>58</v>
      </c>
      <c r="V426" t="s">
        <v>2039</v>
      </c>
      <c r="W426" t="s">
        <v>2049</v>
      </c>
    </row>
    <row r="427" spans="1:23" x14ac:dyDescent="0.3">
      <c r="A427">
        <v>425</v>
      </c>
      <c r="B427" t="s">
        <v>897</v>
      </c>
      <c r="C427" s="2" t="s">
        <v>898</v>
      </c>
      <c r="D427" s="5">
        <v>2700</v>
      </c>
      <c r="E427" s="5">
        <v>7767</v>
      </c>
      <c r="F427">
        <f t="shared" si="89"/>
        <v>2700</v>
      </c>
      <c r="G427">
        <f t="shared" si="90"/>
        <v>7767</v>
      </c>
      <c r="H427" s="6">
        <f t="shared" si="79"/>
        <v>5067</v>
      </c>
      <c r="I427" s="26">
        <f t="shared" si="80"/>
        <v>2.8766666666666665</v>
      </c>
      <c r="J427" t="s">
        <v>18</v>
      </c>
      <c r="K427">
        <v>92</v>
      </c>
      <c r="L427" s="7">
        <f t="shared" si="81"/>
        <v>29.347826086956523</v>
      </c>
      <c r="M427" t="s">
        <v>19</v>
      </c>
      <c r="N427" t="s">
        <v>20</v>
      </c>
      <c r="O427">
        <v>1438059600</v>
      </c>
      <c r="P427">
        <v>1438578000</v>
      </c>
      <c r="Q427" s="15">
        <f t="shared" si="82"/>
        <v>42637.208333333328</v>
      </c>
      <c r="R427" s="11">
        <f t="shared" si="83"/>
        <v>42643.208333333328</v>
      </c>
      <c r="S427" t="b">
        <v>0</v>
      </c>
      <c r="T427" t="b">
        <v>0</v>
      </c>
      <c r="U427" t="s">
        <v>120</v>
      </c>
      <c r="V427" t="s">
        <v>2058</v>
      </c>
      <c r="W427" t="s">
        <v>2059</v>
      </c>
    </row>
    <row r="428" spans="1:23" x14ac:dyDescent="0.3">
      <c r="A428">
        <v>426</v>
      </c>
      <c r="B428" t="s">
        <v>899</v>
      </c>
      <c r="C428" s="2" t="s">
        <v>900</v>
      </c>
      <c r="D428" s="5">
        <v>1800</v>
      </c>
      <c r="E428" s="5">
        <v>10313</v>
      </c>
      <c r="F428">
        <f t="shared" si="89"/>
        <v>1800</v>
      </c>
      <c r="G428">
        <f t="shared" si="90"/>
        <v>10313</v>
      </c>
      <c r="H428" s="6">
        <f t="shared" si="79"/>
        <v>8513</v>
      </c>
      <c r="I428" s="26">
        <f t="shared" si="80"/>
        <v>5.7294444444444448</v>
      </c>
      <c r="J428" t="s">
        <v>18</v>
      </c>
      <c r="K428">
        <v>219</v>
      </c>
      <c r="L428" s="7">
        <f t="shared" si="81"/>
        <v>8.2191780821917817</v>
      </c>
      <c r="M428" t="s">
        <v>19</v>
      </c>
      <c r="N428" t="s">
        <v>20</v>
      </c>
      <c r="O428">
        <v>1361944800</v>
      </c>
      <c r="P428">
        <v>1362549600</v>
      </c>
      <c r="Q428" s="15">
        <f t="shared" si="82"/>
        <v>41756.25</v>
      </c>
      <c r="R428" s="11">
        <f t="shared" si="83"/>
        <v>41763.25</v>
      </c>
      <c r="S428" t="b">
        <v>0</v>
      </c>
      <c r="T428" t="b">
        <v>0</v>
      </c>
      <c r="U428" t="s">
        <v>31</v>
      </c>
      <c r="V428" t="s">
        <v>2043</v>
      </c>
      <c r="W428" t="s">
        <v>2044</v>
      </c>
    </row>
    <row r="429" spans="1:23" x14ac:dyDescent="0.3">
      <c r="A429">
        <v>427</v>
      </c>
      <c r="B429" t="s">
        <v>901</v>
      </c>
      <c r="C429" s="2" t="s">
        <v>902</v>
      </c>
      <c r="D429" s="5">
        <v>174500</v>
      </c>
      <c r="E429" s="5">
        <v>197018</v>
      </c>
      <c r="F429">
        <f t="shared" si="89"/>
        <v>174500</v>
      </c>
      <c r="G429">
        <f t="shared" si="90"/>
        <v>197018</v>
      </c>
      <c r="H429" s="6">
        <f t="shared" si="79"/>
        <v>22518</v>
      </c>
      <c r="I429" s="26">
        <f t="shared" si="80"/>
        <v>1.1290429799426933</v>
      </c>
      <c r="J429" t="s">
        <v>18</v>
      </c>
      <c r="K429">
        <v>2526</v>
      </c>
      <c r="L429" s="7">
        <f t="shared" si="81"/>
        <v>69.081551860649242</v>
      </c>
      <c r="M429" t="s">
        <v>19</v>
      </c>
      <c r="N429" t="s">
        <v>20</v>
      </c>
      <c r="O429">
        <v>1410584400</v>
      </c>
      <c r="P429">
        <v>1413349200</v>
      </c>
      <c r="Q429" s="15">
        <f t="shared" si="82"/>
        <v>42319.208333333336</v>
      </c>
      <c r="R429" s="11">
        <f t="shared" si="83"/>
        <v>42351.208333333336</v>
      </c>
      <c r="S429" t="b">
        <v>0</v>
      </c>
      <c r="T429" t="b">
        <v>1</v>
      </c>
      <c r="U429" t="s">
        <v>31</v>
      </c>
      <c r="V429" t="s">
        <v>2043</v>
      </c>
      <c r="W429" t="s">
        <v>2044</v>
      </c>
    </row>
    <row r="430" spans="1:23" x14ac:dyDescent="0.3">
      <c r="A430">
        <v>428</v>
      </c>
      <c r="B430" t="s">
        <v>903</v>
      </c>
      <c r="C430" s="2" t="s">
        <v>904</v>
      </c>
      <c r="D430" s="5">
        <v>101400</v>
      </c>
      <c r="E430" s="5">
        <v>47037</v>
      </c>
      <c r="F430">
        <f t="shared" si="89"/>
        <v>101400</v>
      </c>
      <c r="G430">
        <f t="shared" si="90"/>
        <v>47037</v>
      </c>
      <c r="H430" s="6">
        <f t="shared" si="79"/>
        <v>-54363</v>
      </c>
      <c r="I430" s="26">
        <f t="shared" si="80"/>
        <v>0.46387573964497042</v>
      </c>
      <c r="J430" t="s">
        <v>12</v>
      </c>
      <c r="K430">
        <v>747</v>
      </c>
      <c r="L430" s="7">
        <f t="shared" si="81"/>
        <v>135.7429718875502</v>
      </c>
      <c r="M430" t="s">
        <v>19</v>
      </c>
      <c r="N430" t="s">
        <v>20</v>
      </c>
      <c r="O430">
        <v>1297404000</v>
      </c>
      <c r="P430">
        <v>1298008800</v>
      </c>
      <c r="Q430" s="15">
        <f t="shared" si="82"/>
        <v>41009.25</v>
      </c>
      <c r="R430" s="11">
        <f t="shared" si="83"/>
        <v>41016.25</v>
      </c>
      <c r="S430" t="b">
        <v>0</v>
      </c>
      <c r="T430" t="b">
        <v>0</v>
      </c>
      <c r="U430" t="s">
        <v>69</v>
      </c>
      <c r="V430" t="s">
        <v>2045</v>
      </c>
      <c r="W430" t="s">
        <v>2053</v>
      </c>
    </row>
    <row r="431" spans="1:23" x14ac:dyDescent="0.3">
      <c r="A431">
        <v>429</v>
      </c>
      <c r="B431" t="s">
        <v>905</v>
      </c>
      <c r="C431" s="2" t="s">
        <v>906</v>
      </c>
      <c r="D431" s="5">
        <v>191000</v>
      </c>
      <c r="E431" s="5">
        <v>173191</v>
      </c>
      <c r="F431">
        <f t="shared" si="89"/>
        <v>191000</v>
      </c>
      <c r="G431">
        <f t="shared" si="90"/>
        <v>173191</v>
      </c>
      <c r="H431" s="6">
        <f t="shared" si="79"/>
        <v>-17809</v>
      </c>
      <c r="I431" s="26">
        <f t="shared" si="80"/>
        <v>0.90675916230366493</v>
      </c>
      <c r="J431" t="s">
        <v>72</v>
      </c>
      <c r="K431">
        <v>2138</v>
      </c>
      <c r="L431" s="7">
        <f t="shared" si="81"/>
        <v>89.335827876520113</v>
      </c>
      <c r="M431" t="s">
        <v>19</v>
      </c>
      <c r="N431" t="s">
        <v>20</v>
      </c>
      <c r="O431">
        <v>1392012000</v>
      </c>
      <c r="P431">
        <v>1394427600</v>
      </c>
      <c r="Q431" s="15">
        <f t="shared" si="82"/>
        <v>42104.25</v>
      </c>
      <c r="R431" s="11">
        <f t="shared" si="83"/>
        <v>42132.208333333336</v>
      </c>
      <c r="S431" t="b">
        <v>0</v>
      </c>
      <c r="T431" t="b">
        <v>1</v>
      </c>
      <c r="U431" t="s">
        <v>120</v>
      </c>
      <c r="V431" t="s">
        <v>2058</v>
      </c>
      <c r="W431" t="s">
        <v>2059</v>
      </c>
    </row>
    <row r="432" spans="1:23" ht="31.2" x14ac:dyDescent="0.3">
      <c r="A432">
        <v>430</v>
      </c>
      <c r="B432" t="s">
        <v>907</v>
      </c>
      <c r="C432" s="2" t="s">
        <v>908</v>
      </c>
      <c r="D432" s="5">
        <v>8100</v>
      </c>
      <c r="E432" s="5">
        <v>5487</v>
      </c>
      <c r="F432">
        <f t="shared" si="89"/>
        <v>8100</v>
      </c>
      <c r="G432">
        <f t="shared" si="90"/>
        <v>5487</v>
      </c>
      <c r="H432" s="6">
        <f t="shared" si="79"/>
        <v>-2613</v>
      </c>
      <c r="I432" s="26">
        <f t="shared" si="80"/>
        <v>0.67740740740740746</v>
      </c>
      <c r="J432" t="s">
        <v>12</v>
      </c>
      <c r="K432">
        <v>84</v>
      </c>
      <c r="L432" s="7">
        <f t="shared" si="81"/>
        <v>96.428571428571431</v>
      </c>
      <c r="M432" t="s">
        <v>19</v>
      </c>
      <c r="N432" t="s">
        <v>20</v>
      </c>
      <c r="O432">
        <v>1569733200</v>
      </c>
      <c r="P432">
        <v>1572670800</v>
      </c>
      <c r="Q432" s="15">
        <f t="shared" si="82"/>
        <v>44161.208333333328</v>
      </c>
      <c r="R432" s="11">
        <f t="shared" si="83"/>
        <v>44195.208333333328</v>
      </c>
      <c r="S432" t="b">
        <v>0</v>
      </c>
      <c r="T432" t="b">
        <v>0</v>
      </c>
      <c r="U432" t="s">
        <v>31</v>
      </c>
      <c r="V432" t="s">
        <v>2043</v>
      </c>
      <c r="W432" t="s">
        <v>2044</v>
      </c>
    </row>
    <row r="433" spans="1:23" x14ac:dyDescent="0.3">
      <c r="A433">
        <v>431</v>
      </c>
      <c r="B433" t="s">
        <v>909</v>
      </c>
      <c r="C433" s="2" t="s">
        <v>910</v>
      </c>
      <c r="D433" s="5">
        <v>5100</v>
      </c>
      <c r="E433" s="5">
        <v>9817</v>
      </c>
      <c r="F433">
        <f t="shared" si="89"/>
        <v>5100</v>
      </c>
      <c r="G433">
        <f t="shared" si="90"/>
        <v>9817</v>
      </c>
      <c r="H433" s="6">
        <f t="shared" si="79"/>
        <v>4717</v>
      </c>
      <c r="I433" s="26">
        <f t="shared" si="80"/>
        <v>1.9249019607843136</v>
      </c>
      <c r="J433" t="s">
        <v>18</v>
      </c>
      <c r="K433">
        <v>94</v>
      </c>
      <c r="L433" s="7">
        <f t="shared" si="81"/>
        <v>54.255319148936174</v>
      </c>
      <c r="M433" t="s">
        <v>19</v>
      </c>
      <c r="N433" t="s">
        <v>20</v>
      </c>
      <c r="O433">
        <v>1529643600</v>
      </c>
      <c r="P433">
        <v>1531112400</v>
      </c>
      <c r="Q433" s="15">
        <f t="shared" si="82"/>
        <v>43697.208333333328</v>
      </c>
      <c r="R433" s="11">
        <f t="shared" si="83"/>
        <v>43714.208333333328</v>
      </c>
      <c r="S433" t="b">
        <v>1</v>
      </c>
      <c r="T433" t="b">
        <v>0</v>
      </c>
      <c r="U433" t="s">
        <v>31</v>
      </c>
      <c r="V433" t="s">
        <v>2043</v>
      </c>
      <c r="W433" t="s">
        <v>2044</v>
      </c>
    </row>
    <row r="434" spans="1:23" ht="31.2" x14ac:dyDescent="0.3">
      <c r="A434">
        <v>432</v>
      </c>
      <c r="B434" t="s">
        <v>911</v>
      </c>
      <c r="C434" s="2" t="s">
        <v>912</v>
      </c>
      <c r="D434" s="5">
        <v>7700</v>
      </c>
      <c r="E434" s="5">
        <v>6369</v>
      </c>
      <c r="F434">
        <f t="shared" si="89"/>
        <v>7700</v>
      </c>
      <c r="G434">
        <f t="shared" si="90"/>
        <v>6369</v>
      </c>
      <c r="H434" s="6">
        <f t="shared" si="79"/>
        <v>-1331</v>
      </c>
      <c r="I434" s="26">
        <f t="shared" si="80"/>
        <v>0.82714285714285718</v>
      </c>
      <c r="J434" t="s">
        <v>12</v>
      </c>
      <c r="K434">
        <v>91</v>
      </c>
      <c r="L434" s="7">
        <f t="shared" si="81"/>
        <v>84.615384615384613</v>
      </c>
      <c r="M434" t="s">
        <v>19</v>
      </c>
      <c r="N434" t="s">
        <v>20</v>
      </c>
      <c r="O434">
        <v>1399006800</v>
      </c>
      <c r="P434">
        <v>1400734800</v>
      </c>
      <c r="Q434" s="15">
        <f t="shared" si="82"/>
        <v>42185.208333333336</v>
      </c>
      <c r="R434" s="11">
        <f t="shared" si="83"/>
        <v>42205.208333333336</v>
      </c>
      <c r="S434" t="b">
        <v>0</v>
      </c>
      <c r="T434" t="b">
        <v>0</v>
      </c>
      <c r="U434" t="s">
        <v>31</v>
      </c>
      <c r="V434" t="s">
        <v>2043</v>
      </c>
      <c r="W434" t="s">
        <v>2044</v>
      </c>
    </row>
    <row r="435" spans="1:23" x14ac:dyDescent="0.3">
      <c r="A435">
        <v>433</v>
      </c>
      <c r="B435" t="s">
        <v>913</v>
      </c>
      <c r="C435" s="2" t="s">
        <v>914</v>
      </c>
      <c r="D435" s="5">
        <v>121400</v>
      </c>
      <c r="E435" s="5">
        <v>65755</v>
      </c>
      <c r="F435">
        <f t="shared" si="89"/>
        <v>121400</v>
      </c>
      <c r="G435">
        <f t="shared" si="90"/>
        <v>65755</v>
      </c>
      <c r="H435" s="6">
        <f t="shared" si="79"/>
        <v>-55645</v>
      </c>
      <c r="I435" s="26">
        <f t="shared" si="80"/>
        <v>0.54163920922570019</v>
      </c>
      <c r="J435" t="s">
        <v>12</v>
      </c>
      <c r="K435">
        <v>792</v>
      </c>
      <c r="L435" s="7">
        <f t="shared" si="81"/>
        <v>153.28282828282829</v>
      </c>
      <c r="M435" t="s">
        <v>19</v>
      </c>
      <c r="N435" t="s">
        <v>20</v>
      </c>
      <c r="O435">
        <v>1385359200</v>
      </c>
      <c r="P435">
        <v>1386741600</v>
      </c>
      <c r="Q435" s="15">
        <f t="shared" si="82"/>
        <v>42027.25</v>
      </c>
      <c r="R435" s="11">
        <f t="shared" si="83"/>
        <v>42043.25</v>
      </c>
      <c r="S435" t="b">
        <v>0</v>
      </c>
      <c r="T435" t="b">
        <v>1</v>
      </c>
      <c r="U435" t="s">
        <v>40</v>
      </c>
      <c r="V435" t="s">
        <v>2045</v>
      </c>
      <c r="W435" t="s">
        <v>2046</v>
      </c>
    </row>
    <row r="436" spans="1:23" x14ac:dyDescent="0.3">
      <c r="A436">
        <v>434</v>
      </c>
      <c r="B436" t="s">
        <v>915</v>
      </c>
      <c r="C436" s="2" t="s">
        <v>916</v>
      </c>
      <c r="D436" s="5">
        <v>5400</v>
      </c>
      <c r="E436" s="5">
        <v>903</v>
      </c>
      <c r="F436" s="3">
        <f>D436*0.7464</f>
        <v>4030.56</v>
      </c>
      <c r="G436" s="3">
        <f>E436*0.7464</f>
        <v>673.99919999999997</v>
      </c>
      <c r="H436" s="6">
        <f t="shared" si="79"/>
        <v>-3356.5608000000002</v>
      </c>
      <c r="I436" s="26">
        <f t="shared" si="80"/>
        <v>0.16722222222222222</v>
      </c>
      <c r="J436" t="s">
        <v>72</v>
      </c>
      <c r="K436">
        <v>10</v>
      </c>
      <c r="L436" s="7">
        <f t="shared" si="81"/>
        <v>403.05599999999998</v>
      </c>
      <c r="M436" t="s">
        <v>13</v>
      </c>
      <c r="N436" t="s">
        <v>14</v>
      </c>
      <c r="O436">
        <v>1480572000</v>
      </c>
      <c r="P436">
        <v>1481781600</v>
      </c>
      <c r="Q436" s="15">
        <f t="shared" si="82"/>
        <v>43129.25</v>
      </c>
      <c r="R436" s="11">
        <f t="shared" si="83"/>
        <v>43143.25</v>
      </c>
      <c r="S436" t="b">
        <v>1</v>
      </c>
      <c r="T436" t="b">
        <v>0</v>
      </c>
      <c r="U436" t="s">
        <v>31</v>
      </c>
      <c r="V436" t="s">
        <v>2043</v>
      </c>
      <c r="W436" t="s">
        <v>2044</v>
      </c>
    </row>
    <row r="437" spans="1:23" x14ac:dyDescent="0.3">
      <c r="A437">
        <v>435</v>
      </c>
      <c r="B437" t="s">
        <v>917</v>
      </c>
      <c r="C437" s="2" t="s">
        <v>918</v>
      </c>
      <c r="D437" s="5">
        <v>152400</v>
      </c>
      <c r="E437" s="5">
        <v>178120</v>
      </c>
      <c r="F437" s="3">
        <f>D437*1.07255</f>
        <v>163456.62</v>
      </c>
      <c r="G437" s="3">
        <f>E437*1.07255</f>
        <v>191042.60599999997</v>
      </c>
      <c r="H437" s="6">
        <f t="shared" si="79"/>
        <v>27585.985999999975</v>
      </c>
      <c r="I437" s="26">
        <f t="shared" si="80"/>
        <v>1.168766404199475</v>
      </c>
      <c r="J437" t="s">
        <v>18</v>
      </c>
      <c r="K437">
        <v>1713</v>
      </c>
      <c r="L437" s="7">
        <f t="shared" si="81"/>
        <v>95.421260945709278</v>
      </c>
      <c r="M437" t="s">
        <v>105</v>
      </c>
      <c r="N437" t="s">
        <v>106</v>
      </c>
      <c r="O437">
        <v>1418623200</v>
      </c>
      <c r="P437">
        <v>1419660000</v>
      </c>
      <c r="Q437" s="15">
        <f t="shared" si="82"/>
        <v>42412.25</v>
      </c>
      <c r="R437" s="11">
        <f t="shared" si="83"/>
        <v>42424.25</v>
      </c>
      <c r="S437" t="b">
        <v>0</v>
      </c>
      <c r="T437" t="b">
        <v>1</v>
      </c>
      <c r="U437" t="s">
        <v>31</v>
      </c>
      <c r="V437" t="s">
        <v>2043</v>
      </c>
      <c r="W437" t="s">
        <v>2044</v>
      </c>
    </row>
    <row r="438" spans="1:23" x14ac:dyDescent="0.3">
      <c r="A438">
        <v>436</v>
      </c>
      <c r="B438" t="s">
        <v>919</v>
      </c>
      <c r="C438" s="2" t="s">
        <v>920</v>
      </c>
      <c r="D438" s="5">
        <v>1300</v>
      </c>
      <c r="E438" s="5">
        <v>13678</v>
      </c>
      <c r="F438">
        <f t="shared" ref="F438:G443" si="91">D438</f>
        <v>1300</v>
      </c>
      <c r="G438">
        <f t="shared" si="91"/>
        <v>13678</v>
      </c>
      <c r="H438" s="6">
        <f t="shared" si="79"/>
        <v>12378</v>
      </c>
      <c r="I438" s="26">
        <f t="shared" si="80"/>
        <v>10.521538461538462</v>
      </c>
      <c r="J438" t="s">
        <v>18</v>
      </c>
      <c r="K438">
        <v>249</v>
      </c>
      <c r="L438" s="7">
        <f t="shared" si="81"/>
        <v>5.2208835341365463</v>
      </c>
      <c r="M438" t="s">
        <v>19</v>
      </c>
      <c r="N438" t="s">
        <v>20</v>
      </c>
      <c r="O438">
        <v>1555736400</v>
      </c>
      <c r="P438">
        <v>1555822800</v>
      </c>
      <c r="Q438" s="15">
        <f t="shared" si="82"/>
        <v>43999.208333333328</v>
      </c>
      <c r="R438" s="11">
        <f t="shared" si="83"/>
        <v>44000.208333333328</v>
      </c>
      <c r="S438" t="b">
        <v>0</v>
      </c>
      <c r="T438" t="b">
        <v>0</v>
      </c>
      <c r="U438" t="s">
        <v>157</v>
      </c>
      <c r="V438" t="s">
        <v>2039</v>
      </c>
      <c r="W438" t="s">
        <v>2062</v>
      </c>
    </row>
    <row r="439" spans="1:23" x14ac:dyDescent="0.3">
      <c r="A439">
        <v>437</v>
      </c>
      <c r="B439" t="s">
        <v>921</v>
      </c>
      <c r="C439" s="2" t="s">
        <v>922</v>
      </c>
      <c r="D439" s="5">
        <v>8100</v>
      </c>
      <c r="E439" s="5">
        <v>9969</v>
      </c>
      <c r="F439">
        <f t="shared" si="91"/>
        <v>8100</v>
      </c>
      <c r="G439">
        <f t="shared" si="91"/>
        <v>9969</v>
      </c>
      <c r="H439" s="6">
        <f t="shared" si="79"/>
        <v>1869</v>
      </c>
      <c r="I439" s="26">
        <f t="shared" si="80"/>
        <v>1.2307407407407407</v>
      </c>
      <c r="J439" t="s">
        <v>18</v>
      </c>
      <c r="K439">
        <v>192</v>
      </c>
      <c r="L439" s="7">
        <f t="shared" si="81"/>
        <v>42.1875</v>
      </c>
      <c r="M439" t="s">
        <v>19</v>
      </c>
      <c r="N439" t="s">
        <v>20</v>
      </c>
      <c r="O439">
        <v>1442120400</v>
      </c>
      <c r="P439">
        <v>1442379600</v>
      </c>
      <c r="Q439" s="15">
        <f t="shared" si="82"/>
        <v>42684.208333333328</v>
      </c>
      <c r="R439" s="11">
        <f t="shared" si="83"/>
        <v>42687.208333333328</v>
      </c>
      <c r="S439" t="b">
        <v>0</v>
      </c>
      <c r="T439" t="b">
        <v>1</v>
      </c>
      <c r="U439" t="s">
        <v>69</v>
      </c>
      <c r="V439" t="s">
        <v>2045</v>
      </c>
      <c r="W439" t="s">
        <v>2053</v>
      </c>
    </row>
    <row r="440" spans="1:23" ht="31.2" x14ac:dyDescent="0.3">
      <c r="A440">
        <v>438</v>
      </c>
      <c r="B440" t="s">
        <v>923</v>
      </c>
      <c r="C440" s="2" t="s">
        <v>924</v>
      </c>
      <c r="D440" s="5">
        <v>8300</v>
      </c>
      <c r="E440" s="5">
        <v>14827</v>
      </c>
      <c r="F440">
        <f t="shared" si="91"/>
        <v>8300</v>
      </c>
      <c r="G440">
        <f t="shared" si="91"/>
        <v>14827</v>
      </c>
      <c r="H440" s="6">
        <f t="shared" si="79"/>
        <v>6527</v>
      </c>
      <c r="I440" s="26">
        <f t="shared" si="80"/>
        <v>1.7863855421686747</v>
      </c>
      <c r="J440" t="s">
        <v>18</v>
      </c>
      <c r="K440">
        <v>247</v>
      </c>
      <c r="L440" s="7">
        <f t="shared" si="81"/>
        <v>33.603238866396758</v>
      </c>
      <c r="M440" t="s">
        <v>19</v>
      </c>
      <c r="N440" t="s">
        <v>20</v>
      </c>
      <c r="O440">
        <v>1362376800</v>
      </c>
      <c r="P440">
        <v>1364965200</v>
      </c>
      <c r="Q440" s="15">
        <f t="shared" si="82"/>
        <v>41761.25</v>
      </c>
      <c r="R440" s="11">
        <f t="shared" si="83"/>
        <v>41791.208333333336</v>
      </c>
      <c r="S440" t="b">
        <v>0</v>
      </c>
      <c r="T440" t="b">
        <v>0</v>
      </c>
      <c r="U440" t="s">
        <v>31</v>
      </c>
      <c r="V440" t="s">
        <v>2043</v>
      </c>
      <c r="W440" t="s">
        <v>2044</v>
      </c>
    </row>
    <row r="441" spans="1:23" x14ac:dyDescent="0.3">
      <c r="A441">
        <v>439</v>
      </c>
      <c r="B441" t="s">
        <v>925</v>
      </c>
      <c r="C441" s="2" t="s">
        <v>926</v>
      </c>
      <c r="D441" s="5">
        <v>28400</v>
      </c>
      <c r="E441" s="5">
        <v>100900</v>
      </c>
      <c r="F441">
        <f t="shared" si="91"/>
        <v>28400</v>
      </c>
      <c r="G441">
        <f t="shared" si="91"/>
        <v>100900</v>
      </c>
      <c r="H441" s="6">
        <f t="shared" si="79"/>
        <v>72500</v>
      </c>
      <c r="I441" s="26">
        <f t="shared" si="80"/>
        <v>3.5528169014084505</v>
      </c>
      <c r="J441" t="s">
        <v>18</v>
      </c>
      <c r="K441">
        <v>2293</v>
      </c>
      <c r="L441" s="7">
        <f t="shared" si="81"/>
        <v>12.385521151330135</v>
      </c>
      <c r="M441" t="s">
        <v>19</v>
      </c>
      <c r="N441" t="s">
        <v>20</v>
      </c>
      <c r="O441">
        <v>1478408400</v>
      </c>
      <c r="P441">
        <v>1479016800</v>
      </c>
      <c r="Q441" s="15">
        <f t="shared" si="82"/>
        <v>43104.208333333328</v>
      </c>
      <c r="R441" s="11">
        <f t="shared" si="83"/>
        <v>43111.25</v>
      </c>
      <c r="S441" t="b">
        <v>0</v>
      </c>
      <c r="T441" t="b">
        <v>0</v>
      </c>
      <c r="U441" t="s">
        <v>472</v>
      </c>
      <c r="V441" t="s">
        <v>2045</v>
      </c>
      <c r="W441" t="s">
        <v>2067</v>
      </c>
    </row>
    <row r="442" spans="1:23" x14ac:dyDescent="0.3">
      <c r="A442">
        <v>440</v>
      </c>
      <c r="B442" t="s">
        <v>927</v>
      </c>
      <c r="C442" s="2" t="s">
        <v>928</v>
      </c>
      <c r="D442" s="5">
        <v>102500</v>
      </c>
      <c r="E442" s="5">
        <v>165954</v>
      </c>
      <c r="F442">
        <f t="shared" si="91"/>
        <v>102500</v>
      </c>
      <c r="G442">
        <f t="shared" si="91"/>
        <v>165954</v>
      </c>
      <c r="H442" s="6">
        <f t="shared" si="79"/>
        <v>63454</v>
      </c>
      <c r="I442" s="26">
        <f t="shared" si="80"/>
        <v>1.6190634146341463</v>
      </c>
      <c r="J442" t="s">
        <v>18</v>
      </c>
      <c r="K442">
        <v>3131</v>
      </c>
      <c r="L442" s="7">
        <f t="shared" si="81"/>
        <v>32.737144682210157</v>
      </c>
      <c r="M442" t="s">
        <v>19</v>
      </c>
      <c r="N442" t="s">
        <v>20</v>
      </c>
      <c r="O442">
        <v>1498798800</v>
      </c>
      <c r="P442">
        <v>1499662800</v>
      </c>
      <c r="Q442" s="15">
        <f t="shared" si="82"/>
        <v>43340.208333333328</v>
      </c>
      <c r="R442" s="11">
        <f t="shared" si="83"/>
        <v>43350.208333333328</v>
      </c>
      <c r="S442" t="b">
        <v>0</v>
      </c>
      <c r="T442" t="b">
        <v>0</v>
      </c>
      <c r="U442" t="s">
        <v>267</v>
      </c>
      <c r="V442" t="s">
        <v>2045</v>
      </c>
      <c r="W442" t="s">
        <v>2064</v>
      </c>
    </row>
    <row r="443" spans="1:23" x14ac:dyDescent="0.3">
      <c r="A443">
        <v>441</v>
      </c>
      <c r="B443" t="s">
        <v>929</v>
      </c>
      <c r="C443" s="2" t="s">
        <v>930</v>
      </c>
      <c r="D443" s="5">
        <v>7000</v>
      </c>
      <c r="E443" s="5">
        <v>1744</v>
      </c>
      <c r="F443">
        <f t="shared" si="91"/>
        <v>7000</v>
      </c>
      <c r="G443">
        <f t="shared" si="91"/>
        <v>1744</v>
      </c>
      <c r="H443" s="6">
        <f t="shared" si="79"/>
        <v>-5256</v>
      </c>
      <c r="I443" s="26">
        <f t="shared" si="80"/>
        <v>0.24914285714285714</v>
      </c>
      <c r="J443" t="s">
        <v>12</v>
      </c>
      <c r="K443">
        <v>32</v>
      </c>
      <c r="L443" s="7">
        <f t="shared" si="81"/>
        <v>218.75</v>
      </c>
      <c r="M443" t="s">
        <v>19</v>
      </c>
      <c r="N443" t="s">
        <v>20</v>
      </c>
      <c r="O443">
        <v>1335416400</v>
      </c>
      <c r="P443">
        <v>1337835600</v>
      </c>
      <c r="Q443" s="15">
        <f t="shared" si="82"/>
        <v>41449.208333333336</v>
      </c>
      <c r="R443" s="11">
        <f t="shared" si="83"/>
        <v>41477.208333333336</v>
      </c>
      <c r="S443" t="b">
        <v>0</v>
      </c>
      <c r="T443" t="b">
        <v>0</v>
      </c>
      <c r="U443" t="s">
        <v>63</v>
      </c>
      <c r="V443" t="s">
        <v>2041</v>
      </c>
      <c r="W443" t="s">
        <v>2050</v>
      </c>
    </row>
    <row r="444" spans="1:23" x14ac:dyDescent="0.3">
      <c r="A444">
        <v>442</v>
      </c>
      <c r="B444" t="s">
        <v>931</v>
      </c>
      <c r="C444" s="2" t="s">
        <v>932</v>
      </c>
      <c r="D444" s="5">
        <v>5400</v>
      </c>
      <c r="E444" s="5">
        <v>10731</v>
      </c>
      <c r="F444" s="3">
        <f>D444*1.07255</f>
        <v>5791.7699999999995</v>
      </c>
      <c r="G444" s="3">
        <f>E444*1.07255</f>
        <v>11509.534049999998</v>
      </c>
      <c r="H444" s="6">
        <f t="shared" si="79"/>
        <v>5717.7640499999989</v>
      </c>
      <c r="I444" s="26">
        <f t="shared" si="80"/>
        <v>1.987222222222222</v>
      </c>
      <c r="J444" t="s">
        <v>18</v>
      </c>
      <c r="K444">
        <v>143</v>
      </c>
      <c r="L444" s="7">
        <f t="shared" si="81"/>
        <v>40.501888111888107</v>
      </c>
      <c r="M444" t="s">
        <v>105</v>
      </c>
      <c r="N444" t="s">
        <v>106</v>
      </c>
      <c r="O444">
        <v>1504328400</v>
      </c>
      <c r="P444">
        <v>1505710800</v>
      </c>
      <c r="Q444" s="15">
        <f t="shared" si="82"/>
        <v>43404.208333333328</v>
      </c>
      <c r="R444" s="11">
        <f t="shared" si="83"/>
        <v>43420.208333333328</v>
      </c>
      <c r="S444" t="b">
        <v>0</v>
      </c>
      <c r="T444" t="b">
        <v>0</v>
      </c>
      <c r="U444" t="s">
        <v>31</v>
      </c>
      <c r="V444" t="s">
        <v>2043</v>
      </c>
      <c r="W444" t="s">
        <v>2044</v>
      </c>
    </row>
    <row r="445" spans="1:23" x14ac:dyDescent="0.3">
      <c r="A445">
        <v>443</v>
      </c>
      <c r="B445" t="s">
        <v>933</v>
      </c>
      <c r="C445" s="2" t="s">
        <v>934</v>
      </c>
      <c r="D445" s="5">
        <v>9300</v>
      </c>
      <c r="E445" s="5">
        <v>3232</v>
      </c>
      <c r="F445">
        <f t="shared" ref="F445:G448" si="92">D445</f>
        <v>9300</v>
      </c>
      <c r="G445">
        <f t="shared" si="92"/>
        <v>3232</v>
      </c>
      <c r="H445" s="6">
        <f t="shared" si="79"/>
        <v>-6068</v>
      </c>
      <c r="I445" s="26">
        <f t="shared" si="80"/>
        <v>0.34752688172043011</v>
      </c>
      <c r="J445" t="s">
        <v>72</v>
      </c>
      <c r="K445">
        <v>90</v>
      </c>
      <c r="L445" s="7">
        <f t="shared" si="81"/>
        <v>103.33333333333333</v>
      </c>
      <c r="M445" t="s">
        <v>19</v>
      </c>
      <c r="N445" t="s">
        <v>20</v>
      </c>
      <c r="O445">
        <v>1285822800</v>
      </c>
      <c r="P445">
        <v>1287464400</v>
      </c>
      <c r="Q445" s="15">
        <f t="shared" si="82"/>
        <v>40875.208333333336</v>
      </c>
      <c r="R445" s="11">
        <f t="shared" si="83"/>
        <v>40894.208333333336</v>
      </c>
      <c r="S445" t="b">
        <v>0</v>
      </c>
      <c r="T445" t="b">
        <v>0</v>
      </c>
      <c r="U445" t="s">
        <v>31</v>
      </c>
      <c r="V445" t="s">
        <v>2043</v>
      </c>
      <c r="W445" t="s">
        <v>2044</v>
      </c>
    </row>
    <row r="446" spans="1:23" x14ac:dyDescent="0.3">
      <c r="A446">
        <v>444</v>
      </c>
      <c r="B446" t="s">
        <v>746</v>
      </c>
      <c r="C446" s="2" t="s">
        <v>935</v>
      </c>
      <c r="D446" s="5">
        <v>6200</v>
      </c>
      <c r="E446" s="5">
        <v>10938</v>
      </c>
      <c r="F446">
        <f t="shared" si="92"/>
        <v>6200</v>
      </c>
      <c r="G446">
        <f t="shared" si="92"/>
        <v>10938</v>
      </c>
      <c r="H446" s="6">
        <f t="shared" si="79"/>
        <v>4738</v>
      </c>
      <c r="I446" s="26">
        <f t="shared" si="80"/>
        <v>1.7641935483870967</v>
      </c>
      <c r="J446" t="s">
        <v>18</v>
      </c>
      <c r="K446">
        <v>296</v>
      </c>
      <c r="L446" s="7">
        <f t="shared" si="81"/>
        <v>20.945945945945947</v>
      </c>
      <c r="M446" t="s">
        <v>19</v>
      </c>
      <c r="N446" t="s">
        <v>20</v>
      </c>
      <c r="O446">
        <v>1311483600</v>
      </c>
      <c r="P446">
        <v>1311656400</v>
      </c>
      <c r="Q446" s="15">
        <f t="shared" si="82"/>
        <v>41172.208333333336</v>
      </c>
      <c r="R446" s="11">
        <f t="shared" si="83"/>
        <v>41174.208333333336</v>
      </c>
      <c r="S446" t="b">
        <v>0</v>
      </c>
      <c r="T446" t="b">
        <v>1</v>
      </c>
      <c r="U446" t="s">
        <v>58</v>
      </c>
      <c r="V446" t="s">
        <v>2039</v>
      </c>
      <c r="W446" t="s">
        <v>2049</v>
      </c>
    </row>
    <row r="447" spans="1:23" ht="31.2" x14ac:dyDescent="0.3">
      <c r="A447">
        <v>445</v>
      </c>
      <c r="B447" t="s">
        <v>936</v>
      </c>
      <c r="C447" s="2" t="s">
        <v>937</v>
      </c>
      <c r="D447" s="5">
        <v>2100</v>
      </c>
      <c r="E447" s="5">
        <v>10739</v>
      </c>
      <c r="F447">
        <f t="shared" si="92"/>
        <v>2100</v>
      </c>
      <c r="G447">
        <f t="shared" si="92"/>
        <v>10739</v>
      </c>
      <c r="H447" s="6">
        <f t="shared" si="79"/>
        <v>8639</v>
      </c>
      <c r="I447" s="26">
        <f t="shared" si="80"/>
        <v>5.1138095238095236</v>
      </c>
      <c r="J447" t="s">
        <v>18</v>
      </c>
      <c r="K447">
        <v>170</v>
      </c>
      <c r="L447" s="7">
        <f t="shared" si="81"/>
        <v>12.352941176470589</v>
      </c>
      <c r="M447" t="s">
        <v>19</v>
      </c>
      <c r="N447" t="s">
        <v>20</v>
      </c>
      <c r="O447">
        <v>1291356000</v>
      </c>
      <c r="P447">
        <v>1293170400</v>
      </c>
      <c r="Q447" s="15">
        <f t="shared" si="82"/>
        <v>40939.25</v>
      </c>
      <c r="R447" s="11">
        <f t="shared" si="83"/>
        <v>40960.25</v>
      </c>
      <c r="S447" t="b">
        <v>0</v>
      </c>
      <c r="T447" t="b">
        <v>1</v>
      </c>
      <c r="U447" t="s">
        <v>31</v>
      </c>
      <c r="V447" t="s">
        <v>2043</v>
      </c>
      <c r="W447" t="s">
        <v>2044</v>
      </c>
    </row>
    <row r="448" spans="1:23" x14ac:dyDescent="0.3">
      <c r="A448">
        <v>446</v>
      </c>
      <c r="B448" t="s">
        <v>938</v>
      </c>
      <c r="C448" s="2" t="s">
        <v>939</v>
      </c>
      <c r="D448" s="5">
        <v>6800</v>
      </c>
      <c r="E448" s="5">
        <v>5579</v>
      </c>
      <c r="F448">
        <f t="shared" si="92"/>
        <v>6800</v>
      </c>
      <c r="G448">
        <f t="shared" si="92"/>
        <v>5579</v>
      </c>
      <c r="H448" s="6">
        <f t="shared" si="79"/>
        <v>-1221</v>
      </c>
      <c r="I448" s="26">
        <f t="shared" si="80"/>
        <v>0.82044117647058823</v>
      </c>
      <c r="J448" t="s">
        <v>12</v>
      </c>
      <c r="K448">
        <v>186</v>
      </c>
      <c r="L448" s="7">
        <f t="shared" si="81"/>
        <v>36.55913978494624</v>
      </c>
      <c r="M448" t="s">
        <v>19</v>
      </c>
      <c r="N448" t="s">
        <v>20</v>
      </c>
      <c r="O448">
        <v>1355810400</v>
      </c>
      <c r="P448">
        <v>1355983200</v>
      </c>
      <c r="Q448" s="15">
        <f t="shared" si="82"/>
        <v>41685.25</v>
      </c>
      <c r="R448" s="11">
        <f t="shared" si="83"/>
        <v>41687.25</v>
      </c>
      <c r="S448" t="b">
        <v>0</v>
      </c>
      <c r="T448" t="b">
        <v>0</v>
      </c>
      <c r="U448" t="s">
        <v>63</v>
      </c>
      <c r="V448" t="s">
        <v>2041</v>
      </c>
      <c r="W448" t="s">
        <v>2050</v>
      </c>
    </row>
    <row r="449" spans="1:23" ht="31.2" x14ac:dyDescent="0.3">
      <c r="A449">
        <v>447</v>
      </c>
      <c r="B449" t="s">
        <v>940</v>
      </c>
      <c r="C449" s="2" t="s">
        <v>941</v>
      </c>
      <c r="D449" s="5">
        <v>155200</v>
      </c>
      <c r="E449" s="5">
        <v>37754</v>
      </c>
      <c r="F449" s="3">
        <f>D449*1.20458</f>
        <v>186950.81599999999</v>
      </c>
      <c r="G449" s="3">
        <f>E449*1.20458</f>
        <v>45477.713320000003</v>
      </c>
      <c r="H449" s="6">
        <f t="shared" si="79"/>
        <v>-141473.10267999998</v>
      </c>
      <c r="I449" s="26">
        <f t="shared" si="80"/>
        <v>0.24326030927835054</v>
      </c>
      <c r="J449" t="s">
        <v>72</v>
      </c>
      <c r="K449">
        <v>439</v>
      </c>
      <c r="L449" s="7">
        <f t="shared" si="81"/>
        <v>425.85607289293847</v>
      </c>
      <c r="M449" t="s">
        <v>38</v>
      </c>
      <c r="N449" t="s">
        <v>39</v>
      </c>
      <c r="O449">
        <v>1513663200</v>
      </c>
      <c r="P449">
        <v>1515045600</v>
      </c>
      <c r="Q449" s="15">
        <f t="shared" si="82"/>
        <v>43512.25</v>
      </c>
      <c r="R449" s="11">
        <f t="shared" si="83"/>
        <v>43528.25</v>
      </c>
      <c r="S449" t="b">
        <v>0</v>
      </c>
      <c r="T449" t="b">
        <v>0</v>
      </c>
      <c r="U449" t="s">
        <v>267</v>
      </c>
      <c r="V449" t="s">
        <v>2045</v>
      </c>
      <c r="W449" t="s">
        <v>2064</v>
      </c>
    </row>
    <row r="450" spans="1:23" x14ac:dyDescent="0.3">
      <c r="A450">
        <v>448</v>
      </c>
      <c r="B450" t="s">
        <v>942</v>
      </c>
      <c r="C450" s="2" t="s">
        <v>943</v>
      </c>
      <c r="D450" s="5">
        <v>89900</v>
      </c>
      <c r="E450" s="5">
        <v>45384</v>
      </c>
      <c r="F450">
        <f>D450</f>
        <v>89900</v>
      </c>
      <c r="G450">
        <f>E450</f>
        <v>45384</v>
      </c>
      <c r="H450" s="6">
        <f t="shared" ref="H450:H513" si="93">G450-F450</f>
        <v>-44516</v>
      </c>
      <c r="I450" s="26">
        <f t="shared" ref="I450:I513" si="94">G450/F450</f>
        <v>0.50482758620689661</v>
      </c>
      <c r="J450" t="s">
        <v>12</v>
      </c>
      <c r="K450">
        <v>605</v>
      </c>
      <c r="L450" s="7">
        <f t="shared" ref="L450:L513" si="95">IF(G450=0,0,F450/K450)</f>
        <v>148.59504132231405</v>
      </c>
      <c r="M450" t="s">
        <v>19</v>
      </c>
      <c r="N450" t="s">
        <v>20</v>
      </c>
      <c r="O450">
        <v>1365915600</v>
      </c>
      <c r="P450">
        <v>1366088400</v>
      </c>
      <c r="Q450" s="15">
        <f t="shared" ref="Q450:Q513" si="96">(((O450/60)/60)/24)+DATE(1970,15,1)</f>
        <v>41802.208333333336</v>
      </c>
      <c r="R450" s="11">
        <f t="shared" ref="R450:R513" si="97">(((P450/60)/60)/24)+DATE(1970,15,1)</f>
        <v>41804.208333333336</v>
      </c>
      <c r="S450" t="b">
        <v>0</v>
      </c>
      <c r="T450" t="b">
        <v>1</v>
      </c>
      <c r="U450" t="s">
        <v>87</v>
      </c>
      <c r="V450" t="s">
        <v>2054</v>
      </c>
      <c r="W450" t="s">
        <v>2055</v>
      </c>
    </row>
    <row r="451" spans="1:23" x14ac:dyDescent="0.3">
      <c r="A451">
        <v>449</v>
      </c>
      <c r="B451" t="s">
        <v>944</v>
      </c>
      <c r="C451" s="2" t="s">
        <v>945</v>
      </c>
      <c r="D451" s="5">
        <v>900</v>
      </c>
      <c r="E451" s="5">
        <v>8703</v>
      </c>
      <c r="F451" s="3">
        <f>D451*0.144105</f>
        <v>129.69450000000001</v>
      </c>
      <c r="G451" s="3">
        <f>E451*0.144105</f>
        <v>1254.1458150000001</v>
      </c>
      <c r="H451" s="6">
        <f t="shared" si="93"/>
        <v>1124.451315</v>
      </c>
      <c r="I451" s="26">
        <f t="shared" si="94"/>
        <v>9.67</v>
      </c>
      <c r="J451" t="s">
        <v>18</v>
      </c>
      <c r="K451">
        <v>86</v>
      </c>
      <c r="L451" s="7">
        <f t="shared" si="95"/>
        <v>1.5080755813953488</v>
      </c>
      <c r="M451" t="s">
        <v>34</v>
      </c>
      <c r="N451" t="s">
        <v>35</v>
      </c>
      <c r="O451">
        <v>1551852000</v>
      </c>
      <c r="P451">
        <v>1553317200</v>
      </c>
      <c r="Q451" s="15">
        <f t="shared" si="96"/>
        <v>43954.25</v>
      </c>
      <c r="R451" s="11">
        <f t="shared" si="97"/>
        <v>43971.208333333328</v>
      </c>
      <c r="S451" t="b">
        <v>0</v>
      </c>
      <c r="T451" t="b">
        <v>0</v>
      </c>
      <c r="U451" t="s">
        <v>87</v>
      </c>
      <c r="V451" t="s">
        <v>2054</v>
      </c>
      <c r="W451" t="s">
        <v>2055</v>
      </c>
    </row>
    <row r="452" spans="1:23" x14ac:dyDescent="0.3">
      <c r="A452">
        <v>450</v>
      </c>
      <c r="B452" t="s">
        <v>946</v>
      </c>
      <c r="C452" s="2" t="s">
        <v>947</v>
      </c>
      <c r="D452" s="5">
        <v>100</v>
      </c>
      <c r="E452" s="5">
        <v>4</v>
      </c>
      <c r="F452" s="3">
        <f>D452*0.7464</f>
        <v>74.64</v>
      </c>
      <c r="G452" s="3">
        <f>E452*0.7464</f>
        <v>2.9855999999999998</v>
      </c>
      <c r="H452" s="6">
        <f t="shared" si="93"/>
        <v>-71.654399999999995</v>
      </c>
      <c r="I452" s="26">
        <f t="shared" si="94"/>
        <v>3.9999999999999994E-2</v>
      </c>
      <c r="J452" t="s">
        <v>12</v>
      </c>
      <c r="K452">
        <v>1</v>
      </c>
      <c r="L452" s="7">
        <f t="shared" si="95"/>
        <v>74.64</v>
      </c>
      <c r="M452" t="s">
        <v>13</v>
      </c>
      <c r="N452" t="s">
        <v>14</v>
      </c>
      <c r="O452">
        <v>1540098000</v>
      </c>
      <c r="P452">
        <v>1542088800</v>
      </c>
      <c r="Q452" s="15">
        <f t="shared" si="96"/>
        <v>43818.208333333328</v>
      </c>
      <c r="R452" s="11">
        <f t="shared" si="97"/>
        <v>43841.25</v>
      </c>
      <c r="S452" t="b">
        <v>0</v>
      </c>
      <c r="T452" t="b">
        <v>0</v>
      </c>
      <c r="U452" t="s">
        <v>69</v>
      </c>
      <c r="V452" t="s">
        <v>2045</v>
      </c>
      <c r="W452" t="s">
        <v>2053</v>
      </c>
    </row>
    <row r="453" spans="1:23" x14ac:dyDescent="0.3">
      <c r="A453">
        <v>451</v>
      </c>
      <c r="B453" t="s">
        <v>948</v>
      </c>
      <c r="C453" s="2" t="s">
        <v>949</v>
      </c>
      <c r="D453" s="5">
        <v>148400</v>
      </c>
      <c r="E453" s="5">
        <v>182302</v>
      </c>
      <c r="F453">
        <f t="shared" ref="F453:F468" si="98">D453</f>
        <v>148400</v>
      </c>
      <c r="G453">
        <f t="shared" ref="G453:G468" si="99">E453</f>
        <v>182302</v>
      </c>
      <c r="H453" s="6">
        <f t="shared" si="93"/>
        <v>33902</v>
      </c>
      <c r="I453" s="26">
        <f t="shared" si="94"/>
        <v>1.2284501347708894</v>
      </c>
      <c r="J453" t="s">
        <v>18</v>
      </c>
      <c r="K453">
        <v>6286</v>
      </c>
      <c r="L453" s="7">
        <f t="shared" si="95"/>
        <v>23.608017817371937</v>
      </c>
      <c r="M453" t="s">
        <v>19</v>
      </c>
      <c r="N453" t="s">
        <v>20</v>
      </c>
      <c r="O453">
        <v>1500440400</v>
      </c>
      <c r="P453">
        <v>1503118800</v>
      </c>
      <c r="Q453" s="15">
        <f t="shared" si="96"/>
        <v>43359.208333333328</v>
      </c>
      <c r="R453" s="11">
        <f t="shared" si="97"/>
        <v>43390.208333333328</v>
      </c>
      <c r="S453" t="b">
        <v>0</v>
      </c>
      <c r="T453" t="b">
        <v>0</v>
      </c>
      <c r="U453" t="s">
        <v>21</v>
      </c>
      <c r="V453" t="s">
        <v>2039</v>
      </c>
      <c r="W453" t="s">
        <v>2040</v>
      </c>
    </row>
    <row r="454" spans="1:23" ht="31.2" x14ac:dyDescent="0.3">
      <c r="A454">
        <v>452</v>
      </c>
      <c r="B454" t="s">
        <v>950</v>
      </c>
      <c r="C454" s="2" t="s">
        <v>951</v>
      </c>
      <c r="D454" s="5">
        <v>4800</v>
      </c>
      <c r="E454" s="5">
        <v>3045</v>
      </c>
      <c r="F454">
        <f t="shared" si="98"/>
        <v>4800</v>
      </c>
      <c r="G454">
        <f t="shared" si="99"/>
        <v>3045</v>
      </c>
      <c r="H454" s="6">
        <f t="shared" si="93"/>
        <v>-1755</v>
      </c>
      <c r="I454" s="26">
        <f t="shared" si="94"/>
        <v>0.63437500000000002</v>
      </c>
      <c r="J454" t="s">
        <v>12</v>
      </c>
      <c r="K454">
        <v>31</v>
      </c>
      <c r="L454" s="7">
        <f t="shared" si="95"/>
        <v>154.83870967741936</v>
      </c>
      <c r="M454" t="s">
        <v>19</v>
      </c>
      <c r="N454" t="s">
        <v>20</v>
      </c>
      <c r="O454">
        <v>1278392400</v>
      </c>
      <c r="P454">
        <v>1278478800</v>
      </c>
      <c r="Q454" s="15">
        <f t="shared" si="96"/>
        <v>40789.208333333336</v>
      </c>
      <c r="R454" s="11">
        <f t="shared" si="97"/>
        <v>40790.208333333336</v>
      </c>
      <c r="S454" t="b">
        <v>0</v>
      </c>
      <c r="T454" t="b">
        <v>0</v>
      </c>
      <c r="U454" t="s">
        <v>51</v>
      </c>
      <c r="V454" t="s">
        <v>2045</v>
      </c>
      <c r="W454" t="s">
        <v>2048</v>
      </c>
    </row>
    <row r="455" spans="1:23" ht="31.2" x14ac:dyDescent="0.3">
      <c r="A455">
        <v>453</v>
      </c>
      <c r="B455" t="s">
        <v>952</v>
      </c>
      <c r="C455" s="2" t="s">
        <v>953</v>
      </c>
      <c r="D455" s="5">
        <v>182400</v>
      </c>
      <c r="E455" s="5">
        <v>102749</v>
      </c>
      <c r="F455">
        <f t="shared" si="98"/>
        <v>182400</v>
      </c>
      <c r="G455">
        <f t="shared" si="99"/>
        <v>102749</v>
      </c>
      <c r="H455" s="6">
        <f t="shared" si="93"/>
        <v>-79651</v>
      </c>
      <c r="I455" s="26">
        <f t="shared" si="94"/>
        <v>0.56331688596491225</v>
      </c>
      <c r="J455" t="s">
        <v>12</v>
      </c>
      <c r="K455">
        <v>1181</v>
      </c>
      <c r="L455" s="7">
        <f t="shared" si="95"/>
        <v>154.44538526672312</v>
      </c>
      <c r="M455" t="s">
        <v>19</v>
      </c>
      <c r="N455" t="s">
        <v>20</v>
      </c>
      <c r="O455">
        <v>1480572000</v>
      </c>
      <c r="P455">
        <v>1484114400</v>
      </c>
      <c r="Q455" s="15">
        <f t="shared" si="96"/>
        <v>43129.25</v>
      </c>
      <c r="R455" s="11">
        <f t="shared" si="97"/>
        <v>43170.25</v>
      </c>
      <c r="S455" t="b">
        <v>0</v>
      </c>
      <c r="T455" t="b">
        <v>0</v>
      </c>
      <c r="U455" t="s">
        <v>472</v>
      </c>
      <c r="V455" t="s">
        <v>2045</v>
      </c>
      <c r="W455" t="s">
        <v>2067</v>
      </c>
    </row>
    <row r="456" spans="1:23" x14ac:dyDescent="0.3">
      <c r="A456">
        <v>454</v>
      </c>
      <c r="B456" t="s">
        <v>954</v>
      </c>
      <c r="C456" s="2" t="s">
        <v>955</v>
      </c>
      <c r="D456" s="5">
        <v>4000</v>
      </c>
      <c r="E456" s="5">
        <v>1763</v>
      </c>
      <c r="F456">
        <f t="shared" si="98"/>
        <v>4000</v>
      </c>
      <c r="G456">
        <f t="shared" si="99"/>
        <v>1763</v>
      </c>
      <c r="H456" s="6">
        <f t="shared" si="93"/>
        <v>-2237</v>
      </c>
      <c r="I456" s="26">
        <f t="shared" si="94"/>
        <v>0.44074999999999998</v>
      </c>
      <c r="J456" t="s">
        <v>12</v>
      </c>
      <c r="K456">
        <v>39</v>
      </c>
      <c r="L456" s="7">
        <f t="shared" si="95"/>
        <v>102.56410256410257</v>
      </c>
      <c r="M456" t="s">
        <v>19</v>
      </c>
      <c r="N456" t="s">
        <v>20</v>
      </c>
      <c r="O456">
        <v>1382331600</v>
      </c>
      <c r="P456">
        <v>1385445600</v>
      </c>
      <c r="Q456" s="15">
        <f t="shared" si="96"/>
        <v>41992.208333333336</v>
      </c>
      <c r="R456" s="11">
        <f t="shared" si="97"/>
        <v>42028.25</v>
      </c>
      <c r="S456" t="b">
        <v>0</v>
      </c>
      <c r="T456" t="b">
        <v>1</v>
      </c>
      <c r="U456" t="s">
        <v>51</v>
      </c>
      <c r="V456" t="s">
        <v>2045</v>
      </c>
      <c r="W456" t="s">
        <v>2048</v>
      </c>
    </row>
    <row r="457" spans="1:23" x14ac:dyDescent="0.3">
      <c r="A457">
        <v>455</v>
      </c>
      <c r="B457" t="s">
        <v>956</v>
      </c>
      <c r="C457" s="2" t="s">
        <v>957</v>
      </c>
      <c r="D457" s="5">
        <v>116500</v>
      </c>
      <c r="E457" s="5">
        <v>137904</v>
      </c>
      <c r="F457">
        <f t="shared" si="98"/>
        <v>116500</v>
      </c>
      <c r="G457">
        <f t="shared" si="99"/>
        <v>137904</v>
      </c>
      <c r="H457" s="6">
        <f t="shared" si="93"/>
        <v>21404</v>
      </c>
      <c r="I457" s="26">
        <f t="shared" si="94"/>
        <v>1.1837253218884121</v>
      </c>
      <c r="J457" t="s">
        <v>18</v>
      </c>
      <c r="K457">
        <v>3727</v>
      </c>
      <c r="L457" s="7">
        <f t="shared" si="95"/>
        <v>31.258384759860476</v>
      </c>
      <c r="M457" t="s">
        <v>19</v>
      </c>
      <c r="N457" t="s">
        <v>20</v>
      </c>
      <c r="O457">
        <v>1316754000</v>
      </c>
      <c r="P457">
        <v>1318741200</v>
      </c>
      <c r="Q457" s="15">
        <f t="shared" si="96"/>
        <v>41233.208333333336</v>
      </c>
      <c r="R457" s="11">
        <f t="shared" si="97"/>
        <v>41256.208333333336</v>
      </c>
      <c r="S457" t="b">
        <v>0</v>
      </c>
      <c r="T457" t="b">
        <v>0</v>
      </c>
      <c r="U457" t="s">
        <v>31</v>
      </c>
      <c r="V457" t="s">
        <v>2043</v>
      </c>
      <c r="W457" t="s">
        <v>2044</v>
      </c>
    </row>
    <row r="458" spans="1:23" ht="31.2" x14ac:dyDescent="0.3">
      <c r="A458">
        <v>456</v>
      </c>
      <c r="B458" t="s">
        <v>958</v>
      </c>
      <c r="C458" s="2" t="s">
        <v>959</v>
      </c>
      <c r="D458" s="5">
        <v>146400</v>
      </c>
      <c r="E458" s="5">
        <v>152438</v>
      </c>
      <c r="F458">
        <f t="shared" si="98"/>
        <v>146400</v>
      </c>
      <c r="G458">
        <f t="shared" si="99"/>
        <v>152438</v>
      </c>
      <c r="H458" s="6">
        <f t="shared" si="93"/>
        <v>6038</v>
      </c>
      <c r="I458" s="26">
        <f t="shared" si="94"/>
        <v>1.041243169398907</v>
      </c>
      <c r="J458" t="s">
        <v>18</v>
      </c>
      <c r="K458">
        <v>1605</v>
      </c>
      <c r="L458" s="7">
        <f t="shared" si="95"/>
        <v>91.214953271028037</v>
      </c>
      <c r="M458" t="s">
        <v>19</v>
      </c>
      <c r="N458" t="s">
        <v>20</v>
      </c>
      <c r="O458">
        <v>1518242400</v>
      </c>
      <c r="P458">
        <v>1518242400</v>
      </c>
      <c r="Q458" s="15">
        <f t="shared" si="96"/>
        <v>43565.25</v>
      </c>
      <c r="R458" s="11">
        <f t="shared" si="97"/>
        <v>43565.25</v>
      </c>
      <c r="S458" t="b">
        <v>0</v>
      </c>
      <c r="T458" t="b">
        <v>1</v>
      </c>
      <c r="U458" t="s">
        <v>58</v>
      </c>
      <c r="V458" t="s">
        <v>2039</v>
      </c>
      <c r="W458" t="s">
        <v>2049</v>
      </c>
    </row>
    <row r="459" spans="1:23" x14ac:dyDescent="0.3">
      <c r="A459">
        <v>457</v>
      </c>
      <c r="B459" t="s">
        <v>960</v>
      </c>
      <c r="C459" s="2" t="s">
        <v>961</v>
      </c>
      <c r="D459" s="5">
        <v>5000</v>
      </c>
      <c r="E459" s="5">
        <v>1332</v>
      </c>
      <c r="F459">
        <f t="shared" si="98"/>
        <v>5000</v>
      </c>
      <c r="G459">
        <f t="shared" si="99"/>
        <v>1332</v>
      </c>
      <c r="H459" s="6">
        <f t="shared" si="93"/>
        <v>-3668</v>
      </c>
      <c r="I459" s="26">
        <f t="shared" si="94"/>
        <v>0.26640000000000003</v>
      </c>
      <c r="J459" t="s">
        <v>12</v>
      </c>
      <c r="K459">
        <v>46</v>
      </c>
      <c r="L459" s="7">
        <f t="shared" si="95"/>
        <v>108.69565217391305</v>
      </c>
      <c r="M459" t="s">
        <v>19</v>
      </c>
      <c r="N459" t="s">
        <v>20</v>
      </c>
      <c r="O459">
        <v>1476421200</v>
      </c>
      <c r="P459">
        <v>1476594000</v>
      </c>
      <c r="Q459" s="15">
        <f t="shared" si="96"/>
        <v>43081.208333333328</v>
      </c>
      <c r="R459" s="11">
        <f t="shared" si="97"/>
        <v>43083.208333333328</v>
      </c>
      <c r="S459" t="b">
        <v>0</v>
      </c>
      <c r="T459" t="b">
        <v>0</v>
      </c>
      <c r="U459" t="s">
        <v>31</v>
      </c>
      <c r="V459" t="s">
        <v>2043</v>
      </c>
      <c r="W459" t="s">
        <v>2044</v>
      </c>
    </row>
    <row r="460" spans="1:23" x14ac:dyDescent="0.3">
      <c r="A460">
        <v>458</v>
      </c>
      <c r="B460" t="s">
        <v>962</v>
      </c>
      <c r="C460" s="2" t="s">
        <v>963</v>
      </c>
      <c r="D460" s="5">
        <v>33800</v>
      </c>
      <c r="E460" s="5">
        <v>118706</v>
      </c>
      <c r="F460">
        <f t="shared" si="98"/>
        <v>33800</v>
      </c>
      <c r="G460">
        <f t="shared" si="99"/>
        <v>118706</v>
      </c>
      <c r="H460" s="6">
        <f t="shared" si="93"/>
        <v>84906</v>
      </c>
      <c r="I460" s="26">
        <f t="shared" si="94"/>
        <v>3.5120118343195266</v>
      </c>
      <c r="J460" t="s">
        <v>18</v>
      </c>
      <c r="K460">
        <v>2120</v>
      </c>
      <c r="L460" s="7">
        <f t="shared" si="95"/>
        <v>15.943396226415095</v>
      </c>
      <c r="M460" t="s">
        <v>19</v>
      </c>
      <c r="N460" t="s">
        <v>20</v>
      </c>
      <c r="O460">
        <v>1269752400</v>
      </c>
      <c r="P460">
        <v>1273554000</v>
      </c>
      <c r="Q460" s="15">
        <f t="shared" si="96"/>
        <v>40689.208333333336</v>
      </c>
      <c r="R460" s="11">
        <f t="shared" si="97"/>
        <v>40733.208333333336</v>
      </c>
      <c r="S460" t="b">
        <v>0</v>
      </c>
      <c r="T460" t="b">
        <v>0</v>
      </c>
      <c r="U460" t="s">
        <v>31</v>
      </c>
      <c r="V460" t="s">
        <v>2043</v>
      </c>
      <c r="W460" t="s">
        <v>2044</v>
      </c>
    </row>
    <row r="461" spans="1:23" x14ac:dyDescent="0.3">
      <c r="A461">
        <v>459</v>
      </c>
      <c r="B461" t="s">
        <v>964</v>
      </c>
      <c r="C461" s="2" t="s">
        <v>965</v>
      </c>
      <c r="D461" s="5">
        <v>6300</v>
      </c>
      <c r="E461" s="5">
        <v>5674</v>
      </c>
      <c r="F461">
        <f t="shared" si="98"/>
        <v>6300</v>
      </c>
      <c r="G461">
        <f t="shared" si="99"/>
        <v>5674</v>
      </c>
      <c r="H461" s="6">
        <f t="shared" si="93"/>
        <v>-626</v>
      </c>
      <c r="I461" s="26">
        <f t="shared" si="94"/>
        <v>0.90063492063492068</v>
      </c>
      <c r="J461" t="s">
        <v>12</v>
      </c>
      <c r="K461">
        <v>105</v>
      </c>
      <c r="L461" s="7">
        <f t="shared" si="95"/>
        <v>60</v>
      </c>
      <c r="M461" t="s">
        <v>19</v>
      </c>
      <c r="N461" t="s">
        <v>20</v>
      </c>
      <c r="O461">
        <v>1419746400</v>
      </c>
      <c r="P461">
        <v>1421906400</v>
      </c>
      <c r="Q461" s="15">
        <f t="shared" si="96"/>
        <v>42425.25</v>
      </c>
      <c r="R461" s="11">
        <f t="shared" si="97"/>
        <v>42450.25</v>
      </c>
      <c r="S461" t="b">
        <v>0</v>
      </c>
      <c r="T461" t="b">
        <v>0</v>
      </c>
      <c r="U461" t="s">
        <v>40</v>
      </c>
      <c r="V461" t="s">
        <v>2045</v>
      </c>
      <c r="W461" t="s">
        <v>2046</v>
      </c>
    </row>
    <row r="462" spans="1:23" x14ac:dyDescent="0.3">
      <c r="A462">
        <v>460</v>
      </c>
      <c r="B462" t="s">
        <v>966</v>
      </c>
      <c r="C462" s="2" t="s">
        <v>967</v>
      </c>
      <c r="D462" s="5">
        <v>2400</v>
      </c>
      <c r="E462" s="5">
        <v>4119</v>
      </c>
      <c r="F462">
        <f t="shared" si="98"/>
        <v>2400</v>
      </c>
      <c r="G462">
        <f t="shared" si="99"/>
        <v>4119</v>
      </c>
      <c r="H462" s="6">
        <f t="shared" si="93"/>
        <v>1719</v>
      </c>
      <c r="I462" s="26">
        <f t="shared" si="94"/>
        <v>1.7162500000000001</v>
      </c>
      <c r="J462" t="s">
        <v>18</v>
      </c>
      <c r="K462">
        <v>50</v>
      </c>
      <c r="L462" s="7">
        <f t="shared" si="95"/>
        <v>48</v>
      </c>
      <c r="M462" t="s">
        <v>19</v>
      </c>
      <c r="N462" t="s">
        <v>20</v>
      </c>
      <c r="O462">
        <v>1281330000</v>
      </c>
      <c r="P462">
        <v>1281589200</v>
      </c>
      <c r="Q462" s="15">
        <f t="shared" si="96"/>
        <v>40823.208333333336</v>
      </c>
      <c r="R462" s="11">
        <f t="shared" si="97"/>
        <v>40826.208333333336</v>
      </c>
      <c r="S462" t="b">
        <v>0</v>
      </c>
      <c r="T462" t="b">
        <v>0</v>
      </c>
      <c r="U462" t="s">
        <v>31</v>
      </c>
      <c r="V462" t="s">
        <v>2043</v>
      </c>
      <c r="W462" t="s">
        <v>2044</v>
      </c>
    </row>
    <row r="463" spans="1:23" x14ac:dyDescent="0.3">
      <c r="A463">
        <v>461</v>
      </c>
      <c r="B463" t="s">
        <v>968</v>
      </c>
      <c r="C463" s="2" t="s">
        <v>969</v>
      </c>
      <c r="D463" s="5">
        <v>98800</v>
      </c>
      <c r="E463" s="5">
        <v>139354</v>
      </c>
      <c r="F463">
        <f t="shared" si="98"/>
        <v>98800</v>
      </c>
      <c r="G463">
        <f t="shared" si="99"/>
        <v>139354</v>
      </c>
      <c r="H463" s="6">
        <f t="shared" si="93"/>
        <v>40554</v>
      </c>
      <c r="I463" s="26">
        <f t="shared" si="94"/>
        <v>1.4104655870445344</v>
      </c>
      <c r="J463" t="s">
        <v>18</v>
      </c>
      <c r="K463">
        <v>2080</v>
      </c>
      <c r="L463" s="7">
        <f t="shared" si="95"/>
        <v>47.5</v>
      </c>
      <c r="M463" t="s">
        <v>19</v>
      </c>
      <c r="N463" t="s">
        <v>20</v>
      </c>
      <c r="O463">
        <v>1398661200</v>
      </c>
      <c r="P463">
        <v>1400389200</v>
      </c>
      <c r="Q463" s="15">
        <f t="shared" si="96"/>
        <v>42181.208333333336</v>
      </c>
      <c r="R463" s="11">
        <f t="shared" si="97"/>
        <v>42201.208333333336</v>
      </c>
      <c r="S463" t="b">
        <v>0</v>
      </c>
      <c r="T463" t="b">
        <v>0</v>
      </c>
      <c r="U463" t="s">
        <v>51</v>
      </c>
      <c r="V463" t="s">
        <v>2045</v>
      </c>
      <c r="W463" t="s">
        <v>2048</v>
      </c>
    </row>
    <row r="464" spans="1:23" x14ac:dyDescent="0.3">
      <c r="A464">
        <v>462</v>
      </c>
      <c r="B464" t="s">
        <v>970</v>
      </c>
      <c r="C464" s="2" t="s">
        <v>971</v>
      </c>
      <c r="D464" s="5">
        <v>188800</v>
      </c>
      <c r="E464" s="5">
        <v>57734</v>
      </c>
      <c r="F464">
        <f t="shared" si="98"/>
        <v>188800</v>
      </c>
      <c r="G464">
        <f t="shared" si="99"/>
        <v>57734</v>
      </c>
      <c r="H464" s="6">
        <f t="shared" si="93"/>
        <v>-131066</v>
      </c>
      <c r="I464" s="26">
        <f t="shared" si="94"/>
        <v>0.30579449152542371</v>
      </c>
      <c r="J464" t="s">
        <v>12</v>
      </c>
      <c r="K464">
        <v>535</v>
      </c>
      <c r="L464" s="7">
        <f t="shared" si="95"/>
        <v>352.89719626168227</v>
      </c>
      <c r="M464" t="s">
        <v>19</v>
      </c>
      <c r="N464" t="s">
        <v>20</v>
      </c>
      <c r="O464">
        <v>1359525600</v>
      </c>
      <c r="P464">
        <v>1362808800</v>
      </c>
      <c r="Q464" s="15">
        <f t="shared" si="96"/>
        <v>41728.25</v>
      </c>
      <c r="R464" s="11">
        <f t="shared" si="97"/>
        <v>41766.25</v>
      </c>
      <c r="S464" t="b">
        <v>0</v>
      </c>
      <c r="T464" t="b">
        <v>0</v>
      </c>
      <c r="U464" t="s">
        <v>290</v>
      </c>
      <c r="V464" t="s">
        <v>2054</v>
      </c>
      <c r="W464" t="s">
        <v>2065</v>
      </c>
    </row>
    <row r="465" spans="1:23" ht="31.2" x14ac:dyDescent="0.3">
      <c r="A465">
        <v>463</v>
      </c>
      <c r="B465" t="s">
        <v>972</v>
      </c>
      <c r="C465" s="2" t="s">
        <v>973</v>
      </c>
      <c r="D465" s="5">
        <v>134300</v>
      </c>
      <c r="E465" s="5">
        <v>145265</v>
      </c>
      <c r="F465">
        <f t="shared" si="98"/>
        <v>134300</v>
      </c>
      <c r="G465">
        <f t="shared" si="99"/>
        <v>145265</v>
      </c>
      <c r="H465" s="6">
        <f t="shared" si="93"/>
        <v>10965</v>
      </c>
      <c r="I465" s="26">
        <f t="shared" si="94"/>
        <v>1.0816455696202532</v>
      </c>
      <c r="J465" t="s">
        <v>18</v>
      </c>
      <c r="K465">
        <v>2105</v>
      </c>
      <c r="L465" s="7">
        <f t="shared" si="95"/>
        <v>63.800475059382421</v>
      </c>
      <c r="M465" t="s">
        <v>19</v>
      </c>
      <c r="N465" t="s">
        <v>20</v>
      </c>
      <c r="O465">
        <v>1388469600</v>
      </c>
      <c r="P465">
        <v>1388815200</v>
      </c>
      <c r="Q465" s="15">
        <f t="shared" si="96"/>
        <v>42063.25</v>
      </c>
      <c r="R465" s="11">
        <f t="shared" si="97"/>
        <v>42067.25</v>
      </c>
      <c r="S465" t="b">
        <v>0</v>
      </c>
      <c r="T465" t="b">
        <v>0</v>
      </c>
      <c r="U465" t="s">
        <v>69</v>
      </c>
      <c r="V465" t="s">
        <v>2045</v>
      </c>
      <c r="W465" t="s">
        <v>2053</v>
      </c>
    </row>
    <row r="466" spans="1:23" x14ac:dyDescent="0.3">
      <c r="A466">
        <v>464</v>
      </c>
      <c r="B466" t="s">
        <v>974</v>
      </c>
      <c r="C466" s="2" t="s">
        <v>975</v>
      </c>
      <c r="D466" s="5">
        <v>71200</v>
      </c>
      <c r="E466" s="5">
        <v>95020</v>
      </c>
      <c r="F466">
        <f t="shared" si="98"/>
        <v>71200</v>
      </c>
      <c r="G466">
        <f t="shared" si="99"/>
        <v>95020</v>
      </c>
      <c r="H466" s="6">
        <f t="shared" si="93"/>
        <v>23820</v>
      </c>
      <c r="I466" s="26">
        <f t="shared" si="94"/>
        <v>1.3345505617977529</v>
      </c>
      <c r="J466" t="s">
        <v>18</v>
      </c>
      <c r="K466">
        <v>2436</v>
      </c>
      <c r="L466" s="7">
        <f t="shared" si="95"/>
        <v>29.228243021346469</v>
      </c>
      <c r="M466" t="s">
        <v>19</v>
      </c>
      <c r="N466" t="s">
        <v>20</v>
      </c>
      <c r="O466">
        <v>1518328800</v>
      </c>
      <c r="P466">
        <v>1519538400</v>
      </c>
      <c r="Q466" s="15">
        <f t="shared" si="96"/>
        <v>43566.25</v>
      </c>
      <c r="R466" s="11">
        <f t="shared" si="97"/>
        <v>43580.25</v>
      </c>
      <c r="S466" t="b">
        <v>0</v>
      </c>
      <c r="T466" t="b">
        <v>0</v>
      </c>
      <c r="U466" t="s">
        <v>31</v>
      </c>
      <c r="V466" t="s">
        <v>2043</v>
      </c>
      <c r="W466" t="s">
        <v>2044</v>
      </c>
    </row>
    <row r="467" spans="1:23" x14ac:dyDescent="0.3">
      <c r="A467">
        <v>465</v>
      </c>
      <c r="B467" t="s">
        <v>976</v>
      </c>
      <c r="C467" s="2" t="s">
        <v>977</v>
      </c>
      <c r="D467" s="5">
        <v>4700</v>
      </c>
      <c r="E467" s="5">
        <v>8829</v>
      </c>
      <c r="F467">
        <f t="shared" si="98"/>
        <v>4700</v>
      </c>
      <c r="G467">
        <f t="shared" si="99"/>
        <v>8829</v>
      </c>
      <c r="H467" s="6">
        <f t="shared" si="93"/>
        <v>4129</v>
      </c>
      <c r="I467" s="26">
        <f t="shared" si="94"/>
        <v>1.8785106382978722</v>
      </c>
      <c r="J467" t="s">
        <v>18</v>
      </c>
      <c r="K467">
        <v>80</v>
      </c>
      <c r="L467" s="7">
        <f t="shared" si="95"/>
        <v>58.75</v>
      </c>
      <c r="M467" t="s">
        <v>19</v>
      </c>
      <c r="N467" t="s">
        <v>20</v>
      </c>
      <c r="O467">
        <v>1517032800</v>
      </c>
      <c r="P467">
        <v>1517810400</v>
      </c>
      <c r="Q467" s="15">
        <f t="shared" si="96"/>
        <v>43551.25</v>
      </c>
      <c r="R467" s="11">
        <f t="shared" si="97"/>
        <v>43560.25</v>
      </c>
      <c r="S467" t="b">
        <v>0</v>
      </c>
      <c r="T467" t="b">
        <v>0</v>
      </c>
      <c r="U467" t="s">
        <v>204</v>
      </c>
      <c r="V467" t="s">
        <v>2051</v>
      </c>
      <c r="W467" t="s">
        <v>2063</v>
      </c>
    </row>
    <row r="468" spans="1:23" x14ac:dyDescent="0.3">
      <c r="A468">
        <v>466</v>
      </c>
      <c r="B468" t="s">
        <v>978</v>
      </c>
      <c r="C468" s="2" t="s">
        <v>979</v>
      </c>
      <c r="D468" s="5">
        <v>1200</v>
      </c>
      <c r="E468" s="5">
        <v>3984</v>
      </c>
      <c r="F468">
        <f t="shared" si="98"/>
        <v>1200</v>
      </c>
      <c r="G468">
        <f t="shared" si="99"/>
        <v>3984</v>
      </c>
      <c r="H468" s="6">
        <f t="shared" si="93"/>
        <v>2784</v>
      </c>
      <c r="I468" s="26">
        <f t="shared" si="94"/>
        <v>3.32</v>
      </c>
      <c r="J468" t="s">
        <v>18</v>
      </c>
      <c r="K468">
        <v>42</v>
      </c>
      <c r="L468" s="7">
        <f t="shared" si="95"/>
        <v>28.571428571428573</v>
      </c>
      <c r="M468" t="s">
        <v>19</v>
      </c>
      <c r="N468" t="s">
        <v>20</v>
      </c>
      <c r="O468">
        <v>1368594000</v>
      </c>
      <c r="P468">
        <v>1370581200</v>
      </c>
      <c r="Q468" s="15">
        <f t="shared" si="96"/>
        <v>41833.208333333336</v>
      </c>
      <c r="R468" s="11">
        <f t="shared" si="97"/>
        <v>41856.208333333336</v>
      </c>
      <c r="S468" t="b">
        <v>0</v>
      </c>
      <c r="T468" t="b">
        <v>1</v>
      </c>
      <c r="U468" t="s">
        <v>63</v>
      </c>
      <c r="V468" t="s">
        <v>2041</v>
      </c>
      <c r="W468" t="s">
        <v>2050</v>
      </c>
    </row>
    <row r="469" spans="1:23" ht="31.2" x14ac:dyDescent="0.3">
      <c r="A469">
        <v>467</v>
      </c>
      <c r="B469" t="s">
        <v>980</v>
      </c>
      <c r="C469" s="2" t="s">
        <v>981</v>
      </c>
      <c r="D469" s="5">
        <v>1400</v>
      </c>
      <c r="E469" s="5">
        <v>8053</v>
      </c>
      <c r="F469" s="3">
        <f>D469*0.7464</f>
        <v>1044.96</v>
      </c>
      <c r="G469" s="3">
        <f>E469*0.7464</f>
        <v>6010.7591999999995</v>
      </c>
      <c r="H469" s="6">
        <f t="shared" si="93"/>
        <v>4965.7991999999995</v>
      </c>
      <c r="I469" s="26">
        <f t="shared" si="94"/>
        <v>5.7521428571428563</v>
      </c>
      <c r="J469" t="s">
        <v>18</v>
      </c>
      <c r="K469">
        <v>139</v>
      </c>
      <c r="L469" s="7">
        <f t="shared" si="95"/>
        <v>7.5176978417266191</v>
      </c>
      <c r="M469" t="s">
        <v>13</v>
      </c>
      <c r="N469" t="s">
        <v>14</v>
      </c>
      <c r="O469">
        <v>1448258400</v>
      </c>
      <c r="P469">
        <v>1448863200</v>
      </c>
      <c r="Q469" s="15">
        <f t="shared" si="96"/>
        <v>42755.25</v>
      </c>
      <c r="R469" s="11">
        <f t="shared" si="97"/>
        <v>42762.25</v>
      </c>
      <c r="S469" t="b">
        <v>0</v>
      </c>
      <c r="T469" t="b">
        <v>1</v>
      </c>
      <c r="U469" t="s">
        <v>26</v>
      </c>
      <c r="V469" t="s">
        <v>2041</v>
      </c>
      <c r="W469" t="s">
        <v>2042</v>
      </c>
    </row>
    <row r="470" spans="1:23" x14ac:dyDescent="0.3">
      <c r="A470">
        <v>468</v>
      </c>
      <c r="B470" t="s">
        <v>982</v>
      </c>
      <c r="C470" s="2" t="s">
        <v>983</v>
      </c>
      <c r="D470" s="5">
        <v>4000</v>
      </c>
      <c r="E470" s="5">
        <v>1620</v>
      </c>
      <c r="F470">
        <f t="shared" ref="F470:G472" si="100">D470</f>
        <v>4000</v>
      </c>
      <c r="G470">
        <f t="shared" si="100"/>
        <v>1620</v>
      </c>
      <c r="H470" s="6">
        <f t="shared" si="93"/>
        <v>-2380</v>
      </c>
      <c r="I470" s="26">
        <f t="shared" si="94"/>
        <v>0.40500000000000003</v>
      </c>
      <c r="J470" t="s">
        <v>12</v>
      </c>
      <c r="K470">
        <v>16</v>
      </c>
      <c r="L470" s="7">
        <f t="shared" si="95"/>
        <v>250</v>
      </c>
      <c r="M470" t="s">
        <v>19</v>
      </c>
      <c r="N470" t="s">
        <v>20</v>
      </c>
      <c r="O470">
        <v>1555218000</v>
      </c>
      <c r="P470">
        <v>1556600400</v>
      </c>
      <c r="Q470" s="15">
        <f t="shared" si="96"/>
        <v>43993.208333333328</v>
      </c>
      <c r="R470" s="11">
        <f t="shared" si="97"/>
        <v>44009.208333333328</v>
      </c>
      <c r="S470" t="b">
        <v>0</v>
      </c>
      <c r="T470" t="b">
        <v>0</v>
      </c>
      <c r="U470" t="s">
        <v>31</v>
      </c>
      <c r="V470" t="s">
        <v>2043</v>
      </c>
      <c r="W470" t="s">
        <v>2044</v>
      </c>
    </row>
    <row r="471" spans="1:23" x14ac:dyDescent="0.3">
      <c r="A471">
        <v>469</v>
      </c>
      <c r="B471" t="s">
        <v>984</v>
      </c>
      <c r="C471" s="2" t="s">
        <v>985</v>
      </c>
      <c r="D471" s="5">
        <v>5600</v>
      </c>
      <c r="E471" s="5">
        <v>10328</v>
      </c>
      <c r="F471">
        <f t="shared" si="100"/>
        <v>5600</v>
      </c>
      <c r="G471">
        <f t="shared" si="100"/>
        <v>10328</v>
      </c>
      <c r="H471" s="6">
        <f t="shared" si="93"/>
        <v>4728</v>
      </c>
      <c r="I471" s="26">
        <f t="shared" si="94"/>
        <v>1.8442857142857143</v>
      </c>
      <c r="J471" t="s">
        <v>18</v>
      </c>
      <c r="K471">
        <v>159</v>
      </c>
      <c r="L471" s="7">
        <f t="shared" si="95"/>
        <v>35.220125786163521</v>
      </c>
      <c r="M471" t="s">
        <v>19</v>
      </c>
      <c r="N471" t="s">
        <v>20</v>
      </c>
      <c r="O471">
        <v>1431925200</v>
      </c>
      <c r="P471">
        <v>1432098000</v>
      </c>
      <c r="Q471" s="15">
        <f t="shared" si="96"/>
        <v>42566.208333333328</v>
      </c>
      <c r="R471" s="11">
        <f t="shared" si="97"/>
        <v>42568.208333333328</v>
      </c>
      <c r="S471" t="b">
        <v>0</v>
      </c>
      <c r="T471" t="b">
        <v>0</v>
      </c>
      <c r="U471" t="s">
        <v>51</v>
      </c>
      <c r="V471" t="s">
        <v>2045</v>
      </c>
      <c r="W471" t="s">
        <v>2048</v>
      </c>
    </row>
    <row r="472" spans="1:23" x14ac:dyDescent="0.3">
      <c r="A472">
        <v>470</v>
      </c>
      <c r="B472" t="s">
        <v>986</v>
      </c>
      <c r="C472" s="2" t="s">
        <v>987</v>
      </c>
      <c r="D472" s="5">
        <v>3600</v>
      </c>
      <c r="E472" s="5">
        <v>10289</v>
      </c>
      <c r="F472">
        <f t="shared" si="100"/>
        <v>3600</v>
      </c>
      <c r="G472">
        <f t="shared" si="100"/>
        <v>10289</v>
      </c>
      <c r="H472" s="6">
        <f t="shared" si="93"/>
        <v>6689</v>
      </c>
      <c r="I472" s="26">
        <f t="shared" si="94"/>
        <v>2.8580555555555556</v>
      </c>
      <c r="J472" t="s">
        <v>18</v>
      </c>
      <c r="K472">
        <v>381</v>
      </c>
      <c r="L472" s="7">
        <f t="shared" si="95"/>
        <v>9.4488188976377945</v>
      </c>
      <c r="M472" t="s">
        <v>19</v>
      </c>
      <c r="N472" t="s">
        <v>20</v>
      </c>
      <c r="O472">
        <v>1481522400</v>
      </c>
      <c r="P472">
        <v>1482127200</v>
      </c>
      <c r="Q472" s="15">
        <f t="shared" si="96"/>
        <v>43140.25</v>
      </c>
      <c r="R472" s="11">
        <f t="shared" si="97"/>
        <v>43147.25</v>
      </c>
      <c r="S472" t="b">
        <v>0</v>
      </c>
      <c r="T472" t="b">
        <v>0</v>
      </c>
      <c r="U472" t="s">
        <v>63</v>
      </c>
      <c r="V472" t="s">
        <v>2041</v>
      </c>
      <c r="W472" t="s">
        <v>2050</v>
      </c>
    </row>
    <row r="473" spans="1:23" x14ac:dyDescent="0.3">
      <c r="A473">
        <v>471</v>
      </c>
      <c r="B473" t="s">
        <v>444</v>
      </c>
      <c r="C473" s="2" t="s">
        <v>988</v>
      </c>
      <c r="D473" s="5">
        <v>3100</v>
      </c>
      <c r="E473" s="5">
        <v>9889</v>
      </c>
      <c r="F473" s="3">
        <f>D473*1.20458</f>
        <v>3734.1979999999999</v>
      </c>
      <c r="G473" s="3">
        <f>E473*1.20458</f>
        <v>11912.091619999999</v>
      </c>
      <c r="H473" s="6">
        <f t="shared" si="93"/>
        <v>8177.8936199999989</v>
      </c>
      <c r="I473" s="26">
        <f t="shared" si="94"/>
        <v>3.19</v>
      </c>
      <c r="J473" t="s">
        <v>18</v>
      </c>
      <c r="K473">
        <v>194</v>
      </c>
      <c r="L473" s="7">
        <f t="shared" si="95"/>
        <v>19.248443298969072</v>
      </c>
      <c r="M473" t="s">
        <v>38</v>
      </c>
      <c r="N473" t="s">
        <v>39</v>
      </c>
      <c r="O473">
        <v>1335934800</v>
      </c>
      <c r="P473">
        <v>1335934800</v>
      </c>
      <c r="Q473" s="15">
        <f t="shared" si="96"/>
        <v>41455.208333333336</v>
      </c>
      <c r="R473" s="11">
        <f t="shared" si="97"/>
        <v>41455.208333333336</v>
      </c>
      <c r="S473" t="b">
        <v>0</v>
      </c>
      <c r="T473" t="b">
        <v>1</v>
      </c>
      <c r="U473" t="s">
        <v>15</v>
      </c>
      <c r="V473" t="s">
        <v>2037</v>
      </c>
      <c r="W473" t="s">
        <v>2038</v>
      </c>
    </row>
    <row r="474" spans="1:23" ht="31.2" x14ac:dyDescent="0.3">
      <c r="A474">
        <v>472</v>
      </c>
      <c r="B474" t="s">
        <v>989</v>
      </c>
      <c r="C474" s="2" t="s">
        <v>990</v>
      </c>
      <c r="D474" s="5">
        <v>153800</v>
      </c>
      <c r="E474" s="5">
        <v>60342</v>
      </c>
      <c r="F474">
        <f t="shared" ref="F474:G480" si="101">D474</f>
        <v>153800</v>
      </c>
      <c r="G474">
        <f t="shared" si="101"/>
        <v>60342</v>
      </c>
      <c r="H474" s="6">
        <f t="shared" si="93"/>
        <v>-93458</v>
      </c>
      <c r="I474" s="26">
        <f t="shared" si="94"/>
        <v>0.39234070221066319</v>
      </c>
      <c r="J474" t="s">
        <v>12</v>
      </c>
      <c r="K474">
        <v>575</v>
      </c>
      <c r="L474" s="7">
        <f t="shared" si="95"/>
        <v>267.47826086956519</v>
      </c>
      <c r="M474" t="s">
        <v>19</v>
      </c>
      <c r="N474" t="s">
        <v>20</v>
      </c>
      <c r="O474">
        <v>1552280400</v>
      </c>
      <c r="P474">
        <v>1556946000</v>
      </c>
      <c r="Q474" s="15">
        <f t="shared" si="96"/>
        <v>43959.208333333328</v>
      </c>
      <c r="R474" s="11">
        <f t="shared" si="97"/>
        <v>44013.208333333328</v>
      </c>
      <c r="S474" t="b">
        <v>0</v>
      </c>
      <c r="T474" t="b">
        <v>0</v>
      </c>
      <c r="U474" t="s">
        <v>21</v>
      </c>
      <c r="V474" t="s">
        <v>2039</v>
      </c>
      <c r="W474" t="s">
        <v>2040</v>
      </c>
    </row>
    <row r="475" spans="1:23" x14ac:dyDescent="0.3">
      <c r="A475">
        <v>473</v>
      </c>
      <c r="B475" t="s">
        <v>991</v>
      </c>
      <c r="C475" s="2" t="s">
        <v>992</v>
      </c>
      <c r="D475" s="5">
        <v>5000</v>
      </c>
      <c r="E475" s="5">
        <v>8907</v>
      </c>
      <c r="F475">
        <f t="shared" si="101"/>
        <v>5000</v>
      </c>
      <c r="G475">
        <f t="shared" si="101"/>
        <v>8907</v>
      </c>
      <c r="H475" s="6">
        <f t="shared" si="93"/>
        <v>3907</v>
      </c>
      <c r="I475" s="26">
        <f t="shared" si="94"/>
        <v>1.7814000000000001</v>
      </c>
      <c r="J475" t="s">
        <v>18</v>
      </c>
      <c r="K475">
        <v>106</v>
      </c>
      <c r="L475" s="7">
        <f t="shared" si="95"/>
        <v>47.169811320754718</v>
      </c>
      <c r="M475" t="s">
        <v>19</v>
      </c>
      <c r="N475" t="s">
        <v>20</v>
      </c>
      <c r="O475">
        <v>1529989200</v>
      </c>
      <c r="P475">
        <v>1530075600</v>
      </c>
      <c r="Q475" s="15">
        <f t="shared" si="96"/>
        <v>43701.208333333328</v>
      </c>
      <c r="R475" s="11">
        <f t="shared" si="97"/>
        <v>43702.208333333328</v>
      </c>
      <c r="S475" t="b">
        <v>0</v>
      </c>
      <c r="T475" t="b">
        <v>0</v>
      </c>
      <c r="U475" t="s">
        <v>48</v>
      </c>
      <c r="V475" t="s">
        <v>2039</v>
      </c>
      <c r="W475" t="s">
        <v>2047</v>
      </c>
    </row>
    <row r="476" spans="1:23" x14ac:dyDescent="0.3">
      <c r="A476">
        <v>474</v>
      </c>
      <c r="B476" t="s">
        <v>993</v>
      </c>
      <c r="C476" s="2" t="s">
        <v>994</v>
      </c>
      <c r="D476" s="5">
        <v>4000</v>
      </c>
      <c r="E476" s="5">
        <v>14606</v>
      </c>
      <c r="F476">
        <f t="shared" si="101"/>
        <v>4000</v>
      </c>
      <c r="G476">
        <f t="shared" si="101"/>
        <v>14606</v>
      </c>
      <c r="H476" s="6">
        <f t="shared" si="93"/>
        <v>10606</v>
      </c>
      <c r="I476" s="26">
        <f t="shared" si="94"/>
        <v>3.6515</v>
      </c>
      <c r="J476" t="s">
        <v>18</v>
      </c>
      <c r="K476">
        <v>142</v>
      </c>
      <c r="L476" s="7">
        <f t="shared" si="95"/>
        <v>28.169014084507044</v>
      </c>
      <c r="M476" t="s">
        <v>19</v>
      </c>
      <c r="N476" t="s">
        <v>20</v>
      </c>
      <c r="O476">
        <v>1418709600</v>
      </c>
      <c r="P476">
        <v>1418796000</v>
      </c>
      <c r="Q476" s="15">
        <f t="shared" si="96"/>
        <v>42413.25</v>
      </c>
      <c r="R476" s="11">
        <f t="shared" si="97"/>
        <v>42414.25</v>
      </c>
      <c r="S476" t="b">
        <v>0</v>
      </c>
      <c r="T476" t="b">
        <v>0</v>
      </c>
      <c r="U476" t="s">
        <v>267</v>
      </c>
      <c r="V476" t="s">
        <v>2045</v>
      </c>
      <c r="W476" t="s">
        <v>2064</v>
      </c>
    </row>
    <row r="477" spans="1:23" ht="31.2" x14ac:dyDescent="0.3">
      <c r="A477">
        <v>475</v>
      </c>
      <c r="B477" t="s">
        <v>995</v>
      </c>
      <c r="C477" s="2" t="s">
        <v>996</v>
      </c>
      <c r="D477" s="5">
        <v>7400</v>
      </c>
      <c r="E477" s="5">
        <v>8432</v>
      </c>
      <c r="F477">
        <f t="shared" si="101"/>
        <v>7400</v>
      </c>
      <c r="G477">
        <f t="shared" si="101"/>
        <v>8432</v>
      </c>
      <c r="H477" s="6">
        <f t="shared" si="93"/>
        <v>1032</v>
      </c>
      <c r="I477" s="26">
        <f t="shared" si="94"/>
        <v>1.1394594594594594</v>
      </c>
      <c r="J477" t="s">
        <v>18</v>
      </c>
      <c r="K477">
        <v>211</v>
      </c>
      <c r="L477" s="7">
        <f t="shared" si="95"/>
        <v>35.071090047393362</v>
      </c>
      <c r="M477" t="s">
        <v>19</v>
      </c>
      <c r="N477" t="s">
        <v>20</v>
      </c>
      <c r="O477">
        <v>1372136400</v>
      </c>
      <c r="P477">
        <v>1372482000</v>
      </c>
      <c r="Q477" s="15">
        <f t="shared" si="96"/>
        <v>41874.208333333336</v>
      </c>
      <c r="R477" s="11">
        <f t="shared" si="97"/>
        <v>41878.208333333336</v>
      </c>
      <c r="S477" t="b">
        <v>0</v>
      </c>
      <c r="T477" t="b">
        <v>1</v>
      </c>
      <c r="U477" t="s">
        <v>204</v>
      </c>
      <c r="V477" t="s">
        <v>2051</v>
      </c>
      <c r="W477" t="s">
        <v>2063</v>
      </c>
    </row>
    <row r="478" spans="1:23" ht="31.2" x14ac:dyDescent="0.3">
      <c r="A478">
        <v>476</v>
      </c>
      <c r="B478" t="s">
        <v>997</v>
      </c>
      <c r="C478" s="2" t="s">
        <v>998</v>
      </c>
      <c r="D478" s="5">
        <v>191500</v>
      </c>
      <c r="E478" s="5">
        <v>57122</v>
      </c>
      <c r="F478">
        <f t="shared" si="101"/>
        <v>191500</v>
      </c>
      <c r="G478">
        <f t="shared" si="101"/>
        <v>57122</v>
      </c>
      <c r="H478" s="6">
        <f t="shared" si="93"/>
        <v>-134378</v>
      </c>
      <c r="I478" s="26">
        <f t="shared" si="94"/>
        <v>0.29828720626631855</v>
      </c>
      <c r="J478" t="s">
        <v>12</v>
      </c>
      <c r="K478">
        <v>1120</v>
      </c>
      <c r="L478" s="7">
        <f t="shared" si="95"/>
        <v>170.98214285714286</v>
      </c>
      <c r="M478" t="s">
        <v>19</v>
      </c>
      <c r="N478" t="s">
        <v>20</v>
      </c>
      <c r="O478">
        <v>1533877200</v>
      </c>
      <c r="P478">
        <v>1534395600</v>
      </c>
      <c r="Q478" s="15">
        <f t="shared" si="96"/>
        <v>43746.208333333328</v>
      </c>
      <c r="R478" s="11">
        <f t="shared" si="97"/>
        <v>43752.208333333328</v>
      </c>
      <c r="S478" t="b">
        <v>0</v>
      </c>
      <c r="T478" t="b">
        <v>0</v>
      </c>
      <c r="U478" t="s">
        <v>117</v>
      </c>
      <c r="V478" t="s">
        <v>2051</v>
      </c>
      <c r="W478" t="s">
        <v>2057</v>
      </c>
    </row>
    <row r="479" spans="1:23" x14ac:dyDescent="0.3">
      <c r="A479">
        <v>477</v>
      </c>
      <c r="B479" t="s">
        <v>999</v>
      </c>
      <c r="C479" s="2" t="s">
        <v>1000</v>
      </c>
      <c r="D479" s="5">
        <v>8500</v>
      </c>
      <c r="E479" s="5">
        <v>4613</v>
      </c>
      <c r="F479">
        <f t="shared" si="101"/>
        <v>8500</v>
      </c>
      <c r="G479">
        <f t="shared" si="101"/>
        <v>4613</v>
      </c>
      <c r="H479" s="6">
        <f t="shared" si="93"/>
        <v>-3887</v>
      </c>
      <c r="I479" s="26">
        <f t="shared" si="94"/>
        <v>0.54270588235294115</v>
      </c>
      <c r="J479" t="s">
        <v>12</v>
      </c>
      <c r="K479">
        <v>113</v>
      </c>
      <c r="L479" s="7">
        <f t="shared" si="95"/>
        <v>75.221238938053091</v>
      </c>
      <c r="M479" t="s">
        <v>19</v>
      </c>
      <c r="N479" t="s">
        <v>20</v>
      </c>
      <c r="O479">
        <v>1309064400</v>
      </c>
      <c r="P479">
        <v>1311397200</v>
      </c>
      <c r="Q479" s="15">
        <f t="shared" si="96"/>
        <v>41144.208333333336</v>
      </c>
      <c r="R479" s="11">
        <f t="shared" si="97"/>
        <v>41171.208333333336</v>
      </c>
      <c r="S479" t="b">
        <v>0</v>
      </c>
      <c r="T479" t="b">
        <v>0</v>
      </c>
      <c r="U479" t="s">
        <v>472</v>
      </c>
      <c r="V479" t="s">
        <v>2045</v>
      </c>
      <c r="W479" t="s">
        <v>2067</v>
      </c>
    </row>
    <row r="480" spans="1:23" x14ac:dyDescent="0.3">
      <c r="A480">
        <v>478</v>
      </c>
      <c r="B480" t="s">
        <v>1001</v>
      </c>
      <c r="C480" s="2" t="s">
        <v>1002</v>
      </c>
      <c r="D480" s="5">
        <v>68800</v>
      </c>
      <c r="E480" s="5">
        <v>162603</v>
      </c>
      <c r="F480">
        <f t="shared" si="101"/>
        <v>68800</v>
      </c>
      <c r="G480">
        <f t="shared" si="101"/>
        <v>162603</v>
      </c>
      <c r="H480" s="6">
        <f t="shared" si="93"/>
        <v>93803</v>
      </c>
      <c r="I480" s="26">
        <f t="shared" si="94"/>
        <v>2.3634156976744185</v>
      </c>
      <c r="J480" t="s">
        <v>18</v>
      </c>
      <c r="K480">
        <v>2756</v>
      </c>
      <c r="L480" s="7">
        <f t="shared" si="95"/>
        <v>24.963715529753266</v>
      </c>
      <c r="M480" t="s">
        <v>19</v>
      </c>
      <c r="N480" t="s">
        <v>20</v>
      </c>
      <c r="O480">
        <v>1425877200</v>
      </c>
      <c r="P480">
        <v>1426914000</v>
      </c>
      <c r="Q480" s="15">
        <f t="shared" si="96"/>
        <v>42496.208333333328</v>
      </c>
      <c r="R480" s="11">
        <f t="shared" si="97"/>
        <v>42508.208333333328</v>
      </c>
      <c r="S480" t="b">
        <v>0</v>
      </c>
      <c r="T480" t="b">
        <v>0</v>
      </c>
      <c r="U480" t="s">
        <v>63</v>
      </c>
      <c r="V480" t="s">
        <v>2041</v>
      </c>
      <c r="W480" t="s">
        <v>2050</v>
      </c>
    </row>
    <row r="481" spans="1:23" x14ac:dyDescent="0.3">
      <c r="A481">
        <v>479</v>
      </c>
      <c r="B481" t="s">
        <v>1003</v>
      </c>
      <c r="C481" s="2" t="s">
        <v>1004</v>
      </c>
      <c r="D481" s="5">
        <v>2400</v>
      </c>
      <c r="E481" s="5">
        <v>12310</v>
      </c>
      <c r="F481" s="3">
        <f>D481*1.20458</f>
        <v>2890.9920000000002</v>
      </c>
      <c r="G481" s="3">
        <f>E481*1.20458</f>
        <v>14828.379800000001</v>
      </c>
      <c r="H481" s="6">
        <f t="shared" si="93"/>
        <v>11937.3878</v>
      </c>
      <c r="I481" s="26">
        <f t="shared" si="94"/>
        <v>5.1291666666666664</v>
      </c>
      <c r="J481" t="s">
        <v>18</v>
      </c>
      <c r="K481">
        <v>173</v>
      </c>
      <c r="L481" s="7">
        <f t="shared" si="95"/>
        <v>16.710936416184971</v>
      </c>
      <c r="M481" t="s">
        <v>38</v>
      </c>
      <c r="N481" t="s">
        <v>39</v>
      </c>
      <c r="O481">
        <v>1501304400</v>
      </c>
      <c r="P481">
        <v>1501477200</v>
      </c>
      <c r="Q481" s="15">
        <f t="shared" si="96"/>
        <v>43369.208333333328</v>
      </c>
      <c r="R481" s="11">
        <f t="shared" si="97"/>
        <v>43371.208333333328</v>
      </c>
      <c r="S481" t="b">
        <v>0</v>
      </c>
      <c r="T481" t="b">
        <v>0</v>
      </c>
      <c r="U481" t="s">
        <v>15</v>
      </c>
      <c r="V481" t="s">
        <v>2037</v>
      </c>
      <c r="W481" t="s">
        <v>2038</v>
      </c>
    </row>
    <row r="482" spans="1:23" x14ac:dyDescent="0.3">
      <c r="A482">
        <v>480</v>
      </c>
      <c r="B482" t="s">
        <v>1005</v>
      </c>
      <c r="C482" s="2" t="s">
        <v>1006</v>
      </c>
      <c r="D482" s="5">
        <v>8600</v>
      </c>
      <c r="E482" s="5">
        <v>8656</v>
      </c>
      <c r="F482">
        <f t="shared" ref="F482:G485" si="102">D482</f>
        <v>8600</v>
      </c>
      <c r="G482">
        <f t="shared" si="102"/>
        <v>8656</v>
      </c>
      <c r="H482" s="6">
        <f t="shared" si="93"/>
        <v>56</v>
      </c>
      <c r="I482" s="26">
        <f t="shared" si="94"/>
        <v>1.0065116279069768</v>
      </c>
      <c r="J482" t="s">
        <v>18</v>
      </c>
      <c r="K482">
        <v>87</v>
      </c>
      <c r="L482" s="7">
        <f t="shared" si="95"/>
        <v>98.850574712643677</v>
      </c>
      <c r="M482" t="s">
        <v>19</v>
      </c>
      <c r="N482" t="s">
        <v>20</v>
      </c>
      <c r="O482">
        <v>1268287200</v>
      </c>
      <c r="P482">
        <v>1269061200</v>
      </c>
      <c r="Q482" s="15">
        <f t="shared" si="96"/>
        <v>40672.25</v>
      </c>
      <c r="R482" s="11">
        <f t="shared" si="97"/>
        <v>40681.208333333336</v>
      </c>
      <c r="S482" t="b">
        <v>0</v>
      </c>
      <c r="T482" t="b">
        <v>1</v>
      </c>
      <c r="U482" t="s">
        <v>120</v>
      </c>
      <c r="V482" t="s">
        <v>2058</v>
      </c>
      <c r="W482" t="s">
        <v>2059</v>
      </c>
    </row>
    <row r="483" spans="1:23" ht="31.2" x14ac:dyDescent="0.3">
      <c r="A483">
        <v>481</v>
      </c>
      <c r="B483" t="s">
        <v>1007</v>
      </c>
      <c r="C483" s="2" t="s">
        <v>1008</v>
      </c>
      <c r="D483" s="5">
        <v>196600</v>
      </c>
      <c r="E483" s="5">
        <v>159931</v>
      </c>
      <c r="F483">
        <f t="shared" si="102"/>
        <v>196600</v>
      </c>
      <c r="G483">
        <f t="shared" si="102"/>
        <v>159931</v>
      </c>
      <c r="H483" s="6">
        <f t="shared" si="93"/>
        <v>-36669</v>
      </c>
      <c r="I483" s="26">
        <f t="shared" si="94"/>
        <v>0.81348423194303154</v>
      </c>
      <c r="J483" t="s">
        <v>12</v>
      </c>
      <c r="K483">
        <v>1538</v>
      </c>
      <c r="L483" s="7">
        <f t="shared" si="95"/>
        <v>127.82834850455137</v>
      </c>
      <c r="M483" t="s">
        <v>19</v>
      </c>
      <c r="N483" t="s">
        <v>20</v>
      </c>
      <c r="O483">
        <v>1412139600</v>
      </c>
      <c r="P483">
        <v>1415772000</v>
      </c>
      <c r="Q483" s="15">
        <f t="shared" si="96"/>
        <v>42337.208333333336</v>
      </c>
      <c r="R483" s="11">
        <f t="shared" si="97"/>
        <v>42379.25</v>
      </c>
      <c r="S483" t="b">
        <v>0</v>
      </c>
      <c r="T483" t="b">
        <v>1</v>
      </c>
      <c r="U483" t="s">
        <v>31</v>
      </c>
      <c r="V483" t="s">
        <v>2043</v>
      </c>
      <c r="W483" t="s">
        <v>2044</v>
      </c>
    </row>
    <row r="484" spans="1:23" ht="31.2" x14ac:dyDescent="0.3">
      <c r="A484">
        <v>482</v>
      </c>
      <c r="B484" t="s">
        <v>1009</v>
      </c>
      <c r="C484" s="2" t="s">
        <v>1010</v>
      </c>
      <c r="D484" s="5">
        <v>4200</v>
      </c>
      <c r="E484" s="5">
        <v>689</v>
      </c>
      <c r="F484">
        <f t="shared" si="102"/>
        <v>4200</v>
      </c>
      <c r="G484">
        <f t="shared" si="102"/>
        <v>689</v>
      </c>
      <c r="H484" s="6">
        <f t="shared" si="93"/>
        <v>-3511</v>
      </c>
      <c r="I484" s="26">
        <f t="shared" si="94"/>
        <v>0.16404761904761905</v>
      </c>
      <c r="J484" t="s">
        <v>12</v>
      </c>
      <c r="K484">
        <v>9</v>
      </c>
      <c r="L484" s="7">
        <f t="shared" si="95"/>
        <v>466.66666666666669</v>
      </c>
      <c r="M484" t="s">
        <v>19</v>
      </c>
      <c r="N484" t="s">
        <v>20</v>
      </c>
      <c r="O484">
        <v>1330063200</v>
      </c>
      <c r="P484">
        <v>1331013600</v>
      </c>
      <c r="Q484" s="15">
        <f t="shared" si="96"/>
        <v>41387.25</v>
      </c>
      <c r="R484" s="11">
        <f t="shared" si="97"/>
        <v>41398.25</v>
      </c>
      <c r="S484" t="b">
        <v>0</v>
      </c>
      <c r="T484" t="b">
        <v>1</v>
      </c>
      <c r="U484" t="s">
        <v>117</v>
      </c>
      <c r="V484" t="s">
        <v>2051</v>
      </c>
      <c r="W484" t="s">
        <v>2057</v>
      </c>
    </row>
    <row r="485" spans="1:23" x14ac:dyDescent="0.3">
      <c r="A485">
        <v>483</v>
      </c>
      <c r="B485" t="s">
        <v>1011</v>
      </c>
      <c r="C485" s="2" t="s">
        <v>1012</v>
      </c>
      <c r="D485" s="5">
        <v>91400</v>
      </c>
      <c r="E485" s="5">
        <v>48236</v>
      </c>
      <c r="F485">
        <f t="shared" si="102"/>
        <v>91400</v>
      </c>
      <c r="G485">
        <f t="shared" si="102"/>
        <v>48236</v>
      </c>
      <c r="H485" s="6">
        <f t="shared" si="93"/>
        <v>-43164</v>
      </c>
      <c r="I485" s="26">
        <f t="shared" si="94"/>
        <v>0.52774617067833696</v>
      </c>
      <c r="J485" t="s">
        <v>12</v>
      </c>
      <c r="K485">
        <v>554</v>
      </c>
      <c r="L485" s="7">
        <f t="shared" si="95"/>
        <v>164.98194945848377</v>
      </c>
      <c r="M485" t="s">
        <v>19</v>
      </c>
      <c r="N485" t="s">
        <v>20</v>
      </c>
      <c r="O485">
        <v>1576130400</v>
      </c>
      <c r="P485">
        <v>1576735200</v>
      </c>
      <c r="Q485" s="15">
        <f t="shared" si="96"/>
        <v>44235.25</v>
      </c>
      <c r="R485" s="11">
        <f t="shared" si="97"/>
        <v>44242.25</v>
      </c>
      <c r="S485" t="b">
        <v>0</v>
      </c>
      <c r="T485" t="b">
        <v>0</v>
      </c>
      <c r="U485" t="s">
        <v>31</v>
      </c>
      <c r="V485" t="s">
        <v>2043</v>
      </c>
      <c r="W485" t="s">
        <v>2044</v>
      </c>
    </row>
    <row r="486" spans="1:23" x14ac:dyDescent="0.3">
      <c r="A486">
        <v>484</v>
      </c>
      <c r="B486" t="s">
        <v>1013</v>
      </c>
      <c r="C486" s="2" t="s">
        <v>1014</v>
      </c>
      <c r="D486" s="5">
        <v>29600</v>
      </c>
      <c r="E486" s="5">
        <v>77021</v>
      </c>
      <c r="F486" s="3">
        <f t="shared" ref="F486:G488" si="103">D486*1.20458</f>
        <v>35655.567999999999</v>
      </c>
      <c r="G486" s="3">
        <f t="shared" si="103"/>
        <v>92777.956179999994</v>
      </c>
      <c r="H486" s="6">
        <f t="shared" si="93"/>
        <v>57122.388179999994</v>
      </c>
      <c r="I486" s="26">
        <f t="shared" si="94"/>
        <v>2.6020608108108108</v>
      </c>
      <c r="J486" t="s">
        <v>18</v>
      </c>
      <c r="K486">
        <v>1572</v>
      </c>
      <c r="L486" s="7">
        <f t="shared" si="95"/>
        <v>22.68165903307888</v>
      </c>
      <c r="M486" t="s">
        <v>38</v>
      </c>
      <c r="N486" t="s">
        <v>39</v>
      </c>
      <c r="O486">
        <v>1407128400</v>
      </c>
      <c r="P486">
        <v>1411362000</v>
      </c>
      <c r="Q486" s="15">
        <f t="shared" si="96"/>
        <v>42279.208333333336</v>
      </c>
      <c r="R486" s="11">
        <f t="shared" si="97"/>
        <v>42328.208333333336</v>
      </c>
      <c r="S486" t="b">
        <v>0</v>
      </c>
      <c r="T486" t="b">
        <v>1</v>
      </c>
      <c r="U486" t="s">
        <v>15</v>
      </c>
      <c r="V486" t="s">
        <v>2037</v>
      </c>
      <c r="W486" t="s">
        <v>2038</v>
      </c>
    </row>
    <row r="487" spans="1:23" ht="31.2" x14ac:dyDescent="0.3">
      <c r="A487">
        <v>485</v>
      </c>
      <c r="B487" t="s">
        <v>1015</v>
      </c>
      <c r="C487" s="2" t="s">
        <v>1016</v>
      </c>
      <c r="D487" s="5">
        <v>90600</v>
      </c>
      <c r="E487" s="5">
        <v>27844</v>
      </c>
      <c r="F487" s="3">
        <f t="shared" si="103"/>
        <v>109134.948</v>
      </c>
      <c r="G487" s="3">
        <f t="shared" si="103"/>
        <v>33540.325519999999</v>
      </c>
      <c r="H487" s="6">
        <f t="shared" si="93"/>
        <v>-75594.622480000005</v>
      </c>
      <c r="I487" s="26">
        <f t="shared" si="94"/>
        <v>0.30732891832229581</v>
      </c>
      <c r="J487" t="s">
        <v>12</v>
      </c>
      <c r="K487">
        <v>648</v>
      </c>
      <c r="L487" s="7">
        <f t="shared" si="95"/>
        <v>168.41812962962965</v>
      </c>
      <c r="M487" t="s">
        <v>38</v>
      </c>
      <c r="N487" t="s">
        <v>39</v>
      </c>
      <c r="O487">
        <v>1560142800</v>
      </c>
      <c r="P487">
        <v>1563685200</v>
      </c>
      <c r="Q487" s="15">
        <f t="shared" si="96"/>
        <v>44050.208333333328</v>
      </c>
      <c r="R487" s="11">
        <f t="shared" si="97"/>
        <v>44091.208333333328</v>
      </c>
      <c r="S487" t="b">
        <v>0</v>
      </c>
      <c r="T487" t="b">
        <v>0</v>
      </c>
      <c r="U487" t="s">
        <v>31</v>
      </c>
      <c r="V487" t="s">
        <v>2043</v>
      </c>
      <c r="W487" t="s">
        <v>2044</v>
      </c>
    </row>
    <row r="488" spans="1:23" ht="31.2" x14ac:dyDescent="0.3">
      <c r="A488">
        <v>486</v>
      </c>
      <c r="B488" t="s">
        <v>1017</v>
      </c>
      <c r="C488" s="2" t="s">
        <v>1018</v>
      </c>
      <c r="D488" s="5">
        <v>5200</v>
      </c>
      <c r="E488" s="5">
        <v>702</v>
      </c>
      <c r="F488" s="3">
        <f t="shared" si="103"/>
        <v>6263.8159999999998</v>
      </c>
      <c r="G488" s="3">
        <f t="shared" si="103"/>
        <v>845.61515999999995</v>
      </c>
      <c r="H488" s="6">
        <f t="shared" si="93"/>
        <v>-5418.2008399999995</v>
      </c>
      <c r="I488" s="26">
        <f t="shared" si="94"/>
        <v>0.13500000000000001</v>
      </c>
      <c r="J488" t="s">
        <v>12</v>
      </c>
      <c r="K488">
        <v>21</v>
      </c>
      <c r="L488" s="7">
        <f t="shared" si="95"/>
        <v>298.27695238095237</v>
      </c>
      <c r="M488" t="s">
        <v>38</v>
      </c>
      <c r="N488" t="s">
        <v>39</v>
      </c>
      <c r="O488">
        <v>1520575200</v>
      </c>
      <c r="P488">
        <v>1521867600</v>
      </c>
      <c r="Q488" s="15">
        <f t="shared" si="96"/>
        <v>43592.25</v>
      </c>
      <c r="R488" s="11">
        <f t="shared" si="97"/>
        <v>43607.208333333328</v>
      </c>
      <c r="S488" t="b">
        <v>0</v>
      </c>
      <c r="T488" t="b">
        <v>1</v>
      </c>
      <c r="U488" t="s">
        <v>204</v>
      </c>
      <c r="V488" t="s">
        <v>2051</v>
      </c>
      <c r="W488" t="s">
        <v>2063</v>
      </c>
    </row>
    <row r="489" spans="1:23" x14ac:dyDescent="0.3">
      <c r="A489">
        <v>487</v>
      </c>
      <c r="B489" t="s">
        <v>1019</v>
      </c>
      <c r="C489" s="2" t="s">
        <v>1020</v>
      </c>
      <c r="D489" s="5">
        <v>110300</v>
      </c>
      <c r="E489" s="5">
        <v>197024</v>
      </c>
      <c r="F489">
        <f>D489</f>
        <v>110300</v>
      </c>
      <c r="G489">
        <f>E489</f>
        <v>197024</v>
      </c>
      <c r="H489" s="6">
        <f t="shared" si="93"/>
        <v>86724</v>
      </c>
      <c r="I489" s="26">
        <f t="shared" si="94"/>
        <v>1.7862556663644606</v>
      </c>
      <c r="J489" t="s">
        <v>18</v>
      </c>
      <c r="K489">
        <v>2346</v>
      </c>
      <c r="L489" s="7">
        <f t="shared" si="95"/>
        <v>47.016197783461209</v>
      </c>
      <c r="M489" t="s">
        <v>19</v>
      </c>
      <c r="N489" t="s">
        <v>20</v>
      </c>
      <c r="O489">
        <v>1492664400</v>
      </c>
      <c r="P489">
        <v>1495515600</v>
      </c>
      <c r="Q489" s="15">
        <f t="shared" si="96"/>
        <v>43269.208333333328</v>
      </c>
      <c r="R489" s="11">
        <f t="shared" si="97"/>
        <v>43302.208333333328</v>
      </c>
      <c r="S489" t="b">
        <v>0</v>
      </c>
      <c r="T489" t="b">
        <v>0</v>
      </c>
      <c r="U489" t="s">
        <v>31</v>
      </c>
      <c r="V489" t="s">
        <v>2043</v>
      </c>
      <c r="W489" t="s">
        <v>2044</v>
      </c>
    </row>
    <row r="490" spans="1:23" x14ac:dyDescent="0.3">
      <c r="A490">
        <v>488</v>
      </c>
      <c r="B490" t="s">
        <v>1021</v>
      </c>
      <c r="C490" s="2" t="s">
        <v>1022</v>
      </c>
      <c r="D490" s="5">
        <v>5300</v>
      </c>
      <c r="E490" s="5">
        <v>11663</v>
      </c>
      <c r="F490">
        <f>D490</f>
        <v>5300</v>
      </c>
      <c r="G490">
        <f>E490</f>
        <v>11663</v>
      </c>
      <c r="H490" s="6">
        <f t="shared" si="93"/>
        <v>6363</v>
      </c>
      <c r="I490" s="26">
        <f t="shared" si="94"/>
        <v>2.2005660377358489</v>
      </c>
      <c r="J490" t="s">
        <v>18</v>
      </c>
      <c r="K490">
        <v>115</v>
      </c>
      <c r="L490" s="7">
        <f t="shared" si="95"/>
        <v>46.086956521739133</v>
      </c>
      <c r="M490" t="s">
        <v>19</v>
      </c>
      <c r="N490" t="s">
        <v>20</v>
      </c>
      <c r="O490">
        <v>1454479200</v>
      </c>
      <c r="P490">
        <v>1455948000</v>
      </c>
      <c r="Q490" s="15">
        <f t="shared" si="96"/>
        <v>42827.25</v>
      </c>
      <c r="R490" s="11">
        <f t="shared" si="97"/>
        <v>42844.25</v>
      </c>
      <c r="S490" t="b">
        <v>0</v>
      </c>
      <c r="T490" t="b">
        <v>0</v>
      </c>
      <c r="U490" t="s">
        <v>31</v>
      </c>
      <c r="V490" t="s">
        <v>2043</v>
      </c>
      <c r="W490" t="s">
        <v>2044</v>
      </c>
    </row>
    <row r="491" spans="1:23" x14ac:dyDescent="0.3">
      <c r="A491">
        <v>489</v>
      </c>
      <c r="B491" t="s">
        <v>1023</v>
      </c>
      <c r="C491" s="2" t="s">
        <v>1024</v>
      </c>
      <c r="D491" s="5">
        <v>9200</v>
      </c>
      <c r="E491" s="5">
        <v>9339</v>
      </c>
      <c r="F491" s="3">
        <f>D491*1.07255</f>
        <v>9867.4599999999991</v>
      </c>
      <c r="G491" s="3">
        <f>E491*1.07255</f>
        <v>10016.544449999999</v>
      </c>
      <c r="H491" s="6">
        <f t="shared" si="93"/>
        <v>149.08445000000029</v>
      </c>
      <c r="I491" s="26">
        <f t="shared" si="94"/>
        <v>1.015108695652174</v>
      </c>
      <c r="J491" t="s">
        <v>18</v>
      </c>
      <c r="K491">
        <v>85</v>
      </c>
      <c r="L491" s="7">
        <f t="shared" si="95"/>
        <v>116.08776470588234</v>
      </c>
      <c r="M491" t="s">
        <v>105</v>
      </c>
      <c r="N491" t="s">
        <v>106</v>
      </c>
      <c r="O491">
        <v>1281934800</v>
      </c>
      <c r="P491">
        <v>1282366800</v>
      </c>
      <c r="Q491" s="15">
        <f t="shared" si="96"/>
        <v>40830.208333333336</v>
      </c>
      <c r="R491" s="11">
        <f t="shared" si="97"/>
        <v>40835.208333333336</v>
      </c>
      <c r="S491" t="b">
        <v>0</v>
      </c>
      <c r="T491" t="b">
        <v>0</v>
      </c>
      <c r="U491" t="s">
        <v>63</v>
      </c>
      <c r="V491" t="s">
        <v>2041</v>
      </c>
      <c r="W491" t="s">
        <v>2050</v>
      </c>
    </row>
    <row r="492" spans="1:23" ht="31.2" x14ac:dyDescent="0.3">
      <c r="A492">
        <v>490</v>
      </c>
      <c r="B492" t="s">
        <v>1025</v>
      </c>
      <c r="C492" s="2" t="s">
        <v>1026</v>
      </c>
      <c r="D492" s="5">
        <v>2400</v>
      </c>
      <c r="E492" s="5">
        <v>4596</v>
      </c>
      <c r="F492">
        <f t="shared" ref="F492:G496" si="104">D492</f>
        <v>2400</v>
      </c>
      <c r="G492">
        <f t="shared" si="104"/>
        <v>4596</v>
      </c>
      <c r="H492" s="6">
        <f t="shared" si="93"/>
        <v>2196</v>
      </c>
      <c r="I492" s="26">
        <f t="shared" si="94"/>
        <v>1.915</v>
      </c>
      <c r="J492" t="s">
        <v>18</v>
      </c>
      <c r="K492">
        <v>144</v>
      </c>
      <c r="L492" s="7">
        <f t="shared" si="95"/>
        <v>16.666666666666668</v>
      </c>
      <c r="M492" t="s">
        <v>19</v>
      </c>
      <c r="N492" t="s">
        <v>20</v>
      </c>
      <c r="O492">
        <v>1573970400</v>
      </c>
      <c r="P492">
        <v>1574575200</v>
      </c>
      <c r="Q492" s="15">
        <f t="shared" si="96"/>
        <v>44210.25</v>
      </c>
      <c r="R492" s="11">
        <f t="shared" si="97"/>
        <v>44217.25</v>
      </c>
      <c r="S492" t="b">
        <v>0</v>
      </c>
      <c r="T492" t="b">
        <v>0</v>
      </c>
      <c r="U492" t="s">
        <v>1027</v>
      </c>
      <c r="V492" t="s">
        <v>2068</v>
      </c>
      <c r="W492" t="s">
        <v>2069</v>
      </c>
    </row>
    <row r="493" spans="1:23" ht="31.2" x14ac:dyDescent="0.3">
      <c r="A493">
        <v>491</v>
      </c>
      <c r="B493" t="s">
        <v>1028</v>
      </c>
      <c r="C493" s="2" t="s">
        <v>1029</v>
      </c>
      <c r="D493" s="5">
        <v>56800</v>
      </c>
      <c r="E493" s="5">
        <v>173437</v>
      </c>
      <c r="F493">
        <f t="shared" si="104"/>
        <v>56800</v>
      </c>
      <c r="G493">
        <f t="shared" si="104"/>
        <v>173437</v>
      </c>
      <c r="H493" s="6">
        <f t="shared" si="93"/>
        <v>116637</v>
      </c>
      <c r="I493" s="26">
        <f t="shared" si="94"/>
        <v>3.0534683098591549</v>
      </c>
      <c r="J493" t="s">
        <v>18</v>
      </c>
      <c r="K493">
        <v>2443</v>
      </c>
      <c r="L493" s="7">
        <f t="shared" si="95"/>
        <v>23.250102333196889</v>
      </c>
      <c r="M493" t="s">
        <v>19</v>
      </c>
      <c r="N493" t="s">
        <v>20</v>
      </c>
      <c r="O493">
        <v>1372654800</v>
      </c>
      <c r="P493">
        <v>1374901200</v>
      </c>
      <c r="Q493" s="15">
        <f t="shared" si="96"/>
        <v>41880.208333333336</v>
      </c>
      <c r="R493" s="11">
        <f t="shared" si="97"/>
        <v>41906.208333333336</v>
      </c>
      <c r="S493" t="b">
        <v>0</v>
      </c>
      <c r="T493" t="b">
        <v>1</v>
      </c>
      <c r="U493" t="s">
        <v>15</v>
      </c>
      <c r="V493" t="s">
        <v>2037</v>
      </c>
      <c r="W493" t="s">
        <v>2038</v>
      </c>
    </row>
    <row r="494" spans="1:23" x14ac:dyDescent="0.3">
      <c r="A494">
        <v>492</v>
      </c>
      <c r="B494" t="s">
        <v>1030</v>
      </c>
      <c r="C494" s="2" t="s">
        <v>1031</v>
      </c>
      <c r="D494" s="5">
        <v>191000</v>
      </c>
      <c r="E494" s="5">
        <v>45831</v>
      </c>
      <c r="F494">
        <f t="shared" si="104"/>
        <v>191000</v>
      </c>
      <c r="G494">
        <f t="shared" si="104"/>
        <v>45831</v>
      </c>
      <c r="H494" s="6">
        <f t="shared" si="93"/>
        <v>-145169</v>
      </c>
      <c r="I494" s="26">
        <f t="shared" si="94"/>
        <v>0.23995287958115183</v>
      </c>
      <c r="J494" t="s">
        <v>72</v>
      </c>
      <c r="K494">
        <v>595</v>
      </c>
      <c r="L494" s="7">
        <f t="shared" si="95"/>
        <v>321.00840336134456</v>
      </c>
      <c r="M494" t="s">
        <v>19</v>
      </c>
      <c r="N494" t="s">
        <v>20</v>
      </c>
      <c r="O494">
        <v>1275886800</v>
      </c>
      <c r="P494">
        <v>1278910800</v>
      </c>
      <c r="Q494" s="15">
        <f t="shared" si="96"/>
        <v>40760.208333333336</v>
      </c>
      <c r="R494" s="11">
        <f t="shared" si="97"/>
        <v>40795.208333333336</v>
      </c>
      <c r="S494" t="b">
        <v>1</v>
      </c>
      <c r="T494" t="b">
        <v>1</v>
      </c>
      <c r="U494" t="s">
        <v>98</v>
      </c>
      <c r="V494" t="s">
        <v>2045</v>
      </c>
      <c r="W494" t="s">
        <v>2056</v>
      </c>
    </row>
    <row r="495" spans="1:23" x14ac:dyDescent="0.3">
      <c r="A495">
        <v>493</v>
      </c>
      <c r="B495" t="s">
        <v>1032</v>
      </c>
      <c r="C495" s="2" t="s">
        <v>1033</v>
      </c>
      <c r="D495" s="5">
        <v>900</v>
      </c>
      <c r="E495" s="5">
        <v>6514</v>
      </c>
      <c r="F495">
        <f t="shared" si="104"/>
        <v>900</v>
      </c>
      <c r="G495">
        <f t="shared" si="104"/>
        <v>6514</v>
      </c>
      <c r="H495" s="6">
        <f t="shared" si="93"/>
        <v>5614</v>
      </c>
      <c r="I495" s="26">
        <f t="shared" si="94"/>
        <v>7.2377777777777776</v>
      </c>
      <c r="J495" t="s">
        <v>18</v>
      </c>
      <c r="K495">
        <v>64</v>
      </c>
      <c r="L495" s="7">
        <f t="shared" si="95"/>
        <v>14.0625</v>
      </c>
      <c r="M495" t="s">
        <v>19</v>
      </c>
      <c r="N495" t="s">
        <v>20</v>
      </c>
      <c r="O495">
        <v>1561784400</v>
      </c>
      <c r="P495">
        <v>1562907600</v>
      </c>
      <c r="Q495" s="15">
        <f t="shared" si="96"/>
        <v>44069.208333333328</v>
      </c>
      <c r="R495" s="11">
        <f t="shared" si="97"/>
        <v>44082.208333333328</v>
      </c>
      <c r="S495" t="b">
        <v>0</v>
      </c>
      <c r="T495" t="b">
        <v>0</v>
      </c>
      <c r="U495" t="s">
        <v>120</v>
      </c>
      <c r="V495" t="s">
        <v>2058</v>
      </c>
      <c r="W495" t="s">
        <v>2059</v>
      </c>
    </row>
    <row r="496" spans="1:23" ht="31.2" x14ac:dyDescent="0.3">
      <c r="A496">
        <v>494</v>
      </c>
      <c r="B496" t="s">
        <v>1034</v>
      </c>
      <c r="C496" s="2" t="s">
        <v>1035</v>
      </c>
      <c r="D496" s="5">
        <v>2500</v>
      </c>
      <c r="E496" s="5">
        <v>13684</v>
      </c>
      <c r="F496">
        <f t="shared" si="104"/>
        <v>2500</v>
      </c>
      <c r="G496">
        <f t="shared" si="104"/>
        <v>13684</v>
      </c>
      <c r="H496" s="6">
        <f t="shared" si="93"/>
        <v>11184</v>
      </c>
      <c r="I496" s="26">
        <f t="shared" si="94"/>
        <v>5.4736000000000002</v>
      </c>
      <c r="J496" t="s">
        <v>18</v>
      </c>
      <c r="K496">
        <v>268</v>
      </c>
      <c r="L496" s="7">
        <f t="shared" si="95"/>
        <v>9.3283582089552244</v>
      </c>
      <c r="M496" t="s">
        <v>19</v>
      </c>
      <c r="N496" t="s">
        <v>20</v>
      </c>
      <c r="O496">
        <v>1332392400</v>
      </c>
      <c r="P496">
        <v>1332478800</v>
      </c>
      <c r="Q496" s="15">
        <f t="shared" si="96"/>
        <v>41414.208333333336</v>
      </c>
      <c r="R496" s="11">
        <f t="shared" si="97"/>
        <v>41415.208333333336</v>
      </c>
      <c r="S496" t="b">
        <v>0</v>
      </c>
      <c r="T496" t="b">
        <v>0</v>
      </c>
      <c r="U496" t="s">
        <v>63</v>
      </c>
      <c r="V496" t="s">
        <v>2041</v>
      </c>
      <c r="W496" t="s">
        <v>2050</v>
      </c>
    </row>
    <row r="497" spans="1:23" x14ac:dyDescent="0.3">
      <c r="A497">
        <v>495</v>
      </c>
      <c r="B497" t="s">
        <v>1036</v>
      </c>
      <c r="C497" s="2" t="s">
        <v>1037</v>
      </c>
      <c r="D497" s="5">
        <v>3200</v>
      </c>
      <c r="E497" s="5">
        <v>13264</v>
      </c>
      <c r="F497" s="3">
        <f>D497*0.144105</f>
        <v>461.13600000000002</v>
      </c>
      <c r="G497" s="3">
        <f>E497*0.144105</f>
        <v>1911.4087200000001</v>
      </c>
      <c r="H497" s="6">
        <f t="shared" si="93"/>
        <v>1450.2727200000002</v>
      </c>
      <c r="I497" s="26">
        <f t="shared" si="94"/>
        <v>4.1450000000000005</v>
      </c>
      <c r="J497" t="s">
        <v>18</v>
      </c>
      <c r="K497">
        <v>195</v>
      </c>
      <c r="L497" s="7">
        <f t="shared" si="95"/>
        <v>2.3648000000000002</v>
      </c>
      <c r="M497" t="s">
        <v>34</v>
      </c>
      <c r="N497" t="s">
        <v>35</v>
      </c>
      <c r="O497">
        <v>1402376400</v>
      </c>
      <c r="P497">
        <v>1402722000</v>
      </c>
      <c r="Q497" s="15">
        <f t="shared" si="96"/>
        <v>42224.208333333336</v>
      </c>
      <c r="R497" s="11">
        <f t="shared" si="97"/>
        <v>42228.208333333336</v>
      </c>
      <c r="S497" t="b">
        <v>0</v>
      </c>
      <c r="T497" t="b">
        <v>0</v>
      </c>
      <c r="U497" t="s">
        <v>31</v>
      </c>
      <c r="V497" t="s">
        <v>2043</v>
      </c>
      <c r="W497" t="s">
        <v>2044</v>
      </c>
    </row>
    <row r="498" spans="1:23" x14ac:dyDescent="0.3">
      <c r="A498">
        <v>496</v>
      </c>
      <c r="B498" t="s">
        <v>1038</v>
      </c>
      <c r="C498" s="2" t="s">
        <v>1039</v>
      </c>
      <c r="D498" s="5">
        <v>183800</v>
      </c>
      <c r="E498" s="5">
        <v>1667</v>
      </c>
      <c r="F498">
        <f>D498</f>
        <v>183800</v>
      </c>
      <c r="G498">
        <f>E498</f>
        <v>1667</v>
      </c>
      <c r="H498" s="6">
        <f t="shared" si="93"/>
        <v>-182133</v>
      </c>
      <c r="I498" s="26">
        <f t="shared" si="94"/>
        <v>9.0696409140369975E-3</v>
      </c>
      <c r="J498" t="s">
        <v>12</v>
      </c>
      <c r="K498">
        <v>54</v>
      </c>
      <c r="L498" s="7">
        <f t="shared" si="95"/>
        <v>3403.7037037037039</v>
      </c>
      <c r="M498" t="s">
        <v>19</v>
      </c>
      <c r="N498" t="s">
        <v>20</v>
      </c>
      <c r="O498">
        <v>1495342800</v>
      </c>
      <c r="P498">
        <v>1496811600</v>
      </c>
      <c r="Q498" s="15">
        <f t="shared" si="96"/>
        <v>43300.208333333328</v>
      </c>
      <c r="R498" s="11">
        <f t="shared" si="97"/>
        <v>43317.208333333328</v>
      </c>
      <c r="S498" t="b">
        <v>0</v>
      </c>
      <c r="T498" t="b">
        <v>0</v>
      </c>
      <c r="U498" t="s">
        <v>69</v>
      </c>
      <c r="V498" t="s">
        <v>2045</v>
      </c>
      <c r="W498" t="s">
        <v>2053</v>
      </c>
    </row>
    <row r="499" spans="1:23" x14ac:dyDescent="0.3">
      <c r="A499">
        <v>497</v>
      </c>
      <c r="B499" t="s">
        <v>1040</v>
      </c>
      <c r="C499" s="2" t="s">
        <v>1041</v>
      </c>
      <c r="D499" s="5">
        <v>9800</v>
      </c>
      <c r="E499" s="5">
        <v>3349</v>
      </c>
      <c r="F499">
        <f>D499</f>
        <v>9800</v>
      </c>
      <c r="G499">
        <f>E499</f>
        <v>3349</v>
      </c>
      <c r="H499" s="6">
        <f t="shared" si="93"/>
        <v>-6451</v>
      </c>
      <c r="I499" s="26">
        <f t="shared" si="94"/>
        <v>0.34173469387755101</v>
      </c>
      <c r="J499" t="s">
        <v>12</v>
      </c>
      <c r="K499">
        <v>120</v>
      </c>
      <c r="L499" s="7">
        <f t="shared" si="95"/>
        <v>81.666666666666671</v>
      </c>
      <c r="M499" t="s">
        <v>19</v>
      </c>
      <c r="N499" t="s">
        <v>20</v>
      </c>
      <c r="O499">
        <v>1482213600</v>
      </c>
      <c r="P499">
        <v>1482213600</v>
      </c>
      <c r="Q499" s="15">
        <f t="shared" si="96"/>
        <v>43148.25</v>
      </c>
      <c r="R499" s="11">
        <f t="shared" si="97"/>
        <v>43148.25</v>
      </c>
      <c r="S499" t="b">
        <v>0</v>
      </c>
      <c r="T499" t="b">
        <v>1</v>
      </c>
      <c r="U499" t="s">
        <v>63</v>
      </c>
      <c r="V499" t="s">
        <v>2041</v>
      </c>
      <c r="W499" t="s">
        <v>2050</v>
      </c>
    </row>
    <row r="500" spans="1:23" x14ac:dyDescent="0.3">
      <c r="A500">
        <v>498</v>
      </c>
      <c r="B500" t="s">
        <v>1042</v>
      </c>
      <c r="C500" s="2" t="s">
        <v>1043</v>
      </c>
      <c r="D500" s="5">
        <v>193400</v>
      </c>
      <c r="E500" s="5">
        <v>46317</v>
      </c>
      <c r="F500" s="3">
        <f>D500*0.144105</f>
        <v>27869.907000000003</v>
      </c>
      <c r="G500" s="3">
        <f>E500*0.144105</f>
        <v>6674.5112850000005</v>
      </c>
      <c r="H500" s="6">
        <f t="shared" si="93"/>
        <v>-21195.395715000002</v>
      </c>
      <c r="I500" s="26">
        <f t="shared" si="94"/>
        <v>0.23948810754912098</v>
      </c>
      <c r="J500" t="s">
        <v>12</v>
      </c>
      <c r="K500">
        <v>579</v>
      </c>
      <c r="L500" s="7">
        <f t="shared" si="95"/>
        <v>48.134554404145085</v>
      </c>
      <c r="M500" t="s">
        <v>34</v>
      </c>
      <c r="N500" t="s">
        <v>35</v>
      </c>
      <c r="O500">
        <v>1420092000</v>
      </c>
      <c r="P500">
        <v>1420264800</v>
      </c>
      <c r="Q500" s="15">
        <f t="shared" si="96"/>
        <v>42429.25</v>
      </c>
      <c r="R500" s="11">
        <f t="shared" si="97"/>
        <v>42431.25</v>
      </c>
      <c r="S500" t="b">
        <v>0</v>
      </c>
      <c r="T500" t="b">
        <v>0</v>
      </c>
      <c r="U500" t="s">
        <v>26</v>
      </c>
      <c r="V500" t="s">
        <v>2041</v>
      </c>
      <c r="W500" t="s">
        <v>2042</v>
      </c>
    </row>
    <row r="501" spans="1:23" ht="31.2" x14ac:dyDescent="0.3">
      <c r="A501">
        <v>499</v>
      </c>
      <c r="B501" t="s">
        <v>1044</v>
      </c>
      <c r="C501" s="2" t="s">
        <v>1045</v>
      </c>
      <c r="D501" s="5">
        <v>163800</v>
      </c>
      <c r="E501" s="5">
        <v>78743</v>
      </c>
      <c r="F501">
        <f t="shared" ref="F501:G503" si="105">D501</f>
        <v>163800</v>
      </c>
      <c r="G501">
        <f t="shared" si="105"/>
        <v>78743</v>
      </c>
      <c r="H501" s="6">
        <f t="shared" si="93"/>
        <v>-85057</v>
      </c>
      <c r="I501" s="26">
        <f t="shared" si="94"/>
        <v>0.48072649572649573</v>
      </c>
      <c r="J501" t="s">
        <v>12</v>
      </c>
      <c r="K501">
        <v>2072</v>
      </c>
      <c r="L501" s="7">
        <f t="shared" si="95"/>
        <v>79.054054054054049</v>
      </c>
      <c r="M501" t="s">
        <v>19</v>
      </c>
      <c r="N501" t="s">
        <v>20</v>
      </c>
      <c r="O501">
        <v>1458018000</v>
      </c>
      <c r="P501">
        <v>1458450000</v>
      </c>
      <c r="Q501" s="15">
        <f t="shared" si="96"/>
        <v>42868.208333333328</v>
      </c>
      <c r="R501" s="11">
        <f t="shared" si="97"/>
        <v>42873.208333333328</v>
      </c>
      <c r="S501" t="b">
        <v>0</v>
      </c>
      <c r="T501" t="b">
        <v>1</v>
      </c>
      <c r="U501" t="s">
        <v>40</v>
      </c>
      <c r="V501" t="s">
        <v>2045</v>
      </c>
      <c r="W501" t="s">
        <v>2046</v>
      </c>
    </row>
    <row r="502" spans="1:23" x14ac:dyDescent="0.3">
      <c r="A502">
        <v>500</v>
      </c>
      <c r="B502" t="s">
        <v>1046</v>
      </c>
      <c r="C502" s="2" t="s">
        <v>1047</v>
      </c>
      <c r="D502" s="5">
        <v>100</v>
      </c>
      <c r="E502" s="5">
        <v>0</v>
      </c>
      <c r="F502">
        <f t="shared" si="105"/>
        <v>100</v>
      </c>
      <c r="G502">
        <f t="shared" si="105"/>
        <v>0</v>
      </c>
      <c r="H502" s="6">
        <f t="shared" si="93"/>
        <v>-100</v>
      </c>
      <c r="I502" s="26">
        <f t="shared" si="94"/>
        <v>0</v>
      </c>
      <c r="J502" t="s">
        <v>12</v>
      </c>
      <c r="K502">
        <v>0</v>
      </c>
      <c r="L502" s="7">
        <f t="shared" si="95"/>
        <v>0</v>
      </c>
      <c r="M502" t="s">
        <v>19</v>
      </c>
      <c r="N502" t="s">
        <v>20</v>
      </c>
      <c r="O502">
        <v>1367384400</v>
      </c>
      <c r="P502">
        <v>1369803600</v>
      </c>
      <c r="Q502" s="15">
        <f t="shared" si="96"/>
        <v>41819.208333333336</v>
      </c>
      <c r="R502" s="11">
        <f t="shared" si="97"/>
        <v>41847.208333333336</v>
      </c>
      <c r="S502" t="b">
        <v>0</v>
      </c>
      <c r="T502" t="b">
        <v>1</v>
      </c>
      <c r="U502" t="s">
        <v>31</v>
      </c>
      <c r="V502" t="s">
        <v>2043</v>
      </c>
      <c r="W502" t="s">
        <v>2044</v>
      </c>
    </row>
    <row r="503" spans="1:23" x14ac:dyDescent="0.3">
      <c r="A503">
        <v>501</v>
      </c>
      <c r="B503" t="s">
        <v>1048</v>
      </c>
      <c r="C503" s="2" t="s">
        <v>1049</v>
      </c>
      <c r="D503" s="5">
        <v>153600</v>
      </c>
      <c r="E503" s="5">
        <v>107743</v>
      </c>
      <c r="F503">
        <f t="shared" si="105"/>
        <v>153600</v>
      </c>
      <c r="G503">
        <f t="shared" si="105"/>
        <v>107743</v>
      </c>
      <c r="H503" s="6">
        <f t="shared" si="93"/>
        <v>-45857</v>
      </c>
      <c r="I503" s="26">
        <f t="shared" si="94"/>
        <v>0.70145182291666663</v>
      </c>
      <c r="J503" t="s">
        <v>12</v>
      </c>
      <c r="K503">
        <v>1796</v>
      </c>
      <c r="L503" s="7">
        <f t="shared" si="95"/>
        <v>85.523385300668153</v>
      </c>
      <c r="M503" t="s">
        <v>19</v>
      </c>
      <c r="N503" t="s">
        <v>20</v>
      </c>
      <c r="O503">
        <v>1363064400</v>
      </c>
      <c r="P503">
        <v>1363237200</v>
      </c>
      <c r="Q503" s="15">
        <f t="shared" si="96"/>
        <v>41769.208333333336</v>
      </c>
      <c r="R503" s="11">
        <f t="shared" si="97"/>
        <v>41771.208333333336</v>
      </c>
      <c r="S503" t="b">
        <v>0</v>
      </c>
      <c r="T503" t="b">
        <v>0</v>
      </c>
      <c r="U503" t="s">
        <v>40</v>
      </c>
      <c r="V503" t="s">
        <v>2045</v>
      </c>
      <c r="W503" t="s">
        <v>2046</v>
      </c>
    </row>
    <row r="504" spans="1:23" x14ac:dyDescent="0.3">
      <c r="A504">
        <v>502</v>
      </c>
      <c r="B504" t="s">
        <v>475</v>
      </c>
      <c r="C504" s="2" t="s">
        <v>1050</v>
      </c>
      <c r="D504" s="5">
        <v>1300</v>
      </c>
      <c r="E504" s="5">
        <v>6889</v>
      </c>
      <c r="F504" s="3">
        <f>D504*0.6956</f>
        <v>904.28</v>
      </c>
      <c r="G504" s="3">
        <f>E504*0.6956</f>
        <v>4791.9884000000002</v>
      </c>
      <c r="H504" s="6">
        <f t="shared" si="93"/>
        <v>3887.7084000000004</v>
      </c>
      <c r="I504" s="26">
        <f t="shared" si="94"/>
        <v>5.2992307692307694</v>
      </c>
      <c r="J504" t="s">
        <v>18</v>
      </c>
      <c r="K504">
        <v>186</v>
      </c>
      <c r="L504" s="7">
        <f t="shared" si="95"/>
        <v>4.8617204301075265</v>
      </c>
      <c r="M504" t="s">
        <v>24</v>
      </c>
      <c r="N504" t="s">
        <v>25</v>
      </c>
      <c r="O504">
        <v>1343365200</v>
      </c>
      <c r="P504">
        <v>1345870800</v>
      </c>
      <c r="Q504" s="15">
        <f t="shared" si="96"/>
        <v>41541.208333333336</v>
      </c>
      <c r="R504" s="11">
        <f t="shared" si="97"/>
        <v>41570.208333333336</v>
      </c>
      <c r="S504" t="b">
        <v>0</v>
      </c>
      <c r="T504" t="b">
        <v>1</v>
      </c>
      <c r="U504" t="s">
        <v>87</v>
      </c>
      <c r="V504" t="s">
        <v>2054</v>
      </c>
      <c r="W504" t="s">
        <v>2055</v>
      </c>
    </row>
    <row r="505" spans="1:23" ht="31.2" x14ac:dyDescent="0.3">
      <c r="A505">
        <v>503</v>
      </c>
      <c r="B505" t="s">
        <v>1051</v>
      </c>
      <c r="C505" s="2" t="s">
        <v>1052</v>
      </c>
      <c r="D505" s="5">
        <v>25500</v>
      </c>
      <c r="E505" s="5">
        <v>45983</v>
      </c>
      <c r="F505">
        <f>D505</f>
        <v>25500</v>
      </c>
      <c r="G505">
        <f>E505</f>
        <v>45983</v>
      </c>
      <c r="H505" s="6">
        <f t="shared" si="93"/>
        <v>20483</v>
      </c>
      <c r="I505" s="26">
        <f t="shared" si="94"/>
        <v>1.8032549019607844</v>
      </c>
      <c r="J505" t="s">
        <v>18</v>
      </c>
      <c r="K505">
        <v>460</v>
      </c>
      <c r="L505" s="7">
        <f t="shared" si="95"/>
        <v>55.434782608695649</v>
      </c>
      <c r="M505" t="s">
        <v>19</v>
      </c>
      <c r="N505" t="s">
        <v>20</v>
      </c>
      <c r="O505">
        <v>1435726800</v>
      </c>
      <c r="P505">
        <v>1437454800</v>
      </c>
      <c r="Q505" s="15">
        <f t="shared" si="96"/>
        <v>42610.208333333328</v>
      </c>
      <c r="R505" s="11">
        <f t="shared" si="97"/>
        <v>42630.208333333328</v>
      </c>
      <c r="S505" t="b">
        <v>0</v>
      </c>
      <c r="T505" t="b">
        <v>0</v>
      </c>
      <c r="U505" t="s">
        <v>51</v>
      </c>
      <c r="V505" t="s">
        <v>2045</v>
      </c>
      <c r="W505" t="s">
        <v>2048</v>
      </c>
    </row>
    <row r="506" spans="1:23" x14ac:dyDescent="0.3">
      <c r="A506">
        <v>504</v>
      </c>
      <c r="B506" t="s">
        <v>1053</v>
      </c>
      <c r="C506" s="2" t="s">
        <v>1054</v>
      </c>
      <c r="D506" s="5">
        <v>7500</v>
      </c>
      <c r="E506" s="5">
        <v>6924</v>
      </c>
      <c r="F506" s="3">
        <f>D506*1.07255</f>
        <v>8044.1249999999991</v>
      </c>
      <c r="G506" s="3">
        <f>E506*1.07255</f>
        <v>7426.3361999999988</v>
      </c>
      <c r="H506" s="6">
        <f t="shared" si="93"/>
        <v>-617.78880000000026</v>
      </c>
      <c r="I506" s="26">
        <f t="shared" si="94"/>
        <v>0.92319999999999991</v>
      </c>
      <c r="J506" t="s">
        <v>12</v>
      </c>
      <c r="K506">
        <v>62</v>
      </c>
      <c r="L506" s="7">
        <f t="shared" si="95"/>
        <v>129.7439516129032</v>
      </c>
      <c r="M506" t="s">
        <v>105</v>
      </c>
      <c r="N506" t="s">
        <v>106</v>
      </c>
      <c r="O506">
        <v>1431925200</v>
      </c>
      <c r="P506">
        <v>1432011600</v>
      </c>
      <c r="Q506" s="15">
        <f t="shared" si="96"/>
        <v>42566.208333333328</v>
      </c>
      <c r="R506" s="11">
        <f t="shared" si="97"/>
        <v>42567.208333333328</v>
      </c>
      <c r="S506" t="b">
        <v>0</v>
      </c>
      <c r="T506" t="b">
        <v>0</v>
      </c>
      <c r="U506" t="s">
        <v>21</v>
      </c>
      <c r="V506" t="s">
        <v>2039</v>
      </c>
      <c r="W506" t="s">
        <v>2040</v>
      </c>
    </row>
    <row r="507" spans="1:23" x14ac:dyDescent="0.3">
      <c r="A507">
        <v>505</v>
      </c>
      <c r="B507" t="s">
        <v>1055</v>
      </c>
      <c r="C507" s="2" t="s">
        <v>1056</v>
      </c>
      <c r="D507" s="5">
        <v>89900</v>
      </c>
      <c r="E507" s="5">
        <v>12497</v>
      </c>
      <c r="F507">
        <f t="shared" ref="F507:G511" si="106">D507</f>
        <v>89900</v>
      </c>
      <c r="G507">
        <f t="shared" si="106"/>
        <v>12497</v>
      </c>
      <c r="H507" s="6">
        <f t="shared" si="93"/>
        <v>-77403</v>
      </c>
      <c r="I507" s="26">
        <f t="shared" si="94"/>
        <v>0.13901001112347053</v>
      </c>
      <c r="J507" t="s">
        <v>12</v>
      </c>
      <c r="K507">
        <v>347</v>
      </c>
      <c r="L507" s="7">
        <f t="shared" si="95"/>
        <v>259.07780979827089</v>
      </c>
      <c r="M507" t="s">
        <v>19</v>
      </c>
      <c r="N507" t="s">
        <v>20</v>
      </c>
      <c r="O507">
        <v>1362722400</v>
      </c>
      <c r="P507">
        <v>1366347600</v>
      </c>
      <c r="Q507" s="15">
        <f t="shared" si="96"/>
        <v>41765.25</v>
      </c>
      <c r="R507" s="11">
        <f t="shared" si="97"/>
        <v>41807.208333333336</v>
      </c>
      <c r="S507" t="b">
        <v>0</v>
      </c>
      <c r="T507" t="b">
        <v>1</v>
      </c>
      <c r="U507" t="s">
        <v>131</v>
      </c>
      <c r="V507" t="s">
        <v>2051</v>
      </c>
      <c r="W507" t="s">
        <v>2060</v>
      </c>
    </row>
    <row r="508" spans="1:23" x14ac:dyDescent="0.3">
      <c r="A508">
        <v>506</v>
      </c>
      <c r="B508" t="s">
        <v>1057</v>
      </c>
      <c r="C508" s="2" t="s">
        <v>1058</v>
      </c>
      <c r="D508" s="5">
        <v>18000</v>
      </c>
      <c r="E508" s="5">
        <v>166874</v>
      </c>
      <c r="F508">
        <f t="shared" si="106"/>
        <v>18000</v>
      </c>
      <c r="G508">
        <f t="shared" si="106"/>
        <v>166874</v>
      </c>
      <c r="H508" s="6">
        <f t="shared" si="93"/>
        <v>148874</v>
      </c>
      <c r="I508" s="26">
        <f t="shared" si="94"/>
        <v>9.2707777777777771</v>
      </c>
      <c r="J508" t="s">
        <v>18</v>
      </c>
      <c r="K508">
        <v>2528</v>
      </c>
      <c r="L508" s="7">
        <f t="shared" si="95"/>
        <v>7.1202531645569618</v>
      </c>
      <c r="M508" t="s">
        <v>19</v>
      </c>
      <c r="N508" t="s">
        <v>20</v>
      </c>
      <c r="O508">
        <v>1511416800</v>
      </c>
      <c r="P508">
        <v>1512885600</v>
      </c>
      <c r="Q508" s="15">
        <f t="shared" si="96"/>
        <v>43486.25</v>
      </c>
      <c r="R508" s="11">
        <f t="shared" si="97"/>
        <v>43503.25</v>
      </c>
      <c r="S508" t="b">
        <v>0</v>
      </c>
      <c r="T508" t="b">
        <v>1</v>
      </c>
      <c r="U508" t="s">
        <v>31</v>
      </c>
      <c r="V508" t="s">
        <v>2043</v>
      </c>
      <c r="W508" t="s">
        <v>2044</v>
      </c>
    </row>
    <row r="509" spans="1:23" ht="31.2" x14ac:dyDescent="0.3">
      <c r="A509">
        <v>507</v>
      </c>
      <c r="B509" t="s">
        <v>1059</v>
      </c>
      <c r="C509" s="2" t="s">
        <v>1060</v>
      </c>
      <c r="D509" s="5">
        <v>2100</v>
      </c>
      <c r="E509" s="5">
        <v>837</v>
      </c>
      <c r="F509">
        <f t="shared" si="106"/>
        <v>2100</v>
      </c>
      <c r="G509">
        <f t="shared" si="106"/>
        <v>837</v>
      </c>
      <c r="H509" s="6">
        <f t="shared" si="93"/>
        <v>-1263</v>
      </c>
      <c r="I509" s="26">
        <f t="shared" si="94"/>
        <v>0.39857142857142858</v>
      </c>
      <c r="J509" t="s">
        <v>12</v>
      </c>
      <c r="K509">
        <v>19</v>
      </c>
      <c r="L509" s="7">
        <f t="shared" si="95"/>
        <v>110.52631578947368</v>
      </c>
      <c r="M509" t="s">
        <v>19</v>
      </c>
      <c r="N509" t="s">
        <v>20</v>
      </c>
      <c r="O509">
        <v>1365483600</v>
      </c>
      <c r="P509">
        <v>1369717200</v>
      </c>
      <c r="Q509" s="15">
        <f t="shared" si="96"/>
        <v>41797.208333333336</v>
      </c>
      <c r="R509" s="11">
        <f t="shared" si="97"/>
        <v>41846.208333333336</v>
      </c>
      <c r="S509" t="b">
        <v>0</v>
      </c>
      <c r="T509" t="b">
        <v>1</v>
      </c>
      <c r="U509" t="s">
        <v>26</v>
      </c>
      <c r="V509" t="s">
        <v>2041</v>
      </c>
      <c r="W509" t="s">
        <v>2042</v>
      </c>
    </row>
    <row r="510" spans="1:23" x14ac:dyDescent="0.3">
      <c r="A510">
        <v>508</v>
      </c>
      <c r="B510" t="s">
        <v>1061</v>
      </c>
      <c r="C510" s="2" t="s">
        <v>1062</v>
      </c>
      <c r="D510" s="5">
        <v>172700</v>
      </c>
      <c r="E510" s="5">
        <v>193820</v>
      </c>
      <c r="F510">
        <f t="shared" si="106"/>
        <v>172700</v>
      </c>
      <c r="G510">
        <f t="shared" si="106"/>
        <v>193820</v>
      </c>
      <c r="H510" s="6">
        <f t="shared" si="93"/>
        <v>21120</v>
      </c>
      <c r="I510" s="26">
        <f t="shared" si="94"/>
        <v>1.1222929936305732</v>
      </c>
      <c r="J510" t="s">
        <v>18</v>
      </c>
      <c r="K510">
        <v>3657</v>
      </c>
      <c r="L510" s="7">
        <f t="shared" si="95"/>
        <v>47.224500957068635</v>
      </c>
      <c r="M510" t="s">
        <v>19</v>
      </c>
      <c r="N510" t="s">
        <v>20</v>
      </c>
      <c r="O510">
        <v>1532840400</v>
      </c>
      <c r="P510">
        <v>1534654800</v>
      </c>
      <c r="Q510" s="15">
        <f t="shared" si="96"/>
        <v>43734.208333333328</v>
      </c>
      <c r="R510" s="11">
        <f t="shared" si="97"/>
        <v>43755.208333333328</v>
      </c>
      <c r="S510" t="b">
        <v>0</v>
      </c>
      <c r="T510" t="b">
        <v>0</v>
      </c>
      <c r="U510" t="s">
        <v>31</v>
      </c>
      <c r="V510" t="s">
        <v>2043</v>
      </c>
      <c r="W510" t="s">
        <v>2044</v>
      </c>
    </row>
    <row r="511" spans="1:23" x14ac:dyDescent="0.3">
      <c r="A511">
        <v>509</v>
      </c>
      <c r="B511" t="s">
        <v>396</v>
      </c>
      <c r="C511" s="2" t="s">
        <v>1063</v>
      </c>
      <c r="D511" s="5">
        <v>168500</v>
      </c>
      <c r="E511" s="5">
        <v>119510</v>
      </c>
      <c r="F511">
        <f t="shared" si="106"/>
        <v>168500</v>
      </c>
      <c r="G511">
        <f t="shared" si="106"/>
        <v>119510</v>
      </c>
      <c r="H511" s="6">
        <f t="shared" si="93"/>
        <v>-48990</v>
      </c>
      <c r="I511" s="26">
        <f t="shared" si="94"/>
        <v>0.70925816023738875</v>
      </c>
      <c r="J511" t="s">
        <v>12</v>
      </c>
      <c r="K511">
        <v>1258</v>
      </c>
      <c r="L511" s="7">
        <f t="shared" si="95"/>
        <v>133.94276629570749</v>
      </c>
      <c r="M511" t="s">
        <v>19</v>
      </c>
      <c r="N511" t="s">
        <v>20</v>
      </c>
      <c r="O511">
        <v>1336194000</v>
      </c>
      <c r="P511">
        <v>1337058000</v>
      </c>
      <c r="Q511" s="15">
        <f t="shared" si="96"/>
        <v>41458.208333333336</v>
      </c>
      <c r="R511" s="11">
        <f t="shared" si="97"/>
        <v>41468.208333333336</v>
      </c>
      <c r="S511" t="b">
        <v>0</v>
      </c>
      <c r="T511" t="b">
        <v>0</v>
      </c>
      <c r="U511" t="s">
        <v>31</v>
      </c>
      <c r="V511" t="s">
        <v>2043</v>
      </c>
      <c r="W511" t="s">
        <v>2044</v>
      </c>
    </row>
    <row r="512" spans="1:23" x14ac:dyDescent="0.3">
      <c r="A512">
        <v>510</v>
      </c>
      <c r="B512" t="s">
        <v>1064</v>
      </c>
      <c r="C512" s="2" t="s">
        <v>1065</v>
      </c>
      <c r="D512" s="5">
        <v>7800</v>
      </c>
      <c r="E512" s="5">
        <v>9289</v>
      </c>
      <c r="F512" s="3">
        <f>D512*0.6956</f>
        <v>5425.68</v>
      </c>
      <c r="G512" s="3">
        <f>E512*0.6956</f>
        <v>6461.4283999999998</v>
      </c>
      <c r="H512" s="6">
        <f t="shared" si="93"/>
        <v>1035.7483999999995</v>
      </c>
      <c r="I512" s="26">
        <f t="shared" si="94"/>
        <v>1.1908974358974358</v>
      </c>
      <c r="J512" t="s">
        <v>18</v>
      </c>
      <c r="K512">
        <v>131</v>
      </c>
      <c r="L512" s="7">
        <f t="shared" si="95"/>
        <v>41.417404580152677</v>
      </c>
      <c r="M512" t="s">
        <v>24</v>
      </c>
      <c r="N512" t="s">
        <v>25</v>
      </c>
      <c r="O512">
        <v>1527742800</v>
      </c>
      <c r="P512">
        <v>1529816400</v>
      </c>
      <c r="Q512" s="15">
        <f t="shared" si="96"/>
        <v>43675.208333333328</v>
      </c>
      <c r="R512" s="11">
        <f t="shared" si="97"/>
        <v>43699.208333333328</v>
      </c>
      <c r="S512" t="b">
        <v>0</v>
      </c>
      <c r="T512" t="b">
        <v>0</v>
      </c>
      <c r="U512" t="s">
        <v>51</v>
      </c>
      <c r="V512" t="s">
        <v>2045</v>
      </c>
      <c r="W512" t="s">
        <v>2048</v>
      </c>
    </row>
    <row r="513" spans="1:23" x14ac:dyDescent="0.3">
      <c r="A513">
        <v>511</v>
      </c>
      <c r="B513" t="s">
        <v>1066</v>
      </c>
      <c r="C513" s="2" t="s">
        <v>1067</v>
      </c>
      <c r="D513" s="5">
        <v>147800</v>
      </c>
      <c r="E513" s="5">
        <v>35498</v>
      </c>
      <c r="F513">
        <f t="shared" ref="F513:G515" si="107">D513</f>
        <v>147800</v>
      </c>
      <c r="G513">
        <f t="shared" si="107"/>
        <v>35498</v>
      </c>
      <c r="H513" s="6">
        <f t="shared" si="93"/>
        <v>-112302</v>
      </c>
      <c r="I513" s="26">
        <f t="shared" si="94"/>
        <v>0.24017591339648173</v>
      </c>
      <c r="J513" t="s">
        <v>12</v>
      </c>
      <c r="K513">
        <v>362</v>
      </c>
      <c r="L513" s="7">
        <f t="shared" si="95"/>
        <v>408.28729281767954</v>
      </c>
      <c r="M513" t="s">
        <v>19</v>
      </c>
      <c r="N513" t="s">
        <v>20</v>
      </c>
      <c r="O513">
        <v>1564030800</v>
      </c>
      <c r="P513">
        <v>1564894800</v>
      </c>
      <c r="Q513" s="15">
        <f t="shared" si="96"/>
        <v>44095.208333333328</v>
      </c>
      <c r="R513" s="11">
        <f t="shared" si="97"/>
        <v>44105.208333333328</v>
      </c>
      <c r="S513" t="b">
        <v>0</v>
      </c>
      <c r="T513" t="b">
        <v>0</v>
      </c>
      <c r="U513" t="s">
        <v>31</v>
      </c>
      <c r="V513" t="s">
        <v>2043</v>
      </c>
      <c r="W513" t="s">
        <v>2044</v>
      </c>
    </row>
    <row r="514" spans="1:23" x14ac:dyDescent="0.3">
      <c r="A514">
        <v>512</v>
      </c>
      <c r="B514" t="s">
        <v>1068</v>
      </c>
      <c r="C514" s="2" t="s">
        <v>1069</v>
      </c>
      <c r="D514" s="5">
        <v>9100</v>
      </c>
      <c r="E514" s="5">
        <v>12678</v>
      </c>
      <c r="F514">
        <f t="shared" si="107"/>
        <v>9100</v>
      </c>
      <c r="G514">
        <f t="shared" si="107"/>
        <v>12678</v>
      </c>
      <c r="H514" s="6">
        <f t="shared" ref="H514:H577" si="108">G514-F514</f>
        <v>3578</v>
      </c>
      <c r="I514" s="26">
        <f t="shared" ref="I514:I577" si="109">G514/F514</f>
        <v>1.3931868131868133</v>
      </c>
      <c r="J514" t="s">
        <v>18</v>
      </c>
      <c r="K514">
        <v>239</v>
      </c>
      <c r="L514" s="7">
        <f t="shared" ref="L514:L577" si="110">IF(G514=0,0,F514/K514)</f>
        <v>38.07531380753138</v>
      </c>
      <c r="M514" t="s">
        <v>19</v>
      </c>
      <c r="N514" t="s">
        <v>20</v>
      </c>
      <c r="O514">
        <v>1404536400</v>
      </c>
      <c r="P514">
        <v>1404622800</v>
      </c>
      <c r="Q514" s="15">
        <f t="shared" ref="Q514:Q577" si="111">(((O514/60)/60)/24)+DATE(1970,15,1)</f>
        <v>42249.208333333336</v>
      </c>
      <c r="R514" s="11">
        <f t="shared" ref="R514:R577" si="112">(((P514/60)/60)/24)+DATE(1970,15,1)</f>
        <v>42250.208333333336</v>
      </c>
      <c r="S514" t="b">
        <v>0</v>
      </c>
      <c r="T514" t="b">
        <v>1</v>
      </c>
      <c r="U514" t="s">
        <v>87</v>
      </c>
      <c r="V514" t="s">
        <v>2054</v>
      </c>
      <c r="W514" t="s">
        <v>2055</v>
      </c>
    </row>
    <row r="515" spans="1:23" x14ac:dyDescent="0.3">
      <c r="A515">
        <v>513</v>
      </c>
      <c r="B515" t="s">
        <v>1070</v>
      </c>
      <c r="C515" s="2" t="s">
        <v>1071</v>
      </c>
      <c r="D515" s="5">
        <v>8300</v>
      </c>
      <c r="E515" s="5">
        <v>3260</v>
      </c>
      <c r="F515">
        <f t="shared" si="107"/>
        <v>8300</v>
      </c>
      <c r="G515">
        <f t="shared" si="107"/>
        <v>3260</v>
      </c>
      <c r="H515" s="6">
        <f t="shared" si="108"/>
        <v>-5040</v>
      </c>
      <c r="I515" s="26">
        <f t="shared" si="109"/>
        <v>0.39277108433734942</v>
      </c>
      <c r="J515" t="s">
        <v>72</v>
      </c>
      <c r="K515">
        <v>35</v>
      </c>
      <c r="L515" s="7">
        <f t="shared" si="110"/>
        <v>237.14285714285714</v>
      </c>
      <c r="M515" t="s">
        <v>19</v>
      </c>
      <c r="N515" t="s">
        <v>20</v>
      </c>
      <c r="O515">
        <v>1284008400</v>
      </c>
      <c r="P515">
        <v>1284181200</v>
      </c>
      <c r="Q515" s="15">
        <f t="shared" si="111"/>
        <v>40854.208333333336</v>
      </c>
      <c r="R515" s="11">
        <f t="shared" si="112"/>
        <v>40856.208333333336</v>
      </c>
      <c r="S515" t="b">
        <v>0</v>
      </c>
      <c r="T515" t="b">
        <v>0</v>
      </c>
      <c r="U515" t="s">
        <v>267</v>
      </c>
      <c r="V515" t="s">
        <v>2045</v>
      </c>
      <c r="W515" t="s">
        <v>2064</v>
      </c>
    </row>
    <row r="516" spans="1:23" x14ac:dyDescent="0.3">
      <c r="A516">
        <v>514</v>
      </c>
      <c r="B516" t="s">
        <v>1072</v>
      </c>
      <c r="C516" s="2" t="s">
        <v>1073</v>
      </c>
      <c r="D516" s="5">
        <v>138700</v>
      </c>
      <c r="E516" s="5">
        <v>31123</v>
      </c>
      <c r="F516" s="3">
        <f>D516*1.08452</f>
        <v>150422.924</v>
      </c>
      <c r="G516" s="3">
        <f>E516*1.08452</f>
        <v>33753.515959999997</v>
      </c>
      <c r="H516" s="6">
        <f t="shared" si="108"/>
        <v>-116669.40804000001</v>
      </c>
      <c r="I516" s="26">
        <f t="shared" si="109"/>
        <v>0.22439077144917086</v>
      </c>
      <c r="J516" t="s">
        <v>72</v>
      </c>
      <c r="K516">
        <v>528</v>
      </c>
      <c r="L516" s="7">
        <f t="shared" si="110"/>
        <v>284.89190151515152</v>
      </c>
      <c r="M516" t="s">
        <v>96</v>
      </c>
      <c r="N516" t="s">
        <v>97</v>
      </c>
      <c r="O516">
        <v>1386309600</v>
      </c>
      <c r="P516">
        <v>1386741600</v>
      </c>
      <c r="Q516" s="15">
        <f t="shared" si="111"/>
        <v>42038.25</v>
      </c>
      <c r="R516" s="11">
        <f t="shared" si="112"/>
        <v>42043.25</v>
      </c>
      <c r="S516" t="b">
        <v>0</v>
      </c>
      <c r="T516" t="b">
        <v>1</v>
      </c>
      <c r="U516" t="s">
        <v>21</v>
      </c>
      <c r="V516" t="s">
        <v>2039</v>
      </c>
      <c r="W516" t="s">
        <v>2040</v>
      </c>
    </row>
    <row r="517" spans="1:23" x14ac:dyDescent="0.3">
      <c r="A517">
        <v>515</v>
      </c>
      <c r="B517" t="s">
        <v>1074</v>
      </c>
      <c r="C517" s="2" t="s">
        <v>1075</v>
      </c>
      <c r="D517" s="5">
        <v>8600</v>
      </c>
      <c r="E517" s="5">
        <v>4797</v>
      </c>
      <c r="F517" s="3">
        <f>D517*0.7464</f>
        <v>6419.04</v>
      </c>
      <c r="G517" s="3">
        <f>E517*0.7464</f>
        <v>3580.4807999999998</v>
      </c>
      <c r="H517" s="6">
        <f t="shared" si="108"/>
        <v>-2838.5592000000001</v>
      </c>
      <c r="I517" s="26">
        <f t="shared" si="109"/>
        <v>0.55779069767441858</v>
      </c>
      <c r="J517" t="s">
        <v>12</v>
      </c>
      <c r="K517">
        <v>133</v>
      </c>
      <c r="L517" s="7">
        <f t="shared" si="110"/>
        <v>48.263458646616542</v>
      </c>
      <c r="M517" t="s">
        <v>13</v>
      </c>
      <c r="N517" t="s">
        <v>14</v>
      </c>
      <c r="O517">
        <v>1324620000</v>
      </c>
      <c r="P517">
        <v>1324792800</v>
      </c>
      <c r="Q517" s="15">
        <f t="shared" si="111"/>
        <v>41324.25</v>
      </c>
      <c r="R517" s="11">
        <f t="shared" si="112"/>
        <v>41326.25</v>
      </c>
      <c r="S517" t="b">
        <v>0</v>
      </c>
      <c r="T517" t="b">
        <v>1</v>
      </c>
      <c r="U517" t="s">
        <v>31</v>
      </c>
      <c r="V517" t="s">
        <v>2043</v>
      </c>
      <c r="W517" t="s">
        <v>2044</v>
      </c>
    </row>
    <row r="518" spans="1:23" x14ac:dyDescent="0.3">
      <c r="A518">
        <v>516</v>
      </c>
      <c r="B518" t="s">
        <v>1076</v>
      </c>
      <c r="C518" s="2" t="s">
        <v>1077</v>
      </c>
      <c r="D518" s="5">
        <v>125400</v>
      </c>
      <c r="E518" s="5">
        <v>53324</v>
      </c>
      <c r="F518">
        <f t="shared" ref="F518:F528" si="113">D518</f>
        <v>125400</v>
      </c>
      <c r="G518">
        <f t="shared" ref="G518:G528" si="114">E518</f>
        <v>53324</v>
      </c>
      <c r="H518" s="6">
        <f t="shared" si="108"/>
        <v>-72076</v>
      </c>
      <c r="I518" s="26">
        <f t="shared" si="109"/>
        <v>0.42523125996810207</v>
      </c>
      <c r="J518" t="s">
        <v>12</v>
      </c>
      <c r="K518">
        <v>846</v>
      </c>
      <c r="L518" s="7">
        <f t="shared" si="110"/>
        <v>148.22695035460993</v>
      </c>
      <c r="M518" t="s">
        <v>19</v>
      </c>
      <c r="N518" t="s">
        <v>20</v>
      </c>
      <c r="O518">
        <v>1281070800</v>
      </c>
      <c r="P518">
        <v>1284354000</v>
      </c>
      <c r="Q518" s="15">
        <f t="shared" si="111"/>
        <v>40820.208333333336</v>
      </c>
      <c r="R518" s="11">
        <f t="shared" si="112"/>
        <v>40858.208333333336</v>
      </c>
      <c r="S518" t="b">
        <v>0</v>
      </c>
      <c r="T518" t="b">
        <v>0</v>
      </c>
      <c r="U518" t="s">
        <v>66</v>
      </c>
      <c r="V518" t="s">
        <v>2051</v>
      </c>
      <c r="W518" t="s">
        <v>2052</v>
      </c>
    </row>
    <row r="519" spans="1:23" x14ac:dyDescent="0.3">
      <c r="A519">
        <v>517</v>
      </c>
      <c r="B519" t="s">
        <v>1078</v>
      </c>
      <c r="C519" s="2" t="s">
        <v>1079</v>
      </c>
      <c r="D519" s="5">
        <v>5900</v>
      </c>
      <c r="E519" s="5">
        <v>6608</v>
      </c>
      <c r="F519">
        <f t="shared" si="113"/>
        <v>5900</v>
      </c>
      <c r="G519">
        <f t="shared" si="114"/>
        <v>6608</v>
      </c>
      <c r="H519" s="6">
        <f t="shared" si="108"/>
        <v>708</v>
      </c>
      <c r="I519" s="26">
        <f t="shared" si="109"/>
        <v>1.1200000000000001</v>
      </c>
      <c r="J519" t="s">
        <v>18</v>
      </c>
      <c r="K519">
        <v>78</v>
      </c>
      <c r="L519" s="7">
        <f t="shared" si="110"/>
        <v>75.641025641025635</v>
      </c>
      <c r="M519" t="s">
        <v>19</v>
      </c>
      <c r="N519" t="s">
        <v>20</v>
      </c>
      <c r="O519">
        <v>1493960400</v>
      </c>
      <c r="P519">
        <v>1494392400</v>
      </c>
      <c r="Q519" s="15">
        <f t="shared" si="111"/>
        <v>43284.208333333328</v>
      </c>
      <c r="R519" s="11">
        <f t="shared" si="112"/>
        <v>43289.208333333328</v>
      </c>
      <c r="S519" t="b">
        <v>0</v>
      </c>
      <c r="T519" t="b">
        <v>0</v>
      </c>
      <c r="U519" t="s">
        <v>15</v>
      </c>
      <c r="V519" t="s">
        <v>2037</v>
      </c>
      <c r="W519" t="s">
        <v>2038</v>
      </c>
    </row>
    <row r="520" spans="1:23" ht="31.2" x14ac:dyDescent="0.3">
      <c r="A520">
        <v>518</v>
      </c>
      <c r="B520" t="s">
        <v>1080</v>
      </c>
      <c r="C520" s="2" t="s">
        <v>1081</v>
      </c>
      <c r="D520" s="5">
        <v>8800</v>
      </c>
      <c r="E520" s="5">
        <v>622</v>
      </c>
      <c r="F520">
        <f t="shared" si="113"/>
        <v>8800</v>
      </c>
      <c r="G520">
        <f t="shared" si="114"/>
        <v>622</v>
      </c>
      <c r="H520" s="6">
        <f t="shared" si="108"/>
        <v>-8178</v>
      </c>
      <c r="I520" s="26">
        <f t="shared" si="109"/>
        <v>7.0681818181818179E-2</v>
      </c>
      <c r="J520" t="s">
        <v>12</v>
      </c>
      <c r="K520">
        <v>10</v>
      </c>
      <c r="L520" s="7">
        <f t="shared" si="110"/>
        <v>880</v>
      </c>
      <c r="M520" t="s">
        <v>19</v>
      </c>
      <c r="N520" t="s">
        <v>20</v>
      </c>
      <c r="O520">
        <v>1519365600</v>
      </c>
      <c r="P520">
        <v>1519538400</v>
      </c>
      <c r="Q520" s="15">
        <f t="shared" si="111"/>
        <v>43578.25</v>
      </c>
      <c r="R520" s="11">
        <f t="shared" si="112"/>
        <v>43580.25</v>
      </c>
      <c r="S520" t="b">
        <v>0</v>
      </c>
      <c r="T520" t="b">
        <v>1</v>
      </c>
      <c r="U520" t="s">
        <v>69</v>
      </c>
      <c r="V520" t="s">
        <v>2045</v>
      </c>
      <c r="W520" t="s">
        <v>2053</v>
      </c>
    </row>
    <row r="521" spans="1:23" x14ac:dyDescent="0.3">
      <c r="A521">
        <v>519</v>
      </c>
      <c r="B521" t="s">
        <v>1082</v>
      </c>
      <c r="C521" s="2" t="s">
        <v>1083</v>
      </c>
      <c r="D521" s="5">
        <v>177700</v>
      </c>
      <c r="E521" s="5">
        <v>180802</v>
      </c>
      <c r="F521">
        <f t="shared" si="113"/>
        <v>177700</v>
      </c>
      <c r="G521">
        <f t="shared" si="114"/>
        <v>180802</v>
      </c>
      <c r="H521" s="6">
        <f t="shared" si="108"/>
        <v>3102</v>
      </c>
      <c r="I521" s="26">
        <f t="shared" si="109"/>
        <v>1.0174563871693867</v>
      </c>
      <c r="J521" t="s">
        <v>18</v>
      </c>
      <c r="K521">
        <v>1773</v>
      </c>
      <c r="L521" s="7">
        <f t="shared" si="110"/>
        <v>100.22560631697688</v>
      </c>
      <c r="M521" t="s">
        <v>19</v>
      </c>
      <c r="N521" t="s">
        <v>20</v>
      </c>
      <c r="O521">
        <v>1420696800</v>
      </c>
      <c r="P521">
        <v>1421906400</v>
      </c>
      <c r="Q521" s="15">
        <f t="shared" si="111"/>
        <v>42436.25</v>
      </c>
      <c r="R521" s="11">
        <f t="shared" si="112"/>
        <v>42450.25</v>
      </c>
      <c r="S521" t="b">
        <v>0</v>
      </c>
      <c r="T521" t="b">
        <v>1</v>
      </c>
      <c r="U521" t="s">
        <v>21</v>
      </c>
      <c r="V521" t="s">
        <v>2039</v>
      </c>
      <c r="W521" t="s">
        <v>2040</v>
      </c>
    </row>
    <row r="522" spans="1:23" x14ac:dyDescent="0.3">
      <c r="A522">
        <v>520</v>
      </c>
      <c r="B522" t="s">
        <v>1084</v>
      </c>
      <c r="C522" s="2" t="s">
        <v>1085</v>
      </c>
      <c r="D522" s="5">
        <v>800</v>
      </c>
      <c r="E522" s="5">
        <v>3406</v>
      </c>
      <c r="F522">
        <f t="shared" si="113"/>
        <v>800</v>
      </c>
      <c r="G522">
        <f t="shared" si="114"/>
        <v>3406</v>
      </c>
      <c r="H522" s="6">
        <f t="shared" si="108"/>
        <v>2606</v>
      </c>
      <c r="I522" s="26">
        <f t="shared" si="109"/>
        <v>4.2575000000000003</v>
      </c>
      <c r="J522" t="s">
        <v>18</v>
      </c>
      <c r="K522">
        <v>32</v>
      </c>
      <c r="L522" s="7">
        <f t="shared" si="110"/>
        <v>25</v>
      </c>
      <c r="M522" t="s">
        <v>19</v>
      </c>
      <c r="N522" t="s">
        <v>20</v>
      </c>
      <c r="O522">
        <v>1555650000</v>
      </c>
      <c r="P522">
        <v>1555909200</v>
      </c>
      <c r="Q522" s="15">
        <f t="shared" si="111"/>
        <v>43998.208333333328</v>
      </c>
      <c r="R522" s="11">
        <f t="shared" si="112"/>
        <v>44001.208333333328</v>
      </c>
      <c r="S522" t="b">
        <v>0</v>
      </c>
      <c r="T522" t="b">
        <v>0</v>
      </c>
      <c r="U522" t="s">
        <v>31</v>
      </c>
      <c r="V522" t="s">
        <v>2043</v>
      </c>
      <c r="W522" t="s">
        <v>2044</v>
      </c>
    </row>
    <row r="523" spans="1:23" x14ac:dyDescent="0.3">
      <c r="A523">
        <v>521</v>
      </c>
      <c r="B523" t="s">
        <v>1086</v>
      </c>
      <c r="C523" s="2" t="s">
        <v>139</v>
      </c>
      <c r="D523" s="5">
        <v>7600</v>
      </c>
      <c r="E523" s="5">
        <v>11061</v>
      </c>
      <c r="F523">
        <f t="shared" si="113"/>
        <v>7600</v>
      </c>
      <c r="G523">
        <f t="shared" si="114"/>
        <v>11061</v>
      </c>
      <c r="H523" s="6">
        <f t="shared" si="108"/>
        <v>3461</v>
      </c>
      <c r="I523" s="26">
        <f t="shared" si="109"/>
        <v>1.4553947368421052</v>
      </c>
      <c r="J523" t="s">
        <v>18</v>
      </c>
      <c r="K523">
        <v>369</v>
      </c>
      <c r="L523" s="7">
        <f t="shared" si="110"/>
        <v>20.596205962059621</v>
      </c>
      <c r="M523" t="s">
        <v>19</v>
      </c>
      <c r="N523" t="s">
        <v>20</v>
      </c>
      <c r="O523">
        <v>1471928400</v>
      </c>
      <c r="P523">
        <v>1472446800</v>
      </c>
      <c r="Q523" s="15">
        <f t="shared" si="111"/>
        <v>43029.208333333328</v>
      </c>
      <c r="R523" s="11">
        <f t="shared" si="112"/>
        <v>43035.208333333328</v>
      </c>
      <c r="S523" t="b">
        <v>0</v>
      </c>
      <c r="T523" t="b">
        <v>1</v>
      </c>
      <c r="U523" t="s">
        <v>51</v>
      </c>
      <c r="V523" t="s">
        <v>2045</v>
      </c>
      <c r="W523" t="s">
        <v>2048</v>
      </c>
    </row>
    <row r="524" spans="1:23" ht="31.2" x14ac:dyDescent="0.3">
      <c r="A524">
        <v>522</v>
      </c>
      <c r="B524" t="s">
        <v>1087</v>
      </c>
      <c r="C524" s="2" t="s">
        <v>1088</v>
      </c>
      <c r="D524" s="5">
        <v>50500</v>
      </c>
      <c r="E524" s="5">
        <v>16389</v>
      </c>
      <c r="F524">
        <f t="shared" si="113"/>
        <v>50500</v>
      </c>
      <c r="G524">
        <f t="shared" si="114"/>
        <v>16389</v>
      </c>
      <c r="H524" s="6">
        <f t="shared" si="108"/>
        <v>-34111</v>
      </c>
      <c r="I524" s="26">
        <f t="shared" si="109"/>
        <v>0.32453465346534655</v>
      </c>
      <c r="J524" t="s">
        <v>12</v>
      </c>
      <c r="K524">
        <v>191</v>
      </c>
      <c r="L524" s="7">
        <f t="shared" si="110"/>
        <v>264.39790575916231</v>
      </c>
      <c r="M524" t="s">
        <v>19</v>
      </c>
      <c r="N524" t="s">
        <v>20</v>
      </c>
      <c r="O524">
        <v>1341291600</v>
      </c>
      <c r="P524">
        <v>1342328400</v>
      </c>
      <c r="Q524" s="15">
        <f t="shared" si="111"/>
        <v>41517.208333333336</v>
      </c>
      <c r="R524" s="11">
        <f t="shared" si="112"/>
        <v>41529.208333333336</v>
      </c>
      <c r="S524" t="b">
        <v>0</v>
      </c>
      <c r="T524" t="b">
        <v>0</v>
      </c>
      <c r="U524" t="s">
        <v>98</v>
      </c>
      <c r="V524" t="s">
        <v>2045</v>
      </c>
      <c r="W524" t="s">
        <v>2056</v>
      </c>
    </row>
    <row r="525" spans="1:23" x14ac:dyDescent="0.3">
      <c r="A525">
        <v>523</v>
      </c>
      <c r="B525" t="s">
        <v>1089</v>
      </c>
      <c r="C525" s="2" t="s">
        <v>1090</v>
      </c>
      <c r="D525" s="5">
        <v>900</v>
      </c>
      <c r="E525" s="5">
        <v>6303</v>
      </c>
      <c r="F525">
        <f t="shared" si="113"/>
        <v>900</v>
      </c>
      <c r="G525">
        <f t="shared" si="114"/>
        <v>6303</v>
      </c>
      <c r="H525" s="6">
        <f t="shared" si="108"/>
        <v>5403</v>
      </c>
      <c r="I525" s="26">
        <f t="shared" si="109"/>
        <v>7.003333333333333</v>
      </c>
      <c r="J525" t="s">
        <v>18</v>
      </c>
      <c r="K525">
        <v>89</v>
      </c>
      <c r="L525" s="7">
        <f t="shared" si="110"/>
        <v>10.112359550561798</v>
      </c>
      <c r="M525" t="s">
        <v>19</v>
      </c>
      <c r="N525" t="s">
        <v>20</v>
      </c>
      <c r="O525">
        <v>1267682400</v>
      </c>
      <c r="P525">
        <v>1268114400</v>
      </c>
      <c r="Q525" s="15">
        <f t="shared" si="111"/>
        <v>40665.25</v>
      </c>
      <c r="R525" s="11">
        <f t="shared" si="112"/>
        <v>40670.25</v>
      </c>
      <c r="S525" t="b">
        <v>0</v>
      </c>
      <c r="T525" t="b">
        <v>0</v>
      </c>
      <c r="U525" t="s">
        <v>98</v>
      </c>
      <c r="V525" t="s">
        <v>2045</v>
      </c>
      <c r="W525" t="s">
        <v>2056</v>
      </c>
    </row>
    <row r="526" spans="1:23" x14ac:dyDescent="0.3">
      <c r="A526">
        <v>524</v>
      </c>
      <c r="B526" t="s">
        <v>1091</v>
      </c>
      <c r="C526" s="2" t="s">
        <v>1092</v>
      </c>
      <c r="D526" s="5">
        <v>96700</v>
      </c>
      <c r="E526" s="5">
        <v>81136</v>
      </c>
      <c r="F526">
        <f t="shared" si="113"/>
        <v>96700</v>
      </c>
      <c r="G526">
        <f t="shared" si="114"/>
        <v>81136</v>
      </c>
      <c r="H526" s="6">
        <f t="shared" si="108"/>
        <v>-15564</v>
      </c>
      <c r="I526" s="26">
        <f t="shared" si="109"/>
        <v>0.83904860392967939</v>
      </c>
      <c r="J526" t="s">
        <v>12</v>
      </c>
      <c r="K526">
        <v>1979</v>
      </c>
      <c r="L526" s="7">
        <f t="shared" si="110"/>
        <v>48.863062152602325</v>
      </c>
      <c r="M526" t="s">
        <v>19</v>
      </c>
      <c r="N526" t="s">
        <v>20</v>
      </c>
      <c r="O526">
        <v>1272258000</v>
      </c>
      <c r="P526">
        <v>1273381200</v>
      </c>
      <c r="Q526" s="15">
        <f t="shared" si="111"/>
        <v>40718.208333333336</v>
      </c>
      <c r="R526" s="11">
        <f t="shared" si="112"/>
        <v>40731.208333333336</v>
      </c>
      <c r="S526" t="b">
        <v>0</v>
      </c>
      <c r="T526" t="b">
        <v>0</v>
      </c>
      <c r="U526" t="s">
        <v>31</v>
      </c>
      <c r="V526" t="s">
        <v>2043</v>
      </c>
      <c r="W526" t="s">
        <v>2044</v>
      </c>
    </row>
    <row r="527" spans="1:23" ht="31.2" x14ac:dyDescent="0.3">
      <c r="A527">
        <v>525</v>
      </c>
      <c r="B527" t="s">
        <v>1093</v>
      </c>
      <c r="C527" s="2" t="s">
        <v>1094</v>
      </c>
      <c r="D527" s="5">
        <v>2100</v>
      </c>
      <c r="E527" s="5">
        <v>1768</v>
      </c>
      <c r="F527">
        <f t="shared" si="113"/>
        <v>2100</v>
      </c>
      <c r="G527">
        <f t="shared" si="114"/>
        <v>1768</v>
      </c>
      <c r="H527" s="6">
        <f t="shared" si="108"/>
        <v>-332</v>
      </c>
      <c r="I527" s="26">
        <f t="shared" si="109"/>
        <v>0.84190476190476193</v>
      </c>
      <c r="J527" t="s">
        <v>12</v>
      </c>
      <c r="K527">
        <v>63</v>
      </c>
      <c r="L527" s="7">
        <f t="shared" si="110"/>
        <v>33.333333333333336</v>
      </c>
      <c r="M527" t="s">
        <v>19</v>
      </c>
      <c r="N527" t="s">
        <v>20</v>
      </c>
      <c r="O527">
        <v>1290492000</v>
      </c>
      <c r="P527">
        <v>1290837600</v>
      </c>
      <c r="Q527" s="15">
        <f t="shared" si="111"/>
        <v>40929.25</v>
      </c>
      <c r="R527" s="11">
        <f t="shared" si="112"/>
        <v>40933.25</v>
      </c>
      <c r="S527" t="b">
        <v>0</v>
      </c>
      <c r="T527" t="b">
        <v>0</v>
      </c>
      <c r="U527" t="s">
        <v>63</v>
      </c>
      <c r="V527" t="s">
        <v>2041</v>
      </c>
      <c r="W527" t="s">
        <v>2050</v>
      </c>
    </row>
    <row r="528" spans="1:23" ht="31.2" x14ac:dyDescent="0.3">
      <c r="A528">
        <v>526</v>
      </c>
      <c r="B528" t="s">
        <v>1095</v>
      </c>
      <c r="C528" s="2" t="s">
        <v>1096</v>
      </c>
      <c r="D528" s="5">
        <v>8300</v>
      </c>
      <c r="E528" s="5">
        <v>12944</v>
      </c>
      <c r="F528">
        <f t="shared" si="113"/>
        <v>8300</v>
      </c>
      <c r="G528">
        <f t="shared" si="114"/>
        <v>12944</v>
      </c>
      <c r="H528" s="6">
        <f t="shared" si="108"/>
        <v>4644</v>
      </c>
      <c r="I528" s="26">
        <f t="shared" si="109"/>
        <v>1.5595180722891566</v>
      </c>
      <c r="J528" t="s">
        <v>18</v>
      </c>
      <c r="K528">
        <v>147</v>
      </c>
      <c r="L528" s="7">
        <f t="shared" si="110"/>
        <v>56.462585034013607</v>
      </c>
      <c r="M528" t="s">
        <v>19</v>
      </c>
      <c r="N528" t="s">
        <v>20</v>
      </c>
      <c r="O528">
        <v>1451109600</v>
      </c>
      <c r="P528">
        <v>1454306400</v>
      </c>
      <c r="Q528" s="15">
        <f t="shared" si="111"/>
        <v>42788.25</v>
      </c>
      <c r="R528" s="11">
        <f t="shared" si="112"/>
        <v>42825.25</v>
      </c>
      <c r="S528" t="b">
        <v>0</v>
      </c>
      <c r="T528" t="b">
        <v>1</v>
      </c>
      <c r="U528" t="s">
        <v>31</v>
      </c>
      <c r="V528" t="s">
        <v>2043</v>
      </c>
      <c r="W528" t="s">
        <v>2044</v>
      </c>
    </row>
    <row r="529" spans="1:23" x14ac:dyDescent="0.3">
      <c r="A529">
        <v>527</v>
      </c>
      <c r="B529" t="s">
        <v>1097</v>
      </c>
      <c r="C529" s="2" t="s">
        <v>1098</v>
      </c>
      <c r="D529" s="5">
        <v>189200</v>
      </c>
      <c r="E529" s="5">
        <v>188480</v>
      </c>
      <c r="F529" s="3">
        <f>D529*0.7464</f>
        <v>141218.88</v>
      </c>
      <c r="G529" s="3">
        <f>E529*0.7464</f>
        <v>140681.47199999998</v>
      </c>
      <c r="H529" s="6">
        <f t="shared" si="108"/>
        <v>-537.40800000002491</v>
      </c>
      <c r="I529" s="26">
        <f t="shared" si="109"/>
        <v>0.99619450317124714</v>
      </c>
      <c r="J529" t="s">
        <v>12</v>
      </c>
      <c r="K529">
        <v>6080</v>
      </c>
      <c r="L529" s="7">
        <f t="shared" si="110"/>
        <v>23.22678947368421</v>
      </c>
      <c r="M529" t="s">
        <v>13</v>
      </c>
      <c r="N529" t="s">
        <v>14</v>
      </c>
      <c r="O529">
        <v>1454652000</v>
      </c>
      <c r="P529">
        <v>1457762400</v>
      </c>
      <c r="Q529" s="15">
        <f t="shared" si="111"/>
        <v>42829.25</v>
      </c>
      <c r="R529" s="11">
        <f t="shared" si="112"/>
        <v>42865.25</v>
      </c>
      <c r="S529" t="b">
        <v>0</v>
      </c>
      <c r="T529" t="b">
        <v>0</v>
      </c>
      <c r="U529" t="s">
        <v>69</v>
      </c>
      <c r="V529" t="s">
        <v>2045</v>
      </c>
      <c r="W529" t="s">
        <v>2053</v>
      </c>
    </row>
    <row r="530" spans="1:23" x14ac:dyDescent="0.3">
      <c r="A530">
        <v>528</v>
      </c>
      <c r="B530" t="s">
        <v>1099</v>
      </c>
      <c r="C530" s="2" t="s">
        <v>1100</v>
      </c>
      <c r="D530" s="5">
        <v>9000</v>
      </c>
      <c r="E530" s="5">
        <v>7227</v>
      </c>
      <c r="F530" s="3">
        <f>D530*1.20458</f>
        <v>10841.22</v>
      </c>
      <c r="G530" s="3">
        <f>E530*1.20458</f>
        <v>8705.4996599999995</v>
      </c>
      <c r="H530" s="6">
        <f t="shared" si="108"/>
        <v>-2135.7203399999999</v>
      </c>
      <c r="I530" s="26">
        <f t="shared" si="109"/>
        <v>0.80300000000000005</v>
      </c>
      <c r="J530" t="s">
        <v>12</v>
      </c>
      <c r="K530">
        <v>80</v>
      </c>
      <c r="L530" s="7">
        <f t="shared" si="110"/>
        <v>135.51524999999998</v>
      </c>
      <c r="M530" t="s">
        <v>38</v>
      </c>
      <c r="N530" t="s">
        <v>39</v>
      </c>
      <c r="O530">
        <v>1385186400</v>
      </c>
      <c r="P530">
        <v>1389074400</v>
      </c>
      <c r="Q530" s="15">
        <f t="shared" si="111"/>
        <v>42025.25</v>
      </c>
      <c r="R530" s="11">
        <f t="shared" si="112"/>
        <v>42070.25</v>
      </c>
      <c r="S530" t="b">
        <v>0</v>
      </c>
      <c r="T530" t="b">
        <v>0</v>
      </c>
      <c r="U530" t="s">
        <v>58</v>
      </c>
      <c r="V530" t="s">
        <v>2039</v>
      </c>
      <c r="W530" t="s">
        <v>2049</v>
      </c>
    </row>
    <row r="531" spans="1:23" x14ac:dyDescent="0.3">
      <c r="A531">
        <v>529</v>
      </c>
      <c r="B531" t="s">
        <v>1101</v>
      </c>
      <c r="C531" s="2" t="s">
        <v>1102</v>
      </c>
      <c r="D531" s="5">
        <v>5100</v>
      </c>
      <c r="E531" s="5">
        <v>574</v>
      </c>
      <c r="F531">
        <f>D531</f>
        <v>5100</v>
      </c>
      <c r="G531">
        <f>E531</f>
        <v>574</v>
      </c>
      <c r="H531" s="6">
        <f t="shared" si="108"/>
        <v>-4526</v>
      </c>
      <c r="I531" s="26">
        <f t="shared" si="109"/>
        <v>0.11254901960784314</v>
      </c>
      <c r="J531" t="s">
        <v>12</v>
      </c>
      <c r="K531">
        <v>9</v>
      </c>
      <c r="L531" s="7">
        <f t="shared" si="110"/>
        <v>566.66666666666663</v>
      </c>
      <c r="M531" t="s">
        <v>19</v>
      </c>
      <c r="N531" t="s">
        <v>20</v>
      </c>
      <c r="O531">
        <v>1399698000</v>
      </c>
      <c r="P531">
        <v>1402117200</v>
      </c>
      <c r="Q531" s="15">
        <f t="shared" si="111"/>
        <v>42193.208333333336</v>
      </c>
      <c r="R531" s="11">
        <f t="shared" si="112"/>
        <v>42221.208333333336</v>
      </c>
      <c r="S531" t="b">
        <v>0</v>
      </c>
      <c r="T531" t="b">
        <v>0</v>
      </c>
      <c r="U531" t="s">
        <v>87</v>
      </c>
      <c r="V531" t="s">
        <v>2054</v>
      </c>
      <c r="W531" t="s">
        <v>2055</v>
      </c>
    </row>
    <row r="532" spans="1:23" ht="31.2" x14ac:dyDescent="0.3">
      <c r="A532">
        <v>530</v>
      </c>
      <c r="B532" t="s">
        <v>1103</v>
      </c>
      <c r="C532" s="2" t="s">
        <v>1104</v>
      </c>
      <c r="D532" s="5">
        <v>105000</v>
      </c>
      <c r="E532" s="5">
        <v>96328</v>
      </c>
      <c r="F532">
        <f>D532</f>
        <v>105000</v>
      </c>
      <c r="G532">
        <f>E532</f>
        <v>96328</v>
      </c>
      <c r="H532" s="6">
        <f t="shared" si="108"/>
        <v>-8672</v>
      </c>
      <c r="I532" s="26">
        <f t="shared" si="109"/>
        <v>0.91740952380952379</v>
      </c>
      <c r="J532" t="s">
        <v>12</v>
      </c>
      <c r="K532">
        <v>1784</v>
      </c>
      <c r="L532" s="7">
        <f t="shared" si="110"/>
        <v>58.856502242152466</v>
      </c>
      <c r="M532" t="s">
        <v>19</v>
      </c>
      <c r="N532" t="s">
        <v>20</v>
      </c>
      <c r="O532">
        <v>1283230800</v>
      </c>
      <c r="P532">
        <v>1284440400</v>
      </c>
      <c r="Q532" s="15">
        <f t="shared" si="111"/>
        <v>40845.208333333336</v>
      </c>
      <c r="R532" s="11">
        <f t="shared" si="112"/>
        <v>40859.208333333336</v>
      </c>
      <c r="S532" t="b">
        <v>0</v>
      </c>
      <c r="T532" t="b">
        <v>1</v>
      </c>
      <c r="U532" t="s">
        <v>117</v>
      </c>
      <c r="V532" t="s">
        <v>2051</v>
      </c>
      <c r="W532" t="s">
        <v>2057</v>
      </c>
    </row>
    <row r="533" spans="1:23" ht="31.2" x14ac:dyDescent="0.3">
      <c r="A533">
        <v>531</v>
      </c>
      <c r="B533" t="s">
        <v>1105</v>
      </c>
      <c r="C533" s="2" t="s">
        <v>1106</v>
      </c>
      <c r="D533" s="5">
        <v>186700</v>
      </c>
      <c r="E533" s="5">
        <v>178338</v>
      </c>
      <c r="F533" s="3">
        <f>D533*1.08452</f>
        <v>202479.88399999999</v>
      </c>
      <c r="G533" s="3">
        <f>E533*1.08452</f>
        <v>193411.12775999997</v>
      </c>
      <c r="H533" s="6">
        <f t="shared" si="108"/>
        <v>-9068.756240000017</v>
      </c>
      <c r="I533" s="26">
        <f t="shared" si="109"/>
        <v>0.95521156936261375</v>
      </c>
      <c r="J533" t="s">
        <v>45</v>
      </c>
      <c r="K533">
        <v>3640</v>
      </c>
      <c r="L533" s="7">
        <f t="shared" si="110"/>
        <v>55.626341758241757</v>
      </c>
      <c r="M533" t="s">
        <v>96</v>
      </c>
      <c r="N533" t="s">
        <v>97</v>
      </c>
      <c r="O533">
        <v>1384149600</v>
      </c>
      <c r="P533">
        <v>1388988000</v>
      </c>
      <c r="Q533" s="15">
        <f t="shared" si="111"/>
        <v>42013.25</v>
      </c>
      <c r="R533" s="11">
        <f t="shared" si="112"/>
        <v>42069.25</v>
      </c>
      <c r="S533" t="b">
        <v>0</v>
      </c>
      <c r="T533" t="b">
        <v>0</v>
      </c>
      <c r="U533" t="s">
        <v>87</v>
      </c>
      <c r="V533" t="s">
        <v>2054</v>
      </c>
      <c r="W533" t="s">
        <v>2055</v>
      </c>
    </row>
    <row r="534" spans="1:23" x14ac:dyDescent="0.3">
      <c r="A534">
        <v>532</v>
      </c>
      <c r="B534" t="s">
        <v>1107</v>
      </c>
      <c r="C534" s="2" t="s">
        <v>1108</v>
      </c>
      <c r="D534" s="5">
        <v>1600</v>
      </c>
      <c r="E534" s="5">
        <v>8046</v>
      </c>
      <c r="F534" s="3">
        <f>D534*0.7464</f>
        <v>1194.24</v>
      </c>
      <c r="G534" s="3">
        <f>E534*0.7464</f>
        <v>6005.5343999999996</v>
      </c>
      <c r="H534" s="6">
        <f t="shared" si="108"/>
        <v>4811.2943999999998</v>
      </c>
      <c r="I534" s="26">
        <f t="shared" si="109"/>
        <v>5.0287499999999996</v>
      </c>
      <c r="J534" t="s">
        <v>18</v>
      </c>
      <c r="K534">
        <v>126</v>
      </c>
      <c r="L534" s="7">
        <f t="shared" si="110"/>
        <v>9.4780952380952375</v>
      </c>
      <c r="M534" t="s">
        <v>13</v>
      </c>
      <c r="N534" t="s">
        <v>14</v>
      </c>
      <c r="O534">
        <v>1516860000</v>
      </c>
      <c r="P534">
        <v>1516946400</v>
      </c>
      <c r="Q534" s="15">
        <f t="shared" si="111"/>
        <v>43549.25</v>
      </c>
      <c r="R534" s="11">
        <f t="shared" si="112"/>
        <v>43550.25</v>
      </c>
      <c r="S534" t="b">
        <v>0</v>
      </c>
      <c r="T534" t="b">
        <v>0</v>
      </c>
      <c r="U534" t="s">
        <v>31</v>
      </c>
      <c r="V534" t="s">
        <v>2043</v>
      </c>
      <c r="W534" t="s">
        <v>2044</v>
      </c>
    </row>
    <row r="535" spans="1:23" x14ac:dyDescent="0.3">
      <c r="A535">
        <v>533</v>
      </c>
      <c r="B535" t="s">
        <v>1109</v>
      </c>
      <c r="C535" s="2" t="s">
        <v>1110</v>
      </c>
      <c r="D535" s="5">
        <v>115600</v>
      </c>
      <c r="E535" s="5">
        <v>184086</v>
      </c>
      <c r="F535" s="3">
        <f>D535*1.20458</f>
        <v>139249.448</v>
      </c>
      <c r="G535" s="3">
        <f>E535*1.20458</f>
        <v>221746.31388</v>
      </c>
      <c r="H535" s="6">
        <f t="shared" si="108"/>
        <v>82496.865879999998</v>
      </c>
      <c r="I535" s="26">
        <f t="shared" si="109"/>
        <v>1.5924394463667819</v>
      </c>
      <c r="J535" t="s">
        <v>18</v>
      </c>
      <c r="K535">
        <v>2218</v>
      </c>
      <c r="L535" s="7">
        <f t="shared" si="110"/>
        <v>62.78153651938684</v>
      </c>
      <c r="M535" t="s">
        <v>38</v>
      </c>
      <c r="N535" t="s">
        <v>39</v>
      </c>
      <c r="O535">
        <v>1374642000</v>
      </c>
      <c r="P535">
        <v>1377752400</v>
      </c>
      <c r="Q535" s="15">
        <f t="shared" si="111"/>
        <v>41903.208333333336</v>
      </c>
      <c r="R535" s="11">
        <f t="shared" si="112"/>
        <v>41939.208333333336</v>
      </c>
      <c r="S535" t="b">
        <v>0</v>
      </c>
      <c r="T535" t="b">
        <v>0</v>
      </c>
      <c r="U535" t="s">
        <v>58</v>
      </c>
      <c r="V535" t="s">
        <v>2039</v>
      </c>
      <c r="W535" t="s">
        <v>2049</v>
      </c>
    </row>
    <row r="536" spans="1:23" x14ac:dyDescent="0.3">
      <c r="A536">
        <v>534</v>
      </c>
      <c r="B536" t="s">
        <v>1111</v>
      </c>
      <c r="C536" s="2" t="s">
        <v>1112</v>
      </c>
      <c r="D536" s="5">
        <v>89100</v>
      </c>
      <c r="E536" s="5">
        <v>13385</v>
      </c>
      <c r="F536">
        <f>D536</f>
        <v>89100</v>
      </c>
      <c r="G536">
        <f>E536</f>
        <v>13385</v>
      </c>
      <c r="H536" s="6">
        <f t="shared" si="108"/>
        <v>-75715</v>
      </c>
      <c r="I536" s="26">
        <f t="shared" si="109"/>
        <v>0.15022446689113356</v>
      </c>
      <c r="J536" t="s">
        <v>12</v>
      </c>
      <c r="K536">
        <v>243</v>
      </c>
      <c r="L536" s="7">
        <f t="shared" si="110"/>
        <v>366.66666666666669</v>
      </c>
      <c r="M536" t="s">
        <v>19</v>
      </c>
      <c r="N536" t="s">
        <v>20</v>
      </c>
      <c r="O536">
        <v>1534482000</v>
      </c>
      <c r="P536">
        <v>1534568400</v>
      </c>
      <c r="Q536" s="15">
        <f t="shared" si="111"/>
        <v>43753.208333333328</v>
      </c>
      <c r="R536" s="11">
        <f t="shared" si="112"/>
        <v>43754.208333333328</v>
      </c>
      <c r="S536" t="b">
        <v>0</v>
      </c>
      <c r="T536" t="b">
        <v>1</v>
      </c>
      <c r="U536" t="s">
        <v>51</v>
      </c>
      <c r="V536" t="s">
        <v>2045</v>
      </c>
      <c r="W536" t="s">
        <v>2048</v>
      </c>
    </row>
    <row r="537" spans="1:23" x14ac:dyDescent="0.3">
      <c r="A537">
        <v>535</v>
      </c>
      <c r="B537" t="s">
        <v>1113</v>
      </c>
      <c r="C537" s="2" t="s">
        <v>1114</v>
      </c>
      <c r="D537" s="5">
        <v>2600</v>
      </c>
      <c r="E537" s="5">
        <v>12533</v>
      </c>
      <c r="F537" s="3">
        <f>D537*1.07255</f>
        <v>2788.6299999999997</v>
      </c>
      <c r="G537" s="3">
        <f>E537*1.07255</f>
        <v>13442.269149999998</v>
      </c>
      <c r="H537" s="6">
        <f t="shared" si="108"/>
        <v>10653.639149999999</v>
      </c>
      <c r="I537" s="26">
        <f t="shared" si="109"/>
        <v>4.820384615384615</v>
      </c>
      <c r="J537" t="s">
        <v>18</v>
      </c>
      <c r="K537">
        <v>202</v>
      </c>
      <c r="L537" s="7">
        <f t="shared" si="110"/>
        <v>13.805099009900989</v>
      </c>
      <c r="M537" t="s">
        <v>105</v>
      </c>
      <c r="N537" t="s">
        <v>106</v>
      </c>
      <c r="O537">
        <v>1528434000</v>
      </c>
      <c r="P537">
        <v>1528606800</v>
      </c>
      <c r="Q537" s="15">
        <f t="shared" si="111"/>
        <v>43683.208333333328</v>
      </c>
      <c r="R537" s="11">
        <f t="shared" si="112"/>
        <v>43685.208333333328</v>
      </c>
      <c r="S537" t="b">
        <v>0</v>
      </c>
      <c r="T537" t="b">
        <v>1</v>
      </c>
      <c r="U537" t="s">
        <v>31</v>
      </c>
      <c r="V537" t="s">
        <v>2043</v>
      </c>
      <c r="W537" t="s">
        <v>2044</v>
      </c>
    </row>
    <row r="538" spans="1:23" x14ac:dyDescent="0.3">
      <c r="A538">
        <v>536</v>
      </c>
      <c r="B538" t="s">
        <v>1115</v>
      </c>
      <c r="C538" s="2" t="s">
        <v>1116</v>
      </c>
      <c r="D538" s="5">
        <v>9800</v>
      </c>
      <c r="E538" s="5">
        <v>14697</v>
      </c>
      <c r="F538" s="3">
        <f>D538*1.07255</f>
        <v>10510.99</v>
      </c>
      <c r="G538" s="3">
        <f>E538*1.07255</f>
        <v>15763.267349999998</v>
      </c>
      <c r="H538" s="6">
        <f t="shared" si="108"/>
        <v>5252.2773499999985</v>
      </c>
      <c r="I538" s="26">
        <f t="shared" si="109"/>
        <v>1.4996938775510202</v>
      </c>
      <c r="J538" t="s">
        <v>18</v>
      </c>
      <c r="K538">
        <v>140</v>
      </c>
      <c r="L538" s="7">
        <f t="shared" si="110"/>
        <v>75.078500000000005</v>
      </c>
      <c r="M538" t="s">
        <v>105</v>
      </c>
      <c r="N538" t="s">
        <v>106</v>
      </c>
      <c r="O538">
        <v>1282626000</v>
      </c>
      <c r="P538">
        <v>1284872400</v>
      </c>
      <c r="Q538" s="15">
        <f t="shared" si="111"/>
        <v>40838.208333333336</v>
      </c>
      <c r="R538" s="11">
        <f t="shared" si="112"/>
        <v>40864.208333333336</v>
      </c>
      <c r="S538" t="b">
        <v>0</v>
      </c>
      <c r="T538" t="b">
        <v>0</v>
      </c>
      <c r="U538" t="s">
        <v>117</v>
      </c>
      <c r="V538" t="s">
        <v>2051</v>
      </c>
      <c r="W538" t="s">
        <v>2057</v>
      </c>
    </row>
    <row r="539" spans="1:23" x14ac:dyDescent="0.3">
      <c r="A539">
        <v>537</v>
      </c>
      <c r="B539" t="s">
        <v>1117</v>
      </c>
      <c r="C539" s="2" t="s">
        <v>1118</v>
      </c>
      <c r="D539" s="5">
        <v>84400</v>
      </c>
      <c r="E539" s="5">
        <v>98935</v>
      </c>
      <c r="F539" s="3">
        <f>D539*0.144105</f>
        <v>12162.462000000001</v>
      </c>
      <c r="G539" s="3">
        <f>E539*0.144105</f>
        <v>14257.028175000001</v>
      </c>
      <c r="H539" s="6">
        <f t="shared" si="108"/>
        <v>2094.5661749999999</v>
      </c>
      <c r="I539" s="26">
        <f t="shared" si="109"/>
        <v>1.1722156398104264</v>
      </c>
      <c r="J539" t="s">
        <v>18</v>
      </c>
      <c r="K539">
        <v>1052</v>
      </c>
      <c r="L539" s="7">
        <f t="shared" si="110"/>
        <v>11.561275665399242</v>
      </c>
      <c r="M539" t="s">
        <v>34</v>
      </c>
      <c r="N539" t="s">
        <v>35</v>
      </c>
      <c r="O539">
        <v>1535605200</v>
      </c>
      <c r="P539">
        <v>1537592400</v>
      </c>
      <c r="Q539" s="15">
        <f t="shared" si="111"/>
        <v>43766.208333333328</v>
      </c>
      <c r="R539" s="11">
        <f t="shared" si="112"/>
        <v>43789.208333333328</v>
      </c>
      <c r="S539" t="b">
        <v>1</v>
      </c>
      <c r="T539" t="b">
        <v>1</v>
      </c>
      <c r="U539" t="s">
        <v>40</v>
      </c>
      <c r="V539" t="s">
        <v>2045</v>
      </c>
      <c r="W539" t="s">
        <v>2046</v>
      </c>
    </row>
    <row r="540" spans="1:23" x14ac:dyDescent="0.3">
      <c r="A540">
        <v>538</v>
      </c>
      <c r="B540" t="s">
        <v>1119</v>
      </c>
      <c r="C540" s="2" t="s">
        <v>1120</v>
      </c>
      <c r="D540" s="5">
        <v>151300</v>
      </c>
      <c r="E540" s="5">
        <v>57034</v>
      </c>
      <c r="F540">
        <f t="shared" ref="F540:G542" si="115">D540</f>
        <v>151300</v>
      </c>
      <c r="G540">
        <f t="shared" si="115"/>
        <v>57034</v>
      </c>
      <c r="H540" s="6">
        <f t="shared" si="108"/>
        <v>-94266</v>
      </c>
      <c r="I540" s="26">
        <f t="shared" si="109"/>
        <v>0.37695968274950431</v>
      </c>
      <c r="J540" t="s">
        <v>12</v>
      </c>
      <c r="K540">
        <v>1296</v>
      </c>
      <c r="L540" s="7">
        <f t="shared" si="110"/>
        <v>116.74382716049382</v>
      </c>
      <c r="M540" t="s">
        <v>19</v>
      </c>
      <c r="N540" t="s">
        <v>20</v>
      </c>
      <c r="O540">
        <v>1379826000</v>
      </c>
      <c r="P540">
        <v>1381208400</v>
      </c>
      <c r="Q540" s="15">
        <f t="shared" si="111"/>
        <v>41963.208333333336</v>
      </c>
      <c r="R540" s="11">
        <f t="shared" si="112"/>
        <v>41979.208333333336</v>
      </c>
      <c r="S540" t="b">
        <v>0</v>
      </c>
      <c r="T540" t="b">
        <v>0</v>
      </c>
      <c r="U540" t="s">
        <v>290</v>
      </c>
      <c r="V540" t="s">
        <v>2054</v>
      </c>
      <c r="W540" t="s">
        <v>2065</v>
      </c>
    </row>
    <row r="541" spans="1:23" x14ac:dyDescent="0.3">
      <c r="A541">
        <v>539</v>
      </c>
      <c r="B541" t="s">
        <v>1121</v>
      </c>
      <c r="C541" s="2" t="s">
        <v>1122</v>
      </c>
      <c r="D541" s="5">
        <v>9800</v>
      </c>
      <c r="E541" s="5">
        <v>7120</v>
      </c>
      <c r="F541">
        <f t="shared" si="115"/>
        <v>9800</v>
      </c>
      <c r="G541">
        <f t="shared" si="115"/>
        <v>7120</v>
      </c>
      <c r="H541" s="6">
        <f t="shared" si="108"/>
        <v>-2680</v>
      </c>
      <c r="I541" s="26">
        <f t="shared" si="109"/>
        <v>0.72653061224489801</v>
      </c>
      <c r="J541" t="s">
        <v>12</v>
      </c>
      <c r="K541">
        <v>77</v>
      </c>
      <c r="L541" s="7">
        <f t="shared" si="110"/>
        <v>127.27272727272727</v>
      </c>
      <c r="M541" t="s">
        <v>19</v>
      </c>
      <c r="N541" t="s">
        <v>20</v>
      </c>
      <c r="O541">
        <v>1561957200</v>
      </c>
      <c r="P541">
        <v>1562475600</v>
      </c>
      <c r="Q541" s="15">
        <f t="shared" si="111"/>
        <v>44071.208333333328</v>
      </c>
      <c r="R541" s="11">
        <f t="shared" si="112"/>
        <v>44077.208333333328</v>
      </c>
      <c r="S541" t="b">
        <v>0</v>
      </c>
      <c r="T541" t="b">
        <v>1</v>
      </c>
      <c r="U541" t="s">
        <v>15</v>
      </c>
      <c r="V541" t="s">
        <v>2037</v>
      </c>
      <c r="W541" t="s">
        <v>2038</v>
      </c>
    </row>
    <row r="542" spans="1:23" x14ac:dyDescent="0.3">
      <c r="A542">
        <v>540</v>
      </c>
      <c r="B542" t="s">
        <v>1123</v>
      </c>
      <c r="C542" s="2" t="s">
        <v>1124</v>
      </c>
      <c r="D542" s="5">
        <v>5300</v>
      </c>
      <c r="E542" s="5">
        <v>14097</v>
      </c>
      <c r="F542">
        <f t="shared" si="115"/>
        <v>5300</v>
      </c>
      <c r="G542">
        <f t="shared" si="115"/>
        <v>14097</v>
      </c>
      <c r="H542" s="6">
        <f t="shared" si="108"/>
        <v>8797</v>
      </c>
      <c r="I542" s="26">
        <f t="shared" si="109"/>
        <v>2.6598113207547169</v>
      </c>
      <c r="J542" t="s">
        <v>18</v>
      </c>
      <c r="K542">
        <v>247</v>
      </c>
      <c r="L542" s="7">
        <f t="shared" si="110"/>
        <v>21.457489878542511</v>
      </c>
      <c r="M542" t="s">
        <v>19</v>
      </c>
      <c r="N542" t="s">
        <v>20</v>
      </c>
      <c r="O542">
        <v>1525496400</v>
      </c>
      <c r="P542">
        <v>1527397200</v>
      </c>
      <c r="Q542" s="15">
        <f t="shared" si="111"/>
        <v>43649.208333333328</v>
      </c>
      <c r="R542" s="11">
        <f t="shared" si="112"/>
        <v>43671.208333333328</v>
      </c>
      <c r="S542" t="b">
        <v>0</v>
      </c>
      <c r="T542" t="b">
        <v>0</v>
      </c>
      <c r="U542" t="s">
        <v>120</v>
      </c>
      <c r="V542" t="s">
        <v>2058</v>
      </c>
      <c r="W542" t="s">
        <v>2059</v>
      </c>
    </row>
    <row r="543" spans="1:23" x14ac:dyDescent="0.3">
      <c r="A543">
        <v>541</v>
      </c>
      <c r="B543" t="s">
        <v>1125</v>
      </c>
      <c r="C543" s="2" t="s">
        <v>1126</v>
      </c>
      <c r="D543" s="5">
        <v>178000</v>
      </c>
      <c r="E543" s="5">
        <v>43086</v>
      </c>
      <c r="F543" s="3">
        <f>D543*1.07255</f>
        <v>190913.9</v>
      </c>
      <c r="G543" s="3">
        <f>E543*1.07255</f>
        <v>46211.889299999995</v>
      </c>
      <c r="H543" s="6">
        <f t="shared" si="108"/>
        <v>-144702.01069999998</v>
      </c>
      <c r="I543" s="26">
        <f t="shared" si="109"/>
        <v>0.24205617977528088</v>
      </c>
      <c r="J543" t="s">
        <v>12</v>
      </c>
      <c r="K543">
        <v>395</v>
      </c>
      <c r="L543" s="7">
        <f t="shared" si="110"/>
        <v>483.32632911392403</v>
      </c>
      <c r="M543" t="s">
        <v>105</v>
      </c>
      <c r="N543" t="s">
        <v>106</v>
      </c>
      <c r="O543">
        <v>1433912400</v>
      </c>
      <c r="P543">
        <v>1436158800</v>
      </c>
      <c r="Q543" s="15">
        <f t="shared" si="111"/>
        <v>42589.208333333328</v>
      </c>
      <c r="R543" s="11">
        <f t="shared" si="112"/>
        <v>42615.208333333328</v>
      </c>
      <c r="S543" t="b">
        <v>0</v>
      </c>
      <c r="T543" t="b">
        <v>0</v>
      </c>
      <c r="U543" t="s">
        <v>290</v>
      </c>
      <c r="V543" t="s">
        <v>2054</v>
      </c>
      <c r="W543" t="s">
        <v>2065</v>
      </c>
    </row>
    <row r="544" spans="1:23" x14ac:dyDescent="0.3">
      <c r="A544">
        <v>542</v>
      </c>
      <c r="B544" t="s">
        <v>1127</v>
      </c>
      <c r="C544" s="2" t="s">
        <v>1128</v>
      </c>
      <c r="D544" s="5">
        <v>77000</v>
      </c>
      <c r="E544" s="5">
        <v>1930</v>
      </c>
      <c r="F544" s="3">
        <f>D544*1.20458</f>
        <v>92752.66</v>
      </c>
      <c r="G544" s="3">
        <f>E544*1.20458</f>
        <v>2324.8393999999998</v>
      </c>
      <c r="H544" s="6">
        <f t="shared" si="108"/>
        <v>-90427.820600000006</v>
      </c>
      <c r="I544" s="26">
        <f t="shared" si="109"/>
        <v>2.5064935064935061E-2</v>
      </c>
      <c r="J544" t="s">
        <v>12</v>
      </c>
      <c r="K544">
        <v>49</v>
      </c>
      <c r="L544" s="7">
        <f t="shared" si="110"/>
        <v>1892.9114285714286</v>
      </c>
      <c r="M544" t="s">
        <v>38</v>
      </c>
      <c r="N544" t="s">
        <v>39</v>
      </c>
      <c r="O544">
        <v>1453442400</v>
      </c>
      <c r="P544">
        <v>1456034400</v>
      </c>
      <c r="Q544" s="15">
        <f t="shared" si="111"/>
        <v>42815.25</v>
      </c>
      <c r="R544" s="11">
        <f t="shared" si="112"/>
        <v>42845.25</v>
      </c>
      <c r="S544" t="b">
        <v>0</v>
      </c>
      <c r="T544" t="b">
        <v>0</v>
      </c>
      <c r="U544" t="s">
        <v>58</v>
      </c>
      <c r="V544" t="s">
        <v>2039</v>
      </c>
      <c r="W544" t="s">
        <v>2049</v>
      </c>
    </row>
    <row r="545" spans="1:23" x14ac:dyDescent="0.3">
      <c r="A545">
        <v>543</v>
      </c>
      <c r="B545" t="s">
        <v>1129</v>
      </c>
      <c r="C545" s="2" t="s">
        <v>1130</v>
      </c>
      <c r="D545" s="5">
        <v>84900</v>
      </c>
      <c r="E545" s="5">
        <v>13864</v>
      </c>
      <c r="F545">
        <f t="shared" ref="F545:G551" si="116">D545</f>
        <v>84900</v>
      </c>
      <c r="G545">
        <f t="shared" si="116"/>
        <v>13864</v>
      </c>
      <c r="H545" s="6">
        <f t="shared" si="108"/>
        <v>-71036</v>
      </c>
      <c r="I545" s="26">
        <f t="shared" si="109"/>
        <v>0.1632979976442874</v>
      </c>
      <c r="J545" t="s">
        <v>12</v>
      </c>
      <c r="K545">
        <v>180</v>
      </c>
      <c r="L545" s="7">
        <f t="shared" si="110"/>
        <v>471.66666666666669</v>
      </c>
      <c r="M545" t="s">
        <v>19</v>
      </c>
      <c r="N545" t="s">
        <v>20</v>
      </c>
      <c r="O545">
        <v>1378875600</v>
      </c>
      <c r="P545">
        <v>1380171600</v>
      </c>
      <c r="Q545" s="15">
        <f t="shared" si="111"/>
        <v>41952.208333333336</v>
      </c>
      <c r="R545" s="11">
        <f t="shared" si="112"/>
        <v>41967.208333333336</v>
      </c>
      <c r="S545" t="b">
        <v>0</v>
      </c>
      <c r="T545" t="b">
        <v>0</v>
      </c>
      <c r="U545" t="s">
        <v>87</v>
      </c>
      <c r="V545" t="s">
        <v>2054</v>
      </c>
      <c r="W545" t="s">
        <v>2055</v>
      </c>
    </row>
    <row r="546" spans="1:23" ht="31.2" x14ac:dyDescent="0.3">
      <c r="A546">
        <v>544</v>
      </c>
      <c r="B546" t="s">
        <v>1131</v>
      </c>
      <c r="C546" s="2" t="s">
        <v>1132</v>
      </c>
      <c r="D546" s="5">
        <v>2800</v>
      </c>
      <c r="E546" s="5">
        <v>7742</v>
      </c>
      <c r="F546">
        <f t="shared" si="116"/>
        <v>2800</v>
      </c>
      <c r="G546">
        <f t="shared" si="116"/>
        <v>7742</v>
      </c>
      <c r="H546" s="6">
        <f t="shared" si="108"/>
        <v>4942</v>
      </c>
      <c r="I546" s="26">
        <f t="shared" si="109"/>
        <v>2.7650000000000001</v>
      </c>
      <c r="J546" t="s">
        <v>18</v>
      </c>
      <c r="K546">
        <v>84</v>
      </c>
      <c r="L546" s="7">
        <f t="shared" si="110"/>
        <v>33.333333333333336</v>
      </c>
      <c r="M546" t="s">
        <v>19</v>
      </c>
      <c r="N546" t="s">
        <v>20</v>
      </c>
      <c r="O546">
        <v>1452232800</v>
      </c>
      <c r="P546">
        <v>1453356000</v>
      </c>
      <c r="Q546" s="15">
        <f t="shared" si="111"/>
        <v>42801.25</v>
      </c>
      <c r="R546" s="11">
        <f t="shared" si="112"/>
        <v>42814.25</v>
      </c>
      <c r="S546" t="b">
        <v>0</v>
      </c>
      <c r="T546" t="b">
        <v>0</v>
      </c>
      <c r="U546" t="s">
        <v>21</v>
      </c>
      <c r="V546" t="s">
        <v>2039</v>
      </c>
      <c r="W546" t="s">
        <v>2040</v>
      </c>
    </row>
    <row r="547" spans="1:23" x14ac:dyDescent="0.3">
      <c r="A547">
        <v>545</v>
      </c>
      <c r="B547" t="s">
        <v>1133</v>
      </c>
      <c r="C547" s="2" t="s">
        <v>1134</v>
      </c>
      <c r="D547" s="5">
        <v>184800</v>
      </c>
      <c r="E547" s="5">
        <v>164109</v>
      </c>
      <c r="F547">
        <f t="shared" si="116"/>
        <v>184800</v>
      </c>
      <c r="G547">
        <f t="shared" si="116"/>
        <v>164109</v>
      </c>
      <c r="H547" s="6">
        <f t="shared" si="108"/>
        <v>-20691</v>
      </c>
      <c r="I547" s="26">
        <f t="shared" si="109"/>
        <v>0.88803571428571426</v>
      </c>
      <c r="J547" t="s">
        <v>12</v>
      </c>
      <c r="K547">
        <v>2690</v>
      </c>
      <c r="L547" s="7">
        <f t="shared" si="110"/>
        <v>68.698884758364315</v>
      </c>
      <c r="M547" t="s">
        <v>19</v>
      </c>
      <c r="N547" t="s">
        <v>20</v>
      </c>
      <c r="O547">
        <v>1577253600</v>
      </c>
      <c r="P547">
        <v>1578981600</v>
      </c>
      <c r="Q547" s="15">
        <f t="shared" si="111"/>
        <v>44248.25</v>
      </c>
      <c r="R547" s="11">
        <f t="shared" si="112"/>
        <v>44268.25</v>
      </c>
      <c r="S547" t="b">
        <v>0</v>
      </c>
      <c r="T547" t="b">
        <v>0</v>
      </c>
      <c r="U547" t="s">
        <v>31</v>
      </c>
      <c r="V547" t="s">
        <v>2043</v>
      </c>
      <c r="W547" t="s">
        <v>2044</v>
      </c>
    </row>
    <row r="548" spans="1:23" ht="31.2" x14ac:dyDescent="0.3">
      <c r="A548">
        <v>546</v>
      </c>
      <c r="B548" t="s">
        <v>1135</v>
      </c>
      <c r="C548" s="2" t="s">
        <v>1136</v>
      </c>
      <c r="D548" s="5">
        <v>4200</v>
      </c>
      <c r="E548" s="5">
        <v>6870</v>
      </c>
      <c r="F548">
        <f t="shared" si="116"/>
        <v>4200</v>
      </c>
      <c r="G548">
        <f t="shared" si="116"/>
        <v>6870</v>
      </c>
      <c r="H548" s="6">
        <f t="shared" si="108"/>
        <v>2670</v>
      </c>
      <c r="I548" s="26">
        <f t="shared" si="109"/>
        <v>1.6357142857142857</v>
      </c>
      <c r="J548" t="s">
        <v>18</v>
      </c>
      <c r="K548">
        <v>88</v>
      </c>
      <c r="L548" s="7">
        <f t="shared" si="110"/>
        <v>47.727272727272727</v>
      </c>
      <c r="M548" t="s">
        <v>19</v>
      </c>
      <c r="N548" t="s">
        <v>20</v>
      </c>
      <c r="O548">
        <v>1537160400</v>
      </c>
      <c r="P548">
        <v>1537419600</v>
      </c>
      <c r="Q548" s="15">
        <f t="shared" si="111"/>
        <v>43784.208333333328</v>
      </c>
      <c r="R548" s="11">
        <f t="shared" si="112"/>
        <v>43787.208333333328</v>
      </c>
      <c r="S548" t="b">
        <v>0</v>
      </c>
      <c r="T548" t="b">
        <v>1</v>
      </c>
      <c r="U548" t="s">
        <v>31</v>
      </c>
      <c r="V548" t="s">
        <v>2043</v>
      </c>
      <c r="W548" t="s">
        <v>2044</v>
      </c>
    </row>
    <row r="549" spans="1:23" x14ac:dyDescent="0.3">
      <c r="A549">
        <v>547</v>
      </c>
      <c r="B549" t="s">
        <v>1137</v>
      </c>
      <c r="C549" s="2" t="s">
        <v>1138</v>
      </c>
      <c r="D549" s="5">
        <v>1300</v>
      </c>
      <c r="E549" s="5">
        <v>12597</v>
      </c>
      <c r="F549">
        <f t="shared" si="116"/>
        <v>1300</v>
      </c>
      <c r="G549">
        <f t="shared" si="116"/>
        <v>12597</v>
      </c>
      <c r="H549" s="6">
        <f t="shared" si="108"/>
        <v>11297</v>
      </c>
      <c r="I549" s="26">
        <f t="shared" si="109"/>
        <v>9.69</v>
      </c>
      <c r="J549" t="s">
        <v>18</v>
      </c>
      <c r="K549">
        <v>156</v>
      </c>
      <c r="L549" s="7">
        <f t="shared" si="110"/>
        <v>8.3333333333333339</v>
      </c>
      <c r="M549" t="s">
        <v>19</v>
      </c>
      <c r="N549" t="s">
        <v>20</v>
      </c>
      <c r="O549">
        <v>1422165600</v>
      </c>
      <c r="P549">
        <v>1423202400</v>
      </c>
      <c r="Q549" s="15">
        <f t="shared" si="111"/>
        <v>42453.25</v>
      </c>
      <c r="R549" s="11">
        <f t="shared" si="112"/>
        <v>42465.25</v>
      </c>
      <c r="S549" t="b">
        <v>0</v>
      </c>
      <c r="T549" t="b">
        <v>0</v>
      </c>
      <c r="U549" t="s">
        <v>51</v>
      </c>
      <c r="V549" t="s">
        <v>2045</v>
      </c>
      <c r="W549" t="s">
        <v>2048</v>
      </c>
    </row>
    <row r="550" spans="1:23" x14ac:dyDescent="0.3">
      <c r="A550">
        <v>548</v>
      </c>
      <c r="B550" t="s">
        <v>1139</v>
      </c>
      <c r="C550" s="2" t="s">
        <v>1140</v>
      </c>
      <c r="D550" s="5">
        <v>66100</v>
      </c>
      <c r="E550" s="5">
        <v>179074</v>
      </c>
      <c r="F550">
        <f t="shared" si="116"/>
        <v>66100</v>
      </c>
      <c r="G550">
        <f t="shared" si="116"/>
        <v>179074</v>
      </c>
      <c r="H550" s="6">
        <f t="shared" si="108"/>
        <v>112974</v>
      </c>
      <c r="I550" s="26">
        <f t="shared" si="109"/>
        <v>2.7091376701966716</v>
      </c>
      <c r="J550" t="s">
        <v>18</v>
      </c>
      <c r="K550">
        <v>2985</v>
      </c>
      <c r="L550" s="7">
        <f t="shared" si="110"/>
        <v>22.144053601340033</v>
      </c>
      <c r="M550" t="s">
        <v>19</v>
      </c>
      <c r="N550" t="s">
        <v>20</v>
      </c>
      <c r="O550">
        <v>1459486800</v>
      </c>
      <c r="P550">
        <v>1460610000</v>
      </c>
      <c r="Q550" s="15">
        <f t="shared" si="111"/>
        <v>42885.208333333328</v>
      </c>
      <c r="R550" s="11">
        <f t="shared" si="112"/>
        <v>42898.208333333328</v>
      </c>
      <c r="S550" t="b">
        <v>0</v>
      </c>
      <c r="T550" t="b">
        <v>0</v>
      </c>
      <c r="U550" t="s">
        <v>31</v>
      </c>
      <c r="V550" t="s">
        <v>2043</v>
      </c>
      <c r="W550" t="s">
        <v>2044</v>
      </c>
    </row>
    <row r="551" spans="1:23" ht="31.2" x14ac:dyDescent="0.3">
      <c r="A551">
        <v>549</v>
      </c>
      <c r="B551" t="s">
        <v>1141</v>
      </c>
      <c r="C551" s="2" t="s">
        <v>1142</v>
      </c>
      <c r="D551" s="5">
        <v>29500</v>
      </c>
      <c r="E551" s="5">
        <v>83843</v>
      </c>
      <c r="F551">
        <f t="shared" si="116"/>
        <v>29500</v>
      </c>
      <c r="G551">
        <f t="shared" si="116"/>
        <v>83843</v>
      </c>
      <c r="H551" s="6">
        <f t="shared" si="108"/>
        <v>54343</v>
      </c>
      <c r="I551" s="26">
        <f t="shared" si="109"/>
        <v>2.8421355932203389</v>
      </c>
      <c r="J551" t="s">
        <v>18</v>
      </c>
      <c r="K551">
        <v>762</v>
      </c>
      <c r="L551" s="7">
        <f t="shared" si="110"/>
        <v>38.713910761154857</v>
      </c>
      <c r="M551" t="s">
        <v>19</v>
      </c>
      <c r="N551" t="s">
        <v>20</v>
      </c>
      <c r="O551">
        <v>1369717200</v>
      </c>
      <c r="P551">
        <v>1370494800</v>
      </c>
      <c r="Q551" s="15">
        <f t="shared" si="111"/>
        <v>41846.208333333336</v>
      </c>
      <c r="R551" s="11">
        <f t="shared" si="112"/>
        <v>41855.208333333336</v>
      </c>
      <c r="S551" t="b">
        <v>0</v>
      </c>
      <c r="T551" t="b">
        <v>0</v>
      </c>
      <c r="U551" t="s">
        <v>63</v>
      </c>
      <c r="V551" t="s">
        <v>2041</v>
      </c>
      <c r="W551" t="s">
        <v>2050</v>
      </c>
    </row>
    <row r="552" spans="1:23" ht="31.2" x14ac:dyDescent="0.3">
      <c r="A552">
        <v>550</v>
      </c>
      <c r="B552" t="s">
        <v>1143</v>
      </c>
      <c r="C552" s="2" t="s">
        <v>1144</v>
      </c>
      <c r="D552" s="5">
        <v>100</v>
      </c>
      <c r="E552" s="5">
        <v>4</v>
      </c>
      <c r="F552" s="3">
        <f>D552*1.08452</f>
        <v>108.452</v>
      </c>
      <c r="G552" s="3">
        <f>E552*1.08452</f>
        <v>4.3380799999999997</v>
      </c>
      <c r="H552" s="6">
        <f t="shared" si="108"/>
        <v>-104.11391999999999</v>
      </c>
      <c r="I552" s="26">
        <f t="shared" si="109"/>
        <v>0.04</v>
      </c>
      <c r="J552" t="s">
        <v>72</v>
      </c>
      <c r="K552">
        <v>1</v>
      </c>
      <c r="L552" s="7">
        <f t="shared" si="110"/>
        <v>108.452</v>
      </c>
      <c r="M552" t="s">
        <v>96</v>
      </c>
      <c r="N552" t="s">
        <v>97</v>
      </c>
      <c r="O552">
        <v>1330495200</v>
      </c>
      <c r="P552">
        <v>1332306000</v>
      </c>
      <c r="Q552" s="15">
        <f t="shared" si="111"/>
        <v>41392.25</v>
      </c>
      <c r="R552" s="11">
        <f t="shared" si="112"/>
        <v>41413.208333333336</v>
      </c>
      <c r="S552" t="b">
        <v>0</v>
      </c>
      <c r="T552" t="b">
        <v>0</v>
      </c>
      <c r="U552" t="s">
        <v>58</v>
      </c>
      <c r="V552" t="s">
        <v>2039</v>
      </c>
      <c r="W552" t="s">
        <v>2049</v>
      </c>
    </row>
    <row r="553" spans="1:23" ht="31.2" x14ac:dyDescent="0.3">
      <c r="A553">
        <v>551</v>
      </c>
      <c r="B553" t="s">
        <v>1145</v>
      </c>
      <c r="C553" s="2" t="s">
        <v>1146</v>
      </c>
      <c r="D553" s="5">
        <v>180100</v>
      </c>
      <c r="E553" s="5">
        <v>105598</v>
      </c>
      <c r="F553" s="3">
        <f>D553*0.6956</f>
        <v>125277.56</v>
      </c>
      <c r="G553" s="3">
        <f>E553*0.6956</f>
        <v>73453.968800000002</v>
      </c>
      <c r="H553" s="6">
        <f t="shared" si="108"/>
        <v>-51823.591199999995</v>
      </c>
      <c r="I553" s="26">
        <f t="shared" si="109"/>
        <v>0.58632981676846196</v>
      </c>
      <c r="J553" t="s">
        <v>12</v>
      </c>
      <c r="K553">
        <v>2779</v>
      </c>
      <c r="L553" s="7">
        <f t="shared" si="110"/>
        <v>45.080086362000721</v>
      </c>
      <c r="M553" t="s">
        <v>24</v>
      </c>
      <c r="N553" t="s">
        <v>25</v>
      </c>
      <c r="O553">
        <v>1419055200</v>
      </c>
      <c r="P553">
        <v>1422511200</v>
      </c>
      <c r="Q553" s="15">
        <f t="shared" si="111"/>
        <v>42417.25</v>
      </c>
      <c r="R553" s="11">
        <f t="shared" si="112"/>
        <v>42457.25</v>
      </c>
      <c r="S553" t="b">
        <v>0</v>
      </c>
      <c r="T553" t="b">
        <v>1</v>
      </c>
      <c r="U553" t="s">
        <v>26</v>
      </c>
      <c r="V553" t="s">
        <v>2041</v>
      </c>
      <c r="W553" t="s">
        <v>2042</v>
      </c>
    </row>
    <row r="554" spans="1:23" x14ac:dyDescent="0.3">
      <c r="A554">
        <v>552</v>
      </c>
      <c r="B554" t="s">
        <v>1147</v>
      </c>
      <c r="C554" s="2" t="s">
        <v>1148</v>
      </c>
      <c r="D554" s="5">
        <v>9000</v>
      </c>
      <c r="E554" s="5">
        <v>8866</v>
      </c>
      <c r="F554">
        <f>D554</f>
        <v>9000</v>
      </c>
      <c r="G554">
        <f>E554</f>
        <v>8866</v>
      </c>
      <c r="H554" s="6">
        <f t="shared" si="108"/>
        <v>-134</v>
      </c>
      <c r="I554" s="26">
        <f t="shared" si="109"/>
        <v>0.98511111111111116</v>
      </c>
      <c r="J554" t="s">
        <v>12</v>
      </c>
      <c r="K554">
        <v>92</v>
      </c>
      <c r="L554" s="7">
        <f t="shared" si="110"/>
        <v>97.826086956521735</v>
      </c>
      <c r="M554" t="s">
        <v>19</v>
      </c>
      <c r="N554" t="s">
        <v>20</v>
      </c>
      <c r="O554">
        <v>1480140000</v>
      </c>
      <c r="P554">
        <v>1480312800</v>
      </c>
      <c r="Q554" s="15">
        <f t="shared" si="111"/>
        <v>43124.25</v>
      </c>
      <c r="R554" s="11">
        <f t="shared" si="112"/>
        <v>43126.25</v>
      </c>
      <c r="S554" t="b">
        <v>0</v>
      </c>
      <c r="T554" t="b">
        <v>0</v>
      </c>
      <c r="U554" t="s">
        <v>31</v>
      </c>
      <c r="V554" t="s">
        <v>2043</v>
      </c>
      <c r="W554" t="s">
        <v>2044</v>
      </c>
    </row>
    <row r="555" spans="1:23" ht="31.2" x14ac:dyDescent="0.3">
      <c r="A555">
        <v>553</v>
      </c>
      <c r="B555" t="s">
        <v>1149</v>
      </c>
      <c r="C555" s="2" t="s">
        <v>1150</v>
      </c>
      <c r="D555" s="5">
        <v>170600</v>
      </c>
      <c r="E555" s="5">
        <v>75022</v>
      </c>
      <c r="F555">
        <f>D555</f>
        <v>170600</v>
      </c>
      <c r="G555">
        <f>E555</f>
        <v>75022</v>
      </c>
      <c r="H555" s="6">
        <f t="shared" si="108"/>
        <v>-95578</v>
      </c>
      <c r="I555" s="26">
        <f t="shared" si="109"/>
        <v>0.43975381008206332</v>
      </c>
      <c r="J555" t="s">
        <v>12</v>
      </c>
      <c r="K555">
        <v>1028</v>
      </c>
      <c r="L555" s="7">
        <f t="shared" si="110"/>
        <v>165.95330739299609</v>
      </c>
      <c r="M555" t="s">
        <v>19</v>
      </c>
      <c r="N555" t="s">
        <v>20</v>
      </c>
      <c r="O555">
        <v>1293948000</v>
      </c>
      <c r="P555">
        <v>1294034400</v>
      </c>
      <c r="Q555" s="15">
        <f t="shared" si="111"/>
        <v>40969.25</v>
      </c>
      <c r="R555" s="11">
        <f t="shared" si="112"/>
        <v>40970.25</v>
      </c>
      <c r="S555" t="b">
        <v>0</v>
      </c>
      <c r="T555" t="b">
        <v>0</v>
      </c>
      <c r="U555" t="s">
        <v>21</v>
      </c>
      <c r="V555" t="s">
        <v>2039</v>
      </c>
      <c r="W555" t="s">
        <v>2040</v>
      </c>
    </row>
    <row r="556" spans="1:23" ht="31.2" x14ac:dyDescent="0.3">
      <c r="A556">
        <v>554</v>
      </c>
      <c r="B556" t="s">
        <v>1151</v>
      </c>
      <c r="C556" s="2" t="s">
        <v>1152</v>
      </c>
      <c r="D556" s="5">
        <v>9500</v>
      </c>
      <c r="E556" s="5">
        <v>14408</v>
      </c>
      <c r="F556" s="3">
        <f>D556*0.7464</f>
        <v>7090.7999999999993</v>
      </c>
      <c r="G556" s="3">
        <f>E556*0.7464</f>
        <v>10754.1312</v>
      </c>
      <c r="H556" s="6">
        <f t="shared" si="108"/>
        <v>3663.3312000000005</v>
      </c>
      <c r="I556" s="26">
        <f t="shared" si="109"/>
        <v>1.5166315789473686</v>
      </c>
      <c r="J556" t="s">
        <v>18</v>
      </c>
      <c r="K556">
        <v>554</v>
      </c>
      <c r="L556" s="7">
        <f t="shared" si="110"/>
        <v>12.799277978339349</v>
      </c>
      <c r="M556" t="s">
        <v>13</v>
      </c>
      <c r="N556" t="s">
        <v>14</v>
      </c>
      <c r="O556">
        <v>1482127200</v>
      </c>
      <c r="P556">
        <v>1482645600</v>
      </c>
      <c r="Q556" s="15">
        <f t="shared" si="111"/>
        <v>43147.25</v>
      </c>
      <c r="R556" s="11">
        <f t="shared" si="112"/>
        <v>43153.25</v>
      </c>
      <c r="S556" t="b">
        <v>0</v>
      </c>
      <c r="T556" t="b">
        <v>0</v>
      </c>
      <c r="U556" t="s">
        <v>58</v>
      </c>
      <c r="V556" t="s">
        <v>2039</v>
      </c>
      <c r="W556" t="s">
        <v>2049</v>
      </c>
    </row>
    <row r="557" spans="1:23" x14ac:dyDescent="0.3">
      <c r="A557">
        <v>555</v>
      </c>
      <c r="B557" t="s">
        <v>1153</v>
      </c>
      <c r="C557" s="2" t="s">
        <v>1154</v>
      </c>
      <c r="D557" s="5">
        <v>6300</v>
      </c>
      <c r="E557" s="5">
        <v>14089</v>
      </c>
      <c r="F557" s="3">
        <f>D557*0.144105</f>
        <v>907.86150000000009</v>
      </c>
      <c r="G557" s="3">
        <f>E557*0.144105</f>
        <v>2030.2953450000002</v>
      </c>
      <c r="H557" s="6">
        <f t="shared" si="108"/>
        <v>1122.433845</v>
      </c>
      <c r="I557" s="26">
        <f t="shared" si="109"/>
        <v>2.2363492063492063</v>
      </c>
      <c r="J557" t="s">
        <v>18</v>
      </c>
      <c r="K557">
        <v>135</v>
      </c>
      <c r="L557" s="7">
        <f t="shared" si="110"/>
        <v>6.7249000000000008</v>
      </c>
      <c r="M557" t="s">
        <v>34</v>
      </c>
      <c r="N557" t="s">
        <v>35</v>
      </c>
      <c r="O557">
        <v>1396414800</v>
      </c>
      <c r="P557">
        <v>1399093200</v>
      </c>
      <c r="Q557" s="15">
        <f t="shared" si="111"/>
        <v>42155.208333333336</v>
      </c>
      <c r="R557" s="11">
        <f t="shared" si="112"/>
        <v>42186.208333333336</v>
      </c>
      <c r="S557" t="b">
        <v>0</v>
      </c>
      <c r="T557" t="b">
        <v>0</v>
      </c>
      <c r="U557" t="s">
        <v>21</v>
      </c>
      <c r="V557" t="s">
        <v>2039</v>
      </c>
      <c r="W557" t="s">
        <v>2040</v>
      </c>
    </row>
    <row r="558" spans="1:23" x14ac:dyDescent="0.3">
      <c r="A558">
        <v>556</v>
      </c>
      <c r="B558" t="s">
        <v>440</v>
      </c>
      <c r="C558" s="2" t="s">
        <v>1155</v>
      </c>
      <c r="D558" s="5">
        <v>5200</v>
      </c>
      <c r="E558" s="5">
        <v>12467</v>
      </c>
      <c r="F558">
        <f t="shared" ref="F558:G562" si="117">D558</f>
        <v>5200</v>
      </c>
      <c r="G558">
        <f t="shared" si="117"/>
        <v>12467</v>
      </c>
      <c r="H558" s="6">
        <f t="shared" si="108"/>
        <v>7267</v>
      </c>
      <c r="I558" s="26">
        <f t="shared" si="109"/>
        <v>2.3975</v>
      </c>
      <c r="J558" t="s">
        <v>18</v>
      </c>
      <c r="K558">
        <v>122</v>
      </c>
      <c r="L558" s="7">
        <f t="shared" si="110"/>
        <v>42.622950819672134</v>
      </c>
      <c r="M558" t="s">
        <v>19</v>
      </c>
      <c r="N558" t="s">
        <v>20</v>
      </c>
      <c r="O558">
        <v>1315285200</v>
      </c>
      <c r="P558">
        <v>1315890000</v>
      </c>
      <c r="Q558" s="15">
        <f t="shared" si="111"/>
        <v>41216.208333333336</v>
      </c>
      <c r="R558" s="11">
        <f t="shared" si="112"/>
        <v>41223.208333333336</v>
      </c>
      <c r="S558" t="b">
        <v>0</v>
      </c>
      <c r="T558" t="b">
        <v>1</v>
      </c>
      <c r="U558" t="s">
        <v>204</v>
      </c>
      <c r="V558" t="s">
        <v>2051</v>
      </c>
      <c r="W558" t="s">
        <v>2063</v>
      </c>
    </row>
    <row r="559" spans="1:23" x14ac:dyDescent="0.3">
      <c r="A559">
        <v>557</v>
      </c>
      <c r="B559" t="s">
        <v>1156</v>
      </c>
      <c r="C559" s="2" t="s">
        <v>1157</v>
      </c>
      <c r="D559" s="5">
        <v>6000</v>
      </c>
      <c r="E559" s="5">
        <v>11960</v>
      </c>
      <c r="F559">
        <f t="shared" si="117"/>
        <v>6000</v>
      </c>
      <c r="G559">
        <f t="shared" si="117"/>
        <v>11960</v>
      </c>
      <c r="H559" s="6">
        <f t="shared" si="108"/>
        <v>5960</v>
      </c>
      <c r="I559" s="26">
        <f t="shared" si="109"/>
        <v>1.9933333333333334</v>
      </c>
      <c r="J559" t="s">
        <v>18</v>
      </c>
      <c r="K559">
        <v>221</v>
      </c>
      <c r="L559" s="7">
        <f t="shared" si="110"/>
        <v>27.149321266968325</v>
      </c>
      <c r="M559" t="s">
        <v>19</v>
      </c>
      <c r="N559" t="s">
        <v>20</v>
      </c>
      <c r="O559">
        <v>1443762000</v>
      </c>
      <c r="P559">
        <v>1444021200</v>
      </c>
      <c r="Q559" s="15">
        <f t="shared" si="111"/>
        <v>42703.208333333328</v>
      </c>
      <c r="R559" s="11">
        <f t="shared" si="112"/>
        <v>42706.208333333328</v>
      </c>
      <c r="S559" t="b">
        <v>0</v>
      </c>
      <c r="T559" t="b">
        <v>1</v>
      </c>
      <c r="U559" t="s">
        <v>472</v>
      </c>
      <c r="V559" t="s">
        <v>2045</v>
      </c>
      <c r="W559" t="s">
        <v>2067</v>
      </c>
    </row>
    <row r="560" spans="1:23" x14ac:dyDescent="0.3">
      <c r="A560">
        <v>558</v>
      </c>
      <c r="B560" t="s">
        <v>1158</v>
      </c>
      <c r="C560" s="2" t="s">
        <v>1159</v>
      </c>
      <c r="D560" s="5">
        <v>5800</v>
      </c>
      <c r="E560" s="5">
        <v>7966</v>
      </c>
      <c r="F560">
        <f t="shared" si="117"/>
        <v>5800</v>
      </c>
      <c r="G560">
        <f t="shared" si="117"/>
        <v>7966</v>
      </c>
      <c r="H560" s="6">
        <f t="shared" si="108"/>
        <v>2166</v>
      </c>
      <c r="I560" s="26">
        <f t="shared" si="109"/>
        <v>1.373448275862069</v>
      </c>
      <c r="J560" t="s">
        <v>18</v>
      </c>
      <c r="K560">
        <v>126</v>
      </c>
      <c r="L560" s="7">
        <f t="shared" si="110"/>
        <v>46.031746031746032</v>
      </c>
      <c r="M560" t="s">
        <v>19</v>
      </c>
      <c r="N560" t="s">
        <v>20</v>
      </c>
      <c r="O560">
        <v>1456293600</v>
      </c>
      <c r="P560">
        <v>1460005200</v>
      </c>
      <c r="Q560" s="15">
        <f t="shared" si="111"/>
        <v>42848.25</v>
      </c>
      <c r="R560" s="11">
        <f t="shared" si="112"/>
        <v>42891.208333333328</v>
      </c>
      <c r="S560" t="b">
        <v>0</v>
      </c>
      <c r="T560" t="b">
        <v>0</v>
      </c>
      <c r="U560" t="s">
        <v>31</v>
      </c>
      <c r="V560" t="s">
        <v>2043</v>
      </c>
      <c r="W560" t="s">
        <v>2044</v>
      </c>
    </row>
    <row r="561" spans="1:23" x14ac:dyDescent="0.3">
      <c r="A561">
        <v>559</v>
      </c>
      <c r="B561" t="s">
        <v>1160</v>
      </c>
      <c r="C561" s="2" t="s">
        <v>1161</v>
      </c>
      <c r="D561" s="5">
        <v>105300</v>
      </c>
      <c r="E561" s="5">
        <v>106321</v>
      </c>
      <c r="F561">
        <f t="shared" si="117"/>
        <v>105300</v>
      </c>
      <c r="G561">
        <f t="shared" si="117"/>
        <v>106321</v>
      </c>
      <c r="H561" s="6">
        <f t="shared" si="108"/>
        <v>1021</v>
      </c>
      <c r="I561" s="26">
        <f t="shared" si="109"/>
        <v>1.009696106362773</v>
      </c>
      <c r="J561" t="s">
        <v>18</v>
      </c>
      <c r="K561">
        <v>1022</v>
      </c>
      <c r="L561" s="7">
        <f t="shared" si="110"/>
        <v>103.03326810176125</v>
      </c>
      <c r="M561" t="s">
        <v>19</v>
      </c>
      <c r="N561" t="s">
        <v>20</v>
      </c>
      <c r="O561">
        <v>1470114000</v>
      </c>
      <c r="P561">
        <v>1470718800</v>
      </c>
      <c r="Q561" s="15">
        <f t="shared" si="111"/>
        <v>43008.208333333328</v>
      </c>
      <c r="R561" s="11">
        <f t="shared" si="112"/>
        <v>43015.208333333328</v>
      </c>
      <c r="S561" t="b">
        <v>0</v>
      </c>
      <c r="T561" t="b">
        <v>0</v>
      </c>
      <c r="U561" t="s">
        <v>31</v>
      </c>
      <c r="V561" t="s">
        <v>2043</v>
      </c>
      <c r="W561" t="s">
        <v>2044</v>
      </c>
    </row>
    <row r="562" spans="1:23" x14ac:dyDescent="0.3">
      <c r="A562">
        <v>560</v>
      </c>
      <c r="B562" t="s">
        <v>1162</v>
      </c>
      <c r="C562" s="2" t="s">
        <v>1163</v>
      </c>
      <c r="D562" s="5">
        <v>20000</v>
      </c>
      <c r="E562" s="5">
        <v>158832</v>
      </c>
      <c r="F562">
        <f t="shared" si="117"/>
        <v>20000</v>
      </c>
      <c r="G562">
        <f t="shared" si="117"/>
        <v>158832</v>
      </c>
      <c r="H562" s="6">
        <f t="shared" si="108"/>
        <v>138832</v>
      </c>
      <c r="I562" s="26">
        <f t="shared" si="109"/>
        <v>7.9416000000000002</v>
      </c>
      <c r="J562" t="s">
        <v>18</v>
      </c>
      <c r="K562">
        <v>3177</v>
      </c>
      <c r="L562" s="7">
        <f t="shared" si="110"/>
        <v>6.2952470884482219</v>
      </c>
      <c r="M562" t="s">
        <v>19</v>
      </c>
      <c r="N562" t="s">
        <v>20</v>
      </c>
      <c r="O562">
        <v>1321596000</v>
      </c>
      <c r="P562">
        <v>1325052000</v>
      </c>
      <c r="Q562" s="15">
        <f t="shared" si="111"/>
        <v>41289.25</v>
      </c>
      <c r="R562" s="11">
        <f t="shared" si="112"/>
        <v>41329.25</v>
      </c>
      <c r="S562" t="b">
        <v>0</v>
      </c>
      <c r="T562" t="b">
        <v>0</v>
      </c>
      <c r="U562" t="s">
        <v>69</v>
      </c>
      <c r="V562" t="s">
        <v>2045</v>
      </c>
      <c r="W562" t="s">
        <v>2053</v>
      </c>
    </row>
    <row r="563" spans="1:23" x14ac:dyDescent="0.3">
      <c r="A563">
        <v>561</v>
      </c>
      <c r="B563" t="s">
        <v>1164</v>
      </c>
      <c r="C563" s="2" t="s">
        <v>1165</v>
      </c>
      <c r="D563" s="5">
        <v>3000</v>
      </c>
      <c r="E563" s="5">
        <v>11091</v>
      </c>
      <c r="F563" s="3">
        <f>D563*1.08452</f>
        <v>3253.56</v>
      </c>
      <c r="G563" s="3">
        <f>E563*1.08452</f>
        <v>12028.411319999999</v>
      </c>
      <c r="H563" s="6">
        <f t="shared" si="108"/>
        <v>8774.8513199999998</v>
      </c>
      <c r="I563" s="26">
        <f t="shared" si="109"/>
        <v>3.6969999999999996</v>
      </c>
      <c r="J563" t="s">
        <v>18</v>
      </c>
      <c r="K563">
        <v>198</v>
      </c>
      <c r="L563" s="7">
        <f t="shared" si="110"/>
        <v>16.432121212121213</v>
      </c>
      <c r="M563" t="s">
        <v>96</v>
      </c>
      <c r="N563" t="s">
        <v>97</v>
      </c>
      <c r="O563">
        <v>1318827600</v>
      </c>
      <c r="P563">
        <v>1319000400</v>
      </c>
      <c r="Q563" s="15">
        <f t="shared" si="111"/>
        <v>41257.208333333336</v>
      </c>
      <c r="R563" s="11">
        <f t="shared" si="112"/>
        <v>41259.208333333336</v>
      </c>
      <c r="S563" t="b">
        <v>0</v>
      </c>
      <c r="T563" t="b">
        <v>0</v>
      </c>
      <c r="U563" t="s">
        <v>31</v>
      </c>
      <c r="V563" t="s">
        <v>2043</v>
      </c>
      <c r="W563" t="s">
        <v>2044</v>
      </c>
    </row>
    <row r="564" spans="1:23" ht="31.2" x14ac:dyDescent="0.3">
      <c r="A564">
        <v>562</v>
      </c>
      <c r="B564" t="s">
        <v>1166</v>
      </c>
      <c r="C564" s="2" t="s">
        <v>1167</v>
      </c>
      <c r="D564" s="5">
        <v>9900</v>
      </c>
      <c r="E564" s="5">
        <v>1269</v>
      </c>
      <c r="F564" s="3">
        <f>D564*1.08452</f>
        <v>10736.748</v>
      </c>
      <c r="G564" s="3">
        <f>E564*1.08452</f>
        <v>1376.2558799999999</v>
      </c>
      <c r="H564" s="6">
        <f t="shared" si="108"/>
        <v>-9360.492119999999</v>
      </c>
      <c r="I564" s="26">
        <f t="shared" si="109"/>
        <v>0.12818181818181817</v>
      </c>
      <c r="J564" t="s">
        <v>12</v>
      </c>
      <c r="K564">
        <v>26</v>
      </c>
      <c r="L564" s="7">
        <f t="shared" si="110"/>
        <v>412.95184615384613</v>
      </c>
      <c r="M564" t="s">
        <v>96</v>
      </c>
      <c r="N564" t="s">
        <v>97</v>
      </c>
      <c r="O564">
        <v>1552366800</v>
      </c>
      <c r="P564">
        <v>1552539600</v>
      </c>
      <c r="Q564" s="15">
        <f t="shared" si="111"/>
        <v>43960.208333333328</v>
      </c>
      <c r="R564" s="11">
        <f t="shared" si="112"/>
        <v>43962.208333333328</v>
      </c>
      <c r="S564" t="b">
        <v>0</v>
      </c>
      <c r="T564" t="b">
        <v>0</v>
      </c>
      <c r="U564" t="s">
        <v>21</v>
      </c>
      <c r="V564" t="s">
        <v>2039</v>
      </c>
      <c r="W564" t="s">
        <v>2040</v>
      </c>
    </row>
    <row r="565" spans="1:23" x14ac:dyDescent="0.3">
      <c r="A565">
        <v>563</v>
      </c>
      <c r="B565" t="s">
        <v>1168</v>
      </c>
      <c r="C565" s="2" t="s">
        <v>1169</v>
      </c>
      <c r="D565" s="5">
        <v>3700</v>
      </c>
      <c r="E565" s="5">
        <v>5107</v>
      </c>
      <c r="F565" s="3">
        <f>D565*0.6956</f>
        <v>2573.7199999999998</v>
      </c>
      <c r="G565" s="3">
        <f>E565*0.6956</f>
        <v>3552.4292</v>
      </c>
      <c r="H565" s="6">
        <f t="shared" si="108"/>
        <v>978.70920000000024</v>
      </c>
      <c r="I565" s="26">
        <f t="shared" si="109"/>
        <v>1.3802702702702705</v>
      </c>
      <c r="J565" t="s">
        <v>18</v>
      </c>
      <c r="K565">
        <v>85</v>
      </c>
      <c r="L565" s="7">
        <f t="shared" si="110"/>
        <v>30.279058823529411</v>
      </c>
      <c r="M565" t="s">
        <v>24</v>
      </c>
      <c r="N565" t="s">
        <v>25</v>
      </c>
      <c r="O565">
        <v>1542088800</v>
      </c>
      <c r="P565">
        <v>1543816800</v>
      </c>
      <c r="Q565" s="15">
        <f t="shared" si="111"/>
        <v>43841.25</v>
      </c>
      <c r="R565" s="11">
        <f t="shared" si="112"/>
        <v>43861.25</v>
      </c>
      <c r="S565" t="b">
        <v>0</v>
      </c>
      <c r="T565" t="b">
        <v>0</v>
      </c>
      <c r="U565" t="s">
        <v>40</v>
      </c>
      <c r="V565" t="s">
        <v>2045</v>
      </c>
      <c r="W565" t="s">
        <v>2046</v>
      </c>
    </row>
    <row r="566" spans="1:23" x14ac:dyDescent="0.3">
      <c r="A566">
        <v>564</v>
      </c>
      <c r="B566" t="s">
        <v>1170</v>
      </c>
      <c r="C566" s="2" t="s">
        <v>1171</v>
      </c>
      <c r="D566" s="5">
        <v>168700</v>
      </c>
      <c r="E566" s="5">
        <v>141393</v>
      </c>
      <c r="F566">
        <f t="shared" ref="F566:G570" si="118">D566</f>
        <v>168700</v>
      </c>
      <c r="G566">
        <f t="shared" si="118"/>
        <v>141393</v>
      </c>
      <c r="H566" s="6">
        <f t="shared" si="108"/>
        <v>-27307</v>
      </c>
      <c r="I566" s="26">
        <f t="shared" si="109"/>
        <v>0.83813278008298753</v>
      </c>
      <c r="J566" t="s">
        <v>12</v>
      </c>
      <c r="K566">
        <v>1790</v>
      </c>
      <c r="L566" s="7">
        <f t="shared" si="110"/>
        <v>94.245810055865917</v>
      </c>
      <c r="M566" t="s">
        <v>19</v>
      </c>
      <c r="N566" t="s">
        <v>20</v>
      </c>
      <c r="O566">
        <v>1426395600</v>
      </c>
      <c r="P566">
        <v>1427086800</v>
      </c>
      <c r="Q566" s="15">
        <f t="shared" si="111"/>
        <v>42502.208333333328</v>
      </c>
      <c r="R566" s="11">
        <f t="shared" si="112"/>
        <v>42510.208333333328</v>
      </c>
      <c r="S566" t="b">
        <v>0</v>
      </c>
      <c r="T566" t="b">
        <v>0</v>
      </c>
      <c r="U566" t="s">
        <v>31</v>
      </c>
      <c r="V566" t="s">
        <v>2043</v>
      </c>
      <c r="W566" t="s">
        <v>2044</v>
      </c>
    </row>
    <row r="567" spans="1:23" x14ac:dyDescent="0.3">
      <c r="A567">
        <v>565</v>
      </c>
      <c r="B567" t="s">
        <v>1172</v>
      </c>
      <c r="C567" s="2" t="s">
        <v>1173</v>
      </c>
      <c r="D567" s="5">
        <v>94900</v>
      </c>
      <c r="E567" s="5">
        <v>194166</v>
      </c>
      <c r="F567">
        <f t="shared" si="118"/>
        <v>94900</v>
      </c>
      <c r="G567">
        <f t="shared" si="118"/>
        <v>194166</v>
      </c>
      <c r="H567" s="6">
        <f t="shared" si="108"/>
        <v>99266</v>
      </c>
      <c r="I567" s="26">
        <f t="shared" si="109"/>
        <v>2.0460063224446787</v>
      </c>
      <c r="J567" t="s">
        <v>18</v>
      </c>
      <c r="K567">
        <v>3596</v>
      </c>
      <c r="L567" s="7">
        <f t="shared" si="110"/>
        <v>26.390433815350388</v>
      </c>
      <c r="M567" t="s">
        <v>19</v>
      </c>
      <c r="N567" t="s">
        <v>20</v>
      </c>
      <c r="O567">
        <v>1321336800</v>
      </c>
      <c r="P567">
        <v>1323064800</v>
      </c>
      <c r="Q567" s="15">
        <f t="shared" si="111"/>
        <v>41286.25</v>
      </c>
      <c r="R567" s="11">
        <f t="shared" si="112"/>
        <v>41306.25</v>
      </c>
      <c r="S567" t="b">
        <v>0</v>
      </c>
      <c r="T567" t="b">
        <v>0</v>
      </c>
      <c r="U567" t="s">
        <v>31</v>
      </c>
      <c r="V567" t="s">
        <v>2043</v>
      </c>
      <c r="W567" t="s">
        <v>2044</v>
      </c>
    </row>
    <row r="568" spans="1:23" x14ac:dyDescent="0.3">
      <c r="A568">
        <v>566</v>
      </c>
      <c r="B568" t="s">
        <v>1174</v>
      </c>
      <c r="C568" s="2" t="s">
        <v>1175</v>
      </c>
      <c r="D568" s="5">
        <v>9300</v>
      </c>
      <c r="E568" s="5">
        <v>4124</v>
      </c>
      <c r="F568">
        <f t="shared" si="118"/>
        <v>9300</v>
      </c>
      <c r="G568">
        <f t="shared" si="118"/>
        <v>4124</v>
      </c>
      <c r="H568" s="6">
        <f t="shared" si="108"/>
        <v>-5176</v>
      </c>
      <c r="I568" s="26">
        <f t="shared" si="109"/>
        <v>0.44344086021505374</v>
      </c>
      <c r="J568" t="s">
        <v>12</v>
      </c>
      <c r="K568">
        <v>37</v>
      </c>
      <c r="L568" s="7">
        <f t="shared" si="110"/>
        <v>251.35135135135135</v>
      </c>
      <c r="M568" t="s">
        <v>19</v>
      </c>
      <c r="N568" t="s">
        <v>20</v>
      </c>
      <c r="O568">
        <v>1456293600</v>
      </c>
      <c r="P568">
        <v>1458277200</v>
      </c>
      <c r="Q568" s="15">
        <f t="shared" si="111"/>
        <v>42848.25</v>
      </c>
      <c r="R568" s="11">
        <f t="shared" si="112"/>
        <v>42871.208333333328</v>
      </c>
      <c r="S568" t="b">
        <v>0</v>
      </c>
      <c r="T568" t="b">
        <v>1</v>
      </c>
      <c r="U568" t="s">
        <v>48</v>
      </c>
      <c r="V568" t="s">
        <v>2039</v>
      </c>
      <c r="W568" t="s">
        <v>2047</v>
      </c>
    </row>
    <row r="569" spans="1:23" ht="31.2" x14ac:dyDescent="0.3">
      <c r="A569">
        <v>567</v>
      </c>
      <c r="B569" t="s">
        <v>1176</v>
      </c>
      <c r="C569" s="2" t="s">
        <v>1177</v>
      </c>
      <c r="D569" s="5">
        <v>6800</v>
      </c>
      <c r="E569" s="5">
        <v>14865</v>
      </c>
      <c r="F569">
        <f t="shared" si="118"/>
        <v>6800</v>
      </c>
      <c r="G569">
        <f t="shared" si="118"/>
        <v>14865</v>
      </c>
      <c r="H569" s="6">
        <f t="shared" si="108"/>
        <v>8065</v>
      </c>
      <c r="I569" s="26">
        <f t="shared" si="109"/>
        <v>2.1860294117647059</v>
      </c>
      <c r="J569" t="s">
        <v>18</v>
      </c>
      <c r="K569">
        <v>244</v>
      </c>
      <c r="L569" s="7">
        <f t="shared" si="110"/>
        <v>27.868852459016395</v>
      </c>
      <c r="M569" t="s">
        <v>19</v>
      </c>
      <c r="N569" t="s">
        <v>20</v>
      </c>
      <c r="O569">
        <v>1404968400</v>
      </c>
      <c r="P569">
        <v>1405141200</v>
      </c>
      <c r="Q569" s="15">
        <f t="shared" si="111"/>
        <v>42254.208333333336</v>
      </c>
      <c r="R569" s="11">
        <f t="shared" si="112"/>
        <v>42256.208333333336</v>
      </c>
      <c r="S569" t="b">
        <v>0</v>
      </c>
      <c r="T569" t="b">
        <v>0</v>
      </c>
      <c r="U569" t="s">
        <v>21</v>
      </c>
      <c r="V569" t="s">
        <v>2039</v>
      </c>
      <c r="W569" t="s">
        <v>2040</v>
      </c>
    </row>
    <row r="570" spans="1:23" x14ac:dyDescent="0.3">
      <c r="A570">
        <v>568</v>
      </c>
      <c r="B570" t="s">
        <v>1178</v>
      </c>
      <c r="C570" s="2" t="s">
        <v>1179</v>
      </c>
      <c r="D570" s="5">
        <v>72400</v>
      </c>
      <c r="E570" s="5">
        <v>134688</v>
      </c>
      <c r="F570">
        <f t="shared" si="118"/>
        <v>72400</v>
      </c>
      <c r="G570">
        <f t="shared" si="118"/>
        <v>134688</v>
      </c>
      <c r="H570" s="6">
        <f t="shared" si="108"/>
        <v>62288</v>
      </c>
      <c r="I570" s="26">
        <f t="shared" si="109"/>
        <v>1.8603314917127072</v>
      </c>
      <c r="J570" t="s">
        <v>18</v>
      </c>
      <c r="K570">
        <v>5180</v>
      </c>
      <c r="L570" s="7">
        <f t="shared" si="110"/>
        <v>13.976833976833976</v>
      </c>
      <c r="M570" t="s">
        <v>19</v>
      </c>
      <c r="N570" t="s">
        <v>20</v>
      </c>
      <c r="O570">
        <v>1279170000</v>
      </c>
      <c r="P570">
        <v>1283058000</v>
      </c>
      <c r="Q570" s="15">
        <f t="shared" si="111"/>
        <v>40798.208333333336</v>
      </c>
      <c r="R570" s="11">
        <f t="shared" si="112"/>
        <v>40843.208333333336</v>
      </c>
      <c r="S570" t="b">
        <v>0</v>
      </c>
      <c r="T570" t="b">
        <v>0</v>
      </c>
      <c r="U570" t="s">
        <v>31</v>
      </c>
      <c r="V570" t="s">
        <v>2043</v>
      </c>
      <c r="W570" t="s">
        <v>2044</v>
      </c>
    </row>
    <row r="571" spans="1:23" x14ac:dyDescent="0.3">
      <c r="A571">
        <v>569</v>
      </c>
      <c r="B571" t="s">
        <v>1180</v>
      </c>
      <c r="C571" s="2" t="s">
        <v>1181</v>
      </c>
      <c r="D571" s="5">
        <v>20100</v>
      </c>
      <c r="E571" s="5">
        <v>47705</v>
      </c>
      <c r="F571" s="3">
        <f>D571*1.07255</f>
        <v>21558.254999999997</v>
      </c>
      <c r="G571" s="3">
        <f>E571*1.07255</f>
        <v>51165.997749999995</v>
      </c>
      <c r="H571" s="6">
        <f t="shared" si="108"/>
        <v>29607.742749999998</v>
      </c>
      <c r="I571" s="26">
        <f t="shared" si="109"/>
        <v>2.3733830845771147</v>
      </c>
      <c r="J571" t="s">
        <v>18</v>
      </c>
      <c r="K571">
        <v>589</v>
      </c>
      <c r="L571" s="7">
        <f t="shared" si="110"/>
        <v>36.601451612903219</v>
      </c>
      <c r="M571" t="s">
        <v>105</v>
      </c>
      <c r="N571" t="s">
        <v>106</v>
      </c>
      <c r="O571">
        <v>1294725600</v>
      </c>
      <c r="P571">
        <v>1295762400</v>
      </c>
      <c r="Q571" s="15">
        <f t="shared" si="111"/>
        <v>40978.25</v>
      </c>
      <c r="R571" s="11">
        <f t="shared" si="112"/>
        <v>40990.25</v>
      </c>
      <c r="S571" t="b">
        <v>0</v>
      </c>
      <c r="T571" t="b">
        <v>0</v>
      </c>
      <c r="U571" t="s">
        <v>69</v>
      </c>
      <c r="V571" t="s">
        <v>2045</v>
      </c>
      <c r="W571" t="s">
        <v>2053</v>
      </c>
    </row>
    <row r="572" spans="1:23" x14ac:dyDescent="0.3">
      <c r="A572">
        <v>570</v>
      </c>
      <c r="B572" t="s">
        <v>1182</v>
      </c>
      <c r="C572" s="2" t="s">
        <v>1183</v>
      </c>
      <c r="D572" s="5">
        <v>31200</v>
      </c>
      <c r="E572" s="5">
        <v>95364</v>
      </c>
      <c r="F572">
        <f>D572</f>
        <v>31200</v>
      </c>
      <c r="G572">
        <f>E572</f>
        <v>95364</v>
      </c>
      <c r="H572" s="6">
        <f t="shared" si="108"/>
        <v>64164</v>
      </c>
      <c r="I572" s="26">
        <f t="shared" si="109"/>
        <v>3.0565384615384614</v>
      </c>
      <c r="J572" t="s">
        <v>18</v>
      </c>
      <c r="K572">
        <v>2725</v>
      </c>
      <c r="L572" s="7">
        <f t="shared" si="110"/>
        <v>11.44954128440367</v>
      </c>
      <c r="M572" t="s">
        <v>19</v>
      </c>
      <c r="N572" t="s">
        <v>20</v>
      </c>
      <c r="O572">
        <v>1419055200</v>
      </c>
      <c r="P572">
        <v>1419573600</v>
      </c>
      <c r="Q572" s="15">
        <f t="shared" si="111"/>
        <v>42417.25</v>
      </c>
      <c r="R572" s="11">
        <f t="shared" si="112"/>
        <v>42423.25</v>
      </c>
      <c r="S572" t="b">
        <v>0</v>
      </c>
      <c r="T572" t="b">
        <v>1</v>
      </c>
      <c r="U572" t="s">
        <v>21</v>
      </c>
      <c r="V572" t="s">
        <v>2039</v>
      </c>
      <c r="W572" t="s">
        <v>2040</v>
      </c>
    </row>
    <row r="573" spans="1:23" x14ac:dyDescent="0.3">
      <c r="A573">
        <v>571</v>
      </c>
      <c r="B573" t="s">
        <v>1184</v>
      </c>
      <c r="C573" s="2" t="s">
        <v>1185</v>
      </c>
      <c r="D573" s="5">
        <v>3500</v>
      </c>
      <c r="E573" s="5">
        <v>3295</v>
      </c>
      <c r="F573" s="3">
        <f>D573*1.07255</f>
        <v>3753.9249999999997</v>
      </c>
      <c r="G573" s="3">
        <f>E573*1.07255</f>
        <v>3534.0522499999997</v>
      </c>
      <c r="H573" s="6">
        <f t="shared" si="108"/>
        <v>-219.87275</v>
      </c>
      <c r="I573" s="26">
        <f t="shared" si="109"/>
        <v>0.94142857142857139</v>
      </c>
      <c r="J573" t="s">
        <v>12</v>
      </c>
      <c r="K573">
        <v>35</v>
      </c>
      <c r="L573" s="7">
        <f t="shared" si="110"/>
        <v>107.255</v>
      </c>
      <c r="M573" t="s">
        <v>105</v>
      </c>
      <c r="N573" t="s">
        <v>106</v>
      </c>
      <c r="O573">
        <v>1434690000</v>
      </c>
      <c r="P573">
        <v>1438750800</v>
      </c>
      <c r="Q573" s="15">
        <f t="shared" si="111"/>
        <v>42598.208333333328</v>
      </c>
      <c r="R573" s="11">
        <f t="shared" si="112"/>
        <v>42645.208333333328</v>
      </c>
      <c r="S573" t="b">
        <v>0</v>
      </c>
      <c r="T573" t="b">
        <v>0</v>
      </c>
      <c r="U573" t="s">
        <v>98</v>
      </c>
      <c r="V573" t="s">
        <v>2045</v>
      </c>
      <c r="W573" t="s">
        <v>2056</v>
      </c>
    </row>
    <row r="574" spans="1:23" x14ac:dyDescent="0.3">
      <c r="A574">
        <v>572</v>
      </c>
      <c r="B574" t="s">
        <v>1186</v>
      </c>
      <c r="C574" s="2" t="s">
        <v>1187</v>
      </c>
      <c r="D574" s="5">
        <v>9000</v>
      </c>
      <c r="E574" s="5">
        <v>4896</v>
      </c>
      <c r="F574">
        <f t="shared" ref="F574:F588" si="119">D574</f>
        <v>9000</v>
      </c>
      <c r="G574">
        <f t="shared" ref="G574:G588" si="120">E574</f>
        <v>4896</v>
      </c>
      <c r="H574" s="6">
        <f t="shared" si="108"/>
        <v>-4104</v>
      </c>
      <c r="I574" s="26">
        <f t="shared" si="109"/>
        <v>0.54400000000000004</v>
      </c>
      <c r="J574" t="s">
        <v>72</v>
      </c>
      <c r="K574">
        <v>94</v>
      </c>
      <c r="L574" s="7">
        <f t="shared" si="110"/>
        <v>95.744680851063833</v>
      </c>
      <c r="M574" t="s">
        <v>19</v>
      </c>
      <c r="N574" t="s">
        <v>20</v>
      </c>
      <c r="O574">
        <v>1443416400</v>
      </c>
      <c r="P574">
        <v>1444798800</v>
      </c>
      <c r="Q574" s="15">
        <f t="shared" si="111"/>
        <v>42699.208333333328</v>
      </c>
      <c r="R574" s="11">
        <f t="shared" si="112"/>
        <v>42715.208333333328</v>
      </c>
      <c r="S574" t="b">
        <v>0</v>
      </c>
      <c r="T574" t="b">
        <v>1</v>
      </c>
      <c r="U574" t="s">
        <v>21</v>
      </c>
      <c r="V574" t="s">
        <v>2039</v>
      </c>
      <c r="W574" t="s">
        <v>2040</v>
      </c>
    </row>
    <row r="575" spans="1:23" x14ac:dyDescent="0.3">
      <c r="A575">
        <v>573</v>
      </c>
      <c r="B575" t="s">
        <v>1188</v>
      </c>
      <c r="C575" s="2" t="s">
        <v>1189</v>
      </c>
      <c r="D575" s="5">
        <v>6700</v>
      </c>
      <c r="E575" s="5">
        <v>7496</v>
      </c>
      <c r="F575">
        <f t="shared" si="119"/>
        <v>6700</v>
      </c>
      <c r="G575">
        <f t="shared" si="120"/>
        <v>7496</v>
      </c>
      <c r="H575" s="6">
        <f t="shared" si="108"/>
        <v>796</v>
      </c>
      <c r="I575" s="26">
        <f t="shared" si="109"/>
        <v>1.1188059701492536</v>
      </c>
      <c r="J575" t="s">
        <v>18</v>
      </c>
      <c r="K575">
        <v>300</v>
      </c>
      <c r="L575" s="7">
        <f t="shared" si="110"/>
        <v>22.333333333333332</v>
      </c>
      <c r="M575" t="s">
        <v>19</v>
      </c>
      <c r="N575" t="s">
        <v>20</v>
      </c>
      <c r="O575">
        <v>1399006800</v>
      </c>
      <c r="P575">
        <v>1399179600</v>
      </c>
      <c r="Q575" s="15">
        <f t="shared" si="111"/>
        <v>42185.208333333336</v>
      </c>
      <c r="R575" s="11">
        <f t="shared" si="112"/>
        <v>42187.208333333336</v>
      </c>
      <c r="S575" t="b">
        <v>0</v>
      </c>
      <c r="T575" t="b">
        <v>0</v>
      </c>
      <c r="U575" t="s">
        <v>1027</v>
      </c>
      <c r="V575" t="s">
        <v>2068</v>
      </c>
      <c r="W575" t="s">
        <v>2069</v>
      </c>
    </row>
    <row r="576" spans="1:23" x14ac:dyDescent="0.3">
      <c r="A576">
        <v>574</v>
      </c>
      <c r="B576" t="s">
        <v>1190</v>
      </c>
      <c r="C576" s="2" t="s">
        <v>1191</v>
      </c>
      <c r="D576" s="5">
        <v>2700</v>
      </c>
      <c r="E576" s="5">
        <v>9967</v>
      </c>
      <c r="F576">
        <f t="shared" si="119"/>
        <v>2700</v>
      </c>
      <c r="G576">
        <f t="shared" si="120"/>
        <v>9967</v>
      </c>
      <c r="H576" s="6">
        <f t="shared" si="108"/>
        <v>7267</v>
      </c>
      <c r="I576" s="26">
        <f t="shared" si="109"/>
        <v>3.6914814814814814</v>
      </c>
      <c r="J576" t="s">
        <v>18</v>
      </c>
      <c r="K576">
        <v>144</v>
      </c>
      <c r="L576" s="7">
        <f t="shared" si="110"/>
        <v>18.75</v>
      </c>
      <c r="M576" t="s">
        <v>19</v>
      </c>
      <c r="N576" t="s">
        <v>20</v>
      </c>
      <c r="O576">
        <v>1575698400</v>
      </c>
      <c r="P576">
        <v>1576562400</v>
      </c>
      <c r="Q576" s="15">
        <f t="shared" si="111"/>
        <v>44230.25</v>
      </c>
      <c r="R576" s="11">
        <f t="shared" si="112"/>
        <v>44240.25</v>
      </c>
      <c r="S576" t="b">
        <v>0</v>
      </c>
      <c r="T576" t="b">
        <v>1</v>
      </c>
      <c r="U576" t="s">
        <v>15</v>
      </c>
      <c r="V576" t="s">
        <v>2037</v>
      </c>
      <c r="W576" t="s">
        <v>2038</v>
      </c>
    </row>
    <row r="577" spans="1:23" x14ac:dyDescent="0.3">
      <c r="A577">
        <v>575</v>
      </c>
      <c r="B577" t="s">
        <v>1192</v>
      </c>
      <c r="C577" s="2" t="s">
        <v>1193</v>
      </c>
      <c r="D577" s="5">
        <v>83300</v>
      </c>
      <c r="E577" s="5">
        <v>52421</v>
      </c>
      <c r="F577">
        <f t="shared" si="119"/>
        <v>83300</v>
      </c>
      <c r="G577">
        <f t="shared" si="120"/>
        <v>52421</v>
      </c>
      <c r="H577" s="6">
        <f t="shared" si="108"/>
        <v>-30879</v>
      </c>
      <c r="I577" s="26">
        <f t="shared" si="109"/>
        <v>0.62930372148859548</v>
      </c>
      <c r="J577" t="s">
        <v>12</v>
      </c>
      <c r="K577">
        <v>558</v>
      </c>
      <c r="L577" s="7">
        <f t="shared" si="110"/>
        <v>149.28315412186379</v>
      </c>
      <c r="M577" t="s">
        <v>19</v>
      </c>
      <c r="N577" t="s">
        <v>20</v>
      </c>
      <c r="O577">
        <v>1400562000</v>
      </c>
      <c r="P577">
        <v>1400821200</v>
      </c>
      <c r="Q577" s="15">
        <f t="shared" si="111"/>
        <v>42203.208333333336</v>
      </c>
      <c r="R577" s="11">
        <f t="shared" si="112"/>
        <v>42206.208333333336</v>
      </c>
      <c r="S577" t="b">
        <v>0</v>
      </c>
      <c r="T577" t="b">
        <v>1</v>
      </c>
      <c r="U577" t="s">
        <v>31</v>
      </c>
      <c r="V577" t="s">
        <v>2043</v>
      </c>
      <c r="W577" t="s">
        <v>2044</v>
      </c>
    </row>
    <row r="578" spans="1:23" ht="31.2" x14ac:dyDescent="0.3">
      <c r="A578">
        <v>576</v>
      </c>
      <c r="B578" t="s">
        <v>1194</v>
      </c>
      <c r="C578" s="2" t="s">
        <v>1195</v>
      </c>
      <c r="D578" s="5">
        <v>9700</v>
      </c>
      <c r="E578" s="5">
        <v>6298</v>
      </c>
      <c r="F578">
        <f t="shared" si="119"/>
        <v>9700</v>
      </c>
      <c r="G578">
        <f t="shared" si="120"/>
        <v>6298</v>
      </c>
      <c r="H578" s="6">
        <f t="shared" ref="H578:H641" si="121">G578-F578</f>
        <v>-3402</v>
      </c>
      <c r="I578" s="26">
        <f t="shared" ref="I578:I641" si="122">G578/F578</f>
        <v>0.6492783505154639</v>
      </c>
      <c r="J578" t="s">
        <v>12</v>
      </c>
      <c r="K578">
        <v>64</v>
      </c>
      <c r="L578" s="7">
        <f t="shared" ref="L578:L641" si="123">IF(G578=0,0,F578/K578)</f>
        <v>151.5625</v>
      </c>
      <c r="M578" t="s">
        <v>19</v>
      </c>
      <c r="N578" t="s">
        <v>20</v>
      </c>
      <c r="O578">
        <v>1509512400</v>
      </c>
      <c r="P578">
        <v>1510984800</v>
      </c>
      <c r="Q578" s="15">
        <f t="shared" ref="Q578:Q641" si="124">(((O578/60)/60)/24)+DATE(1970,15,1)</f>
        <v>43464.208333333328</v>
      </c>
      <c r="R578" s="11">
        <f t="shared" ref="R578:R641" si="125">(((P578/60)/60)/24)+DATE(1970,15,1)</f>
        <v>43481.25</v>
      </c>
      <c r="S578" t="b">
        <v>0</v>
      </c>
      <c r="T578" t="b">
        <v>0</v>
      </c>
      <c r="U578" t="s">
        <v>31</v>
      </c>
      <c r="V578" t="s">
        <v>2043</v>
      </c>
      <c r="W578" t="s">
        <v>2044</v>
      </c>
    </row>
    <row r="579" spans="1:23" x14ac:dyDescent="0.3">
      <c r="A579">
        <v>577</v>
      </c>
      <c r="B579" t="s">
        <v>1196</v>
      </c>
      <c r="C579" s="2" t="s">
        <v>1197</v>
      </c>
      <c r="D579" s="5">
        <v>8200</v>
      </c>
      <c r="E579" s="5">
        <v>1546</v>
      </c>
      <c r="F579">
        <f t="shared" si="119"/>
        <v>8200</v>
      </c>
      <c r="G579">
        <f t="shared" si="120"/>
        <v>1546</v>
      </c>
      <c r="H579" s="6">
        <f t="shared" si="121"/>
        <v>-6654</v>
      </c>
      <c r="I579" s="26">
        <f t="shared" si="122"/>
        <v>0.18853658536585366</v>
      </c>
      <c r="J579" t="s">
        <v>72</v>
      </c>
      <c r="K579">
        <v>37</v>
      </c>
      <c r="L579" s="7">
        <f t="shared" si="123"/>
        <v>221.62162162162161</v>
      </c>
      <c r="M579" t="s">
        <v>19</v>
      </c>
      <c r="N579" t="s">
        <v>20</v>
      </c>
      <c r="O579">
        <v>1299823200</v>
      </c>
      <c r="P579">
        <v>1302066000</v>
      </c>
      <c r="Q579" s="15">
        <f t="shared" si="124"/>
        <v>41037.25</v>
      </c>
      <c r="R579" s="11">
        <f t="shared" si="125"/>
        <v>41063.208333333336</v>
      </c>
      <c r="S579" t="b">
        <v>0</v>
      </c>
      <c r="T579" t="b">
        <v>0</v>
      </c>
      <c r="U579" t="s">
        <v>157</v>
      </c>
      <c r="V579" t="s">
        <v>2039</v>
      </c>
      <c r="W579" t="s">
        <v>2062</v>
      </c>
    </row>
    <row r="580" spans="1:23" x14ac:dyDescent="0.3">
      <c r="A580">
        <v>578</v>
      </c>
      <c r="B580" t="s">
        <v>1198</v>
      </c>
      <c r="C580" s="2" t="s">
        <v>1199</v>
      </c>
      <c r="D580" s="5">
        <v>96500</v>
      </c>
      <c r="E580" s="5">
        <v>16168</v>
      </c>
      <c r="F580">
        <f t="shared" si="119"/>
        <v>96500</v>
      </c>
      <c r="G580">
        <f t="shared" si="120"/>
        <v>16168</v>
      </c>
      <c r="H580" s="6">
        <f t="shared" si="121"/>
        <v>-80332</v>
      </c>
      <c r="I580" s="26">
        <f t="shared" si="122"/>
        <v>0.1675440414507772</v>
      </c>
      <c r="J580" t="s">
        <v>12</v>
      </c>
      <c r="K580">
        <v>245</v>
      </c>
      <c r="L580" s="7">
        <f t="shared" si="123"/>
        <v>393.87755102040819</v>
      </c>
      <c r="M580" t="s">
        <v>19</v>
      </c>
      <c r="N580" t="s">
        <v>20</v>
      </c>
      <c r="O580">
        <v>1322719200</v>
      </c>
      <c r="P580">
        <v>1322978400</v>
      </c>
      <c r="Q580" s="15">
        <f t="shared" si="124"/>
        <v>41302.25</v>
      </c>
      <c r="R580" s="11">
        <f t="shared" si="125"/>
        <v>41305.25</v>
      </c>
      <c r="S580" t="b">
        <v>0</v>
      </c>
      <c r="T580" t="b">
        <v>0</v>
      </c>
      <c r="U580" t="s">
        <v>472</v>
      </c>
      <c r="V580" t="s">
        <v>2045</v>
      </c>
      <c r="W580" t="s">
        <v>2067</v>
      </c>
    </row>
    <row r="581" spans="1:23" x14ac:dyDescent="0.3">
      <c r="A581">
        <v>579</v>
      </c>
      <c r="B581" t="s">
        <v>1200</v>
      </c>
      <c r="C581" s="2" t="s">
        <v>1201</v>
      </c>
      <c r="D581" s="5">
        <v>6200</v>
      </c>
      <c r="E581" s="5">
        <v>6269</v>
      </c>
      <c r="F581">
        <f t="shared" si="119"/>
        <v>6200</v>
      </c>
      <c r="G581">
        <f t="shared" si="120"/>
        <v>6269</v>
      </c>
      <c r="H581" s="6">
        <f t="shared" si="121"/>
        <v>69</v>
      </c>
      <c r="I581" s="26">
        <f t="shared" si="122"/>
        <v>1.0111290322580646</v>
      </c>
      <c r="J581" t="s">
        <v>18</v>
      </c>
      <c r="K581">
        <v>87</v>
      </c>
      <c r="L581" s="7">
        <f t="shared" si="123"/>
        <v>71.264367816091948</v>
      </c>
      <c r="M581" t="s">
        <v>19</v>
      </c>
      <c r="N581" t="s">
        <v>20</v>
      </c>
      <c r="O581">
        <v>1312693200</v>
      </c>
      <c r="P581">
        <v>1313730000</v>
      </c>
      <c r="Q581" s="15">
        <f t="shared" si="124"/>
        <v>41186.208333333336</v>
      </c>
      <c r="R581" s="11">
        <f t="shared" si="125"/>
        <v>41198.208333333336</v>
      </c>
      <c r="S581" t="b">
        <v>0</v>
      </c>
      <c r="T581" t="b">
        <v>0</v>
      </c>
      <c r="U581" t="s">
        <v>157</v>
      </c>
      <c r="V581" t="s">
        <v>2039</v>
      </c>
      <c r="W581" t="s">
        <v>2062</v>
      </c>
    </row>
    <row r="582" spans="1:23" x14ac:dyDescent="0.3">
      <c r="A582">
        <v>580</v>
      </c>
      <c r="B582" t="s">
        <v>554</v>
      </c>
      <c r="C582" s="2" t="s">
        <v>1202</v>
      </c>
      <c r="D582" s="5">
        <v>43800</v>
      </c>
      <c r="E582" s="5">
        <v>149578</v>
      </c>
      <c r="F582">
        <f t="shared" si="119"/>
        <v>43800</v>
      </c>
      <c r="G582">
        <f t="shared" si="120"/>
        <v>149578</v>
      </c>
      <c r="H582" s="6">
        <f t="shared" si="121"/>
        <v>105778</v>
      </c>
      <c r="I582" s="26">
        <f t="shared" si="122"/>
        <v>3.4150228310502282</v>
      </c>
      <c r="J582" t="s">
        <v>18</v>
      </c>
      <c r="K582">
        <v>3116</v>
      </c>
      <c r="L582" s="7">
        <f t="shared" si="123"/>
        <v>14.056482670089858</v>
      </c>
      <c r="M582" t="s">
        <v>19</v>
      </c>
      <c r="N582" t="s">
        <v>20</v>
      </c>
      <c r="O582">
        <v>1393394400</v>
      </c>
      <c r="P582">
        <v>1394085600</v>
      </c>
      <c r="Q582" s="15">
        <f t="shared" si="124"/>
        <v>42120.25</v>
      </c>
      <c r="R582" s="11">
        <f t="shared" si="125"/>
        <v>42128.25</v>
      </c>
      <c r="S582" t="b">
        <v>0</v>
      </c>
      <c r="T582" t="b">
        <v>0</v>
      </c>
      <c r="U582" t="s">
        <v>31</v>
      </c>
      <c r="V582" t="s">
        <v>2043</v>
      </c>
      <c r="W582" t="s">
        <v>2044</v>
      </c>
    </row>
    <row r="583" spans="1:23" x14ac:dyDescent="0.3">
      <c r="A583">
        <v>581</v>
      </c>
      <c r="B583" t="s">
        <v>1203</v>
      </c>
      <c r="C583" s="2" t="s">
        <v>1204</v>
      </c>
      <c r="D583" s="5">
        <v>6000</v>
      </c>
      <c r="E583" s="5">
        <v>3841</v>
      </c>
      <c r="F583">
        <f t="shared" si="119"/>
        <v>6000</v>
      </c>
      <c r="G583">
        <f t="shared" si="120"/>
        <v>3841</v>
      </c>
      <c r="H583" s="6">
        <f t="shared" si="121"/>
        <v>-2159</v>
      </c>
      <c r="I583" s="26">
        <f t="shared" si="122"/>
        <v>0.64016666666666666</v>
      </c>
      <c r="J583" t="s">
        <v>12</v>
      </c>
      <c r="K583">
        <v>71</v>
      </c>
      <c r="L583" s="7">
        <f t="shared" si="123"/>
        <v>84.507042253521121</v>
      </c>
      <c r="M583" t="s">
        <v>19</v>
      </c>
      <c r="N583" t="s">
        <v>20</v>
      </c>
      <c r="O583">
        <v>1304053200</v>
      </c>
      <c r="P583">
        <v>1305349200</v>
      </c>
      <c r="Q583" s="15">
        <f t="shared" si="124"/>
        <v>41086.208333333336</v>
      </c>
      <c r="R583" s="11">
        <f t="shared" si="125"/>
        <v>41101.208333333336</v>
      </c>
      <c r="S583" t="b">
        <v>0</v>
      </c>
      <c r="T583" t="b">
        <v>0</v>
      </c>
      <c r="U583" t="s">
        <v>26</v>
      </c>
      <c r="V583" t="s">
        <v>2041</v>
      </c>
      <c r="W583" t="s">
        <v>2042</v>
      </c>
    </row>
    <row r="584" spans="1:23" x14ac:dyDescent="0.3">
      <c r="A584">
        <v>582</v>
      </c>
      <c r="B584" t="s">
        <v>1205</v>
      </c>
      <c r="C584" s="2" t="s">
        <v>1206</v>
      </c>
      <c r="D584" s="5">
        <v>8700</v>
      </c>
      <c r="E584" s="5">
        <v>4531</v>
      </c>
      <c r="F584">
        <f t="shared" si="119"/>
        <v>8700</v>
      </c>
      <c r="G584">
        <f t="shared" si="120"/>
        <v>4531</v>
      </c>
      <c r="H584" s="6">
        <f t="shared" si="121"/>
        <v>-4169</v>
      </c>
      <c r="I584" s="26">
        <f t="shared" si="122"/>
        <v>0.5208045977011494</v>
      </c>
      <c r="J584" t="s">
        <v>12</v>
      </c>
      <c r="K584">
        <v>42</v>
      </c>
      <c r="L584" s="7">
        <f t="shared" si="123"/>
        <v>207.14285714285714</v>
      </c>
      <c r="M584" t="s">
        <v>19</v>
      </c>
      <c r="N584" t="s">
        <v>20</v>
      </c>
      <c r="O584">
        <v>1433912400</v>
      </c>
      <c r="P584">
        <v>1434344400</v>
      </c>
      <c r="Q584" s="15">
        <f t="shared" si="124"/>
        <v>42589.208333333328</v>
      </c>
      <c r="R584" s="11">
        <f t="shared" si="125"/>
        <v>42594.208333333328</v>
      </c>
      <c r="S584" t="b">
        <v>0</v>
      </c>
      <c r="T584" t="b">
        <v>1</v>
      </c>
      <c r="U584" t="s">
        <v>87</v>
      </c>
      <c r="V584" t="s">
        <v>2054</v>
      </c>
      <c r="W584" t="s">
        <v>2055</v>
      </c>
    </row>
    <row r="585" spans="1:23" ht="31.2" x14ac:dyDescent="0.3">
      <c r="A585">
        <v>583</v>
      </c>
      <c r="B585" t="s">
        <v>1207</v>
      </c>
      <c r="C585" s="2" t="s">
        <v>1208</v>
      </c>
      <c r="D585" s="5">
        <v>18900</v>
      </c>
      <c r="E585" s="5">
        <v>60934</v>
      </c>
      <c r="F585">
        <f t="shared" si="119"/>
        <v>18900</v>
      </c>
      <c r="G585">
        <f t="shared" si="120"/>
        <v>60934</v>
      </c>
      <c r="H585" s="6">
        <f t="shared" si="121"/>
        <v>42034</v>
      </c>
      <c r="I585" s="26">
        <f t="shared" si="122"/>
        <v>3.2240211640211642</v>
      </c>
      <c r="J585" t="s">
        <v>18</v>
      </c>
      <c r="K585">
        <v>909</v>
      </c>
      <c r="L585" s="7">
        <f t="shared" si="123"/>
        <v>20.792079207920793</v>
      </c>
      <c r="M585" t="s">
        <v>19</v>
      </c>
      <c r="N585" t="s">
        <v>20</v>
      </c>
      <c r="O585">
        <v>1329717600</v>
      </c>
      <c r="P585">
        <v>1331186400</v>
      </c>
      <c r="Q585" s="15">
        <f t="shared" si="124"/>
        <v>41383.25</v>
      </c>
      <c r="R585" s="11">
        <f t="shared" si="125"/>
        <v>41400.25</v>
      </c>
      <c r="S585" t="b">
        <v>0</v>
      </c>
      <c r="T585" t="b">
        <v>0</v>
      </c>
      <c r="U585" t="s">
        <v>40</v>
      </c>
      <c r="V585" t="s">
        <v>2045</v>
      </c>
      <c r="W585" t="s">
        <v>2046</v>
      </c>
    </row>
    <row r="586" spans="1:23" ht="31.2" x14ac:dyDescent="0.3">
      <c r="A586">
        <v>584</v>
      </c>
      <c r="B586" t="s">
        <v>43</v>
      </c>
      <c r="C586" s="2" t="s">
        <v>1209</v>
      </c>
      <c r="D586" s="5">
        <v>86400</v>
      </c>
      <c r="E586" s="5">
        <v>103255</v>
      </c>
      <c r="F586">
        <f t="shared" si="119"/>
        <v>86400</v>
      </c>
      <c r="G586">
        <f t="shared" si="120"/>
        <v>103255</v>
      </c>
      <c r="H586" s="6">
        <f t="shared" si="121"/>
        <v>16855</v>
      </c>
      <c r="I586" s="26">
        <f t="shared" si="122"/>
        <v>1.1950810185185186</v>
      </c>
      <c r="J586" t="s">
        <v>18</v>
      </c>
      <c r="K586">
        <v>1613</v>
      </c>
      <c r="L586" s="7">
        <f t="shared" si="123"/>
        <v>53.564786112833232</v>
      </c>
      <c r="M586" t="s">
        <v>19</v>
      </c>
      <c r="N586" t="s">
        <v>20</v>
      </c>
      <c r="O586">
        <v>1335330000</v>
      </c>
      <c r="P586">
        <v>1336539600</v>
      </c>
      <c r="Q586" s="15">
        <f t="shared" si="124"/>
        <v>41448.208333333336</v>
      </c>
      <c r="R586" s="11">
        <f t="shared" si="125"/>
        <v>41462.208333333336</v>
      </c>
      <c r="S586" t="b">
        <v>0</v>
      </c>
      <c r="T586" t="b">
        <v>0</v>
      </c>
      <c r="U586" t="s">
        <v>26</v>
      </c>
      <c r="V586" t="s">
        <v>2041</v>
      </c>
      <c r="W586" t="s">
        <v>2042</v>
      </c>
    </row>
    <row r="587" spans="1:23" x14ac:dyDescent="0.3">
      <c r="A587">
        <v>585</v>
      </c>
      <c r="B587" t="s">
        <v>1210</v>
      </c>
      <c r="C587" s="2" t="s">
        <v>1211</v>
      </c>
      <c r="D587" s="5">
        <v>8900</v>
      </c>
      <c r="E587" s="5">
        <v>13065</v>
      </c>
      <c r="F587">
        <f t="shared" si="119"/>
        <v>8900</v>
      </c>
      <c r="G587">
        <f t="shared" si="120"/>
        <v>13065</v>
      </c>
      <c r="H587" s="6">
        <f t="shared" si="121"/>
        <v>4165</v>
      </c>
      <c r="I587" s="26">
        <f t="shared" si="122"/>
        <v>1.4679775280898877</v>
      </c>
      <c r="J587" t="s">
        <v>18</v>
      </c>
      <c r="K587">
        <v>136</v>
      </c>
      <c r="L587" s="7">
        <f t="shared" si="123"/>
        <v>65.441176470588232</v>
      </c>
      <c r="M587" t="s">
        <v>19</v>
      </c>
      <c r="N587" t="s">
        <v>20</v>
      </c>
      <c r="O587">
        <v>1268888400</v>
      </c>
      <c r="P587">
        <v>1269752400</v>
      </c>
      <c r="Q587" s="15">
        <f t="shared" si="124"/>
        <v>40679.208333333336</v>
      </c>
      <c r="R587" s="11">
        <f t="shared" si="125"/>
        <v>40689.208333333336</v>
      </c>
      <c r="S587" t="b">
        <v>0</v>
      </c>
      <c r="T587" t="b">
        <v>0</v>
      </c>
      <c r="U587" t="s">
        <v>204</v>
      </c>
      <c r="V587" t="s">
        <v>2051</v>
      </c>
      <c r="W587" t="s">
        <v>2063</v>
      </c>
    </row>
    <row r="588" spans="1:23" ht="31.2" x14ac:dyDescent="0.3">
      <c r="A588">
        <v>586</v>
      </c>
      <c r="B588" t="s">
        <v>1212</v>
      </c>
      <c r="C588" s="2" t="s">
        <v>1213</v>
      </c>
      <c r="D588" s="5">
        <v>700</v>
      </c>
      <c r="E588" s="5">
        <v>6654</v>
      </c>
      <c r="F588">
        <f t="shared" si="119"/>
        <v>700</v>
      </c>
      <c r="G588">
        <f t="shared" si="120"/>
        <v>6654</v>
      </c>
      <c r="H588" s="6">
        <f t="shared" si="121"/>
        <v>5954</v>
      </c>
      <c r="I588" s="26">
        <f t="shared" si="122"/>
        <v>9.5057142857142853</v>
      </c>
      <c r="J588" t="s">
        <v>18</v>
      </c>
      <c r="K588">
        <v>130</v>
      </c>
      <c r="L588" s="7">
        <f t="shared" si="123"/>
        <v>5.384615384615385</v>
      </c>
      <c r="M588" t="s">
        <v>19</v>
      </c>
      <c r="N588" t="s">
        <v>20</v>
      </c>
      <c r="O588">
        <v>1289973600</v>
      </c>
      <c r="P588">
        <v>1291615200</v>
      </c>
      <c r="Q588" s="15">
        <f t="shared" si="124"/>
        <v>40923.25</v>
      </c>
      <c r="R588" s="11">
        <f t="shared" si="125"/>
        <v>40942.25</v>
      </c>
      <c r="S588" t="b">
        <v>0</v>
      </c>
      <c r="T588" t="b">
        <v>0</v>
      </c>
      <c r="U588" t="s">
        <v>21</v>
      </c>
      <c r="V588" t="s">
        <v>2039</v>
      </c>
      <c r="W588" t="s">
        <v>2040</v>
      </c>
    </row>
    <row r="589" spans="1:23" x14ac:dyDescent="0.3">
      <c r="A589">
        <v>587</v>
      </c>
      <c r="B589" t="s">
        <v>1214</v>
      </c>
      <c r="C589" s="2" t="s">
        <v>1215</v>
      </c>
      <c r="D589" s="5">
        <v>9400</v>
      </c>
      <c r="E589" s="5">
        <v>6852</v>
      </c>
      <c r="F589" s="3">
        <f>D589*0.7464</f>
        <v>7016.16</v>
      </c>
      <c r="G589" s="3">
        <f>E589*0.7464</f>
        <v>5114.3327999999992</v>
      </c>
      <c r="H589" s="6">
        <f t="shared" si="121"/>
        <v>-1901.8272000000006</v>
      </c>
      <c r="I589" s="26">
        <f t="shared" si="122"/>
        <v>0.72893617021276591</v>
      </c>
      <c r="J589" t="s">
        <v>12</v>
      </c>
      <c r="K589">
        <v>156</v>
      </c>
      <c r="L589" s="7">
        <f t="shared" si="123"/>
        <v>44.975384615384613</v>
      </c>
      <c r="M589" t="s">
        <v>13</v>
      </c>
      <c r="N589" t="s">
        <v>14</v>
      </c>
      <c r="O589">
        <v>1547877600</v>
      </c>
      <c r="P589">
        <v>1552366800</v>
      </c>
      <c r="Q589" s="15">
        <f t="shared" si="124"/>
        <v>43908.25</v>
      </c>
      <c r="R589" s="11">
        <f t="shared" si="125"/>
        <v>43960.208333333328</v>
      </c>
      <c r="S589" t="b">
        <v>0</v>
      </c>
      <c r="T589" t="b">
        <v>1</v>
      </c>
      <c r="U589" t="s">
        <v>15</v>
      </c>
      <c r="V589" t="s">
        <v>2037</v>
      </c>
      <c r="W589" t="s">
        <v>2038</v>
      </c>
    </row>
    <row r="590" spans="1:23" x14ac:dyDescent="0.3">
      <c r="A590">
        <v>588</v>
      </c>
      <c r="B590" t="s">
        <v>1216</v>
      </c>
      <c r="C590" s="2" t="s">
        <v>1217</v>
      </c>
      <c r="D590" s="5">
        <v>157600</v>
      </c>
      <c r="E590" s="5">
        <v>124517</v>
      </c>
      <c r="F590" s="3">
        <f>D590*1.20458</f>
        <v>189841.80799999999</v>
      </c>
      <c r="G590" s="3">
        <f>E590*1.20458</f>
        <v>149990.68786000001</v>
      </c>
      <c r="H590" s="6">
        <f t="shared" si="121"/>
        <v>-39851.120139999985</v>
      </c>
      <c r="I590" s="26">
        <f t="shared" si="122"/>
        <v>0.7900824873096447</v>
      </c>
      <c r="J590" t="s">
        <v>12</v>
      </c>
      <c r="K590">
        <v>1368</v>
      </c>
      <c r="L590" s="7">
        <f t="shared" si="123"/>
        <v>138.77325146198831</v>
      </c>
      <c r="M590" t="s">
        <v>38</v>
      </c>
      <c r="N590" t="s">
        <v>39</v>
      </c>
      <c r="O590">
        <v>1269493200</v>
      </c>
      <c r="P590">
        <v>1272171600</v>
      </c>
      <c r="Q590" s="15">
        <f t="shared" si="124"/>
        <v>40686.208333333336</v>
      </c>
      <c r="R590" s="11">
        <f t="shared" si="125"/>
        <v>40717.208333333336</v>
      </c>
      <c r="S590" t="b">
        <v>0</v>
      </c>
      <c r="T590" t="b">
        <v>0</v>
      </c>
      <c r="U590" t="s">
        <v>31</v>
      </c>
      <c r="V590" t="s">
        <v>2043</v>
      </c>
      <c r="W590" t="s">
        <v>2044</v>
      </c>
    </row>
    <row r="591" spans="1:23" x14ac:dyDescent="0.3">
      <c r="A591">
        <v>589</v>
      </c>
      <c r="B591" t="s">
        <v>1218</v>
      </c>
      <c r="C591" s="2" t="s">
        <v>1219</v>
      </c>
      <c r="D591" s="5">
        <v>7900</v>
      </c>
      <c r="E591" s="5">
        <v>5113</v>
      </c>
      <c r="F591">
        <f>D591</f>
        <v>7900</v>
      </c>
      <c r="G591">
        <f>E591</f>
        <v>5113</v>
      </c>
      <c r="H591" s="6">
        <f t="shared" si="121"/>
        <v>-2787</v>
      </c>
      <c r="I591" s="26">
        <f t="shared" si="122"/>
        <v>0.64721518987341775</v>
      </c>
      <c r="J591" t="s">
        <v>12</v>
      </c>
      <c r="K591">
        <v>102</v>
      </c>
      <c r="L591" s="7">
        <f t="shared" si="123"/>
        <v>77.450980392156865</v>
      </c>
      <c r="M591" t="s">
        <v>19</v>
      </c>
      <c r="N591" t="s">
        <v>20</v>
      </c>
      <c r="O591">
        <v>1436072400</v>
      </c>
      <c r="P591">
        <v>1436677200</v>
      </c>
      <c r="Q591" s="15">
        <f t="shared" si="124"/>
        <v>42614.208333333328</v>
      </c>
      <c r="R591" s="11">
        <f t="shared" si="125"/>
        <v>42621.208333333328</v>
      </c>
      <c r="S591" t="b">
        <v>0</v>
      </c>
      <c r="T591" t="b">
        <v>0</v>
      </c>
      <c r="U591" t="s">
        <v>40</v>
      </c>
      <c r="V591" t="s">
        <v>2045</v>
      </c>
      <c r="W591" t="s">
        <v>2046</v>
      </c>
    </row>
    <row r="592" spans="1:23" ht="31.2" x14ac:dyDescent="0.3">
      <c r="A592">
        <v>590</v>
      </c>
      <c r="B592" t="s">
        <v>1220</v>
      </c>
      <c r="C592" s="2" t="s">
        <v>1221</v>
      </c>
      <c r="D592" s="5">
        <v>7100</v>
      </c>
      <c r="E592" s="5">
        <v>5824</v>
      </c>
      <c r="F592" s="3">
        <f>D592*0.6956</f>
        <v>4938.76</v>
      </c>
      <c r="G592" s="3">
        <f>E592*0.6956</f>
        <v>4051.1743999999999</v>
      </c>
      <c r="H592" s="6">
        <f t="shared" si="121"/>
        <v>-887.58560000000034</v>
      </c>
      <c r="I592" s="26">
        <f t="shared" si="122"/>
        <v>0.82028169014084495</v>
      </c>
      <c r="J592" t="s">
        <v>12</v>
      </c>
      <c r="K592">
        <v>86</v>
      </c>
      <c r="L592" s="7">
        <f t="shared" si="123"/>
        <v>57.427441860465116</v>
      </c>
      <c r="M592" t="s">
        <v>24</v>
      </c>
      <c r="N592" t="s">
        <v>25</v>
      </c>
      <c r="O592">
        <v>1419141600</v>
      </c>
      <c r="P592">
        <v>1420092000</v>
      </c>
      <c r="Q592" s="15">
        <f t="shared" si="124"/>
        <v>42418.25</v>
      </c>
      <c r="R592" s="11">
        <f t="shared" si="125"/>
        <v>42429.25</v>
      </c>
      <c r="S592" t="b">
        <v>0</v>
      </c>
      <c r="T592" t="b">
        <v>0</v>
      </c>
      <c r="U592" t="s">
        <v>131</v>
      </c>
      <c r="V592" t="s">
        <v>2051</v>
      </c>
      <c r="W592" t="s">
        <v>2060</v>
      </c>
    </row>
    <row r="593" spans="1:23" x14ac:dyDescent="0.3">
      <c r="A593">
        <v>591</v>
      </c>
      <c r="B593" t="s">
        <v>1222</v>
      </c>
      <c r="C593" s="2" t="s">
        <v>1223</v>
      </c>
      <c r="D593" s="5">
        <v>600</v>
      </c>
      <c r="E593" s="5">
        <v>6226</v>
      </c>
      <c r="F593">
        <f t="shared" ref="F593:G599" si="126">D593</f>
        <v>600</v>
      </c>
      <c r="G593">
        <f t="shared" si="126"/>
        <v>6226</v>
      </c>
      <c r="H593" s="6">
        <f t="shared" si="121"/>
        <v>5626</v>
      </c>
      <c r="I593" s="26">
        <f t="shared" si="122"/>
        <v>10.376666666666667</v>
      </c>
      <c r="J593" t="s">
        <v>18</v>
      </c>
      <c r="K593">
        <v>102</v>
      </c>
      <c r="L593" s="7">
        <f t="shared" si="123"/>
        <v>5.882352941176471</v>
      </c>
      <c r="M593" t="s">
        <v>19</v>
      </c>
      <c r="N593" t="s">
        <v>20</v>
      </c>
      <c r="O593">
        <v>1279083600</v>
      </c>
      <c r="P593">
        <v>1279947600</v>
      </c>
      <c r="Q593" s="15">
        <f t="shared" si="124"/>
        <v>40797.208333333336</v>
      </c>
      <c r="R593" s="11">
        <f t="shared" si="125"/>
        <v>40807.208333333336</v>
      </c>
      <c r="S593" t="b">
        <v>0</v>
      </c>
      <c r="T593" t="b">
        <v>0</v>
      </c>
      <c r="U593" t="s">
        <v>87</v>
      </c>
      <c r="V593" t="s">
        <v>2054</v>
      </c>
      <c r="W593" t="s">
        <v>2055</v>
      </c>
    </row>
    <row r="594" spans="1:23" ht="31.2" x14ac:dyDescent="0.3">
      <c r="A594">
        <v>592</v>
      </c>
      <c r="B594" t="s">
        <v>1224</v>
      </c>
      <c r="C594" s="2" t="s">
        <v>1225</v>
      </c>
      <c r="D594" s="5">
        <v>156800</v>
      </c>
      <c r="E594" s="5">
        <v>20243</v>
      </c>
      <c r="F594">
        <f t="shared" si="126"/>
        <v>156800</v>
      </c>
      <c r="G594">
        <f t="shared" si="126"/>
        <v>20243</v>
      </c>
      <c r="H594" s="6">
        <f t="shared" si="121"/>
        <v>-136557</v>
      </c>
      <c r="I594" s="26">
        <f t="shared" si="122"/>
        <v>0.12910076530612244</v>
      </c>
      <c r="J594" t="s">
        <v>12</v>
      </c>
      <c r="K594">
        <v>253</v>
      </c>
      <c r="L594" s="7">
        <f t="shared" si="123"/>
        <v>619.76284584980237</v>
      </c>
      <c r="M594" t="s">
        <v>19</v>
      </c>
      <c r="N594" t="s">
        <v>20</v>
      </c>
      <c r="O594">
        <v>1401426000</v>
      </c>
      <c r="P594">
        <v>1402203600</v>
      </c>
      <c r="Q594" s="15">
        <f t="shared" si="124"/>
        <v>42213.208333333336</v>
      </c>
      <c r="R594" s="11">
        <f t="shared" si="125"/>
        <v>42222.208333333336</v>
      </c>
      <c r="S594" t="b">
        <v>0</v>
      </c>
      <c r="T594" t="b">
        <v>0</v>
      </c>
      <c r="U594" t="s">
        <v>31</v>
      </c>
      <c r="V594" t="s">
        <v>2043</v>
      </c>
      <c r="W594" t="s">
        <v>2044</v>
      </c>
    </row>
    <row r="595" spans="1:23" ht="31.2" x14ac:dyDescent="0.3">
      <c r="A595">
        <v>593</v>
      </c>
      <c r="B595" t="s">
        <v>1226</v>
      </c>
      <c r="C595" s="2" t="s">
        <v>1227</v>
      </c>
      <c r="D595" s="5">
        <v>121600</v>
      </c>
      <c r="E595" s="5">
        <v>188288</v>
      </c>
      <c r="F595">
        <f t="shared" si="126"/>
        <v>121600</v>
      </c>
      <c r="G595">
        <f t="shared" si="126"/>
        <v>188288</v>
      </c>
      <c r="H595" s="6">
        <f t="shared" si="121"/>
        <v>66688</v>
      </c>
      <c r="I595" s="26">
        <f t="shared" si="122"/>
        <v>1.5484210526315789</v>
      </c>
      <c r="J595" t="s">
        <v>18</v>
      </c>
      <c r="K595">
        <v>4006</v>
      </c>
      <c r="L595" s="7">
        <f t="shared" si="123"/>
        <v>30.354468297553669</v>
      </c>
      <c r="M595" t="s">
        <v>19</v>
      </c>
      <c r="N595" t="s">
        <v>20</v>
      </c>
      <c r="O595">
        <v>1395810000</v>
      </c>
      <c r="P595">
        <v>1396933200</v>
      </c>
      <c r="Q595" s="15">
        <f t="shared" si="124"/>
        <v>42148.208333333336</v>
      </c>
      <c r="R595" s="11">
        <f t="shared" si="125"/>
        <v>42161.208333333336</v>
      </c>
      <c r="S595" t="b">
        <v>0</v>
      </c>
      <c r="T595" t="b">
        <v>0</v>
      </c>
      <c r="U595" t="s">
        <v>69</v>
      </c>
      <c r="V595" t="s">
        <v>2045</v>
      </c>
      <c r="W595" t="s">
        <v>2053</v>
      </c>
    </row>
    <row r="596" spans="1:23" ht="31.2" x14ac:dyDescent="0.3">
      <c r="A596">
        <v>594</v>
      </c>
      <c r="B596" t="s">
        <v>1228</v>
      </c>
      <c r="C596" s="2" t="s">
        <v>1229</v>
      </c>
      <c r="D596" s="5">
        <v>157300</v>
      </c>
      <c r="E596" s="5">
        <v>11167</v>
      </c>
      <c r="F596">
        <f t="shared" si="126"/>
        <v>157300</v>
      </c>
      <c r="G596">
        <f t="shared" si="126"/>
        <v>11167</v>
      </c>
      <c r="H596" s="6">
        <f t="shared" si="121"/>
        <v>-146133</v>
      </c>
      <c r="I596" s="26">
        <f t="shared" si="122"/>
        <v>7.0991735537190084E-2</v>
      </c>
      <c r="J596" t="s">
        <v>12</v>
      </c>
      <c r="K596">
        <v>157</v>
      </c>
      <c r="L596" s="7">
        <f t="shared" si="123"/>
        <v>1001.9108280254777</v>
      </c>
      <c r="M596" t="s">
        <v>19</v>
      </c>
      <c r="N596" t="s">
        <v>20</v>
      </c>
      <c r="O596">
        <v>1467003600</v>
      </c>
      <c r="P596">
        <v>1467262800</v>
      </c>
      <c r="Q596" s="15">
        <f t="shared" si="124"/>
        <v>42972.208333333328</v>
      </c>
      <c r="R596" s="11">
        <f t="shared" si="125"/>
        <v>42975.208333333328</v>
      </c>
      <c r="S596" t="b">
        <v>0</v>
      </c>
      <c r="T596" t="b">
        <v>1</v>
      </c>
      <c r="U596" t="s">
        <v>31</v>
      </c>
      <c r="V596" t="s">
        <v>2043</v>
      </c>
      <c r="W596" t="s">
        <v>2044</v>
      </c>
    </row>
    <row r="597" spans="1:23" ht="31.2" x14ac:dyDescent="0.3">
      <c r="A597">
        <v>595</v>
      </c>
      <c r="B597" t="s">
        <v>1230</v>
      </c>
      <c r="C597" s="2" t="s">
        <v>1231</v>
      </c>
      <c r="D597" s="5">
        <v>70300</v>
      </c>
      <c r="E597" s="5">
        <v>146595</v>
      </c>
      <c r="F597">
        <f t="shared" si="126"/>
        <v>70300</v>
      </c>
      <c r="G597">
        <f t="shared" si="126"/>
        <v>146595</v>
      </c>
      <c r="H597" s="6">
        <f t="shared" si="121"/>
        <v>76295</v>
      </c>
      <c r="I597" s="26">
        <f t="shared" si="122"/>
        <v>2.0852773826458035</v>
      </c>
      <c r="J597" t="s">
        <v>18</v>
      </c>
      <c r="K597">
        <v>1629</v>
      </c>
      <c r="L597" s="7">
        <f t="shared" si="123"/>
        <v>43.155310006138734</v>
      </c>
      <c r="M597" t="s">
        <v>19</v>
      </c>
      <c r="N597" t="s">
        <v>20</v>
      </c>
      <c r="O597">
        <v>1268715600</v>
      </c>
      <c r="P597">
        <v>1270530000</v>
      </c>
      <c r="Q597" s="15">
        <f t="shared" si="124"/>
        <v>40677.208333333336</v>
      </c>
      <c r="R597" s="11">
        <f t="shared" si="125"/>
        <v>40698.208333333336</v>
      </c>
      <c r="S597" t="b">
        <v>0</v>
      </c>
      <c r="T597" t="b">
        <v>1</v>
      </c>
      <c r="U597" t="s">
        <v>31</v>
      </c>
      <c r="V597" t="s">
        <v>2043</v>
      </c>
      <c r="W597" t="s">
        <v>2044</v>
      </c>
    </row>
    <row r="598" spans="1:23" x14ac:dyDescent="0.3">
      <c r="A598">
        <v>596</v>
      </c>
      <c r="B598" t="s">
        <v>1232</v>
      </c>
      <c r="C598" s="2" t="s">
        <v>1233</v>
      </c>
      <c r="D598" s="5">
        <v>7900</v>
      </c>
      <c r="E598" s="5">
        <v>7875</v>
      </c>
      <c r="F598">
        <f t="shared" si="126"/>
        <v>7900</v>
      </c>
      <c r="G598">
        <f t="shared" si="126"/>
        <v>7875</v>
      </c>
      <c r="H598" s="6">
        <f t="shared" si="121"/>
        <v>-25</v>
      </c>
      <c r="I598" s="26">
        <f t="shared" si="122"/>
        <v>0.99683544303797467</v>
      </c>
      <c r="J598" t="s">
        <v>12</v>
      </c>
      <c r="K598">
        <v>183</v>
      </c>
      <c r="L598" s="7">
        <f t="shared" si="123"/>
        <v>43.169398907103826</v>
      </c>
      <c r="M598" t="s">
        <v>19</v>
      </c>
      <c r="N598" t="s">
        <v>20</v>
      </c>
      <c r="O598">
        <v>1457157600</v>
      </c>
      <c r="P598">
        <v>1457762400</v>
      </c>
      <c r="Q598" s="15">
        <f t="shared" si="124"/>
        <v>42858.25</v>
      </c>
      <c r="R598" s="11">
        <f t="shared" si="125"/>
        <v>42865.25</v>
      </c>
      <c r="S598" t="b">
        <v>0</v>
      </c>
      <c r="T598" t="b">
        <v>1</v>
      </c>
      <c r="U598" t="s">
        <v>51</v>
      </c>
      <c r="V598" t="s">
        <v>2045</v>
      </c>
      <c r="W598" t="s">
        <v>2048</v>
      </c>
    </row>
    <row r="599" spans="1:23" x14ac:dyDescent="0.3">
      <c r="A599">
        <v>597</v>
      </c>
      <c r="B599" t="s">
        <v>1234</v>
      </c>
      <c r="C599" s="2" t="s">
        <v>1235</v>
      </c>
      <c r="D599" s="5">
        <v>73800</v>
      </c>
      <c r="E599" s="5">
        <v>148779</v>
      </c>
      <c r="F599">
        <f t="shared" si="126"/>
        <v>73800</v>
      </c>
      <c r="G599">
        <f t="shared" si="126"/>
        <v>148779</v>
      </c>
      <c r="H599" s="6">
        <f t="shared" si="121"/>
        <v>74979</v>
      </c>
      <c r="I599" s="26">
        <f t="shared" si="122"/>
        <v>2.0159756097560977</v>
      </c>
      <c r="J599" t="s">
        <v>18</v>
      </c>
      <c r="K599">
        <v>2188</v>
      </c>
      <c r="L599" s="7">
        <f t="shared" si="123"/>
        <v>33.729433272394878</v>
      </c>
      <c r="M599" t="s">
        <v>19</v>
      </c>
      <c r="N599" t="s">
        <v>20</v>
      </c>
      <c r="O599">
        <v>1573970400</v>
      </c>
      <c r="P599">
        <v>1575525600</v>
      </c>
      <c r="Q599" s="15">
        <f t="shared" si="124"/>
        <v>44210.25</v>
      </c>
      <c r="R599" s="11">
        <f t="shared" si="125"/>
        <v>44228.25</v>
      </c>
      <c r="S599" t="b">
        <v>0</v>
      </c>
      <c r="T599" t="b">
        <v>0</v>
      </c>
      <c r="U599" t="s">
        <v>31</v>
      </c>
      <c r="V599" t="s">
        <v>2043</v>
      </c>
      <c r="W599" t="s">
        <v>2044</v>
      </c>
    </row>
    <row r="600" spans="1:23" x14ac:dyDescent="0.3">
      <c r="A600">
        <v>598</v>
      </c>
      <c r="B600" t="s">
        <v>1236</v>
      </c>
      <c r="C600" s="2" t="s">
        <v>1237</v>
      </c>
      <c r="D600" s="5">
        <v>108500</v>
      </c>
      <c r="E600" s="5">
        <v>175868</v>
      </c>
      <c r="F600" s="3">
        <f>D600*1.07255</f>
        <v>116371.67499999999</v>
      </c>
      <c r="G600" s="3">
        <f>E600*1.07255</f>
        <v>188627.22339999999</v>
      </c>
      <c r="H600" s="6">
        <f t="shared" si="121"/>
        <v>72255.5484</v>
      </c>
      <c r="I600" s="26">
        <f t="shared" si="122"/>
        <v>1.6209032258064517</v>
      </c>
      <c r="J600" t="s">
        <v>18</v>
      </c>
      <c r="K600">
        <v>2409</v>
      </c>
      <c r="L600" s="7">
        <f t="shared" si="123"/>
        <v>48.30704649232046</v>
      </c>
      <c r="M600" t="s">
        <v>105</v>
      </c>
      <c r="N600" t="s">
        <v>106</v>
      </c>
      <c r="O600">
        <v>1276578000</v>
      </c>
      <c r="P600">
        <v>1279083600</v>
      </c>
      <c r="Q600" s="15">
        <f t="shared" si="124"/>
        <v>40768.208333333336</v>
      </c>
      <c r="R600" s="11">
        <f t="shared" si="125"/>
        <v>40797.208333333336</v>
      </c>
      <c r="S600" t="b">
        <v>0</v>
      </c>
      <c r="T600" t="b">
        <v>0</v>
      </c>
      <c r="U600" t="s">
        <v>21</v>
      </c>
      <c r="V600" t="s">
        <v>2039</v>
      </c>
      <c r="W600" t="s">
        <v>2040</v>
      </c>
    </row>
    <row r="601" spans="1:23" ht="31.2" x14ac:dyDescent="0.3">
      <c r="A601">
        <v>599</v>
      </c>
      <c r="B601" t="s">
        <v>1238</v>
      </c>
      <c r="C601" s="2" t="s">
        <v>1239</v>
      </c>
      <c r="D601" s="5">
        <v>140300</v>
      </c>
      <c r="E601" s="5">
        <v>5112</v>
      </c>
      <c r="F601" s="3">
        <f>D601*0.144105</f>
        <v>20217.931500000002</v>
      </c>
      <c r="G601" s="3">
        <f>E601*0.144105</f>
        <v>736.66476</v>
      </c>
      <c r="H601" s="6">
        <f t="shared" si="121"/>
        <v>-19481.266740000003</v>
      </c>
      <c r="I601" s="26">
        <f t="shared" si="122"/>
        <v>3.6436208125445471E-2</v>
      </c>
      <c r="J601" t="s">
        <v>12</v>
      </c>
      <c r="K601">
        <v>82</v>
      </c>
      <c r="L601" s="7">
        <f t="shared" si="123"/>
        <v>246.56014024390248</v>
      </c>
      <c r="M601" t="s">
        <v>34</v>
      </c>
      <c r="N601" t="s">
        <v>35</v>
      </c>
      <c r="O601">
        <v>1423720800</v>
      </c>
      <c r="P601">
        <v>1424412000</v>
      </c>
      <c r="Q601" s="15">
        <f t="shared" si="124"/>
        <v>42471.25</v>
      </c>
      <c r="R601" s="11">
        <f t="shared" si="125"/>
        <v>42479.25</v>
      </c>
      <c r="S601" t="b">
        <v>0</v>
      </c>
      <c r="T601" t="b">
        <v>0</v>
      </c>
      <c r="U601" t="s">
        <v>40</v>
      </c>
      <c r="V601" t="s">
        <v>2045</v>
      </c>
      <c r="W601" t="s">
        <v>2046</v>
      </c>
    </row>
    <row r="602" spans="1:23" x14ac:dyDescent="0.3">
      <c r="A602">
        <v>600</v>
      </c>
      <c r="B602" t="s">
        <v>1240</v>
      </c>
      <c r="C602" s="2" t="s">
        <v>1241</v>
      </c>
      <c r="D602" s="5">
        <v>100</v>
      </c>
      <c r="E602" s="5">
        <v>5</v>
      </c>
      <c r="F602" s="3">
        <f>D602*1.20458</f>
        <v>120.458</v>
      </c>
      <c r="G602" s="3">
        <f>E602*1.20458</f>
        <v>6.0228999999999999</v>
      </c>
      <c r="H602" s="6">
        <f t="shared" si="121"/>
        <v>-114.43510000000001</v>
      </c>
      <c r="I602" s="26">
        <f t="shared" si="122"/>
        <v>0.05</v>
      </c>
      <c r="J602" t="s">
        <v>12</v>
      </c>
      <c r="K602">
        <v>1</v>
      </c>
      <c r="L602" s="7">
        <f t="shared" si="123"/>
        <v>120.458</v>
      </c>
      <c r="M602" t="s">
        <v>38</v>
      </c>
      <c r="N602" t="s">
        <v>39</v>
      </c>
      <c r="O602">
        <v>1375160400</v>
      </c>
      <c r="P602">
        <v>1376197200</v>
      </c>
      <c r="Q602" s="15">
        <f t="shared" si="124"/>
        <v>41909.208333333336</v>
      </c>
      <c r="R602" s="11">
        <f t="shared" si="125"/>
        <v>41921.208333333336</v>
      </c>
      <c r="S602" t="b">
        <v>0</v>
      </c>
      <c r="T602" t="b">
        <v>0</v>
      </c>
      <c r="U602" t="s">
        <v>15</v>
      </c>
      <c r="V602" t="s">
        <v>2037</v>
      </c>
      <c r="W602" t="s">
        <v>2038</v>
      </c>
    </row>
    <row r="603" spans="1:23" x14ac:dyDescent="0.3">
      <c r="A603">
        <v>601</v>
      </c>
      <c r="B603" t="s">
        <v>1242</v>
      </c>
      <c r="C603" s="2" t="s">
        <v>1243</v>
      </c>
      <c r="D603" s="5">
        <v>6300</v>
      </c>
      <c r="E603" s="5">
        <v>13018</v>
      </c>
      <c r="F603">
        <f t="shared" ref="F603:G607" si="127">D603</f>
        <v>6300</v>
      </c>
      <c r="G603">
        <f t="shared" si="127"/>
        <v>13018</v>
      </c>
      <c r="H603" s="6">
        <f t="shared" si="121"/>
        <v>6718</v>
      </c>
      <c r="I603" s="26">
        <f t="shared" si="122"/>
        <v>2.0663492063492064</v>
      </c>
      <c r="J603" t="s">
        <v>18</v>
      </c>
      <c r="K603">
        <v>194</v>
      </c>
      <c r="L603" s="7">
        <f t="shared" si="123"/>
        <v>32.47422680412371</v>
      </c>
      <c r="M603" t="s">
        <v>19</v>
      </c>
      <c r="N603" t="s">
        <v>20</v>
      </c>
      <c r="O603">
        <v>1401426000</v>
      </c>
      <c r="P603">
        <v>1402894800</v>
      </c>
      <c r="Q603" s="15">
        <f t="shared" si="124"/>
        <v>42213.208333333336</v>
      </c>
      <c r="R603" s="11">
        <f t="shared" si="125"/>
        <v>42230.208333333336</v>
      </c>
      <c r="S603" t="b">
        <v>1</v>
      </c>
      <c r="T603" t="b">
        <v>0</v>
      </c>
      <c r="U603" t="s">
        <v>63</v>
      </c>
      <c r="V603" t="s">
        <v>2041</v>
      </c>
      <c r="W603" t="s">
        <v>2050</v>
      </c>
    </row>
    <row r="604" spans="1:23" ht="31.2" x14ac:dyDescent="0.3">
      <c r="A604">
        <v>602</v>
      </c>
      <c r="B604" t="s">
        <v>1244</v>
      </c>
      <c r="C604" s="2" t="s">
        <v>1245</v>
      </c>
      <c r="D604" s="5">
        <v>71100</v>
      </c>
      <c r="E604" s="5">
        <v>91176</v>
      </c>
      <c r="F604">
        <f t="shared" si="127"/>
        <v>71100</v>
      </c>
      <c r="G604">
        <f t="shared" si="127"/>
        <v>91176</v>
      </c>
      <c r="H604" s="6">
        <f t="shared" si="121"/>
        <v>20076</v>
      </c>
      <c r="I604" s="26">
        <f t="shared" si="122"/>
        <v>1.2823628691983122</v>
      </c>
      <c r="J604" t="s">
        <v>18</v>
      </c>
      <c r="K604">
        <v>1140</v>
      </c>
      <c r="L604" s="7">
        <f t="shared" si="123"/>
        <v>62.368421052631582</v>
      </c>
      <c r="M604" t="s">
        <v>19</v>
      </c>
      <c r="N604" t="s">
        <v>20</v>
      </c>
      <c r="O604">
        <v>1433480400</v>
      </c>
      <c r="P604">
        <v>1434430800</v>
      </c>
      <c r="Q604" s="15">
        <f t="shared" si="124"/>
        <v>42584.208333333328</v>
      </c>
      <c r="R604" s="11">
        <f t="shared" si="125"/>
        <v>42595.208333333328</v>
      </c>
      <c r="S604" t="b">
        <v>0</v>
      </c>
      <c r="T604" t="b">
        <v>0</v>
      </c>
      <c r="U604" t="s">
        <v>31</v>
      </c>
      <c r="V604" t="s">
        <v>2043</v>
      </c>
      <c r="W604" t="s">
        <v>2044</v>
      </c>
    </row>
    <row r="605" spans="1:23" x14ac:dyDescent="0.3">
      <c r="A605">
        <v>603</v>
      </c>
      <c r="B605" t="s">
        <v>1246</v>
      </c>
      <c r="C605" s="2" t="s">
        <v>1247</v>
      </c>
      <c r="D605" s="5">
        <v>5300</v>
      </c>
      <c r="E605" s="5">
        <v>6342</v>
      </c>
      <c r="F605">
        <f t="shared" si="127"/>
        <v>5300</v>
      </c>
      <c r="G605">
        <f t="shared" si="127"/>
        <v>6342</v>
      </c>
      <c r="H605" s="6">
        <f t="shared" si="121"/>
        <v>1042</v>
      </c>
      <c r="I605" s="26">
        <f t="shared" si="122"/>
        <v>1.1966037735849056</v>
      </c>
      <c r="J605" t="s">
        <v>18</v>
      </c>
      <c r="K605">
        <v>102</v>
      </c>
      <c r="L605" s="7">
        <f t="shared" si="123"/>
        <v>51.96078431372549</v>
      </c>
      <c r="M605" t="s">
        <v>19</v>
      </c>
      <c r="N605" t="s">
        <v>20</v>
      </c>
      <c r="O605">
        <v>1555563600</v>
      </c>
      <c r="P605">
        <v>1557896400</v>
      </c>
      <c r="Q605" s="15">
        <f t="shared" si="124"/>
        <v>43997.208333333328</v>
      </c>
      <c r="R605" s="11">
        <f t="shared" si="125"/>
        <v>44024.208333333328</v>
      </c>
      <c r="S605" t="b">
        <v>0</v>
      </c>
      <c r="T605" t="b">
        <v>0</v>
      </c>
      <c r="U605" t="s">
        <v>31</v>
      </c>
      <c r="V605" t="s">
        <v>2043</v>
      </c>
      <c r="W605" t="s">
        <v>2044</v>
      </c>
    </row>
    <row r="606" spans="1:23" x14ac:dyDescent="0.3">
      <c r="A606">
        <v>604</v>
      </c>
      <c r="B606" t="s">
        <v>1248</v>
      </c>
      <c r="C606" s="2" t="s">
        <v>1249</v>
      </c>
      <c r="D606" s="5">
        <v>88700</v>
      </c>
      <c r="E606" s="5">
        <v>151438</v>
      </c>
      <c r="F606">
        <f t="shared" si="127"/>
        <v>88700</v>
      </c>
      <c r="G606">
        <f t="shared" si="127"/>
        <v>151438</v>
      </c>
      <c r="H606" s="6">
        <f t="shared" si="121"/>
        <v>62738</v>
      </c>
      <c r="I606" s="26">
        <f t="shared" si="122"/>
        <v>1.7073055242390078</v>
      </c>
      <c r="J606" t="s">
        <v>18</v>
      </c>
      <c r="K606">
        <v>2857</v>
      </c>
      <c r="L606" s="7">
        <f t="shared" si="123"/>
        <v>31.046552327616382</v>
      </c>
      <c r="M606" t="s">
        <v>19</v>
      </c>
      <c r="N606" t="s">
        <v>20</v>
      </c>
      <c r="O606">
        <v>1295676000</v>
      </c>
      <c r="P606">
        <v>1297490400</v>
      </c>
      <c r="Q606" s="15">
        <f t="shared" si="124"/>
        <v>40989.25</v>
      </c>
      <c r="R606" s="11">
        <f t="shared" si="125"/>
        <v>41010.25</v>
      </c>
      <c r="S606" t="b">
        <v>0</v>
      </c>
      <c r="T606" t="b">
        <v>0</v>
      </c>
      <c r="U606" t="s">
        <v>31</v>
      </c>
      <c r="V606" t="s">
        <v>2043</v>
      </c>
      <c r="W606" t="s">
        <v>2044</v>
      </c>
    </row>
    <row r="607" spans="1:23" x14ac:dyDescent="0.3">
      <c r="A607">
        <v>605</v>
      </c>
      <c r="B607" t="s">
        <v>1250</v>
      </c>
      <c r="C607" s="2" t="s">
        <v>1251</v>
      </c>
      <c r="D607" s="5">
        <v>3300</v>
      </c>
      <c r="E607" s="5">
        <v>6178</v>
      </c>
      <c r="F607">
        <f t="shared" si="127"/>
        <v>3300</v>
      </c>
      <c r="G607">
        <f t="shared" si="127"/>
        <v>6178</v>
      </c>
      <c r="H607" s="6">
        <f t="shared" si="121"/>
        <v>2878</v>
      </c>
      <c r="I607" s="26">
        <f t="shared" si="122"/>
        <v>1.8721212121212121</v>
      </c>
      <c r="J607" t="s">
        <v>18</v>
      </c>
      <c r="K607">
        <v>107</v>
      </c>
      <c r="L607" s="7">
        <f t="shared" si="123"/>
        <v>30.841121495327101</v>
      </c>
      <c r="M607" t="s">
        <v>19</v>
      </c>
      <c r="N607" t="s">
        <v>20</v>
      </c>
      <c r="O607">
        <v>1443848400</v>
      </c>
      <c r="P607">
        <v>1447394400</v>
      </c>
      <c r="Q607" s="15">
        <f t="shared" si="124"/>
        <v>42704.208333333328</v>
      </c>
      <c r="R607" s="11">
        <f t="shared" si="125"/>
        <v>42745.25</v>
      </c>
      <c r="S607" t="b">
        <v>0</v>
      </c>
      <c r="T607" t="b">
        <v>0</v>
      </c>
      <c r="U607" t="s">
        <v>66</v>
      </c>
      <c r="V607" t="s">
        <v>2051</v>
      </c>
      <c r="W607" t="s">
        <v>2052</v>
      </c>
    </row>
    <row r="608" spans="1:23" x14ac:dyDescent="0.3">
      <c r="A608">
        <v>606</v>
      </c>
      <c r="B608" t="s">
        <v>1252</v>
      </c>
      <c r="C608" s="2" t="s">
        <v>1253</v>
      </c>
      <c r="D608" s="5">
        <v>3400</v>
      </c>
      <c r="E608" s="5">
        <v>6405</v>
      </c>
      <c r="F608" s="3">
        <f>D608*1.20458</f>
        <v>4095.5720000000001</v>
      </c>
      <c r="G608" s="3">
        <f>E608*1.20458</f>
        <v>7715.3348999999998</v>
      </c>
      <c r="H608" s="6">
        <f t="shared" si="121"/>
        <v>3619.7628999999997</v>
      </c>
      <c r="I608" s="26">
        <f t="shared" si="122"/>
        <v>1.8838235294117647</v>
      </c>
      <c r="J608" t="s">
        <v>18</v>
      </c>
      <c r="K608">
        <v>160</v>
      </c>
      <c r="L608" s="7">
        <f t="shared" si="123"/>
        <v>25.597325000000001</v>
      </c>
      <c r="M608" t="s">
        <v>38</v>
      </c>
      <c r="N608" t="s">
        <v>39</v>
      </c>
      <c r="O608">
        <v>1457330400</v>
      </c>
      <c r="P608">
        <v>1458277200</v>
      </c>
      <c r="Q608" s="15">
        <f t="shared" si="124"/>
        <v>42860.25</v>
      </c>
      <c r="R608" s="11">
        <f t="shared" si="125"/>
        <v>42871.208333333328</v>
      </c>
      <c r="S608" t="b">
        <v>0</v>
      </c>
      <c r="T608" t="b">
        <v>0</v>
      </c>
      <c r="U608" t="s">
        <v>21</v>
      </c>
      <c r="V608" t="s">
        <v>2039</v>
      </c>
      <c r="W608" t="s">
        <v>2040</v>
      </c>
    </row>
    <row r="609" spans="1:23" x14ac:dyDescent="0.3">
      <c r="A609">
        <v>607</v>
      </c>
      <c r="B609" t="s">
        <v>1254</v>
      </c>
      <c r="C609" s="2" t="s">
        <v>1255</v>
      </c>
      <c r="D609" s="5">
        <v>137600</v>
      </c>
      <c r="E609" s="5">
        <v>180667</v>
      </c>
      <c r="F609">
        <f t="shared" ref="F609:G614" si="128">D609</f>
        <v>137600</v>
      </c>
      <c r="G609">
        <f t="shared" si="128"/>
        <v>180667</v>
      </c>
      <c r="H609" s="6">
        <f t="shared" si="121"/>
        <v>43067</v>
      </c>
      <c r="I609" s="26">
        <f t="shared" si="122"/>
        <v>1.3129869186046512</v>
      </c>
      <c r="J609" t="s">
        <v>18</v>
      </c>
      <c r="K609">
        <v>2230</v>
      </c>
      <c r="L609" s="7">
        <f t="shared" si="123"/>
        <v>61.704035874439462</v>
      </c>
      <c r="M609" t="s">
        <v>19</v>
      </c>
      <c r="N609" t="s">
        <v>20</v>
      </c>
      <c r="O609">
        <v>1395550800</v>
      </c>
      <c r="P609">
        <v>1395723600</v>
      </c>
      <c r="Q609" s="15">
        <f t="shared" si="124"/>
        <v>42145.208333333336</v>
      </c>
      <c r="R609" s="11">
        <f t="shared" si="125"/>
        <v>42147.208333333336</v>
      </c>
      <c r="S609" t="b">
        <v>0</v>
      </c>
      <c r="T609" t="b">
        <v>0</v>
      </c>
      <c r="U609" t="s">
        <v>15</v>
      </c>
      <c r="V609" t="s">
        <v>2037</v>
      </c>
      <c r="W609" t="s">
        <v>2038</v>
      </c>
    </row>
    <row r="610" spans="1:23" x14ac:dyDescent="0.3">
      <c r="A610">
        <v>608</v>
      </c>
      <c r="B610" t="s">
        <v>1256</v>
      </c>
      <c r="C610" s="2" t="s">
        <v>1257</v>
      </c>
      <c r="D610" s="5">
        <v>3900</v>
      </c>
      <c r="E610" s="5">
        <v>11075</v>
      </c>
      <c r="F610">
        <f t="shared" si="128"/>
        <v>3900</v>
      </c>
      <c r="G610">
        <f t="shared" si="128"/>
        <v>11075</v>
      </c>
      <c r="H610" s="6">
        <f t="shared" si="121"/>
        <v>7175</v>
      </c>
      <c r="I610" s="26">
        <f t="shared" si="122"/>
        <v>2.8397435897435899</v>
      </c>
      <c r="J610" t="s">
        <v>18</v>
      </c>
      <c r="K610">
        <v>316</v>
      </c>
      <c r="L610" s="7">
        <f t="shared" si="123"/>
        <v>12.341772151898734</v>
      </c>
      <c r="M610" t="s">
        <v>19</v>
      </c>
      <c r="N610" t="s">
        <v>20</v>
      </c>
      <c r="O610">
        <v>1551852000</v>
      </c>
      <c r="P610">
        <v>1552197600</v>
      </c>
      <c r="Q610" s="15">
        <f t="shared" si="124"/>
        <v>43954.25</v>
      </c>
      <c r="R610" s="11">
        <f t="shared" si="125"/>
        <v>43958.25</v>
      </c>
      <c r="S610" t="b">
        <v>0</v>
      </c>
      <c r="T610" t="b">
        <v>1</v>
      </c>
      <c r="U610" t="s">
        <v>157</v>
      </c>
      <c r="V610" t="s">
        <v>2039</v>
      </c>
      <c r="W610" t="s">
        <v>2062</v>
      </c>
    </row>
    <row r="611" spans="1:23" x14ac:dyDescent="0.3">
      <c r="A611">
        <v>609</v>
      </c>
      <c r="B611" t="s">
        <v>1258</v>
      </c>
      <c r="C611" s="2" t="s">
        <v>1259</v>
      </c>
      <c r="D611" s="5">
        <v>10000</v>
      </c>
      <c r="E611" s="5">
        <v>12042</v>
      </c>
      <c r="F611">
        <f t="shared" si="128"/>
        <v>10000</v>
      </c>
      <c r="G611">
        <f t="shared" si="128"/>
        <v>12042</v>
      </c>
      <c r="H611" s="6">
        <f t="shared" si="121"/>
        <v>2042</v>
      </c>
      <c r="I611" s="26">
        <f t="shared" si="122"/>
        <v>1.2041999999999999</v>
      </c>
      <c r="J611" t="s">
        <v>18</v>
      </c>
      <c r="K611">
        <v>117</v>
      </c>
      <c r="L611" s="7">
        <f t="shared" si="123"/>
        <v>85.470085470085465</v>
      </c>
      <c r="M611" t="s">
        <v>19</v>
      </c>
      <c r="N611" t="s">
        <v>20</v>
      </c>
      <c r="O611">
        <v>1547618400</v>
      </c>
      <c r="P611">
        <v>1549087200</v>
      </c>
      <c r="Q611" s="15">
        <f t="shared" si="124"/>
        <v>43905.25</v>
      </c>
      <c r="R611" s="11">
        <f t="shared" si="125"/>
        <v>43922.25</v>
      </c>
      <c r="S611" t="b">
        <v>0</v>
      </c>
      <c r="T611" t="b">
        <v>0</v>
      </c>
      <c r="U611" t="s">
        <v>472</v>
      </c>
      <c r="V611" t="s">
        <v>2045</v>
      </c>
      <c r="W611" t="s">
        <v>2067</v>
      </c>
    </row>
    <row r="612" spans="1:23" ht="31.2" x14ac:dyDescent="0.3">
      <c r="A612">
        <v>610</v>
      </c>
      <c r="B612" t="s">
        <v>1260</v>
      </c>
      <c r="C612" s="2" t="s">
        <v>1261</v>
      </c>
      <c r="D612" s="5">
        <v>42800</v>
      </c>
      <c r="E612" s="5">
        <v>179356</v>
      </c>
      <c r="F612">
        <f t="shared" si="128"/>
        <v>42800</v>
      </c>
      <c r="G612">
        <f t="shared" si="128"/>
        <v>179356</v>
      </c>
      <c r="H612" s="6">
        <f t="shared" si="121"/>
        <v>136556</v>
      </c>
      <c r="I612" s="26">
        <f t="shared" si="122"/>
        <v>4.1905607476635511</v>
      </c>
      <c r="J612" t="s">
        <v>18</v>
      </c>
      <c r="K612">
        <v>6406</v>
      </c>
      <c r="L612" s="7">
        <f t="shared" si="123"/>
        <v>6.6812363409303774</v>
      </c>
      <c r="M612" t="s">
        <v>19</v>
      </c>
      <c r="N612" t="s">
        <v>20</v>
      </c>
      <c r="O612">
        <v>1355637600</v>
      </c>
      <c r="P612">
        <v>1356847200</v>
      </c>
      <c r="Q612" s="15">
        <f t="shared" si="124"/>
        <v>41683.25</v>
      </c>
      <c r="R612" s="11">
        <f t="shared" si="125"/>
        <v>41697.25</v>
      </c>
      <c r="S612" t="b">
        <v>0</v>
      </c>
      <c r="T612" t="b">
        <v>0</v>
      </c>
      <c r="U612" t="s">
        <v>31</v>
      </c>
      <c r="V612" t="s">
        <v>2043</v>
      </c>
      <c r="W612" t="s">
        <v>2044</v>
      </c>
    </row>
    <row r="613" spans="1:23" x14ac:dyDescent="0.3">
      <c r="A613">
        <v>611</v>
      </c>
      <c r="B613" t="s">
        <v>1262</v>
      </c>
      <c r="C613" s="2" t="s">
        <v>1263</v>
      </c>
      <c r="D613" s="5">
        <v>8200</v>
      </c>
      <c r="E613" s="5">
        <v>1136</v>
      </c>
      <c r="F613">
        <f t="shared" si="128"/>
        <v>8200</v>
      </c>
      <c r="G613">
        <f t="shared" si="128"/>
        <v>1136</v>
      </c>
      <c r="H613" s="6">
        <f t="shared" si="121"/>
        <v>-7064</v>
      </c>
      <c r="I613" s="26">
        <f t="shared" si="122"/>
        <v>0.13853658536585367</v>
      </c>
      <c r="J613" t="s">
        <v>72</v>
      </c>
      <c r="K613">
        <v>15</v>
      </c>
      <c r="L613" s="7">
        <f t="shared" si="123"/>
        <v>546.66666666666663</v>
      </c>
      <c r="M613" t="s">
        <v>19</v>
      </c>
      <c r="N613" t="s">
        <v>20</v>
      </c>
      <c r="O613">
        <v>1374728400</v>
      </c>
      <c r="P613">
        <v>1375765200</v>
      </c>
      <c r="Q613" s="15">
        <f t="shared" si="124"/>
        <v>41904.208333333336</v>
      </c>
      <c r="R613" s="11">
        <f t="shared" si="125"/>
        <v>41916.208333333336</v>
      </c>
      <c r="S613" t="b">
        <v>0</v>
      </c>
      <c r="T613" t="b">
        <v>0</v>
      </c>
      <c r="U613" t="s">
        <v>31</v>
      </c>
      <c r="V613" t="s">
        <v>2043</v>
      </c>
      <c r="W613" t="s">
        <v>2044</v>
      </c>
    </row>
    <row r="614" spans="1:23" x14ac:dyDescent="0.3">
      <c r="A614">
        <v>612</v>
      </c>
      <c r="B614" t="s">
        <v>1264</v>
      </c>
      <c r="C614" s="2" t="s">
        <v>1265</v>
      </c>
      <c r="D614" s="5">
        <v>6200</v>
      </c>
      <c r="E614" s="5">
        <v>8645</v>
      </c>
      <c r="F614">
        <f t="shared" si="128"/>
        <v>6200</v>
      </c>
      <c r="G614">
        <f t="shared" si="128"/>
        <v>8645</v>
      </c>
      <c r="H614" s="6">
        <f t="shared" si="121"/>
        <v>2445</v>
      </c>
      <c r="I614" s="26">
        <f t="shared" si="122"/>
        <v>1.3943548387096774</v>
      </c>
      <c r="J614" t="s">
        <v>18</v>
      </c>
      <c r="K614">
        <v>192</v>
      </c>
      <c r="L614" s="7">
        <f t="shared" si="123"/>
        <v>32.291666666666664</v>
      </c>
      <c r="M614" t="s">
        <v>19</v>
      </c>
      <c r="N614" t="s">
        <v>20</v>
      </c>
      <c r="O614">
        <v>1287810000</v>
      </c>
      <c r="P614">
        <v>1289800800</v>
      </c>
      <c r="Q614" s="15">
        <f t="shared" si="124"/>
        <v>40898.208333333336</v>
      </c>
      <c r="R614" s="11">
        <f t="shared" si="125"/>
        <v>40921.25</v>
      </c>
      <c r="S614" t="b">
        <v>0</v>
      </c>
      <c r="T614" t="b">
        <v>0</v>
      </c>
      <c r="U614" t="s">
        <v>48</v>
      </c>
      <c r="V614" t="s">
        <v>2039</v>
      </c>
      <c r="W614" t="s">
        <v>2047</v>
      </c>
    </row>
    <row r="615" spans="1:23" ht="31.2" x14ac:dyDescent="0.3">
      <c r="A615">
        <v>613</v>
      </c>
      <c r="B615" t="s">
        <v>1266</v>
      </c>
      <c r="C615" s="2" t="s">
        <v>1267</v>
      </c>
      <c r="D615" s="5">
        <v>1100</v>
      </c>
      <c r="E615" s="5">
        <v>1914</v>
      </c>
      <c r="F615" s="3">
        <f>D615*0.7464</f>
        <v>821.04</v>
      </c>
      <c r="G615" s="3">
        <f>E615*0.7464</f>
        <v>1428.6096</v>
      </c>
      <c r="H615" s="6">
        <f t="shared" si="121"/>
        <v>607.56960000000004</v>
      </c>
      <c r="I615" s="26">
        <f t="shared" si="122"/>
        <v>1.74</v>
      </c>
      <c r="J615" t="s">
        <v>18</v>
      </c>
      <c r="K615">
        <v>26</v>
      </c>
      <c r="L615" s="7">
        <f t="shared" si="123"/>
        <v>31.578461538461536</v>
      </c>
      <c r="M615" t="s">
        <v>13</v>
      </c>
      <c r="N615" t="s">
        <v>14</v>
      </c>
      <c r="O615">
        <v>1503723600</v>
      </c>
      <c r="P615">
        <v>1504501200</v>
      </c>
      <c r="Q615" s="15">
        <f t="shared" si="124"/>
        <v>43397.208333333328</v>
      </c>
      <c r="R615" s="11">
        <f t="shared" si="125"/>
        <v>43406.208333333328</v>
      </c>
      <c r="S615" t="b">
        <v>0</v>
      </c>
      <c r="T615" t="b">
        <v>0</v>
      </c>
      <c r="U615" t="s">
        <v>31</v>
      </c>
      <c r="V615" t="s">
        <v>2043</v>
      </c>
      <c r="W615" t="s">
        <v>2044</v>
      </c>
    </row>
    <row r="616" spans="1:23" ht="31.2" x14ac:dyDescent="0.3">
      <c r="A616">
        <v>614</v>
      </c>
      <c r="B616" t="s">
        <v>1268</v>
      </c>
      <c r="C616" s="2" t="s">
        <v>1269</v>
      </c>
      <c r="D616" s="5">
        <v>26500</v>
      </c>
      <c r="E616" s="5">
        <v>41205</v>
      </c>
      <c r="F616">
        <f>D616</f>
        <v>26500</v>
      </c>
      <c r="G616">
        <f>E616</f>
        <v>41205</v>
      </c>
      <c r="H616" s="6">
        <f t="shared" si="121"/>
        <v>14705</v>
      </c>
      <c r="I616" s="26">
        <f t="shared" si="122"/>
        <v>1.5549056603773586</v>
      </c>
      <c r="J616" t="s">
        <v>18</v>
      </c>
      <c r="K616">
        <v>723</v>
      </c>
      <c r="L616" s="7">
        <f t="shared" si="123"/>
        <v>36.652835408022128</v>
      </c>
      <c r="M616" t="s">
        <v>19</v>
      </c>
      <c r="N616" t="s">
        <v>20</v>
      </c>
      <c r="O616">
        <v>1484114400</v>
      </c>
      <c r="P616">
        <v>1485669600</v>
      </c>
      <c r="Q616" s="15">
        <f t="shared" si="124"/>
        <v>43170.25</v>
      </c>
      <c r="R616" s="11">
        <f t="shared" si="125"/>
        <v>43188.25</v>
      </c>
      <c r="S616" t="b">
        <v>0</v>
      </c>
      <c r="T616" t="b">
        <v>0</v>
      </c>
      <c r="U616" t="s">
        <v>31</v>
      </c>
      <c r="V616" t="s">
        <v>2043</v>
      </c>
      <c r="W616" t="s">
        <v>2044</v>
      </c>
    </row>
    <row r="617" spans="1:23" x14ac:dyDescent="0.3">
      <c r="A617">
        <v>615</v>
      </c>
      <c r="B617" t="s">
        <v>1270</v>
      </c>
      <c r="C617" s="2" t="s">
        <v>1271</v>
      </c>
      <c r="D617" s="5">
        <v>8500</v>
      </c>
      <c r="E617" s="5">
        <v>14488</v>
      </c>
      <c r="F617" s="3">
        <f>D617*1.07255</f>
        <v>9116.6749999999993</v>
      </c>
      <c r="G617" s="3">
        <f>E617*1.07255</f>
        <v>15539.104399999998</v>
      </c>
      <c r="H617" s="6">
        <f t="shared" si="121"/>
        <v>6422.4293999999991</v>
      </c>
      <c r="I617" s="26">
        <f t="shared" si="122"/>
        <v>1.7044705882352942</v>
      </c>
      <c r="J617" t="s">
        <v>18</v>
      </c>
      <c r="K617">
        <v>170</v>
      </c>
      <c r="L617" s="7">
        <f t="shared" si="123"/>
        <v>53.627499999999998</v>
      </c>
      <c r="M617" t="s">
        <v>105</v>
      </c>
      <c r="N617" t="s">
        <v>106</v>
      </c>
      <c r="O617">
        <v>1461906000</v>
      </c>
      <c r="P617">
        <v>1462770000</v>
      </c>
      <c r="Q617" s="15">
        <f t="shared" si="124"/>
        <v>42913.208333333328</v>
      </c>
      <c r="R617" s="11">
        <f t="shared" si="125"/>
        <v>42923.208333333328</v>
      </c>
      <c r="S617" t="b">
        <v>0</v>
      </c>
      <c r="T617" t="b">
        <v>0</v>
      </c>
      <c r="U617" t="s">
        <v>31</v>
      </c>
      <c r="V617" t="s">
        <v>2043</v>
      </c>
      <c r="W617" t="s">
        <v>2044</v>
      </c>
    </row>
    <row r="618" spans="1:23" x14ac:dyDescent="0.3">
      <c r="A618">
        <v>616</v>
      </c>
      <c r="B618" t="s">
        <v>1272</v>
      </c>
      <c r="C618" s="2" t="s">
        <v>1273</v>
      </c>
      <c r="D618" s="5">
        <v>6400</v>
      </c>
      <c r="E618" s="5">
        <v>12129</v>
      </c>
      <c r="F618" s="3">
        <f>D618*1.20458</f>
        <v>7709.3119999999999</v>
      </c>
      <c r="G618" s="3">
        <f>E618*1.20458</f>
        <v>14610.35082</v>
      </c>
      <c r="H618" s="6">
        <f t="shared" si="121"/>
        <v>6901.0388199999998</v>
      </c>
      <c r="I618" s="26">
        <f t="shared" si="122"/>
        <v>1.8951562499999999</v>
      </c>
      <c r="J618" t="s">
        <v>18</v>
      </c>
      <c r="K618">
        <v>238</v>
      </c>
      <c r="L618" s="7">
        <f t="shared" si="123"/>
        <v>32.392067226890752</v>
      </c>
      <c r="M618" t="s">
        <v>38</v>
      </c>
      <c r="N618" t="s">
        <v>39</v>
      </c>
      <c r="O618">
        <v>1379653200</v>
      </c>
      <c r="P618">
        <v>1379739600</v>
      </c>
      <c r="Q618" s="15">
        <f t="shared" si="124"/>
        <v>41961.208333333336</v>
      </c>
      <c r="R618" s="11">
        <f t="shared" si="125"/>
        <v>41962.208333333336</v>
      </c>
      <c r="S618" t="b">
        <v>0</v>
      </c>
      <c r="T618" t="b">
        <v>1</v>
      </c>
      <c r="U618" t="s">
        <v>58</v>
      </c>
      <c r="V618" t="s">
        <v>2039</v>
      </c>
      <c r="W618" t="s">
        <v>2049</v>
      </c>
    </row>
    <row r="619" spans="1:23" x14ac:dyDescent="0.3">
      <c r="A619">
        <v>617</v>
      </c>
      <c r="B619" t="s">
        <v>1274</v>
      </c>
      <c r="C619" s="2" t="s">
        <v>1275</v>
      </c>
      <c r="D619" s="5">
        <v>1400</v>
      </c>
      <c r="E619" s="5">
        <v>3496</v>
      </c>
      <c r="F619">
        <f t="shared" ref="F619:G621" si="129">D619</f>
        <v>1400</v>
      </c>
      <c r="G619">
        <f t="shared" si="129"/>
        <v>3496</v>
      </c>
      <c r="H619" s="6">
        <f t="shared" si="121"/>
        <v>2096</v>
      </c>
      <c r="I619" s="26">
        <f t="shared" si="122"/>
        <v>2.4971428571428573</v>
      </c>
      <c r="J619" t="s">
        <v>18</v>
      </c>
      <c r="K619">
        <v>55</v>
      </c>
      <c r="L619" s="7">
        <f t="shared" si="123"/>
        <v>25.454545454545453</v>
      </c>
      <c r="M619" t="s">
        <v>19</v>
      </c>
      <c r="N619" t="s">
        <v>20</v>
      </c>
      <c r="O619">
        <v>1401858000</v>
      </c>
      <c r="P619">
        <v>1402722000</v>
      </c>
      <c r="Q619" s="15">
        <f t="shared" si="124"/>
        <v>42218.208333333336</v>
      </c>
      <c r="R619" s="11">
        <f t="shared" si="125"/>
        <v>42228.208333333336</v>
      </c>
      <c r="S619" t="b">
        <v>0</v>
      </c>
      <c r="T619" t="b">
        <v>0</v>
      </c>
      <c r="U619" t="s">
        <v>31</v>
      </c>
      <c r="V619" t="s">
        <v>2043</v>
      </c>
      <c r="W619" t="s">
        <v>2044</v>
      </c>
    </row>
    <row r="620" spans="1:23" x14ac:dyDescent="0.3">
      <c r="A620">
        <v>618</v>
      </c>
      <c r="B620" t="s">
        <v>1276</v>
      </c>
      <c r="C620" s="2" t="s">
        <v>1277</v>
      </c>
      <c r="D620" s="5">
        <v>198600</v>
      </c>
      <c r="E620" s="5">
        <v>97037</v>
      </c>
      <c r="F620">
        <f t="shared" si="129"/>
        <v>198600</v>
      </c>
      <c r="G620">
        <f t="shared" si="129"/>
        <v>97037</v>
      </c>
      <c r="H620" s="6">
        <f t="shared" si="121"/>
        <v>-101563</v>
      </c>
      <c r="I620" s="26">
        <f t="shared" si="122"/>
        <v>0.48860523665659616</v>
      </c>
      <c r="J620" t="s">
        <v>12</v>
      </c>
      <c r="K620">
        <v>1198</v>
      </c>
      <c r="L620" s="7">
        <f t="shared" si="123"/>
        <v>165.7762938230384</v>
      </c>
      <c r="M620" t="s">
        <v>19</v>
      </c>
      <c r="N620" t="s">
        <v>20</v>
      </c>
      <c r="O620">
        <v>1367470800</v>
      </c>
      <c r="P620">
        <v>1369285200</v>
      </c>
      <c r="Q620" s="15">
        <f t="shared" si="124"/>
        <v>41820.208333333336</v>
      </c>
      <c r="R620" s="11">
        <f t="shared" si="125"/>
        <v>41841.208333333336</v>
      </c>
      <c r="S620" t="b">
        <v>0</v>
      </c>
      <c r="T620" t="b">
        <v>0</v>
      </c>
      <c r="U620" t="s">
        <v>66</v>
      </c>
      <c r="V620" t="s">
        <v>2051</v>
      </c>
      <c r="W620" t="s">
        <v>2052</v>
      </c>
    </row>
    <row r="621" spans="1:23" x14ac:dyDescent="0.3">
      <c r="A621">
        <v>619</v>
      </c>
      <c r="B621" t="s">
        <v>1278</v>
      </c>
      <c r="C621" s="2" t="s">
        <v>1279</v>
      </c>
      <c r="D621" s="5">
        <v>195900</v>
      </c>
      <c r="E621" s="5">
        <v>55757</v>
      </c>
      <c r="F621">
        <f t="shared" si="129"/>
        <v>195900</v>
      </c>
      <c r="G621">
        <f t="shared" si="129"/>
        <v>55757</v>
      </c>
      <c r="H621" s="6">
        <f t="shared" si="121"/>
        <v>-140143</v>
      </c>
      <c r="I621" s="26">
        <f t="shared" si="122"/>
        <v>0.28461970393057684</v>
      </c>
      <c r="J621" t="s">
        <v>12</v>
      </c>
      <c r="K621">
        <v>648</v>
      </c>
      <c r="L621" s="7">
        <f t="shared" si="123"/>
        <v>302.31481481481484</v>
      </c>
      <c r="M621" t="s">
        <v>19</v>
      </c>
      <c r="N621" t="s">
        <v>20</v>
      </c>
      <c r="O621">
        <v>1304658000</v>
      </c>
      <c r="P621">
        <v>1304744400</v>
      </c>
      <c r="Q621" s="15">
        <f t="shared" si="124"/>
        <v>41093.208333333336</v>
      </c>
      <c r="R621" s="11">
        <f t="shared" si="125"/>
        <v>41094.208333333336</v>
      </c>
      <c r="S621" t="b">
        <v>1</v>
      </c>
      <c r="T621" t="b">
        <v>1</v>
      </c>
      <c r="U621" t="s">
        <v>31</v>
      </c>
      <c r="V621" t="s">
        <v>2043</v>
      </c>
      <c r="W621" t="s">
        <v>2044</v>
      </c>
    </row>
    <row r="622" spans="1:23" x14ac:dyDescent="0.3">
      <c r="A622">
        <v>620</v>
      </c>
      <c r="B622" t="s">
        <v>1280</v>
      </c>
      <c r="C622" s="2" t="s">
        <v>1281</v>
      </c>
      <c r="D622" s="5">
        <v>4300</v>
      </c>
      <c r="E622" s="5">
        <v>11525</v>
      </c>
      <c r="F622" s="3">
        <f>D622*0.6956</f>
        <v>2991.08</v>
      </c>
      <c r="G622" s="3">
        <f>E622*0.6956</f>
        <v>8016.79</v>
      </c>
      <c r="H622" s="6">
        <f t="shared" si="121"/>
        <v>5025.71</v>
      </c>
      <c r="I622" s="26">
        <f t="shared" si="122"/>
        <v>2.6802325581395348</v>
      </c>
      <c r="J622" t="s">
        <v>18</v>
      </c>
      <c r="K622">
        <v>128</v>
      </c>
      <c r="L622" s="7">
        <f t="shared" si="123"/>
        <v>23.367812499999999</v>
      </c>
      <c r="M622" t="s">
        <v>24</v>
      </c>
      <c r="N622" t="s">
        <v>25</v>
      </c>
      <c r="O622">
        <v>1467954000</v>
      </c>
      <c r="P622">
        <v>1468299600</v>
      </c>
      <c r="Q622" s="15">
        <f t="shared" si="124"/>
        <v>42983.208333333328</v>
      </c>
      <c r="R622" s="11">
        <f t="shared" si="125"/>
        <v>42987.208333333328</v>
      </c>
      <c r="S622" t="b">
        <v>0</v>
      </c>
      <c r="T622" t="b">
        <v>0</v>
      </c>
      <c r="U622" t="s">
        <v>120</v>
      </c>
      <c r="V622" t="s">
        <v>2058</v>
      </c>
      <c r="W622" t="s">
        <v>2059</v>
      </c>
    </row>
    <row r="623" spans="1:23" x14ac:dyDescent="0.3">
      <c r="A623">
        <v>621</v>
      </c>
      <c r="B623" t="s">
        <v>1282</v>
      </c>
      <c r="C623" s="2" t="s">
        <v>1283</v>
      </c>
      <c r="D623" s="5">
        <v>25600</v>
      </c>
      <c r="E623" s="5">
        <v>158669</v>
      </c>
      <c r="F623">
        <f>D623</f>
        <v>25600</v>
      </c>
      <c r="G623">
        <f>E623</f>
        <v>158669</v>
      </c>
      <c r="H623" s="6">
        <f t="shared" si="121"/>
        <v>133069</v>
      </c>
      <c r="I623" s="26">
        <f t="shared" si="122"/>
        <v>6.1980078125000002</v>
      </c>
      <c r="J623" t="s">
        <v>18</v>
      </c>
      <c r="K623">
        <v>2144</v>
      </c>
      <c r="L623" s="7">
        <f t="shared" si="123"/>
        <v>11.940298507462687</v>
      </c>
      <c r="M623" t="s">
        <v>19</v>
      </c>
      <c r="N623" t="s">
        <v>20</v>
      </c>
      <c r="O623">
        <v>1473742800</v>
      </c>
      <c r="P623">
        <v>1474174800</v>
      </c>
      <c r="Q623" s="15">
        <f t="shared" si="124"/>
        <v>43050.208333333328</v>
      </c>
      <c r="R623" s="11">
        <f t="shared" si="125"/>
        <v>43055.208333333328</v>
      </c>
      <c r="S623" t="b">
        <v>0</v>
      </c>
      <c r="T623" t="b">
        <v>0</v>
      </c>
      <c r="U623" t="s">
        <v>31</v>
      </c>
      <c r="V623" t="s">
        <v>2043</v>
      </c>
      <c r="W623" t="s">
        <v>2044</v>
      </c>
    </row>
    <row r="624" spans="1:23" x14ac:dyDescent="0.3">
      <c r="A624">
        <v>622</v>
      </c>
      <c r="B624" t="s">
        <v>1284</v>
      </c>
      <c r="C624" s="2" t="s">
        <v>1285</v>
      </c>
      <c r="D624" s="5">
        <v>189000</v>
      </c>
      <c r="E624" s="5">
        <v>5916</v>
      </c>
      <c r="F624">
        <f>D624</f>
        <v>189000</v>
      </c>
      <c r="G624">
        <f>E624</f>
        <v>5916</v>
      </c>
      <c r="H624" s="6">
        <f t="shared" si="121"/>
        <v>-183084</v>
      </c>
      <c r="I624" s="26">
        <f t="shared" si="122"/>
        <v>3.1301587301587303E-2</v>
      </c>
      <c r="J624" t="s">
        <v>12</v>
      </c>
      <c r="K624">
        <v>64</v>
      </c>
      <c r="L624" s="7">
        <f t="shared" si="123"/>
        <v>2953.125</v>
      </c>
      <c r="M624" t="s">
        <v>19</v>
      </c>
      <c r="N624" t="s">
        <v>20</v>
      </c>
      <c r="O624">
        <v>1523768400</v>
      </c>
      <c r="P624">
        <v>1526014800</v>
      </c>
      <c r="Q624" s="15">
        <f t="shared" si="124"/>
        <v>43629.208333333328</v>
      </c>
      <c r="R624" s="11">
        <f t="shared" si="125"/>
        <v>43655.208333333328</v>
      </c>
      <c r="S624" t="b">
        <v>0</v>
      </c>
      <c r="T624" t="b">
        <v>0</v>
      </c>
      <c r="U624" t="s">
        <v>58</v>
      </c>
      <c r="V624" t="s">
        <v>2039</v>
      </c>
      <c r="W624" t="s">
        <v>2049</v>
      </c>
    </row>
    <row r="625" spans="1:23" x14ac:dyDescent="0.3">
      <c r="A625">
        <v>623</v>
      </c>
      <c r="B625" t="s">
        <v>1286</v>
      </c>
      <c r="C625" s="2" t="s">
        <v>1287</v>
      </c>
      <c r="D625" s="5">
        <v>94300</v>
      </c>
      <c r="E625" s="5">
        <v>150806</v>
      </c>
      <c r="F625" s="3">
        <f>D625*1.20458</f>
        <v>113591.894</v>
      </c>
      <c r="G625" s="3">
        <f>E625*1.20458</f>
        <v>181657.89147999999</v>
      </c>
      <c r="H625" s="6">
        <f t="shared" si="121"/>
        <v>68065.997479999991</v>
      </c>
      <c r="I625" s="26">
        <f t="shared" si="122"/>
        <v>1.5992152704135736</v>
      </c>
      <c r="J625" t="s">
        <v>18</v>
      </c>
      <c r="K625">
        <v>2693</v>
      </c>
      <c r="L625" s="7">
        <f t="shared" si="123"/>
        <v>42.180428518380985</v>
      </c>
      <c r="M625" t="s">
        <v>38</v>
      </c>
      <c r="N625" t="s">
        <v>39</v>
      </c>
      <c r="O625">
        <v>1437022800</v>
      </c>
      <c r="P625">
        <v>1437454800</v>
      </c>
      <c r="Q625" s="15">
        <f t="shared" si="124"/>
        <v>42625.208333333328</v>
      </c>
      <c r="R625" s="11">
        <f t="shared" si="125"/>
        <v>42630.208333333328</v>
      </c>
      <c r="S625" t="b">
        <v>0</v>
      </c>
      <c r="T625" t="b">
        <v>0</v>
      </c>
      <c r="U625" t="s">
        <v>31</v>
      </c>
      <c r="V625" t="s">
        <v>2043</v>
      </c>
      <c r="W625" t="s">
        <v>2044</v>
      </c>
    </row>
    <row r="626" spans="1:23" x14ac:dyDescent="0.3">
      <c r="A626">
        <v>624</v>
      </c>
      <c r="B626" t="s">
        <v>1288</v>
      </c>
      <c r="C626" s="2" t="s">
        <v>1289</v>
      </c>
      <c r="D626" s="5">
        <v>5100</v>
      </c>
      <c r="E626" s="5">
        <v>14249</v>
      </c>
      <c r="F626">
        <f t="shared" ref="F626:G628" si="130">D626</f>
        <v>5100</v>
      </c>
      <c r="G626">
        <f t="shared" si="130"/>
        <v>14249</v>
      </c>
      <c r="H626" s="6">
        <f t="shared" si="121"/>
        <v>9149</v>
      </c>
      <c r="I626" s="26">
        <f t="shared" si="122"/>
        <v>2.793921568627451</v>
      </c>
      <c r="J626" t="s">
        <v>18</v>
      </c>
      <c r="K626">
        <v>432</v>
      </c>
      <c r="L626" s="7">
        <f t="shared" si="123"/>
        <v>11.805555555555555</v>
      </c>
      <c r="M626" t="s">
        <v>19</v>
      </c>
      <c r="N626" t="s">
        <v>20</v>
      </c>
      <c r="O626">
        <v>1422165600</v>
      </c>
      <c r="P626">
        <v>1422684000</v>
      </c>
      <c r="Q626" s="15">
        <f t="shared" si="124"/>
        <v>42453.25</v>
      </c>
      <c r="R626" s="11">
        <f t="shared" si="125"/>
        <v>42459.25</v>
      </c>
      <c r="S626" t="b">
        <v>0</v>
      </c>
      <c r="T626" t="b">
        <v>0</v>
      </c>
      <c r="U626" t="s">
        <v>120</v>
      </c>
      <c r="V626" t="s">
        <v>2058</v>
      </c>
      <c r="W626" t="s">
        <v>2059</v>
      </c>
    </row>
    <row r="627" spans="1:23" ht="31.2" x14ac:dyDescent="0.3">
      <c r="A627">
        <v>625</v>
      </c>
      <c r="B627" t="s">
        <v>1290</v>
      </c>
      <c r="C627" s="2" t="s">
        <v>1291</v>
      </c>
      <c r="D627" s="5">
        <v>7500</v>
      </c>
      <c r="E627" s="5">
        <v>5803</v>
      </c>
      <c r="F627">
        <f t="shared" si="130"/>
        <v>7500</v>
      </c>
      <c r="G627">
        <f t="shared" si="130"/>
        <v>5803</v>
      </c>
      <c r="H627" s="6">
        <f t="shared" si="121"/>
        <v>-1697</v>
      </c>
      <c r="I627" s="26">
        <f t="shared" si="122"/>
        <v>0.77373333333333338</v>
      </c>
      <c r="J627" t="s">
        <v>12</v>
      </c>
      <c r="K627">
        <v>62</v>
      </c>
      <c r="L627" s="7">
        <f t="shared" si="123"/>
        <v>120.96774193548387</v>
      </c>
      <c r="M627" t="s">
        <v>19</v>
      </c>
      <c r="N627" t="s">
        <v>20</v>
      </c>
      <c r="O627">
        <v>1580104800</v>
      </c>
      <c r="P627">
        <v>1581314400</v>
      </c>
      <c r="Q627" s="15">
        <f t="shared" si="124"/>
        <v>44281.25</v>
      </c>
      <c r="R627" s="11">
        <f t="shared" si="125"/>
        <v>44295.25</v>
      </c>
      <c r="S627" t="b">
        <v>0</v>
      </c>
      <c r="T627" t="b">
        <v>0</v>
      </c>
      <c r="U627" t="s">
        <v>31</v>
      </c>
      <c r="V627" t="s">
        <v>2043</v>
      </c>
      <c r="W627" t="s">
        <v>2044</v>
      </c>
    </row>
    <row r="628" spans="1:23" ht="31.2" x14ac:dyDescent="0.3">
      <c r="A628">
        <v>626</v>
      </c>
      <c r="B628" t="s">
        <v>1292</v>
      </c>
      <c r="C628" s="2" t="s">
        <v>1293</v>
      </c>
      <c r="D628" s="5">
        <v>6400</v>
      </c>
      <c r="E628" s="5">
        <v>13205</v>
      </c>
      <c r="F628">
        <f t="shared" si="130"/>
        <v>6400</v>
      </c>
      <c r="G628">
        <f t="shared" si="130"/>
        <v>13205</v>
      </c>
      <c r="H628" s="6">
        <f t="shared" si="121"/>
        <v>6805</v>
      </c>
      <c r="I628" s="26">
        <f t="shared" si="122"/>
        <v>2.0632812500000002</v>
      </c>
      <c r="J628" t="s">
        <v>18</v>
      </c>
      <c r="K628">
        <v>189</v>
      </c>
      <c r="L628" s="7">
        <f t="shared" si="123"/>
        <v>33.862433862433861</v>
      </c>
      <c r="M628" t="s">
        <v>19</v>
      </c>
      <c r="N628" t="s">
        <v>20</v>
      </c>
      <c r="O628">
        <v>1285650000</v>
      </c>
      <c r="P628">
        <v>1286427600</v>
      </c>
      <c r="Q628" s="15">
        <f t="shared" si="124"/>
        <v>40873.208333333336</v>
      </c>
      <c r="R628" s="11">
        <f t="shared" si="125"/>
        <v>40882.208333333336</v>
      </c>
      <c r="S628" t="b">
        <v>0</v>
      </c>
      <c r="T628" t="b">
        <v>1</v>
      </c>
      <c r="U628" t="s">
        <v>31</v>
      </c>
      <c r="V628" t="s">
        <v>2043</v>
      </c>
      <c r="W628" t="s">
        <v>2044</v>
      </c>
    </row>
    <row r="629" spans="1:23" x14ac:dyDescent="0.3">
      <c r="A629">
        <v>627</v>
      </c>
      <c r="B629" t="s">
        <v>1294</v>
      </c>
      <c r="C629" s="2" t="s">
        <v>1295</v>
      </c>
      <c r="D629" s="5">
        <v>1600</v>
      </c>
      <c r="E629" s="5">
        <v>11108</v>
      </c>
      <c r="F629" s="3">
        <f>D629*1.20458</f>
        <v>1927.328</v>
      </c>
      <c r="G629" s="3">
        <f>E629*1.20458</f>
        <v>13380.47464</v>
      </c>
      <c r="H629" s="6">
        <f t="shared" si="121"/>
        <v>11453.146640000001</v>
      </c>
      <c r="I629" s="26">
        <f t="shared" si="122"/>
        <v>6.9424999999999999</v>
      </c>
      <c r="J629" t="s">
        <v>18</v>
      </c>
      <c r="K629">
        <v>154</v>
      </c>
      <c r="L629" s="7">
        <f t="shared" si="123"/>
        <v>12.515116883116884</v>
      </c>
      <c r="M629" t="s">
        <v>38</v>
      </c>
      <c r="N629" t="s">
        <v>39</v>
      </c>
      <c r="O629">
        <v>1276664400</v>
      </c>
      <c r="P629">
        <v>1278738000</v>
      </c>
      <c r="Q629" s="15">
        <f t="shared" si="124"/>
        <v>40769.208333333336</v>
      </c>
      <c r="R629" s="11">
        <f t="shared" si="125"/>
        <v>40793.208333333336</v>
      </c>
      <c r="S629" t="b">
        <v>1</v>
      </c>
      <c r="T629" t="b">
        <v>0</v>
      </c>
      <c r="U629" t="s">
        <v>15</v>
      </c>
      <c r="V629" t="s">
        <v>2037</v>
      </c>
      <c r="W629" t="s">
        <v>2038</v>
      </c>
    </row>
    <row r="630" spans="1:23" x14ac:dyDescent="0.3">
      <c r="A630">
        <v>628</v>
      </c>
      <c r="B630" t="s">
        <v>1296</v>
      </c>
      <c r="C630" s="2" t="s">
        <v>1297</v>
      </c>
      <c r="D630" s="5">
        <v>1900</v>
      </c>
      <c r="E630" s="5">
        <v>2884</v>
      </c>
      <c r="F630">
        <f t="shared" ref="F630:G637" si="131">D630</f>
        <v>1900</v>
      </c>
      <c r="G630">
        <f t="shared" si="131"/>
        <v>2884</v>
      </c>
      <c r="H630" s="6">
        <f t="shared" si="121"/>
        <v>984</v>
      </c>
      <c r="I630" s="26">
        <f t="shared" si="122"/>
        <v>1.5178947368421052</v>
      </c>
      <c r="J630" t="s">
        <v>18</v>
      </c>
      <c r="K630">
        <v>96</v>
      </c>
      <c r="L630" s="7">
        <f t="shared" si="123"/>
        <v>19.791666666666668</v>
      </c>
      <c r="M630" t="s">
        <v>19</v>
      </c>
      <c r="N630" t="s">
        <v>20</v>
      </c>
      <c r="O630">
        <v>1286168400</v>
      </c>
      <c r="P630">
        <v>1286427600</v>
      </c>
      <c r="Q630" s="15">
        <f t="shared" si="124"/>
        <v>40879.208333333336</v>
      </c>
      <c r="R630" s="11">
        <f t="shared" si="125"/>
        <v>40882.208333333336</v>
      </c>
      <c r="S630" t="b">
        <v>0</v>
      </c>
      <c r="T630" t="b">
        <v>0</v>
      </c>
      <c r="U630" t="s">
        <v>58</v>
      </c>
      <c r="V630" t="s">
        <v>2039</v>
      </c>
      <c r="W630" t="s">
        <v>2049</v>
      </c>
    </row>
    <row r="631" spans="1:23" x14ac:dyDescent="0.3">
      <c r="A631">
        <v>629</v>
      </c>
      <c r="B631" t="s">
        <v>1298</v>
      </c>
      <c r="C631" s="2" t="s">
        <v>1299</v>
      </c>
      <c r="D631" s="5">
        <v>85900</v>
      </c>
      <c r="E631" s="5">
        <v>55476</v>
      </c>
      <c r="F631">
        <f t="shared" si="131"/>
        <v>85900</v>
      </c>
      <c r="G631">
        <f t="shared" si="131"/>
        <v>55476</v>
      </c>
      <c r="H631" s="6">
        <f t="shared" si="121"/>
        <v>-30424</v>
      </c>
      <c r="I631" s="26">
        <f t="shared" si="122"/>
        <v>0.64582072176949945</v>
      </c>
      <c r="J631" t="s">
        <v>12</v>
      </c>
      <c r="K631">
        <v>750</v>
      </c>
      <c r="L631" s="7">
        <f t="shared" si="123"/>
        <v>114.53333333333333</v>
      </c>
      <c r="M631" t="s">
        <v>19</v>
      </c>
      <c r="N631" t="s">
        <v>20</v>
      </c>
      <c r="O631">
        <v>1467781200</v>
      </c>
      <c r="P631">
        <v>1467954000</v>
      </c>
      <c r="Q631" s="15">
        <f t="shared" si="124"/>
        <v>42981.208333333328</v>
      </c>
      <c r="R631" s="11">
        <f t="shared" si="125"/>
        <v>42983.208333333328</v>
      </c>
      <c r="S631" t="b">
        <v>0</v>
      </c>
      <c r="T631" t="b">
        <v>1</v>
      </c>
      <c r="U631" t="s">
        <v>31</v>
      </c>
      <c r="V631" t="s">
        <v>2043</v>
      </c>
      <c r="W631" t="s">
        <v>2044</v>
      </c>
    </row>
    <row r="632" spans="1:23" x14ac:dyDescent="0.3">
      <c r="A632">
        <v>630</v>
      </c>
      <c r="B632" t="s">
        <v>1300</v>
      </c>
      <c r="C632" s="2" t="s">
        <v>1301</v>
      </c>
      <c r="D632" s="5">
        <v>9500</v>
      </c>
      <c r="E632" s="5">
        <v>5973</v>
      </c>
      <c r="F632">
        <f t="shared" si="131"/>
        <v>9500</v>
      </c>
      <c r="G632">
        <f t="shared" si="131"/>
        <v>5973</v>
      </c>
      <c r="H632" s="6">
        <f t="shared" si="121"/>
        <v>-3527</v>
      </c>
      <c r="I632" s="26">
        <f t="shared" si="122"/>
        <v>0.62873684210526315</v>
      </c>
      <c r="J632" t="s">
        <v>72</v>
      </c>
      <c r="K632">
        <v>87</v>
      </c>
      <c r="L632" s="7">
        <f t="shared" si="123"/>
        <v>109.19540229885058</v>
      </c>
      <c r="M632" t="s">
        <v>19</v>
      </c>
      <c r="N632" t="s">
        <v>20</v>
      </c>
      <c r="O632">
        <v>1556686800</v>
      </c>
      <c r="P632">
        <v>1557637200</v>
      </c>
      <c r="Q632" s="15">
        <f t="shared" si="124"/>
        <v>44010.208333333328</v>
      </c>
      <c r="R632" s="11">
        <f t="shared" si="125"/>
        <v>44021.208333333328</v>
      </c>
      <c r="S632" t="b">
        <v>0</v>
      </c>
      <c r="T632" t="b">
        <v>1</v>
      </c>
      <c r="U632" t="s">
        <v>31</v>
      </c>
      <c r="V632" t="s">
        <v>2043</v>
      </c>
      <c r="W632" t="s">
        <v>2044</v>
      </c>
    </row>
    <row r="633" spans="1:23" x14ac:dyDescent="0.3">
      <c r="A633">
        <v>631</v>
      </c>
      <c r="B633" t="s">
        <v>1302</v>
      </c>
      <c r="C633" s="2" t="s">
        <v>1303</v>
      </c>
      <c r="D633" s="5">
        <v>59200</v>
      </c>
      <c r="E633" s="5">
        <v>183756</v>
      </c>
      <c r="F633">
        <f t="shared" si="131"/>
        <v>59200</v>
      </c>
      <c r="G633">
        <f t="shared" si="131"/>
        <v>183756</v>
      </c>
      <c r="H633" s="6">
        <f t="shared" si="121"/>
        <v>124556</v>
      </c>
      <c r="I633" s="26">
        <f t="shared" si="122"/>
        <v>3.1039864864864866</v>
      </c>
      <c r="J633" t="s">
        <v>18</v>
      </c>
      <c r="K633">
        <v>3063</v>
      </c>
      <c r="L633" s="7">
        <f t="shared" si="123"/>
        <v>19.327456741756446</v>
      </c>
      <c r="M633" t="s">
        <v>19</v>
      </c>
      <c r="N633" t="s">
        <v>20</v>
      </c>
      <c r="O633">
        <v>1553576400</v>
      </c>
      <c r="P633">
        <v>1553922000</v>
      </c>
      <c r="Q633" s="15">
        <f t="shared" si="124"/>
        <v>43974.208333333328</v>
      </c>
      <c r="R633" s="11">
        <f t="shared" si="125"/>
        <v>43978.208333333328</v>
      </c>
      <c r="S633" t="b">
        <v>0</v>
      </c>
      <c r="T633" t="b">
        <v>0</v>
      </c>
      <c r="U633" t="s">
        <v>31</v>
      </c>
      <c r="V633" t="s">
        <v>2043</v>
      </c>
      <c r="W633" t="s">
        <v>2044</v>
      </c>
    </row>
    <row r="634" spans="1:23" x14ac:dyDescent="0.3">
      <c r="A634">
        <v>632</v>
      </c>
      <c r="B634" t="s">
        <v>1304</v>
      </c>
      <c r="C634" s="2" t="s">
        <v>1305</v>
      </c>
      <c r="D634" s="5">
        <v>72100</v>
      </c>
      <c r="E634" s="5">
        <v>30902</v>
      </c>
      <c r="F634">
        <f t="shared" si="131"/>
        <v>72100</v>
      </c>
      <c r="G634">
        <f t="shared" si="131"/>
        <v>30902</v>
      </c>
      <c r="H634" s="6">
        <f t="shared" si="121"/>
        <v>-41198</v>
      </c>
      <c r="I634" s="26">
        <f t="shared" si="122"/>
        <v>0.42859916782246882</v>
      </c>
      <c r="J634" t="s">
        <v>45</v>
      </c>
      <c r="K634">
        <v>278</v>
      </c>
      <c r="L634" s="7">
        <f t="shared" si="123"/>
        <v>259.35251798561148</v>
      </c>
      <c r="M634" t="s">
        <v>19</v>
      </c>
      <c r="N634" t="s">
        <v>20</v>
      </c>
      <c r="O634">
        <v>1414904400</v>
      </c>
      <c r="P634">
        <v>1416463200</v>
      </c>
      <c r="Q634" s="15">
        <f t="shared" si="124"/>
        <v>42369.208333333336</v>
      </c>
      <c r="R634" s="11">
        <f t="shared" si="125"/>
        <v>42387.25</v>
      </c>
      <c r="S634" t="b">
        <v>0</v>
      </c>
      <c r="T634" t="b">
        <v>0</v>
      </c>
      <c r="U634" t="s">
        <v>31</v>
      </c>
      <c r="V634" t="s">
        <v>2043</v>
      </c>
      <c r="W634" t="s">
        <v>2044</v>
      </c>
    </row>
    <row r="635" spans="1:23" ht="31.2" x14ac:dyDescent="0.3">
      <c r="A635">
        <v>633</v>
      </c>
      <c r="B635" t="s">
        <v>1306</v>
      </c>
      <c r="C635" s="2" t="s">
        <v>1307</v>
      </c>
      <c r="D635" s="5">
        <v>6700</v>
      </c>
      <c r="E635" s="5">
        <v>5569</v>
      </c>
      <c r="F635">
        <f t="shared" si="131"/>
        <v>6700</v>
      </c>
      <c r="G635">
        <f t="shared" si="131"/>
        <v>5569</v>
      </c>
      <c r="H635" s="6">
        <f t="shared" si="121"/>
        <v>-1131</v>
      </c>
      <c r="I635" s="26">
        <f t="shared" si="122"/>
        <v>0.83119402985074631</v>
      </c>
      <c r="J635" t="s">
        <v>12</v>
      </c>
      <c r="K635">
        <v>105</v>
      </c>
      <c r="L635" s="7">
        <f t="shared" si="123"/>
        <v>63.80952380952381</v>
      </c>
      <c r="M635" t="s">
        <v>19</v>
      </c>
      <c r="N635" t="s">
        <v>20</v>
      </c>
      <c r="O635">
        <v>1446876000</v>
      </c>
      <c r="P635">
        <v>1447221600</v>
      </c>
      <c r="Q635" s="15">
        <f t="shared" si="124"/>
        <v>42739.25</v>
      </c>
      <c r="R635" s="11">
        <f t="shared" si="125"/>
        <v>42743.25</v>
      </c>
      <c r="S635" t="b">
        <v>0</v>
      </c>
      <c r="T635" t="b">
        <v>0</v>
      </c>
      <c r="U635" t="s">
        <v>69</v>
      </c>
      <c r="V635" t="s">
        <v>2045</v>
      </c>
      <c r="W635" t="s">
        <v>2053</v>
      </c>
    </row>
    <row r="636" spans="1:23" x14ac:dyDescent="0.3">
      <c r="A636">
        <v>634</v>
      </c>
      <c r="B636" t="s">
        <v>1308</v>
      </c>
      <c r="C636" s="2" t="s">
        <v>1309</v>
      </c>
      <c r="D636" s="5">
        <v>118200</v>
      </c>
      <c r="E636" s="5">
        <v>92824</v>
      </c>
      <c r="F636">
        <f t="shared" si="131"/>
        <v>118200</v>
      </c>
      <c r="G636">
        <f t="shared" si="131"/>
        <v>92824</v>
      </c>
      <c r="H636" s="6">
        <f t="shared" si="121"/>
        <v>-25376</v>
      </c>
      <c r="I636" s="26">
        <f t="shared" si="122"/>
        <v>0.78531302876480547</v>
      </c>
      <c r="J636" t="s">
        <v>72</v>
      </c>
      <c r="K636">
        <v>1658</v>
      </c>
      <c r="L636" s="7">
        <f t="shared" si="123"/>
        <v>71.290711700844398</v>
      </c>
      <c r="M636" t="s">
        <v>19</v>
      </c>
      <c r="N636" t="s">
        <v>20</v>
      </c>
      <c r="O636">
        <v>1490418000</v>
      </c>
      <c r="P636">
        <v>1491627600</v>
      </c>
      <c r="Q636" s="15">
        <f t="shared" si="124"/>
        <v>43243.208333333328</v>
      </c>
      <c r="R636" s="11">
        <f t="shared" si="125"/>
        <v>43257.208333333328</v>
      </c>
      <c r="S636" t="b">
        <v>0</v>
      </c>
      <c r="T636" t="b">
        <v>0</v>
      </c>
      <c r="U636" t="s">
        <v>267</v>
      </c>
      <c r="V636" t="s">
        <v>2045</v>
      </c>
      <c r="W636" t="s">
        <v>2064</v>
      </c>
    </row>
    <row r="637" spans="1:23" x14ac:dyDescent="0.3">
      <c r="A637">
        <v>635</v>
      </c>
      <c r="B637" t="s">
        <v>1310</v>
      </c>
      <c r="C637" s="2" t="s">
        <v>1311</v>
      </c>
      <c r="D637" s="5">
        <v>139000</v>
      </c>
      <c r="E637" s="5">
        <v>158590</v>
      </c>
      <c r="F637">
        <f t="shared" si="131"/>
        <v>139000</v>
      </c>
      <c r="G637">
        <f t="shared" si="131"/>
        <v>158590</v>
      </c>
      <c r="H637" s="6">
        <f t="shared" si="121"/>
        <v>19590</v>
      </c>
      <c r="I637" s="26">
        <f t="shared" si="122"/>
        <v>1.1409352517985611</v>
      </c>
      <c r="J637" t="s">
        <v>18</v>
      </c>
      <c r="K637">
        <v>2266</v>
      </c>
      <c r="L637" s="7">
        <f t="shared" si="123"/>
        <v>61.341571050308914</v>
      </c>
      <c r="M637" t="s">
        <v>19</v>
      </c>
      <c r="N637" t="s">
        <v>20</v>
      </c>
      <c r="O637">
        <v>1360389600</v>
      </c>
      <c r="P637">
        <v>1363150800</v>
      </c>
      <c r="Q637" s="15">
        <f t="shared" si="124"/>
        <v>41738.25</v>
      </c>
      <c r="R637" s="11">
        <f t="shared" si="125"/>
        <v>41770.208333333336</v>
      </c>
      <c r="S637" t="b">
        <v>0</v>
      </c>
      <c r="T637" t="b">
        <v>0</v>
      </c>
      <c r="U637" t="s">
        <v>267</v>
      </c>
      <c r="V637" t="s">
        <v>2045</v>
      </c>
      <c r="W637" t="s">
        <v>2064</v>
      </c>
    </row>
    <row r="638" spans="1:23" x14ac:dyDescent="0.3">
      <c r="A638">
        <v>636</v>
      </c>
      <c r="B638" t="s">
        <v>1312</v>
      </c>
      <c r="C638" s="2" t="s">
        <v>1313</v>
      </c>
      <c r="D638" s="5">
        <v>197700</v>
      </c>
      <c r="E638" s="5">
        <v>127591</v>
      </c>
      <c r="F638" s="3">
        <f>D638*0.144105</f>
        <v>28489.558500000003</v>
      </c>
      <c r="G638" s="3">
        <f>E638*0.144105</f>
        <v>18386.501055000001</v>
      </c>
      <c r="H638" s="6">
        <f t="shared" si="121"/>
        <v>-10103.057445000002</v>
      </c>
      <c r="I638" s="26">
        <f t="shared" si="122"/>
        <v>0.64537683358624176</v>
      </c>
      <c r="J638" t="s">
        <v>12</v>
      </c>
      <c r="K638">
        <v>2604</v>
      </c>
      <c r="L638" s="7">
        <f t="shared" si="123"/>
        <v>10.940690668202766</v>
      </c>
      <c r="M638" t="s">
        <v>34</v>
      </c>
      <c r="N638" t="s">
        <v>35</v>
      </c>
      <c r="O638">
        <v>1326866400</v>
      </c>
      <c r="P638">
        <v>1330754400</v>
      </c>
      <c r="Q638" s="15">
        <f t="shared" si="124"/>
        <v>41350.25</v>
      </c>
      <c r="R638" s="11">
        <f t="shared" si="125"/>
        <v>41395.25</v>
      </c>
      <c r="S638" t="b">
        <v>0</v>
      </c>
      <c r="T638" t="b">
        <v>1</v>
      </c>
      <c r="U638" t="s">
        <v>69</v>
      </c>
      <c r="V638" t="s">
        <v>2045</v>
      </c>
      <c r="W638" t="s">
        <v>2053</v>
      </c>
    </row>
    <row r="639" spans="1:23" x14ac:dyDescent="0.3">
      <c r="A639">
        <v>637</v>
      </c>
      <c r="B639" t="s">
        <v>1314</v>
      </c>
      <c r="C639" s="2" t="s">
        <v>1315</v>
      </c>
      <c r="D639" s="5">
        <v>8500</v>
      </c>
      <c r="E639" s="5">
        <v>6750</v>
      </c>
      <c r="F639">
        <f t="shared" ref="F639:G642" si="132">D639</f>
        <v>8500</v>
      </c>
      <c r="G639">
        <f t="shared" si="132"/>
        <v>6750</v>
      </c>
      <c r="H639" s="6">
        <f t="shared" si="121"/>
        <v>-1750</v>
      </c>
      <c r="I639" s="26">
        <f t="shared" si="122"/>
        <v>0.79411764705882348</v>
      </c>
      <c r="J639" t="s">
        <v>12</v>
      </c>
      <c r="K639">
        <v>65</v>
      </c>
      <c r="L639" s="7">
        <f t="shared" si="123"/>
        <v>130.76923076923077</v>
      </c>
      <c r="M639" t="s">
        <v>19</v>
      </c>
      <c r="N639" t="s">
        <v>20</v>
      </c>
      <c r="O639">
        <v>1479103200</v>
      </c>
      <c r="P639">
        <v>1479794400</v>
      </c>
      <c r="Q639" s="15">
        <f t="shared" si="124"/>
        <v>43112.25</v>
      </c>
      <c r="R639" s="11">
        <f t="shared" si="125"/>
        <v>43120.25</v>
      </c>
      <c r="S639" t="b">
        <v>0</v>
      </c>
      <c r="T639" t="b">
        <v>0</v>
      </c>
      <c r="U639" t="s">
        <v>31</v>
      </c>
      <c r="V639" t="s">
        <v>2043</v>
      </c>
      <c r="W639" t="s">
        <v>2044</v>
      </c>
    </row>
    <row r="640" spans="1:23" x14ac:dyDescent="0.3">
      <c r="A640">
        <v>638</v>
      </c>
      <c r="B640" t="s">
        <v>1316</v>
      </c>
      <c r="C640" s="2" t="s">
        <v>1317</v>
      </c>
      <c r="D640" s="5">
        <v>81600</v>
      </c>
      <c r="E640" s="5">
        <v>9318</v>
      </c>
      <c r="F640">
        <f t="shared" si="132"/>
        <v>81600</v>
      </c>
      <c r="G640">
        <f t="shared" si="132"/>
        <v>9318</v>
      </c>
      <c r="H640" s="6">
        <f t="shared" si="121"/>
        <v>-72282</v>
      </c>
      <c r="I640" s="26">
        <f t="shared" si="122"/>
        <v>0.11419117647058824</v>
      </c>
      <c r="J640" t="s">
        <v>12</v>
      </c>
      <c r="K640">
        <v>94</v>
      </c>
      <c r="L640" s="7">
        <f t="shared" si="123"/>
        <v>868.08510638297878</v>
      </c>
      <c r="M640" t="s">
        <v>19</v>
      </c>
      <c r="N640" t="s">
        <v>20</v>
      </c>
      <c r="O640">
        <v>1280206800</v>
      </c>
      <c r="P640">
        <v>1281243600</v>
      </c>
      <c r="Q640" s="15">
        <f t="shared" si="124"/>
        <v>40810.208333333336</v>
      </c>
      <c r="R640" s="11">
        <f t="shared" si="125"/>
        <v>40822.208333333336</v>
      </c>
      <c r="S640" t="b">
        <v>0</v>
      </c>
      <c r="T640" t="b">
        <v>1</v>
      </c>
      <c r="U640" t="s">
        <v>31</v>
      </c>
      <c r="V640" t="s">
        <v>2043</v>
      </c>
      <c r="W640" t="s">
        <v>2044</v>
      </c>
    </row>
    <row r="641" spans="1:23" x14ac:dyDescent="0.3">
      <c r="A641">
        <v>639</v>
      </c>
      <c r="B641" t="s">
        <v>1318</v>
      </c>
      <c r="C641" s="2" t="s">
        <v>1319</v>
      </c>
      <c r="D641" s="5">
        <v>8600</v>
      </c>
      <c r="E641" s="5">
        <v>4832</v>
      </c>
      <c r="F641">
        <f t="shared" si="132"/>
        <v>8600</v>
      </c>
      <c r="G641">
        <f t="shared" si="132"/>
        <v>4832</v>
      </c>
      <c r="H641" s="6">
        <f t="shared" si="121"/>
        <v>-3768</v>
      </c>
      <c r="I641" s="26">
        <f t="shared" si="122"/>
        <v>0.56186046511627907</v>
      </c>
      <c r="J641" t="s">
        <v>45</v>
      </c>
      <c r="K641">
        <v>45</v>
      </c>
      <c r="L641" s="7">
        <f t="shared" si="123"/>
        <v>191.11111111111111</v>
      </c>
      <c r="M641" t="s">
        <v>19</v>
      </c>
      <c r="N641" t="s">
        <v>20</v>
      </c>
      <c r="O641">
        <v>1532754000</v>
      </c>
      <c r="P641">
        <v>1532754000</v>
      </c>
      <c r="Q641" s="15">
        <f t="shared" si="124"/>
        <v>43733.208333333328</v>
      </c>
      <c r="R641" s="11">
        <f t="shared" si="125"/>
        <v>43733.208333333328</v>
      </c>
      <c r="S641" t="b">
        <v>0</v>
      </c>
      <c r="T641" t="b">
        <v>1</v>
      </c>
      <c r="U641" t="s">
        <v>51</v>
      </c>
      <c r="V641" t="s">
        <v>2045</v>
      </c>
      <c r="W641" t="s">
        <v>2048</v>
      </c>
    </row>
    <row r="642" spans="1:23" x14ac:dyDescent="0.3">
      <c r="A642">
        <v>640</v>
      </c>
      <c r="B642" t="s">
        <v>1320</v>
      </c>
      <c r="C642" s="2" t="s">
        <v>1321</v>
      </c>
      <c r="D642" s="5">
        <v>119800</v>
      </c>
      <c r="E642" s="5">
        <v>19769</v>
      </c>
      <c r="F642">
        <f t="shared" si="132"/>
        <v>119800</v>
      </c>
      <c r="G642">
        <f t="shared" si="132"/>
        <v>19769</v>
      </c>
      <c r="H642" s="6">
        <f t="shared" ref="H642:H705" si="133">G642-F642</f>
        <v>-100031</v>
      </c>
      <c r="I642" s="26">
        <f t="shared" ref="I642:I705" si="134">G642/F642</f>
        <v>0.16501669449081802</v>
      </c>
      <c r="J642" t="s">
        <v>12</v>
      </c>
      <c r="K642">
        <v>257</v>
      </c>
      <c r="L642" s="7">
        <f t="shared" ref="L642:L705" si="135">IF(G642=0,0,F642/K642)</f>
        <v>466.14785992217901</v>
      </c>
      <c r="M642" t="s">
        <v>19</v>
      </c>
      <c r="N642" t="s">
        <v>20</v>
      </c>
      <c r="O642">
        <v>1453096800</v>
      </c>
      <c r="P642">
        <v>1453356000</v>
      </c>
      <c r="Q642" s="15">
        <f t="shared" ref="Q642:Q705" si="136">(((O642/60)/60)/24)+DATE(1970,15,1)</f>
        <v>42811.25</v>
      </c>
      <c r="R642" s="11">
        <f t="shared" ref="R642:R705" si="137">(((P642/60)/60)/24)+DATE(1970,15,1)</f>
        <v>42814.25</v>
      </c>
      <c r="S642" t="b">
        <v>0</v>
      </c>
      <c r="T642" t="b">
        <v>0</v>
      </c>
      <c r="U642" t="s">
        <v>31</v>
      </c>
      <c r="V642" t="s">
        <v>2043</v>
      </c>
      <c r="W642" t="s">
        <v>2044</v>
      </c>
    </row>
    <row r="643" spans="1:23" ht="31.2" x14ac:dyDescent="0.3">
      <c r="A643">
        <v>641</v>
      </c>
      <c r="B643" t="s">
        <v>1322</v>
      </c>
      <c r="C643" s="2" t="s">
        <v>1323</v>
      </c>
      <c r="D643" s="5">
        <v>9400</v>
      </c>
      <c r="E643" s="5">
        <v>11277</v>
      </c>
      <c r="F643" s="3">
        <f>D643*1.08452</f>
        <v>10194.487999999999</v>
      </c>
      <c r="G643" s="3">
        <f>E643*1.08452</f>
        <v>12230.132039999999</v>
      </c>
      <c r="H643" s="6">
        <f t="shared" si="133"/>
        <v>2035.6440399999992</v>
      </c>
      <c r="I643" s="26">
        <f t="shared" si="134"/>
        <v>1.1996808510638297</v>
      </c>
      <c r="J643" t="s">
        <v>18</v>
      </c>
      <c r="K643">
        <v>194</v>
      </c>
      <c r="L643" s="7">
        <f t="shared" si="135"/>
        <v>52.54890721649484</v>
      </c>
      <c r="M643" t="s">
        <v>96</v>
      </c>
      <c r="N643" t="s">
        <v>97</v>
      </c>
      <c r="O643">
        <v>1487570400</v>
      </c>
      <c r="P643">
        <v>1489986000</v>
      </c>
      <c r="Q643" s="15">
        <f t="shared" si="136"/>
        <v>43210.25</v>
      </c>
      <c r="R643" s="11">
        <f t="shared" si="137"/>
        <v>43238.208333333328</v>
      </c>
      <c r="S643" t="b">
        <v>0</v>
      </c>
      <c r="T643" t="b">
        <v>0</v>
      </c>
      <c r="U643" t="s">
        <v>31</v>
      </c>
      <c r="V643" t="s">
        <v>2043</v>
      </c>
      <c r="W643" t="s">
        <v>2044</v>
      </c>
    </row>
    <row r="644" spans="1:23" x14ac:dyDescent="0.3">
      <c r="A644">
        <v>642</v>
      </c>
      <c r="B644" t="s">
        <v>1324</v>
      </c>
      <c r="C644" s="2" t="s">
        <v>1325</v>
      </c>
      <c r="D644" s="5">
        <v>9200</v>
      </c>
      <c r="E644" s="5">
        <v>13382</v>
      </c>
      <c r="F644" s="3">
        <f>D644*0.7464</f>
        <v>6866.8799999999992</v>
      </c>
      <c r="G644" s="3">
        <f>E644*0.7464</f>
        <v>9988.3247999999985</v>
      </c>
      <c r="H644" s="6">
        <f t="shared" si="133"/>
        <v>3121.4447999999993</v>
      </c>
      <c r="I644" s="26">
        <f t="shared" si="134"/>
        <v>1.4545652173913044</v>
      </c>
      <c r="J644" t="s">
        <v>18</v>
      </c>
      <c r="K644">
        <v>129</v>
      </c>
      <c r="L644" s="7">
        <f t="shared" si="135"/>
        <v>53.23162790697674</v>
      </c>
      <c r="M644" t="s">
        <v>13</v>
      </c>
      <c r="N644" t="s">
        <v>14</v>
      </c>
      <c r="O644">
        <v>1545026400</v>
      </c>
      <c r="P644">
        <v>1545804000</v>
      </c>
      <c r="Q644" s="15">
        <f t="shared" si="136"/>
        <v>43875.25</v>
      </c>
      <c r="R644" s="11">
        <f t="shared" si="137"/>
        <v>43884.25</v>
      </c>
      <c r="S644" t="b">
        <v>0</v>
      </c>
      <c r="T644" t="b">
        <v>0</v>
      </c>
      <c r="U644" t="s">
        <v>63</v>
      </c>
      <c r="V644" t="s">
        <v>2041</v>
      </c>
      <c r="W644" t="s">
        <v>2050</v>
      </c>
    </row>
    <row r="645" spans="1:23" x14ac:dyDescent="0.3">
      <c r="A645">
        <v>643</v>
      </c>
      <c r="B645" t="s">
        <v>1326</v>
      </c>
      <c r="C645" s="2" t="s">
        <v>1327</v>
      </c>
      <c r="D645" s="5">
        <v>14900</v>
      </c>
      <c r="E645" s="5">
        <v>32986</v>
      </c>
      <c r="F645">
        <f>D645</f>
        <v>14900</v>
      </c>
      <c r="G645">
        <f>E645</f>
        <v>32986</v>
      </c>
      <c r="H645" s="6">
        <f t="shared" si="133"/>
        <v>18086</v>
      </c>
      <c r="I645" s="26">
        <f t="shared" si="134"/>
        <v>2.2138255033557046</v>
      </c>
      <c r="J645" t="s">
        <v>18</v>
      </c>
      <c r="K645">
        <v>375</v>
      </c>
      <c r="L645" s="7">
        <f t="shared" si="135"/>
        <v>39.733333333333334</v>
      </c>
      <c r="M645" t="s">
        <v>19</v>
      </c>
      <c r="N645" t="s">
        <v>20</v>
      </c>
      <c r="O645">
        <v>1488348000</v>
      </c>
      <c r="P645">
        <v>1489899600</v>
      </c>
      <c r="Q645" s="15">
        <f t="shared" si="136"/>
        <v>43219.25</v>
      </c>
      <c r="R645" s="11">
        <f t="shared" si="137"/>
        <v>43237.208333333328</v>
      </c>
      <c r="S645" t="b">
        <v>0</v>
      </c>
      <c r="T645" t="b">
        <v>0</v>
      </c>
      <c r="U645" t="s">
        <v>31</v>
      </c>
      <c r="V645" t="s">
        <v>2043</v>
      </c>
      <c r="W645" t="s">
        <v>2044</v>
      </c>
    </row>
    <row r="646" spans="1:23" x14ac:dyDescent="0.3">
      <c r="A646">
        <v>644</v>
      </c>
      <c r="B646" t="s">
        <v>1328</v>
      </c>
      <c r="C646" s="2" t="s">
        <v>1329</v>
      </c>
      <c r="D646" s="5">
        <v>169400</v>
      </c>
      <c r="E646" s="5">
        <v>81984</v>
      </c>
      <c r="F646" s="3">
        <f>D646*0.7464</f>
        <v>126440.15999999999</v>
      </c>
      <c r="G646" s="3">
        <f>E646*0.7464</f>
        <v>61192.857599999996</v>
      </c>
      <c r="H646" s="6">
        <f t="shared" si="133"/>
        <v>-65247.302399999993</v>
      </c>
      <c r="I646" s="26">
        <f t="shared" si="134"/>
        <v>0.48396694214876035</v>
      </c>
      <c r="J646" t="s">
        <v>12</v>
      </c>
      <c r="K646">
        <v>2928</v>
      </c>
      <c r="L646" s="7">
        <f t="shared" si="135"/>
        <v>43.183114754098355</v>
      </c>
      <c r="M646" t="s">
        <v>13</v>
      </c>
      <c r="N646" t="s">
        <v>14</v>
      </c>
      <c r="O646">
        <v>1545112800</v>
      </c>
      <c r="P646">
        <v>1546495200</v>
      </c>
      <c r="Q646" s="15">
        <f t="shared" si="136"/>
        <v>43876.25</v>
      </c>
      <c r="R646" s="11">
        <f t="shared" si="137"/>
        <v>43892.25</v>
      </c>
      <c r="S646" t="b">
        <v>0</v>
      </c>
      <c r="T646" t="b">
        <v>0</v>
      </c>
      <c r="U646" t="s">
        <v>31</v>
      </c>
      <c r="V646" t="s">
        <v>2043</v>
      </c>
      <c r="W646" t="s">
        <v>2044</v>
      </c>
    </row>
    <row r="647" spans="1:23" x14ac:dyDescent="0.3">
      <c r="A647">
        <v>645</v>
      </c>
      <c r="B647" t="s">
        <v>1330</v>
      </c>
      <c r="C647" s="2" t="s">
        <v>1331</v>
      </c>
      <c r="D647" s="5">
        <v>192100</v>
      </c>
      <c r="E647" s="5">
        <v>178483</v>
      </c>
      <c r="F647">
        <f t="shared" ref="F647:G650" si="138">D647</f>
        <v>192100</v>
      </c>
      <c r="G647">
        <f t="shared" si="138"/>
        <v>178483</v>
      </c>
      <c r="H647" s="6">
        <f t="shared" si="133"/>
        <v>-13617</v>
      </c>
      <c r="I647" s="26">
        <f t="shared" si="134"/>
        <v>0.92911504424778757</v>
      </c>
      <c r="J647" t="s">
        <v>12</v>
      </c>
      <c r="K647">
        <v>4697</v>
      </c>
      <c r="L647" s="7">
        <f t="shared" si="135"/>
        <v>40.898445816478606</v>
      </c>
      <c r="M647" t="s">
        <v>19</v>
      </c>
      <c r="N647" t="s">
        <v>20</v>
      </c>
      <c r="O647">
        <v>1537938000</v>
      </c>
      <c r="P647">
        <v>1539752400</v>
      </c>
      <c r="Q647" s="15">
        <f t="shared" si="136"/>
        <v>43793.208333333328</v>
      </c>
      <c r="R647" s="11">
        <f t="shared" si="137"/>
        <v>43814.208333333328</v>
      </c>
      <c r="S647" t="b">
        <v>0</v>
      </c>
      <c r="T647" t="b">
        <v>1</v>
      </c>
      <c r="U647" t="s">
        <v>21</v>
      </c>
      <c r="V647" t="s">
        <v>2039</v>
      </c>
      <c r="W647" t="s">
        <v>2040</v>
      </c>
    </row>
    <row r="648" spans="1:23" x14ac:dyDescent="0.3">
      <c r="A648">
        <v>646</v>
      </c>
      <c r="B648" t="s">
        <v>1332</v>
      </c>
      <c r="C648" s="2" t="s">
        <v>1333</v>
      </c>
      <c r="D648" s="5">
        <v>98700</v>
      </c>
      <c r="E648" s="5">
        <v>87448</v>
      </c>
      <c r="F648">
        <f t="shared" si="138"/>
        <v>98700</v>
      </c>
      <c r="G648">
        <f t="shared" si="138"/>
        <v>87448</v>
      </c>
      <c r="H648" s="6">
        <f t="shared" si="133"/>
        <v>-11252</v>
      </c>
      <c r="I648" s="26">
        <f t="shared" si="134"/>
        <v>0.88599797365754818</v>
      </c>
      <c r="J648" t="s">
        <v>12</v>
      </c>
      <c r="K648">
        <v>2915</v>
      </c>
      <c r="L648" s="7">
        <f t="shared" si="135"/>
        <v>33.859348198970842</v>
      </c>
      <c r="M648" t="s">
        <v>19</v>
      </c>
      <c r="N648" t="s">
        <v>20</v>
      </c>
      <c r="O648">
        <v>1363150800</v>
      </c>
      <c r="P648">
        <v>1364101200</v>
      </c>
      <c r="Q648" s="15">
        <f t="shared" si="136"/>
        <v>41770.208333333336</v>
      </c>
      <c r="R648" s="11">
        <f t="shared" si="137"/>
        <v>41781.208333333336</v>
      </c>
      <c r="S648" t="b">
        <v>0</v>
      </c>
      <c r="T648" t="b">
        <v>0</v>
      </c>
      <c r="U648" t="s">
        <v>87</v>
      </c>
      <c r="V648" t="s">
        <v>2054</v>
      </c>
      <c r="W648" t="s">
        <v>2055</v>
      </c>
    </row>
    <row r="649" spans="1:23" x14ac:dyDescent="0.3">
      <c r="A649">
        <v>647</v>
      </c>
      <c r="B649" t="s">
        <v>1334</v>
      </c>
      <c r="C649" s="2" t="s">
        <v>1335</v>
      </c>
      <c r="D649" s="5">
        <v>4500</v>
      </c>
      <c r="E649" s="5">
        <v>1863</v>
      </c>
      <c r="F649">
        <f t="shared" si="138"/>
        <v>4500</v>
      </c>
      <c r="G649">
        <f t="shared" si="138"/>
        <v>1863</v>
      </c>
      <c r="H649" s="6">
        <f t="shared" si="133"/>
        <v>-2637</v>
      </c>
      <c r="I649" s="26">
        <f t="shared" si="134"/>
        <v>0.41399999999999998</v>
      </c>
      <c r="J649" t="s">
        <v>12</v>
      </c>
      <c r="K649">
        <v>18</v>
      </c>
      <c r="L649" s="7">
        <f t="shared" si="135"/>
        <v>250</v>
      </c>
      <c r="M649" t="s">
        <v>19</v>
      </c>
      <c r="N649" t="s">
        <v>20</v>
      </c>
      <c r="O649">
        <v>1523250000</v>
      </c>
      <c r="P649">
        <v>1525323600</v>
      </c>
      <c r="Q649" s="15">
        <f t="shared" si="136"/>
        <v>43623.208333333328</v>
      </c>
      <c r="R649" s="11">
        <f t="shared" si="137"/>
        <v>43647.208333333328</v>
      </c>
      <c r="S649" t="b">
        <v>0</v>
      </c>
      <c r="T649" t="b">
        <v>0</v>
      </c>
      <c r="U649" t="s">
        <v>204</v>
      </c>
      <c r="V649" t="s">
        <v>2051</v>
      </c>
      <c r="W649" t="s">
        <v>2063</v>
      </c>
    </row>
    <row r="650" spans="1:23" x14ac:dyDescent="0.3">
      <c r="A650">
        <v>648</v>
      </c>
      <c r="B650" t="s">
        <v>1336</v>
      </c>
      <c r="C650" s="2" t="s">
        <v>1337</v>
      </c>
      <c r="D650" s="5">
        <v>98600</v>
      </c>
      <c r="E650" s="5">
        <v>62174</v>
      </c>
      <c r="F650">
        <f t="shared" si="138"/>
        <v>98600</v>
      </c>
      <c r="G650">
        <f t="shared" si="138"/>
        <v>62174</v>
      </c>
      <c r="H650" s="6">
        <f t="shared" si="133"/>
        <v>-36426</v>
      </c>
      <c r="I650" s="26">
        <f t="shared" si="134"/>
        <v>0.63056795131845844</v>
      </c>
      <c r="J650" t="s">
        <v>72</v>
      </c>
      <c r="K650">
        <v>723</v>
      </c>
      <c r="L650" s="7">
        <f t="shared" si="135"/>
        <v>136.3762102351314</v>
      </c>
      <c r="M650" t="s">
        <v>19</v>
      </c>
      <c r="N650" t="s">
        <v>20</v>
      </c>
      <c r="O650">
        <v>1499317200</v>
      </c>
      <c r="P650">
        <v>1500872400</v>
      </c>
      <c r="Q650" s="15">
        <f t="shared" si="136"/>
        <v>43346.208333333328</v>
      </c>
      <c r="R650" s="11">
        <f t="shared" si="137"/>
        <v>43364.208333333328</v>
      </c>
      <c r="S650" t="b">
        <v>1</v>
      </c>
      <c r="T650" t="b">
        <v>0</v>
      </c>
      <c r="U650" t="s">
        <v>15</v>
      </c>
      <c r="V650" t="s">
        <v>2037</v>
      </c>
      <c r="W650" t="s">
        <v>2038</v>
      </c>
    </row>
    <row r="651" spans="1:23" x14ac:dyDescent="0.3">
      <c r="A651">
        <v>649</v>
      </c>
      <c r="B651" t="s">
        <v>1338</v>
      </c>
      <c r="C651" s="2" t="s">
        <v>1339</v>
      </c>
      <c r="D651" s="5">
        <v>121700</v>
      </c>
      <c r="E651" s="5">
        <v>59003</v>
      </c>
      <c r="F651" s="3">
        <f>D651*1.08452</f>
        <v>131986.084</v>
      </c>
      <c r="G651" s="3">
        <f>E651*1.08452</f>
        <v>63989.933559999998</v>
      </c>
      <c r="H651" s="6">
        <f t="shared" si="133"/>
        <v>-67996.150439999998</v>
      </c>
      <c r="I651" s="26">
        <f t="shared" si="134"/>
        <v>0.48482333607230893</v>
      </c>
      <c r="J651" t="s">
        <v>12</v>
      </c>
      <c r="K651">
        <v>602</v>
      </c>
      <c r="L651" s="7">
        <f t="shared" si="135"/>
        <v>219.24598671096345</v>
      </c>
      <c r="M651" t="s">
        <v>96</v>
      </c>
      <c r="N651" t="s">
        <v>97</v>
      </c>
      <c r="O651">
        <v>1287550800</v>
      </c>
      <c r="P651">
        <v>1288501200</v>
      </c>
      <c r="Q651" s="15">
        <f t="shared" si="136"/>
        <v>40895.208333333336</v>
      </c>
      <c r="R651" s="11">
        <f t="shared" si="137"/>
        <v>40906.208333333336</v>
      </c>
      <c r="S651" t="b">
        <v>1</v>
      </c>
      <c r="T651" t="b">
        <v>1</v>
      </c>
      <c r="U651" t="s">
        <v>31</v>
      </c>
      <c r="V651" t="s">
        <v>2043</v>
      </c>
      <c r="W651" t="s">
        <v>2044</v>
      </c>
    </row>
    <row r="652" spans="1:23" x14ac:dyDescent="0.3">
      <c r="A652">
        <v>650</v>
      </c>
      <c r="B652" t="s">
        <v>1340</v>
      </c>
      <c r="C652" s="2" t="s">
        <v>1341</v>
      </c>
      <c r="D652" s="5">
        <v>100</v>
      </c>
      <c r="E652" s="5">
        <v>2</v>
      </c>
      <c r="F652">
        <f>D652</f>
        <v>100</v>
      </c>
      <c r="G652">
        <f>E652</f>
        <v>2</v>
      </c>
      <c r="H652" s="6">
        <f t="shared" si="133"/>
        <v>-98</v>
      </c>
      <c r="I652" s="26">
        <f t="shared" si="134"/>
        <v>0.02</v>
      </c>
      <c r="J652" t="s">
        <v>12</v>
      </c>
      <c r="K652">
        <v>1</v>
      </c>
      <c r="L652" s="7">
        <f t="shared" si="135"/>
        <v>100</v>
      </c>
      <c r="M652" t="s">
        <v>19</v>
      </c>
      <c r="N652" t="s">
        <v>20</v>
      </c>
      <c r="O652">
        <v>1404795600</v>
      </c>
      <c r="P652">
        <v>1407128400</v>
      </c>
      <c r="Q652" s="15">
        <f t="shared" si="136"/>
        <v>42252.208333333336</v>
      </c>
      <c r="R652" s="11">
        <f t="shared" si="137"/>
        <v>42279.208333333336</v>
      </c>
      <c r="S652" t="b">
        <v>0</v>
      </c>
      <c r="T652" t="b">
        <v>0</v>
      </c>
      <c r="U652" t="s">
        <v>157</v>
      </c>
      <c r="V652" t="s">
        <v>2039</v>
      </c>
      <c r="W652" t="s">
        <v>2062</v>
      </c>
    </row>
    <row r="653" spans="1:23" x14ac:dyDescent="0.3">
      <c r="A653">
        <v>651</v>
      </c>
      <c r="B653" t="s">
        <v>1342</v>
      </c>
      <c r="C653" s="2" t="s">
        <v>1343</v>
      </c>
      <c r="D653" s="5">
        <v>196700</v>
      </c>
      <c r="E653" s="5">
        <v>174039</v>
      </c>
      <c r="F653" s="3">
        <f>D653*1.07255</f>
        <v>210970.58499999999</v>
      </c>
      <c r="G653" s="3">
        <f>E653*1.07255</f>
        <v>186665.52944999997</v>
      </c>
      <c r="H653" s="6">
        <f t="shared" si="133"/>
        <v>-24305.055550000019</v>
      </c>
      <c r="I653" s="26">
        <f t="shared" si="134"/>
        <v>0.88479410269445846</v>
      </c>
      <c r="J653" t="s">
        <v>12</v>
      </c>
      <c r="K653">
        <v>3868</v>
      </c>
      <c r="L653" s="7">
        <f t="shared" si="135"/>
        <v>54.54255041365046</v>
      </c>
      <c r="M653" t="s">
        <v>105</v>
      </c>
      <c r="N653" t="s">
        <v>106</v>
      </c>
      <c r="O653">
        <v>1393048800</v>
      </c>
      <c r="P653">
        <v>1394344800</v>
      </c>
      <c r="Q653" s="15">
        <f t="shared" si="136"/>
        <v>42116.25</v>
      </c>
      <c r="R653" s="11">
        <f t="shared" si="137"/>
        <v>42131.25</v>
      </c>
      <c r="S653" t="b">
        <v>0</v>
      </c>
      <c r="T653" t="b">
        <v>0</v>
      </c>
      <c r="U653" t="s">
        <v>98</v>
      </c>
      <c r="V653" t="s">
        <v>2045</v>
      </c>
      <c r="W653" t="s">
        <v>2056</v>
      </c>
    </row>
    <row r="654" spans="1:23" x14ac:dyDescent="0.3">
      <c r="A654">
        <v>652</v>
      </c>
      <c r="B654" t="s">
        <v>1344</v>
      </c>
      <c r="C654" s="2" t="s">
        <v>1345</v>
      </c>
      <c r="D654" s="5">
        <v>10000</v>
      </c>
      <c r="E654" s="5">
        <v>12684</v>
      </c>
      <c r="F654">
        <f t="shared" ref="F654:G657" si="139">D654</f>
        <v>10000</v>
      </c>
      <c r="G654">
        <f t="shared" si="139"/>
        <v>12684</v>
      </c>
      <c r="H654" s="6">
        <f t="shared" si="133"/>
        <v>2684</v>
      </c>
      <c r="I654" s="26">
        <f t="shared" si="134"/>
        <v>1.2684</v>
      </c>
      <c r="J654" t="s">
        <v>18</v>
      </c>
      <c r="K654">
        <v>409</v>
      </c>
      <c r="L654" s="7">
        <f t="shared" si="135"/>
        <v>24.449877750611247</v>
      </c>
      <c r="M654" t="s">
        <v>19</v>
      </c>
      <c r="N654" t="s">
        <v>20</v>
      </c>
      <c r="O654">
        <v>1470373200</v>
      </c>
      <c r="P654">
        <v>1474088400</v>
      </c>
      <c r="Q654" s="15">
        <f t="shared" si="136"/>
        <v>43011.208333333328</v>
      </c>
      <c r="R654" s="11">
        <f t="shared" si="137"/>
        <v>43054.208333333328</v>
      </c>
      <c r="S654" t="b">
        <v>0</v>
      </c>
      <c r="T654" t="b">
        <v>0</v>
      </c>
      <c r="U654" t="s">
        <v>26</v>
      </c>
      <c r="V654" t="s">
        <v>2041</v>
      </c>
      <c r="W654" t="s">
        <v>2042</v>
      </c>
    </row>
    <row r="655" spans="1:23" ht="31.2" x14ac:dyDescent="0.3">
      <c r="A655">
        <v>653</v>
      </c>
      <c r="B655" t="s">
        <v>1346</v>
      </c>
      <c r="C655" s="2" t="s">
        <v>1347</v>
      </c>
      <c r="D655" s="5">
        <v>600</v>
      </c>
      <c r="E655" s="5">
        <v>14033</v>
      </c>
      <c r="F655">
        <f t="shared" si="139"/>
        <v>600</v>
      </c>
      <c r="G655">
        <f t="shared" si="139"/>
        <v>14033</v>
      </c>
      <c r="H655" s="6">
        <f t="shared" si="133"/>
        <v>13433</v>
      </c>
      <c r="I655" s="26">
        <f t="shared" si="134"/>
        <v>23.388333333333332</v>
      </c>
      <c r="J655" t="s">
        <v>18</v>
      </c>
      <c r="K655">
        <v>234</v>
      </c>
      <c r="L655" s="7">
        <f t="shared" si="135"/>
        <v>2.5641025641025643</v>
      </c>
      <c r="M655" t="s">
        <v>19</v>
      </c>
      <c r="N655" t="s">
        <v>20</v>
      </c>
      <c r="O655">
        <v>1460091600</v>
      </c>
      <c r="P655">
        <v>1460264400</v>
      </c>
      <c r="Q655" s="15">
        <f t="shared" si="136"/>
        <v>42892.208333333328</v>
      </c>
      <c r="R655" s="11">
        <f t="shared" si="137"/>
        <v>42894.208333333328</v>
      </c>
      <c r="S655" t="b">
        <v>0</v>
      </c>
      <c r="T655" t="b">
        <v>0</v>
      </c>
      <c r="U655" t="s">
        <v>26</v>
      </c>
      <c r="V655" t="s">
        <v>2041</v>
      </c>
      <c r="W655" t="s">
        <v>2042</v>
      </c>
    </row>
    <row r="656" spans="1:23" x14ac:dyDescent="0.3">
      <c r="A656">
        <v>654</v>
      </c>
      <c r="B656" t="s">
        <v>1348</v>
      </c>
      <c r="C656" s="2" t="s">
        <v>1349</v>
      </c>
      <c r="D656" s="5">
        <v>35000</v>
      </c>
      <c r="E656" s="5">
        <v>177936</v>
      </c>
      <c r="F656">
        <f t="shared" si="139"/>
        <v>35000</v>
      </c>
      <c r="G656">
        <f t="shared" si="139"/>
        <v>177936</v>
      </c>
      <c r="H656" s="6">
        <f t="shared" si="133"/>
        <v>142936</v>
      </c>
      <c r="I656" s="26">
        <f t="shared" si="134"/>
        <v>5.0838857142857146</v>
      </c>
      <c r="J656" t="s">
        <v>18</v>
      </c>
      <c r="K656">
        <v>3016</v>
      </c>
      <c r="L656" s="7">
        <f t="shared" si="135"/>
        <v>11.604774535809019</v>
      </c>
      <c r="M656" t="s">
        <v>19</v>
      </c>
      <c r="N656" t="s">
        <v>20</v>
      </c>
      <c r="O656">
        <v>1440392400</v>
      </c>
      <c r="P656">
        <v>1440824400</v>
      </c>
      <c r="Q656" s="15">
        <f t="shared" si="136"/>
        <v>42664.208333333328</v>
      </c>
      <c r="R656" s="11">
        <f t="shared" si="137"/>
        <v>42669.208333333328</v>
      </c>
      <c r="S656" t="b">
        <v>0</v>
      </c>
      <c r="T656" t="b">
        <v>0</v>
      </c>
      <c r="U656" t="s">
        <v>146</v>
      </c>
      <c r="V656" t="s">
        <v>2039</v>
      </c>
      <c r="W656" t="s">
        <v>2061</v>
      </c>
    </row>
    <row r="657" spans="1:23" x14ac:dyDescent="0.3">
      <c r="A657">
        <v>655</v>
      </c>
      <c r="B657" t="s">
        <v>1350</v>
      </c>
      <c r="C657" s="2" t="s">
        <v>1351</v>
      </c>
      <c r="D657" s="5">
        <v>6900</v>
      </c>
      <c r="E657" s="5">
        <v>13212</v>
      </c>
      <c r="F657">
        <f t="shared" si="139"/>
        <v>6900</v>
      </c>
      <c r="G657">
        <f t="shared" si="139"/>
        <v>13212</v>
      </c>
      <c r="H657" s="6">
        <f t="shared" si="133"/>
        <v>6312</v>
      </c>
      <c r="I657" s="26">
        <f t="shared" si="134"/>
        <v>1.9147826086956521</v>
      </c>
      <c r="J657" t="s">
        <v>18</v>
      </c>
      <c r="K657">
        <v>264</v>
      </c>
      <c r="L657" s="7">
        <f t="shared" si="135"/>
        <v>26.136363636363637</v>
      </c>
      <c r="M657" t="s">
        <v>19</v>
      </c>
      <c r="N657" t="s">
        <v>20</v>
      </c>
      <c r="O657">
        <v>1488434400</v>
      </c>
      <c r="P657">
        <v>1489554000</v>
      </c>
      <c r="Q657" s="15">
        <f t="shared" si="136"/>
        <v>43220.25</v>
      </c>
      <c r="R657" s="11">
        <f t="shared" si="137"/>
        <v>43233.208333333328</v>
      </c>
      <c r="S657" t="b">
        <v>1</v>
      </c>
      <c r="T657" t="b">
        <v>0</v>
      </c>
      <c r="U657" t="s">
        <v>120</v>
      </c>
      <c r="V657" t="s">
        <v>2058</v>
      </c>
      <c r="W657" t="s">
        <v>2059</v>
      </c>
    </row>
    <row r="658" spans="1:23" ht="31.2" x14ac:dyDescent="0.3">
      <c r="A658">
        <v>656</v>
      </c>
      <c r="B658" t="s">
        <v>1352</v>
      </c>
      <c r="C658" s="2" t="s">
        <v>1353</v>
      </c>
      <c r="D658" s="5">
        <v>118400</v>
      </c>
      <c r="E658" s="5">
        <v>49879</v>
      </c>
      <c r="F658" s="3">
        <f>D658*0.6956</f>
        <v>82359.039999999994</v>
      </c>
      <c r="G658" s="3">
        <f>E658*0.6956</f>
        <v>34695.832399999999</v>
      </c>
      <c r="H658" s="6">
        <f t="shared" si="133"/>
        <v>-47663.207599999994</v>
      </c>
      <c r="I658" s="26">
        <f t="shared" si="134"/>
        <v>0.42127533783783788</v>
      </c>
      <c r="J658" t="s">
        <v>12</v>
      </c>
      <c r="K658">
        <v>504</v>
      </c>
      <c r="L658" s="7">
        <f t="shared" si="135"/>
        <v>163.41079365079364</v>
      </c>
      <c r="M658" t="s">
        <v>24</v>
      </c>
      <c r="N658" t="s">
        <v>25</v>
      </c>
      <c r="O658">
        <v>1514440800</v>
      </c>
      <c r="P658">
        <v>1514872800</v>
      </c>
      <c r="Q658" s="15">
        <f t="shared" si="136"/>
        <v>43521.25</v>
      </c>
      <c r="R658" s="11">
        <f t="shared" si="137"/>
        <v>43526.25</v>
      </c>
      <c r="S658" t="b">
        <v>0</v>
      </c>
      <c r="T658" t="b">
        <v>0</v>
      </c>
      <c r="U658" t="s">
        <v>15</v>
      </c>
      <c r="V658" t="s">
        <v>2037</v>
      </c>
      <c r="W658" t="s">
        <v>2038</v>
      </c>
    </row>
    <row r="659" spans="1:23" x14ac:dyDescent="0.3">
      <c r="A659">
        <v>657</v>
      </c>
      <c r="B659" t="s">
        <v>1354</v>
      </c>
      <c r="C659" s="2" t="s">
        <v>1355</v>
      </c>
      <c r="D659" s="5">
        <v>10000</v>
      </c>
      <c r="E659" s="5">
        <v>824</v>
      </c>
      <c r="F659">
        <f>D659</f>
        <v>10000</v>
      </c>
      <c r="G659">
        <f>E659</f>
        <v>824</v>
      </c>
      <c r="H659" s="6">
        <f t="shared" si="133"/>
        <v>-9176</v>
      </c>
      <c r="I659" s="26">
        <f t="shared" si="134"/>
        <v>8.2400000000000001E-2</v>
      </c>
      <c r="J659" t="s">
        <v>12</v>
      </c>
      <c r="K659">
        <v>14</v>
      </c>
      <c r="L659" s="7">
        <f t="shared" si="135"/>
        <v>714.28571428571433</v>
      </c>
      <c r="M659" t="s">
        <v>19</v>
      </c>
      <c r="N659" t="s">
        <v>20</v>
      </c>
      <c r="O659">
        <v>1514354400</v>
      </c>
      <c r="P659">
        <v>1515736800</v>
      </c>
      <c r="Q659" s="15">
        <f t="shared" si="136"/>
        <v>43520.25</v>
      </c>
      <c r="R659" s="11">
        <f t="shared" si="137"/>
        <v>43536.25</v>
      </c>
      <c r="S659" t="b">
        <v>0</v>
      </c>
      <c r="T659" t="b">
        <v>0</v>
      </c>
      <c r="U659" t="s">
        <v>472</v>
      </c>
      <c r="V659" t="s">
        <v>2045</v>
      </c>
      <c r="W659" t="s">
        <v>2067</v>
      </c>
    </row>
    <row r="660" spans="1:23" x14ac:dyDescent="0.3">
      <c r="A660">
        <v>658</v>
      </c>
      <c r="B660" t="s">
        <v>1356</v>
      </c>
      <c r="C660" s="2" t="s">
        <v>1357</v>
      </c>
      <c r="D660" s="5">
        <v>52600</v>
      </c>
      <c r="E660" s="5">
        <v>31594</v>
      </c>
      <c r="F660">
        <f>D660</f>
        <v>52600</v>
      </c>
      <c r="G660">
        <f>E660</f>
        <v>31594</v>
      </c>
      <c r="H660" s="6">
        <f t="shared" si="133"/>
        <v>-21006</v>
      </c>
      <c r="I660" s="26">
        <f t="shared" si="134"/>
        <v>0.60064638783269964</v>
      </c>
      <c r="J660" t="s">
        <v>72</v>
      </c>
      <c r="K660">
        <v>390</v>
      </c>
      <c r="L660" s="7">
        <f t="shared" si="135"/>
        <v>134.87179487179486</v>
      </c>
      <c r="M660" t="s">
        <v>19</v>
      </c>
      <c r="N660" t="s">
        <v>20</v>
      </c>
      <c r="O660">
        <v>1440910800</v>
      </c>
      <c r="P660">
        <v>1442898000</v>
      </c>
      <c r="Q660" s="15">
        <f t="shared" si="136"/>
        <v>42670.208333333328</v>
      </c>
      <c r="R660" s="11">
        <f t="shared" si="137"/>
        <v>42693.208333333328</v>
      </c>
      <c r="S660" t="b">
        <v>0</v>
      </c>
      <c r="T660" t="b">
        <v>0</v>
      </c>
      <c r="U660" t="s">
        <v>21</v>
      </c>
      <c r="V660" t="s">
        <v>2039</v>
      </c>
      <c r="W660" t="s">
        <v>2040</v>
      </c>
    </row>
    <row r="661" spans="1:23" x14ac:dyDescent="0.3">
      <c r="A661">
        <v>659</v>
      </c>
      <c r="B661" t="s">
        <v>1358</v>
      </c>
      <c r="C661" s="2" t="s">
        <v>1359</v>
      </c>
      <c r="D661" s="5">
        <v>120700</v>
      </c>
      <c r="E661" s="5">
        <v>57010</v>
      </c>
      <c r="F661" s="3">
        <f>D661*1.20458</f>
        <v>145392.80600000001</v>
      </c>
      <c r="G661" s="3">
        <f>E661*1.20458</f>
        <v>68673.105800000005</v>
      </c>
      <c r="H661" s="6">
        <f t="shared" si="133"/>
        <v>-76719.700200000007</v>
      </c>
      <c r="I661" s="26">
        <f t="shared" si="134"/>
        <v>0.47232808616404309</v>
      </c>
      <c r="J661" t="s">
        <v>12</v>
      </c>
      <c r="K661">
        <v>750</v>
      </c>
      <c r="L661" s="7">
        <f t="shared" si="135"/>
        <v>193.85707466666668</v>
      </c>
      <c r="M661" t="s">
        <v>38</v>
      </c>
      <c r="N661" t="s">
        <v>39</v>
      </c>
      <c r="O661">
        <v>1296108000</v>
      </c>
      <c r="P661">
        <v>1296194400</v>
      </c>
      <c r="Q661" s="15">
        <f t="shared" si="136"/>
        <v>40994.25</v>
      </c>
      <c r="R661" s="11">
        <f t="shared" si="137"/>
        <v>40995.25</v>
      </c>
      <c r="S661" t="b">
        <v>0</v>
      </c>
      <c r="T661" t="b">
        <v>0</v>
      </c>
      <c r="U661" t="s">
        <v>40</v>
      </c>
      <c r="V661" t="s">
        <v>2045</v>
      </c>
      <c r="W661" t="s">
        <v>2046</v>
      </c>
    </row>
    <row r="662" spans="1:23" x14ac:dyDescent="0.3">
      <c r="A662">
        <v>660</v>
      </c>
      <c r="B662" t="s">
        <v>1360</v>
      </c>
      <c r="C662" s="2" t="s">
        <v>1361</v>
      </c>
      <c r="D662" s="5">
        <v>9100</v>
      </c>
      <c r="E662" s="5">
        <v>7438</v>
      </c>
      <c r="F662">
        <f>D662</f>
        <v>9100</v>
      </c>
      <c r="G662">
        <f>E662</f>
        <v>7438</v>
      </c>
      <c r="H662" s="6">
        <f t="shared" si="133"/>
        <v>-1662</v>
      </c>
      <c r="I662" s="26">
        <f t="shared" si="134"/>
        <v>0.81736263736263737</v>
      </c>
      <c r="J662" t="s">
        <v>12</v>
      </c>
      <c r="K662">
        <v>77</v>
      </c>
      <c r="L662" s="7">
        <f t="shared" si="135"/>
        <v>118.18181818181819</v>
      </c>
      <c r="M662" t="s">
        <v>19</v>
      </c>
      <c r="N662" t="s">
        <v>20</v>
      </c>
      <c r="O662">
        <v>1440133200</v>
      </c>
      <c r="P662">
        <v>1440910800</v>
      </c>
      <c r="Q662" s="15">
        <f t="shared" si="136"/>
        <v>42661.208333333328</v>
      </c>
      <c r="R662" s="11">
        <f t="shared" si="137"/>
        <v>42670.208333333328</v>
      </c>
      <c r="S662" t="b">
        <v>1</v>
      </c>
      <c r="T662" t="b">
        <v>0</v>
      </c>
      <c r="U662" t="s">
        <v>31</v>
      </c>
      <c r="V662" t="s">
        <v>2043</v>
      </c>
      <c r="W662" t="s">
        <v>2044</v>
      </c>
    </row>
    <row r="663" spans="1:23" x14ac:dyDescent="0.3">
      <c r="A663">
        <v>661</v>
      </c>
      <c r="B663" t="s">
        <v>1362</v>
      </c>
      <c r="C663" s="2" t="s">
        <v>1363</v>
      </c>
      <c r="D663" s="5">
        <v>106800</v>
      </c>
      <c r="E663" s="5">
        <v>57872</v>
      </c>
      <c r="F663" s="3">
        <f>D663*0.144105</f>
        <v>15390.414000000001</v>
      </c>
      <c r="G663" s="3">
        <f>E663*0.144105</f>
        <v>8339.6445600000006</v>
      </c>
      <c r="H663" s="6">
        <f t="shared" si="133"/>
        <v>-7050.76944</v>
      </c>
      <c r="I663" s="26">
        <f t="shared" si="134"/>
        <v>0.54187265917603</v>
      </c>
      <c r="J663" t="s">
        <v>12</v>
      </c>
      <c r="K663">
        <v>752</v>
      </c>
      <c r="L663" s="7">
        <f t="shared" si="135"/>
        <v>20.465976063829789</v>
      </c>
      <c r="M663" t="s">
        <v>34</v>
      </c>
      <c r="N663" t="s">
        <v>35</v>
      </c>
      <c r="O663">
        <v>1332910800</v>
      </c>
      <c r="P663">
        <v>1335502800</v>
      </c>
      <c r="Q663" s="15">
        <f t="shared" si="136"/>
        <v>41420.208333333336</v>
      </c>
      <c r="R663" s="11">
        <f t="shared" si="137"/>
        <v>41450.208333333336</v>
      </c>
      <c r="S663" t="b">
        <v>0</v>
      </c>
      <c r="T663" t="b">
        <v>0</v>
      </c>
      <c r="U663" t="s">
        <v>157</v>
      </c>
      <c r="V663" t="s">
        <v>2039</v>
      </c>
      <c r="W663" t="s">
        <v>2062</v>
      </c>
    </row>
    <row r="664" spans="1:23" x14ac:dyDescent="0.3">
      <c r="A664">
        <v>662</v>
      </c>
      <c r="B664" t="s">
        <v>1364</v>
      </c>
      <c r="C664" s="2" t="s">
        <v>1365</v>
      </c>
      <c r="D664" s="5">
        <v>9100</v>
      </c>
      <c r="E664" s="5">
        <v>8906</v>
      </c>
      <c r="F664">
        <f t="shared" ref="F664:G670" si="140">D664</f>
        <v>9100</v>
      </c>
      <c r="G664">
        <f t="shared" si="140"/>
        <v>8906</v>
      </c>
      <c r="H664" s="6">
        <f t="shared" si="133"/>
        <v>-194</v>
      </c>
      <c r="I664" s="26">
        <f t="shared" si="134"/>
        <v>0.97868131868131869</v>
      </c>
      <c r="J664" t="s">
        <v>12</v>
      </c>
      <c r="K664">
        <v>131</v>
      </c>
      <c r="L664" s="7">
        <f t="shared" si="135"/>
        <v>69.465648854961827</v>
      </c>
      <c r="M664" t="s">
        <v>19</v>
      </c>
      <c r="N664" t="s">
        <v>20</v>
      </c>
      <c r="O664">
        <v>1544335200</v>
      </c>
      <c r="P664">
        <v>1544680800</v>
      </c>
      <c r="Q664" s="15">
        <f t="shared" si="136"/>
        <v>43867.25</v>
      </c>
      <c r="R664" s="11">
        <f t="shared" si="137"/>
        <v>43871.25</v>
      </c>
      <c r="S664" t="b">
        <v>0</v>
      </c>
      <c r="T664" t="b">
        <v>0</v>
      </c>
      <c r="U664" t="s">
        <v>31</v>
      </c>
      <c r="V664" t="s">
        <v>2043</v>
      </c>
      <c r="W664" t="s">
        <v>2044</v>
      </c>
    </row>
    <row r="665" spans="1:23" x14ac:dyDescent="0.3">
      <c r="A665">
        <v>663</v>
      </c>
      <c r="B665" t="s">
        <v>1366</v>
      </c>
      <c r="C665" s="2" t="s">
        <v>1367</v>
      </c>
      <c r="D665" s="5">
        <v>10000</v>
      </c>
      <c r="E665" s="5">
        <v>7724</v>
      </c>
      <c r="F665">
        <f t="shared" si="140"/>
        <v>10000</v>
      </c>
      <c r="G665">
        <f t="shared" si="140"/>
        <v>7724</v>
      </c>
      <c r="H665" s="6">
        <f t="shared" si="133"/>
        <v>-2276</v>
      </c>
      <c r="I665" s="26">
        <f t="shared" si="134"/>
        <v>0.77239999999999998</v>
      </c>
      <c r="J665" t="s">
        <v>12</v>
      </c>
      <c r="K665">
        <v>87</v>
      </c>
      <c r="L665" s="7">
        <f t="shared" si="135"/>
        <v>114.94252873563218</v>
      </c>
      <c r="M665" t="s">
        <v>19</v>
      </c>
      <c r="N665" t="s">
        <v>20</v>
      </c>
      <c r="O665">
        <v>1286427600</v>
      </c>
      <c r="P665">
        <v>1288414800</v>
      </c>
      <c r="Q665" s="15">
        <f t="shared" si="136"/>
        <v>40882.208333333336</v>
      </c>
      <c r="R665" s="11">
        <f t="shared" si="137"/>
        <v>40905.208333333336</v>
      </c>
      <c r="S665" t="b">
        <v>0</v>
      </c>
      <c r="T665" t="b">
        <v>0</v>
      </c>
      <c r="U665" t="s">
        <v>31</v>
      </c>
      <c r="V665" t="s">
        <v>2043</v>
      </c>
      <c r="W665" t="s">
        <v>2044</v>
      </c>
    </row>
    <row r="666" spans="1:23" x14ac:dyDescent="0.3">
      <c r="A666">
        <v>664</v>
      </c>
      <c r="B666" t="s">
        <v>706</v>
      </c>
      <c r="C666" s="2" t="s">
        <v>1368</v>
      </c>
      <c r="D666" s="5">
        <v>79400</v>
      </c>
      <c r="E666" s="5">
        <v>26571</v>
      </c>
      <c r="F666">
        <f t="shared" si="140"/>
        <v>79400</v>
      </c>
      <c r="G666">
        <f t="shared" si="140"/>
        <v>26571</v>
      </c>
      <c r="H666" s="6">
        <f t="shared" si="133"/>
        <v>-52829</v>
      </c>
      <c r="I666" s="26">
        <f t="shared" si="134"/>
        <v>0.33464735516372796</v>
      </c>
      <c r="J666" t="s">
        <v>12</v>
      </c>
      <c r="K666">
        <v>1063</v>
      </c>
      <c r="L666" s="7">
        <f t="shared" si="135"/>
        <v>74.694261523988715</v>
      </c>
      <c r="M666" t="s">
        <v>19</v>
      </c>
      <c r="N666" t="s">
        <v>20</v>
      </c>
      <c r="O666">
        <v>1329717600</v>
      </c>
      <c r="P666">
        <v>1330581600</v>
      </c>
      <c r="Q666" s="15">
        <f t="shared" si="136"/>
        <v>41383.25</v>
      </c>
      <c r="R666" s="11">
        <f t="shared" si="137"/>
        <v>41393.25</v>
      </c>
      <c r="S666" t="b">
        <v>0</v>
      </c>
      <c r="T666" t="b">
        <v>0</v>
      </c>
      <c r="U666" t="s">
        <v>157</v>
      </c>
      <c r="V666" t="s">
        <v>2039</v>
      </c>
      <c r="W666" t="s">
        <v>2062</v>
      </c>
    </row>
    <row r="667" spans="1:23" x14ac:dyDescent="0.3">
      <c r="A667">
        <v>665</v>
      </c>
      <c r="B667" t="s">
        <v>1369</v>
      </c>
      <c r="C667" s="2" t="s">
        <v>1370</v>
      </c>
      <c r="D667" s="5">
        <v>5100</v>
      </c>
      <c r="E667" s="5">
        <v>12219</v>
      </c>
      <c r="F667">
        <f t="shared" si="140"/>
        <v>5100</v>
      </c>
      <c r="G667">
        <f t="shared" si="140"/>
        <v>12219</v>
      </c>
      <c r="H667" s="6">
        <f t="shared" si="133"/>
        <v>7119</v>
      </c>
      <c r="I667" s="26">
        <f t="shared" si="134"/>
        <v>2.3958823529411766</v>
      </c>
      <c r="J667" t="s">
        <v>18</v>
      </c>
      <c r="K667">
        <v>272</v>
      </c>
      <c r="L667" s="7">
        <f t="shared" si="135"/>
        <v>18.75</v>
      </c>
      <c r="M667" t="s">
        <v>19</v>
      </c>
      <c r="N667" t="s">
        <v>20</v>
      </c>
      <c r="O667">
        <v>1310187600</v>
      </c>
      <c r="P667">
        <v>1311397200</v>
      </c>
      <c r="Q667" s="15">
        <f t="shared" si="136"/>
        <v>41157.208333333336</v>
      </c>
      <c r="R667" s="11">
        <f t="shared" si="137"/>
        <v>41171.208333333336</v>
      </c>
      <c r="S667" t="b">
        <v>0</v>
      </c>
      <c r="T667" t="b">
        <v>1</v>
      </c>
      <c r="U667" t="s">
        <v>40</v>
      </c>
      <c r="V667" t="s">
        <v>2045</v>
      </c>
      <c r="W667" t="s">
        <v>2046</v>
      </c>
    </row>
    <row r="668" spans="1:23" x14ac:dyDescent="0.3">
      <c r="A668">
        <v>666</v>
      </c>
      <c r="B668" t="s">
        <v>1371</v>
      </c>
      <c r="C668" s="2" t="s">
        <v>1372</v>
      </c>
      <c r="D668" s="5">
        <v>3100</v>
      </c>
      <c r="E668" s="5">
        <v>1985</v>
      </c>
      <c r="F668">
        <f t="shared" si="140"/>
        <v>3100</v>
      </c>
      <c r="G668">
        <f t="shared" si="140"/>
        <v>1985</v>
      </c>
      <c r="H668" s="6">
        <f t="shared" si="133"/>
        <v>-1115</v>
      </c>
      <c r="I668" s="26">
        <f t="shared" si="134"/>
        <v>0.64032258064516134</v>
      </c>
      <c r="J668" t="s">
        <v>72</v>
      </c>
      <c r="K668">
        <v>25</v>
      </c>
      <c r="L668" s="7">
        <f t="shared" si="135"/>
        <v>124</v>
      </c>
      <c r="M668" t="s">
        <v>19</v>
      </c>
      <c r="N668" t="s">
        <v>20</v>
      </c>
      <c r="O668">
        <v>1377838800</v>
      </c>
      <c r="P668">
        <v>1378357200</v>
      </c>
      <c r="Q668" s="15">
        <f t="shared" si="136"/>
        <v>41940.208333333336</v>
      </c>
      <c r="R668" s="11">
        <f t="shared" si="137"/>
        <v>41946.208333333336</v>
      </c>
      <c r="S668" t="b">
        <v>0</v>
      </c>
      <c r="T668" t="b">
        <v>1</v>
      </c>
      <c r="U668" t="s">
        <v>31</v>
      </c>
      <c r="V668" t="s">
        <v>2043</v>
      </c>
      <c r="W668" t="s">
        <v>2044</v>
      </c>
    </row>
    <row r="669" spans="1:23" ht="31.2" x14ac:dyDescent="0.3">
      <c r="A669">
        <v>667</v>
      </c>
      <c r="B669" t="s">
        <v>1373</v>
      </c>
      <c r="C669" s="2" t="s">
        <v>1374</v>
      </c>
      <c r="D669" s="5">
        <v>6900</v>
      </c>
      <c r="E669" s="5">
        <v>12155</v>
      </c>
      <c r="F669">
        <f t="shared" si="140"/>
        <v>6900</v>
      </c>
      <c r="G669">
        <f t="shared" si="140"/>
        <v>12155</v>
      </c>
      <c r="H669" s="6">
        <f t="shared" si="133"/>
        <v>5255</v>
      </c>
      <c r="I669" s="26">
        <f t="shared" si="134"/>
        <v>1.7615942028985507</v>
      </c>
      <c r="J669" t="s">
        <v>18</v>
      </c>
      <c r="K669">
        <v>419</v>
      </c>
      <c r="L669" s="7">
        <f t="shared" si="135"/>
        <v>16.467780429594271</v>
      </c>
      <c r="M669" t="s">
        <v>19</v>
      </c>
      <c r="N669" t="s">
        <v>20</v>
      </c>
      <c r="O669">
        <v>1410325200</v>
      </c>
      <c r="P669">
        <v>1411102800</v>
      </c>
      <c r="Q669" s="15">
        <f t="shared" si="136"/>
        <v>42316.208333333336</v>
      </c>
      <c r="R669" s="11">
        <f t="shared" si="137"/>
        <v>42325.208333333336</v>
      </c>
      <c r="S669" t="b">
        <v>0</v>
      </c>
      <c r="T669" t="b">
        <v>0</v>
      </c>
      <c r="U669" t="s">
        <v>1027</v>
      </c>
      <c r="V669" t="s">
        <v>2068</v>
      </c>
      <c r="W669" t="s">
        <v>2069</v>
      </c>
    </row>
    <row r="670" spans="1:23" ht="31.2" x14ac:dyDescent="0.3">
      <c r="A670">
        <v>668</v>
      </c>
      <c r="B670" t="s">
        <v>1375</v>
      </c>
      <c r="C670" s="2" t="s">
        <v>1376</v>
      </c>
      <c r="D670" s="5">
        <v>27500</v>
      </c>
      <c r="E670" s="5">
        <v>5593</v>
      </c>
      <c r="F670">
        <f t="shared" si="140"/>
        <v>27500</v>
      </c>
      <c r="G670">
        <f t="shared" si="140"/>
        <v>5593</v>
      </c>
      <c r="H670" s="6">
        <f t="shared" si="133"/>
        <v>-21907</v>
      </c>
      <c r="I670" s="26">
        <f t="shared" si="134"/>
        <v>0.20338181818181819</v>
      </c>
      <c r="J670" t="s">
        <v>12</v>
      </c>
      <c r="K670">
        <v>76</v>
      </c>
      <c r="L670" s="7">
        <f t="shared" si="135"/>
        <v>361.84210526315792</v>
      </c>
      <c r="M670" t="s">
        <v>19</v>
      </c>
      <c r="N670" t="s">
        <v>20</v>
      </c>
      <c r="O670">
        <v>1343797200</v>
      </c>
      <c r="P670">
        <v>1344834000</v>
      </c>
      <c r="Q670" s="15">
        <f t="shared" si="136"/>
        <v>41546.208333333336</v>
      </c>
      <c r="R670" s="11">
        <f t="shared" si="137"/>
        <v>41558.208333333336</v>
      </c>
      <c r="S670" t="b">
        <v>0</v>
      </c>
      <c r="T670" t="b">
        <v>0</v>
      </c>
      <c r="U670" t="s">
        <v>31</v>
      </c>
      <c r="V670" t="s">
        <v>2043</v>
      </c>
      <c r="W670" t="s">
        <v>2044</v>
      </c>
    </row>
    <row r="671" spans="1:23" x14ac:dyDescent="0.3">
      <c r="A671">
        <v>669</v>
      </c>
      <c r="B671" t="s">
        <v>1377</v>
      </c>
      <c r="C671" s="2" t="s">
        <v>1378</v>
      </c>
      <c r="D671" s="5">
        <v>48800</v>
      </c>
      <c r="E671" s="5">
        <v>175020</v>
      </c>
      <c r="F671" s="3">
        <f>D671*1.07255</f>
        <v>52340.439999999995</v>
      </c>
      <c r="G671" s="3">
        <f>E671*1.07255</f>
        <v>187717.70099999997</v>
      </c>
      <c r="H671" s="6">
        <f t="shared" si="133"/>
        <v>135377.26099999997</v>
      </c>
      <c r="I671" s="26">
        <f t="shared" si="134"/>
        <v>3.5864754098360652</v>
      </c>
      <c r="J671" t="s">
        <v>18</v>
      </c>
      <c r="K671">
        <v>1621</v>
      </c>
      <c r="L671" s="7">
        <f t="shared" si="135"/>
        <v>32.288982109808757</v>
      </c>
      <c r="M671" t="s">
        <v>105</v>
      </c>
      <c r="N671" t="s">
        <v>106</v>
      </c>
      <c r="O671">
        <v>1498453200</v>
      </c>
      <c r="P671">
        <v>1499230800</v>
      </c>
      <c r="Q671" s="15">
        <f t="shared" si="136"/>
        <v>43336.208333333328</v>
      </c>
      <c r="R671" s="11">
        <f t="shared" si="137"/>
        <v>43345.208333333328</v>
      </c>
      <c r="S671" t="b">
        <v>0</v>
      </c>
      <c r="T671" t="b">
        <v>0</v>
      </c>
      <c r="U671" t="s">
        <v>31</v>
      </c>
      <c r="V671" t="s">
        <v>2043</v>
      </c>
      <c r="W671" t="s">
        <v>2044</v>
      </c>
    </row>
    <row r="672" spans="1:23" ht="31.2" x14ac:dyDescent="0.3">
      <c r="A672">
        <v>670</v>
      </c>
      <c r="B672" t="s">
        <v>1332</v>
      </c>
      <c r="C672" s="2" t="s">
        <v>1379</v>
      </c>
      <c r="D672" s="5">
        <v>16200</v>
      </c>
      <c r="E672" s="5">
        <v>75955</v>
      </c>
      <c r="F672">
        <f>D672</f>
        <v>16200</v>
      </c>
      <c r="G672">
        <f>E672</f>
        <v>75955</v>
      </c>
      <c r="H672" s="6">
        <f t="shared" si="133"/>
        <v>59755</v>
      </c>
      <c r="I672" s="26">
        <f t="shared" si="134"/>
        <v>4.6885802469135802</v>
      </c>
      <c r="J672" t="s">
        <v>18</v>
      </c>
      <c r="K672">
        <v>1101</v>
      </c>
      <c r="L672" s="7">
        <f t="shared" si="135"/>
        <v>14.713896457765667</v>
      </c>
      <c r="M672" t="s">
        <v>19</v>
      </c>
      <c r="N672" t="s">
        <v>20</v>
      </c>
      <c r="O672">
        <v>1456380000</v>
      </c>
      <c r="P672">
        <v>1457416800</v>
      </c>
      <c r="Q672" s="15">
        <f t="shared" si="136"/>
        <v>42849.25</v>
      </c>
      <c r="R672" s="11">
        <f t="shared" si="137"/>
        <v>42861.25</v>
      </c>
      <c r="S672" t="b">
        <v>0</v>
      </c>
      <c r="T672" t="b">
        <v>0</v>
      </c>
      <c r="U672" t="s">
        <v>58</v>
      </c>
      <c r="V672" t="s">
        <v>2039</v>
      </c>
      <c r="W672" t="s">
        <v>2049</v>
      </c>
    </row>
    <row r="673" spans="1:23" ht="31.2" x14ac:dyDescent="0.3">
      <c r="A673">
        <v>671</v>
      </c>
      <c r="B673" t="s">
        <v>1380</v>
      </c>
      <c r="C673" s="2" t="s">
        <v>1381</v>
      </c>
      <c r="D673" s="5">
        <v>97600</v>
      </c>
      <c r="E673" s="5">
        <v>119127</v>
      </c>
      <c r="F673">
        <f>D673</f>
        <v>97600</v>
      </c>
      <c r="G673">
        <f>E673</f>
        <v>119127</v>
      </c>
      <c r="H673" s="6">
        <f t="shared" si="133"/>
        <v>21527</v>
      </c>
      <c r="I673" s="26">
        <f t="shared" si="134"/>
        <v>1.220563524590164</v>
      </c>
      <c r="J673" t="s">
        <v>18</v>
      </c>
      <c r="K673">
        <v>1073</v>
      </c>
      <c r="L673" s="7">
        <f t="shared" si="135"/>
        <v>90.959925442684067</v>
      </c>
      <c r="M673" t="s">
        <v>19</v>
      </c>
      <c r="N673" t="s">
        <v>20</v>
      </c>
      <c r="O673">
        <v>1280552400</v>
      </c>
      <c r="P673">
        <v>1280898000</v>
      </c>
      <c r="Q673" s="15">
        <f t="shared" si="136"/>
        <v>40814.208333333336</v>
      </c>
      <c r="R673" s="11">
        <f t="shared" si="137"/>
        <v>40818.208333333336</v>
      </c>
      <c r="S673" t="b">
        <v>0</v>
      </c>
      <c r="T673" t="b">
        <v>1</v>
      </c>
      <c r="U673" t="s">
        <v>31</v>
      </c>
      <c r="V673" t="s">
        <v>2043</v>
      </c>
      <c r="W673" t="s">
        <v>2044</v>
      </c>
    </row>
    <row r="674" spans="1:23" x14ac:dyDescent="0.3">
      <c r="A674">
        <v>672</v>
      </c>
      <c r="B674" t="s">
        <v>1382</v>
      </c>
      <c r="C674" s="2" t="s">
        <v>1383</v>
      </c>
      <c r="D674" s="5">
        <v>197900</v>
      </c>
      <c r="E674" s="5">
        <v>110689</v>
      </c>
      <c r="F674" s="3">
        <f>D674*0.6956</f>
        <v>137659.24</v>
      </c>
      <c r="G674" s="3">
        <f>E674*0.6956</f>
        <v>76995.268400000001</v>
      </c>
      <c r="H674" s="6">
        <f t="shared" si="133"/>
        <v>-60663.97159999999</v>
      </c>
      <c r="I674" s="26">
        <f t="shared" si="134"/>
        <v>0.55931783729156148</v>
      </c>
      <c r="J674" t="s">
        <v>12</v>
      </c>
      <c r="K674">
        <v>4428</v>
      </c>
      <c r="L674" s="7">
        <f t="shared" si="135"/>
        <v>31.0883559168925</v>
      </c>
      <c r="M674" t="s">
        <v>24</v>
      </c>
      <c r="N674" t="s">
        <v>25</v>
      </c>
      <c r="O674">
        <v>1521608400</v>
      </c>
      <c r="P674">
        <v>1522472400</v>
      </c>
      <c r="Q674" s="15">
        <f t="shared" si="136"/>
        <v>43604.208333333328</v>
      </c>
      <c r="R674" s="11">
        <f t="shared" si="137"/>
        <v>43614.208333333328</v>
      </c>
      <c r="S674" t="b">
        <v>0</v>
      </c>
      <c r="T674" t="b">
        <v>0</v>
      </c>
      <c r="U674" t="s">
        <v>31</v>
      </c>
      <c r="V674" t="s">
        <v>2043</v>
      </c>
      <c r="W674" t="s">
        <v>2044</v>
      </c>
    </row>
    <row r="675" spans="1:23" x14ac:dyDescent="0.3">
      <c r="A675">
        <v>673</v>
      </c>
      <c r="B675" t="s">
        <v>1384</v>
      </c>
      <c r="C675" s="2" t="s">
        <v>1385</v>
      </c>
      <c r="D675" s="5">
        <v>5600</v>
      </c>
      <c r="E675" s="5">
        <v>2445</v>
      </c>
      <c r="F675" s="3">
        <f>D675*1.07255</f>
        <v>6006.28</v>
      </c>
      <c r="G675" s="3">
        <f>E675*1.07255</f>
        <v>2622.3847499999997</v>
      </c>
      <c r="H675" s="6">
        <f t="shared" si="133"/>
        <v>-3383.89525</v>
      </c>
      <c r="I675" s="26">
        <f t="shared" si="134"/>
        <v>0.4366071428571428</v>
      </c>
      <c r="J675" t="s">
        <v>12</v>
      </c>
      <c r="K675">
        <v>58</v>
      </c>
      <c r="L675" s="7">
        <f t="shared" si="135"/>
        <v>103.55655172413793</v>
      </c>
      <c r="M675" t="s">
        <v>105</v>
      </c>
      <c r="N675" t="s">
        <v>106</v>
      </c>
      <c r="O675">
        <v>1460696400</v>
      </c>
      <c r="P675">
        <v>1462510800</v>
      </c>
      <c r="Q675" s="15">
        <f t="shared" si="136"/>
        <v>42899.208333333328</v>
      </c>
      <c r="R675" s="11">
        <f t="shared" si="137"/>
        <v>42920.208333333328</v>
      </c>
      <c r="S675" t="b">
        <v>0</v>
      </c>
      <c r="T675" t="b">
        <v>0</v>
      </c>
      <c r="U675" t="s">
        <v>58</v>
      </c>
      <c r="V675" t="s">
        <v>2039</v>
      </c>
      <c r="W675" t="s">
        <v>2049</v>
      </c>
    </row>
    <row r="676" spans="1:23" x14ac:dyDescent="0.3">
      <c r="A676">
        <v>674</v>
      </c>
      <c r="B676" t="s">
        <v>1386</v>
      </c>
      <c r="C676" s="2" t="s">
        <v>1387</v>
      </c>
      <c r="D676" s="5">
        <v>170700</v>
      </c>
      <c r="E676" s="5">
        <v>57250</v>
      </c>
      <c r="F676">
        <f t="shared" ref="F676:F685" si="141">D676</f>
        <v>170700</v>
      </c>
      <c r="G676">
        <f t="shared" ref="G676:G685" si="142">E676</f>
        <v>57250</v>
      </c>
      <c r="H676" s="6">
        <f t="shared" si="133"/>
        <v>-113450</v>
      </c>
      <c r="I676" s="26">
        <f t="shared" si="134"/>
        <v>0.33538371411833628</v>
      </c>
      <c r="J676" t="s">
        <v>72</v>
      </c>
      <c r="K676">
        <v>1218</v>
      </c>
      <c r="L676" s="7">
        <f t="shared" si="135"/>
        <v>140.14778325123152</v>
      </c>
      <c r="M676" t="s">
        <v>19</v>
      </c>
      <c r="N676" t="s">
        <v>20</v>
      </c>
      <c r="O676">
        <v>1313730000</v>
      </c>
      <c r="P676">
        <v>1317790800</v>
      </c>
      <c r="Q676" s="15">
        <f t="shared" si="136"/>
        <v>41198.208333333336</v>
      </c>
      <c r="R676" s="11">
        <f t="shared" si="137"/>
        <v>41245.208333333336</v>
      </c>
      <c r="S676" t="b">
        <v>0</v>
      </c>
      <c r="T676" t="b">
        <v>0</v>
      </c>
      <c r="U676" t="s">
        <v>120</v>
      </c>
      <c r="V676" t="s">
        <v>2058</v>
      </c>
      <c r="W676" t="s">
        <v>2059</v>
      </c>
    </row>
    <row r="677" spans="1:23" x14ac:dyDescent="0.3">
      <c r="A677">
        <v>675</v>
      </c>
      <c r="B677" t="s">
        <v>1388</v>
      </c>
      <c r="C677" s="2" t="s">
        <v>1389</v>
      </c>
      <c r="D677" s="5">
        <v>9700</v>
      </c>
      <c r="E677" s="5">
        <v>11929</v>
      </c>
      <c r="F677">
        <f t="shared" si="141"/>
        <v>9700</v>
      </c>
      <c r="G677">
        <f t="shared" si="142"/>
        <v>11929</v>
      </c>
      <c r="H677" s="6">
        <f t="shared" si="133"/>
        <v>2229</v>
      </c>
      <c r="I677" s="26">
        <f t="shared" si="134"/>
        <v>1.2297938144329896</v>
      </c>
      <c r="J677" t="s">
        <v>18</v>
      </c>
      <c r="K677">
        <v>331</v>
      </c>
      <c r="L677" s="7">
        <f t="shared" si="135"/>
        <v>29.305135951661633</v>
      </c>
      <c r="M677" t="s">
        <v>19</v>
      </c>
      <c r="N677" t="s">
        <v>20</v>
      </c>
      <c r="O677">
        <v>1568178000</v>
      </c>
      <c r="P677">
        <v>1568782800</v>
      </c>
      <c r="Q677" s="15">
        <f t="shared" si="136"/>
        <v>44143.208333333328</v>
      </c>
      <c r="R677" s="11">
        <f t="shared" si="137"/>
        <v>44150.208333333328</v>
      </c>
      <c r="S677" t="b">
        <v>0</v>
      </c>
      <c r="T677" t="b">
        <v>0</v>
      </c>
      <c r="U677" t="s">
        <v>1027</v>
      </c>
      <c r="V677" t="s">
        <v>2068</v>
      </c>
      <c r="W677" t="s">
        <v>2069</v>
      </c>
    </row>
    <row r="678" spans="1:23" x14ac:dyDescent="0.3">
      <c r="A678">
        <v>676</v>
      </c>
      <c r="B678" t="s">
        <v>1390</v>
      </c>
      <c r="C678" s="2" t="s">
        <v>1391</v>
      </c>
      <c r="D678" s="5">
        <v>62300</v>
      </c>
      <c r="E678" s="5">
        <v>118214</v>
      </c>
      <c r="F678">
        <f t="shared" si="141"/>
        <v>62300</v>
      </c>
      <c r="G678">
        <f t="shared" si="142"/>
        <v>118214</v>
      </c>
      <c r="H678" s="6">
        <f t="shared" si="133"/>
        <v>55914</v>
      </c>
      <c r="I678" s="26">
        <f t="shared" si="134"/>
        <v>1.8974959871589085</v>
      </c>
      <c r="J678" t="s">
        <v>18</v>
      </c>
      <c r="K678">
        <v>1170</v>
      </c>
      <c r="L678" s="7">
        <f t="shared" si="135"/>
        <v>53.247863247863251</v>
      </c>
      <c r="M678" t="s">
        <v>19</v>
      </c>
      <c r="N678" t="s">
        <v>20</v>
      </c>
      <c r="O678">
        <v>1348635600</v>
      </c>
      <c r="P678">
        <v>1349413200</v>
      </c>
      <c r="Q678" s="15">
        <f t="shared" si="136"/>
        <v>41602.208333333336</v>
      </c>
      <c r="R678" s="11">
        <f t="shared" si="137"/>
        <v>41611.208333333336</v>
      </c>
      <c r="S678" t="b">
        <v>0</v>
      </c>
      <c r="T678" t="b">
        <v>0</v>
      </c>
      <c r="U678" t="s">
        <v>120</v>
      </c>
      <c r="V678" t="s">
        <v>2058</v>
      </c>
      <c r="W678" t="s">
        <v>2059</v>
      </c>
    </row>
    <row r="679" spans="1:23" x14ac:dyDescent="0.3">
      <c r="A679">
        <v>677</v>
      </c>
      <c r="B679" t="s">
        <v>1392</v>
      </c>
      <c r="C679" s="2" t="s">
        <v>1393</v>
      </c>
      <c r="D679" s="5">
        <v>5300</v>
      </c>
      <c r="E679" s="5">
        <v>4432</v>
      </c>
      <c r="F679">
        <f t="shared" si="141"/>
        <v>5300</v>
      </c>
      <c r="G679">
        <f t="shared" si="142"/>
        <v>4432</v>
      </c>
      <c r="H679" s="6">
        <f t="shared" si="133"/>
        <v>-868</v>
      </c>
      <c r="I679" s="26">
        <f t="shared" si="134"/>
        <v>0.83622641509433959</v>
      </c>
      <c r="J679" t="s">
        <v>12</v>
      </c>
      <c r="K679">
        <v>111</v>
      </c>
      <c r="L679" s="7">
        <f t="shared" si="135"/>
        <v>47.747747747747745</v>
      </c>
      <c r="M679" t="s">
        <v>19</v>
      </c>
      <c r="N679" t="s">
        <v>20</v>
      </c>
      <c r="O679">
        <v>1468126800</v>
      </c>
      <c r="P679">
        <v>1472446800</v>
      </c>
      <c r="Q679" s="15">
        <f t="shared" si="136"/>
        <v>42985.208333333328</v>
      </c>
      <c r="R679" s="11">
        <f t="shared" si="137"/>
        <v>43035.208333333328</v>
      </c>
      <c r="S679" t="b">
        <v>0</v>
      </c>
      <c r="T679" t="b">
        <v>0</v>
      </c>
      <c r="U679" t="s">
        <v>117</v>
      </c>
      <c r="V679" t="s">
        <v>2051</v>
      </c>
      <c r="W679" t="s">
        <v>2057</v>
      </c>
    </row>
    <row r="680" spans="1:23" x14ac:dyDescent="0.3">
      <c r="A680">
        <v>678</v>
      </c>
      <c r="B680" t="s">
        <v>1394</v>
      </c>
      <c r="C680" s="2" t="s">
        <v>1395</v>
      </c>
      <c r="D680" s="5">
        <v>99500</v>
      </c>
      <c r="E680" s="5">
        <v>17879</v>
      </c>
      <c r="F680">
        <f t="shared" si="141"/>
        <v>99500</v>
      </c>
      <c r="G680">
        <f t="shared" si="142"/>
        <v>17879</v>
      </c>
      <c r="H680" s="6">
        <f t="shared" si="133"/>
        <v>-81621</v>
      </c>
      <c r="I680" s="26">
        <f t="shared" si="134"/>
        <v>0.17968844221105529</v>
      </c>
      <c r="J680" t="s">
        <v>72</v>
      </c>
      <c r="K680">
        <v>215</v>
      </c>
      <c r="L680" s="7">
        <f t="shared" si="135"/>
        <v>462.7906976744186</v>
      </c>
      <c r="M680" t="s">
        <v>19</v>
      </c>
      <c r="N680" t="s">
        <v>20</v>
      </c>
      <c r="O680">
        <v>1547877600</v>
      </c>
      <c r="P680">
        <v>1548050400</v>
      </c>
      <c r="Q680" s="15">
        <f t="shared" si="136"/>
        <v>43908.25</v>
      </c>
      <c r="R680" s="11">
        <f t="shared" si="137"/>
        <v>43910.25</v>
      </c>
      <c r="S680" t="b">
        <v>0</v>
      </c>
      <c r="T680" t="b">
        <v>0</v>
      </c>
      <c r="U680" t="s">
        <v>51</v>
      </c>
      <c r="V680" t="s">
        <v>2045</v>
      </c>
      <c r="W680" t="s">
        <v>2048</v>
      </c>
    </row>
    <row r="681" spans="1:23" x14ac:dyDescent="0.3">
      <c r="A681">
        <v>679</v>
      </c>
      <c r="B681" t="s">
        <v>666</v>
      </c>
      <c r="C681" s="2" t="s">
        <v>1396</v>
      </c>
      <c r="D681" s="5">
        <v>1400</v>
      </c>
      <c r="E681" s="5">
        <v>14511</v>
      </c>
      <c r="F681">
        <f t="shared" si="141"/>
        <v>1400</v>
      </c>
      <c r="G681">
        <f t="shared" si="142"/>
        <v>14511</v>
      </c>
      <c r="H681" s="6">
        <f t="shared" si="133"/>
        <v>13111</v>
      </c>
      <c r="I681" s="26">
        <f t="shared" si="134"/>
        <v>10.365</v>
      </c>
      <c r="J681" t="s">
        <v>18</v>
      </c>
      <c r="K681">
        <v>363</v>
      </c>
      <c r="L681" s="7">
        <f t="shared" si="135"/>
        <v>3.8567493112947657</v>
      </c>
      <c r="M681" t="s">
        <v>19</v>
      </c>
      <c r="N681" t="s">
        <v>20</v>
      </c>
      <c r="O681">
        <v>1571374800</v>
      </c>
      <c r="P681">
        <v>1571806800</v>
      </c>
      <c r="Q681" s="15">
        <f t="shared" si="136"/>
        <v>44180.208333333328</v>
      </c>
      <c r="R681" s="11">
        <f t="shared" si="137"/>
        <v>44185.208333333328</v>
      </c>
      <c r="S681" t="b">
        <v>0</v>
      </c>
      <c r="T681" t="b">
        <v>1</v>
      </c>
      <c r="U681" t="s">
        <v>15</v>
      </c>
      <c r="V681" t="s">
        <v>2037</v>
      </c>
      <c r="W681" t="s">
        <v>2038</v>
      </c>
    </row>
    <row r="682" spans="1:23" ht="31.2" x14ac:dyDescent="0.3">
      <c r="A682">
        <v>680</v>
      </c>
      <c r="B682" t="s">
        <v>1397</v>
      </c>
      <c r="C682" s="2" t="s">
        <v>1398</v>
      </c>
      <c r="D682" s="5">
        <v>145600</v>
      </c>
      <c r="E682" s="5">
        <v>141822</v>
      </c>
      <c r="F682">
        <f t="shared" si="141"/>
        <v>145600</v>
      </c>
      <c r="G682">
        <f t="shared" si="142"/>
        <v>141822</v>
      </c>
      <c r="H682" s="6">
        <f t="shared" si="133"/>
        <v>-3778</v>
      </c>
      <c r="I682" s="26">
        <f t="shared" si="134"/>
        <v>0.97405219780219776</v>
      </c>
      <c r="J682" t="s">
        <v>12</v>
      </c>
      <c r="K682">
        <v>2955</v>
      </c>
      <c r="L682" s="7">
        <f t="shared" si="135"/>
        <v>49.272419627749578</v>
      </c>
      <c r="M682" t="s">
        <v>19</v>
      </c>
      <c r="N682" t="s">
        <v>20</v>
      </c>
      <c r="O682">
        <v>1576303200</v>
      </c>
      <c r="P682">
        <v>1576476000</v>
      </c>
      <c r="Q682" s="15">
        <f t="shared" si="136"/>
        <v>44237.25</v>
      </c>
      <c r="R682" s="11">
        <f t="shared" si="137"/>
        <v>44239.25</v>
      </c>
      <c r="S682" t="b">
        <v>0</v>
      </c>
      <c r="T682" t="b">
        <v>1</v>
      </c>
      <c r="U682" t="s">
        <v>290</v>
      </c>
      <c r="V682" t="s">
        <v>2054</v>
      </c>
      <c r="W682" t="s">
        <v>2065</v>
      </c>
    </row>
    <row r="683" spans="1:23" ht="31.2" x14ac:dyDescent="0.3">
      <c r="A683">
        <v>681</v>
      </c>
      <c r="B683" t="s">
        <v>1399</v>
      </c>
      <c r="C683" s="2" t="s">
        <v>1400</v>
      </c>
      <c r="D683" s="5">
        <v>184100</v>
      </c>
      <c r="E683" s="5">
        <v>159037</v>
      </c>
      <c r="F683">
        <f t="shared" si="141"/>
        <v>184100</v>
      </c>
      <c r="G683">
        <f t="shared" si="142"/>
        <v>159037</v>
      </c>
      <c r="H683" s="6">
        <f t="shared" si="133"/>
        <v>-25063</v>
      </c>
      <c r="I683" s="26">
        <f t="shared" si="134"/>
        <v>0.86386203150461705</v>
      </c>
      <c r="J683" t="s">
        <v>12</v>
      </c>
      <c r="K683">
        <v>1657</v>
      </c>
      <c r="L683" s="7">
        <f t="shared" si="135"/>
        <v>111.10440555220278</v>
      </c>
      <c r="M683" t="s">
        <v>19</v>
      </c>
      <c r="N683" t="s">
        <v>20</v>
      </c>
      <c r="O683">
        <v>1324447200</v>
      </c>
      <c r="P683">
        <v>1324965600</v>
      </c>
      <c r="Q683" s="15">
        <f t="shared" si="136"/>
        <v>41322.25</v>
      </c>
      <c r="R683" s="11">
        <f t="shared" si="137"/>
        <v>41328.25</v>
      </c>
      <c r="S683" t="b">
        <v>0</v>
      </c>
      <c r="T683" t="b">
        <v>0</v>
      </c>
      <c r="U683" t="s">
        <v>31</v>
      </c>
      <c r="V683" t="s">
        <v>2043</v>
      </c>
      <c r="W683" t="s">
        <v>2044</v>
      </c>
    </row>
    <row r="684" spans="1:23" x14ac:dyDescent="0.3">
      <c r="A684">
        <v>682</v>
      </c>
      <c r="B684" t="s">
        <v>1401</v>
      </c>
      <c r="C684" s="2" t="s">
        <v>1402</v>
      </c>
      <c r="D684" s="5">
        <v>5400</v>
      </c>
      <c r="E684" s="5">
        <v>8109</v>
      </c>
      <c r="F684">
        <f t="shared" si="141"/>
        <v>5400</v>
      </c>
      <c r="G684">
        <f t="shared" si="142"/>
        <v>8109</v>
      </c>
      <c r="H684" s="6">
        <f t="shared" si="133"/>
        <v>2709</v>
      </c>
      <c r="I684" s="26">
        <f t="shared" si="134"/>
        <v>1.5016666666666667</v>
      </c>
      <c r="J684" t="s">
        <v>18</v>
      </c>
      <c r="K684">
        <v>103</v>
      </c>
      <c r="L684" s="7">
        <f t="shared" si="135"/>
        <v>52.427184466019419</v>
      </c>
      <c r="M684" t="s">
        <v>19</v>
      </c>
      <c r="N684" t="s">
        <v>20</v>
      </c>
      <c r="O684">
        <v>1386741600</v>
      </c>
      <c r="P684">
        <v>1387519200</v>
      </c>
      <c r="Q684" s="15">
        <f t="shared" si="136"/>
        <v>42043.25</v>
      </c>
      <c r="R684" s="11">
        <f t="shared" si="137"/>
        <v>42052.25</v>
      </c>
      <c r="S684" t="b">
        <v>0</v>
      </c>
      <c r="T684" t="b">
        <v>0</v>
      </c>
      <c r="U684" t="s">
        <v>31</v>
      </c>
      <c r="V684" t="s">
        <v>2043</v>
      </c>
      <c r="W684" t="s">
        <v>2044</v>
      </c>
    </row>
    <row r="685" spans="1:23" x14ac:dyDescent="0.3">
      <c r="A685">
        <v>683</v>
      </c>
      <c r="B685" t="s">
        <v>1403</v>
      </c>
      <c r="C685" s="2" t="s">
        <v>1404</v>
      </c>
      <c r="D685" s="5">
        <v>2300</v>
      </c>
      <c r="E685" s="5">
        <v>8244</v>
      </c>
      <c r="F685">
        <f t="shared" si="141"/>
        <v>2300</v>
      </c>
      <c r="G685">
        <f t="shared" si="142"/>
        <v>8244</v>
      </c>
      <c r="H685" s="6">
        <f t="shared" si="133"/>
        <v>5944</v>
      </c>
      <c r="I685" s="26">
        <f t="shared" si="134"/>
        <v>3.5843478260869563</v>
      </c>
      <c r="J685" t="s">
        <v>18</v>
      </c>
      <c r="K685">
        <v>147</v>
      </c>
      <c r="L685" s="7">
        <f t="shared" si="135"/>
        <v>15.646258503401361</v>
      </c>
      <c r="M685" t="s">
        <v>19</v>
      </c>
      <c r="N685" t="s">
        <v>20</v>
      </c>
      <c r="O685">
        <v>1537074000</v>
      </c>
      <c r="P685">
        <v>1537246800</v>
      </c>
      <c r="Q685" s="15">
        <f t="shared" si="136"/>
        <v>43783.208333333328</v>
      </c>
      <c r="R685" s="11">
        <f t="shared" si="137"/>
        <v>43785.208333333328</v>
      </c>
      <c r="S685" t="b">
        <v>0</v>
      </c>
      <c r="T685" t="b">
        <v>0</v>
      </c>
      <c r="U685" t="s">
        <v>31</v>
      </c>
      <c r="V685" t="s">
        <v>2043</v>
      </c>
      <c r="W685" t="s">
        <v>2044</v>
      </c>
    </row>
    <row r="686" spans="1:23" x14ac:dyDescent="0.3">
      <c r="A686">
        <v>684</v>
      </c>
      <c r="B686" t="s">
        <v>1405</v>
      </c>
      <c r="C686" s="2" t="s">
        <v>1406</v>
      </c>
      <c r="D686" s="5">
        <v>1400</v>
      </c>
      <c r="E686" s="5">
        <v>7600</v>
      </c>
      <c r="F686" s="3">
        <f>D686*0.7464</f>
        <v>1044.96</v>
      </c>
      <c r="G686" s="3">
        <f>E686*0.7464</f>
        <v>5672.6399999999994</v>
      </c>
      <c r="H686" s="6">
        <f t="shared" si="133"/>
        <v>4627.6799999999994</v>
      </c>
      <c r="I686" s="26">
        <f t="shared" si="134"/>
        <v>5.4285714285714279</v>
      </c>
      <c r="J686" t="s">
        <v>18</v>
      </c>
      <c r="K686">
        <v>110</v>
      </c>
      <c r="L686" s="7">
        <f t="shared" si="135"/>
        <v>9.4996363636363643</v>
      </c>
      <c r="M686" t="s">
        <v>13</v>
      </c>
      <c r="N686" t="s">
        <v>14</v>
      </c>
      <c r="O686">
        <v>1277787600</v>
      </c>
      <c r="P686">
        <v>1279515600</v>
      </c>
      <c r="Q686" s="15">
        <f t="shared" si="136"/>
        <v>40782.208333333336</v>
      </c>
      <c r="R686" s="11">
        <f t="shared" si="137"/>
        <v>40802.208333333336</v>
      </c>
      <c r="S686" t="b">
        <v>0</v>
      </c>
      <c r="T686" t="b">
        <v>0</v>
      </c>
      <c r="U686" t="s">
        <v>66</v>
      </c>
      <c r="V686" t="s">
        <v>2051</v>
      </c>
      <c r="W686" t="s">
        <v>2052</v>
      </c>
    </row>
    <row r="687" spans="1:23" x14ac:dyDescent="0.3">
      <c r="A687">
        <v>685</v>
      </c>
      <c r="B687" t="s">
        <v>1407</v>
      </c>
      <c r="C687" s="2" t="s">
        <v>1408</v>
      </c>
      <c r="D687" s="5">
        <v>140000</v>
      </c>
      <c r="E687" s="5">
        <v>94501</v>
      </c>
      <c r="F687" s="3">
        <f>D687*0.7464</f>
        <v>104496</v>
      </c>
      <c r="G687" s="3">
        <f>E687*0.7464</f>
        <v>70535.546399999992</v>
      </c>
      <c r="H687" s="6">
        <f t="shared" si="133"/>
        <v>-33960.453600000008</v>
      </c>
      <c r="I687" s="26">
        <f t="shared" si="134"/>
        <v>0.67500714285714281</v>
      </c>
      <c r="J687" t="s">
        <v>12</v>
      </c>
      <c r="K687">
        <v>926</v>
      </c>
      <c r="L687" s="7">
        <f t="shared" si="135"/>
        <v>112.84665226781857</v>
      </c>
      <c r="M687" t="s">
        <v>13</v>
      </c>
      <c r="N687" t="s">
        <v>14</v>
      </c>
      <c r="O687">
        <v>1440306000</v>
      </c>
      <c r="P687">
        <v>1442379600</v>
      </c>
      <c r="Q687" s="15">
        <f t="shared" si="136"/>
        <v>42663.208333333328</v>
      </c>
      <c r="R687" s="11">
        <f t="shared" si="137"/>
        <v>42687.208333333328</v>
      </c>
      <c r="S687" t="b">
        <v>0</v>
      </c>
      <c r="T687" t="b">
        <v>0</v>
      </c>
      <c r="U687" t="s">
        <v>31</v>
      </c>
      <c r="V687" t="s">
        <v>2043</v>
      </c>
      <c r="W687" t="s">
        <v>2044</v>
      </c>
    </row>
    <row r="688" spans="1:23" x14ac:dyDescent="0.3">
      <c r="A688">
        <v>686</v>
      </c>
      <c r="B688" t="s">
        <v>1409</v>
      </c>
      <c r="C688" s="2" t="s">
        <v>1410</v>
      </c>
      <c r="D688" s="5">
        <v>7500</v>
      </c>
      <c r="E688" s="5">
        <v>14381</v>
      </c>
      <c r="F688">
        <f t="shared" ref="F688:G693" si="143">D688</f>
        <v>7500</v>
      </c>
      <c r="G688">
        <f t="shared" si="143"/>
        <v>14381</v>
      </c>
      <c r="H688" s="6">
        <f t="shared" si="133"/>
        <v>6881</v>
      </c>
      <c r="I688" s="26">
        <f t="shared" si="134"/>
        <v>1.9174666666666667</v>
      </c>
      <c r="J688" t="s">
        <v>18</v>
      </c>
      <c r="K688">
        <v>134</v>
      </c>
      <c r="L688" s="7">
        <f t="shared" si="135"/>
        <v>55.970149253731343</v>
      </c>
      <c r="M688" t="s">
        <v>19</v>
      </c>
      <c r="N688" t="s">
        <v>20</v>
      </c>
      <c r="O688">
        <v>1522126800</v>
      </c>
      <c r="P688">
        <v>1523077200</v>
      </c>
      <c r="Q688" s="15">
        <f t="shared" si="136"/>
        <v>43610.208333333328</v>
      </c>
      <c r="R688" s="11">
        <f t="shared" si="137"/>
        <v>43621.208333333328</v>
      </c>
      <c r="S688" t="b">
        <v>0</v>
      </c>
      <c r="T688" t="b">
        <v>0</v>
      </c>
      <c r="U688" t="s">
        <v>63</v>
      </c>
      <c r="V688" t="s">
        <v>2041</v>
      </c>
      <c r="W688" t="s">
        <v>2050</v>
      </c>
    </row>
    <row r="689" spans="1:23" x14ac:dyDescent="0.3">
      <c r="A689">
        <v>687</v>
      </c>
      <c r="B689" t="s">
        <v>1411</v>
      </c>
      <c r="C689" s="2" t="s">
        <v>1412</v>
      </c>
      <c r="D689" s="5">
        <v>1500</v>
      </c>
      <c r="E689" s="5">
        <v>13980</v>
      </c>
      <c r="F689">
        <f t="shared" si="143"/>
        <v>1500</v>
      </c>
      <c r="G689">
        <f t="shared" si="143"/>
        <v>13980</v>
      </c>
      <c r="H689" s="6">
        <f t="shared" si="133"/>
        <v>12480</v>
      </c>
      <c r="I689" s="26">
        <f t="shared" si="134"/>
        <v>9.32</v>
      </c>
      <c r="J689" t="s">
        <v>18</v>
      </c>
      <c r="K689">
        <v>269</v>
      </c>
      <c r="L689" s="7">
        <f t="shared" si="135"/>
        <v>5.5762081784386615</v>
      </c>
      <c r="M689" t="s">
        <v>19</v>
      </c>
      <c r="N689" t="s">
        <v>20</v>
      </c>
      <c r="O689">
        <v>1489298400</v>
      </c>
      <c r="P689">
        <v>1489554000</v>
      </c>
      <c r="Q689" s="15">
        <f t="shared" si="136"/>
        <v>43230.25</v>
      </c>
      <c r="R689" s="11">
        <f t="shared" si="137"/>
        <v>43233.208333333328</v>
      </c>
      <c r="S689" t="b">
        <v>0</v>
      </c>
      <c r="T689" t="b">
        <v>0</v>
      </c>
      <c r="U689" t="s">
        <v>31</v>
      </c>
      <c r="V689" t="s">
        <v>2043</v>
      </c>
      <c r="W689" t="s">
        <v>2044</v>
      </c>
    </row>
    <row r="690" spans="1:23" x14ac:dyDescent="0.3">
      <c r="A690">
        <v>688</v>
      </c>
      <c r="B690" t="s">
        <v>1413</v>
      </c>
      <c r="C690" s="2" t="s">
        <v>1414</v>
      </c>
      <c r="D690" s="5">
        <v>2900</v>
      </c>
      <c r="E690" s="5">
        <v>12449</v>
      </c>
      <c r="F690">
        <f t="shared" si="143"/>
        <v>2900</v>
      </c>
      <c r="G690">
        <f t="shared" si="143"/>
        <v>12449</v>
      </c>
      <c r="H690" s="6">
        <f t="shared" si="133"/>
        <v>9549</v>
      </c>
      <c r="I690" s="26">
        <f t="shared" si="134"/>
        <v>4.2927586206896553</v>
      </c>
      <c r="J690" t="s">
        <v>18</v>
      </c>
      <c r="K690">
        <v>175</v>
      </c>
      <c r="L690" s="7">
        <f t="shared" si="135"/>
        <v>16.571428571428573</v>
      </c>
      <c r="M690" t="s">
        <v>19</v>
      </c>
      <c r="N690" t="s">
        <v>20</v>
      </c>
      <c r="O690">
        <v>1547100000</v>
      </c>
      <c r="P690">
        <v>1548482400</v>
      </c>
      <c r="Q690" s="15">
        <f t="shared" si="136"/>
        <v>43899.25</v>
      </c>
      <c r="R690" s="11">
        <f t="shared" si="137"/>
        <v>43915.25</v>
      </c>
      <c r="S690" t="b">
        <v>0</v>
      </c>
      <c r="T690" t="b">
        <v>1</v>
      </c>
      <c r="U690" t="s">
        <v>267</v>
      </c>
      <c r="V690" t="s">
        <v>2045</v>
      </c>
      <c r="W690" t="s">
        <v>2064</v>
      </c>
    </row>
    <row r="691" spans="1:23" x14ac:dyDescent="0.3">
      <c r="A691">
        <v>689</v>
      </c>
      <c r="B691" t="s">
        <v>1415</v>
      </c>
      <c r="C691" s="2" t="s">
        <v>1416</v>
      </c>
      <c r="D691" s="5">
        <v>7300</v>
      </c>
      <c r="E691" s="5">
        <v>7348</v>
      </c>
      <c r="F691">
        <f t="shared" si="143"/>
        <v>7300</v>
      </c>
      <c r="G691">
        <f t="shared" si="143"/>
        <v>7348</v>
      </c>
      <c r="H691" s="6">
        <f t="shared" si="133"/>
        <v>48</v>
      </c>
      <c r="I691" s="26">
        <f t="shared" si="134"/>
        <v>1.0065753424657535</v>
      </c>
      <c r="J691" t="s">
        <v>18</v>
      </c>
      <c r="K691">
        <v>69</v>
      </c>
      <c r="L691" s="7">
        <f t="shared" si="135"/>
        <v>105.79710144927536</v>
      </c>
      <c r="M691" t="s">
        <v>19</v>
      </c>
      <c r="N691" t="s">
        <v>20</v>
      </c>
      <c r="O691">
        <v>1383022800</v>
      </c>
      <c r="P691">
        <v>1384063200</v>
      </c>
      <c r="Q691" s="15">
        <f t="shared" si="136"/>
        <v>42000.208333333336</v>
      </c>
      <c r="R691" s="11">
        <f t="shared" si="137"/>
        <v>42012.25</v>
      </c>
      <c r="S691" t="b">
        <v>0</v>
      </c>
      <c r="T691" t="b">
        <v>0</v>
      </c>
      <c r="U691" t="s">
        <v>26</v>
      </c>
      <c r="V691" t="s">
        <v>2041</v>
      </c>
      <c r="W691" t="s">
        <v>2042</v>
      </c>
    </row>
    <row r="692" spans="1:23" x14ac:dyDescent="0.3">
      <c r="A692">
        <v>690</v>
      </c>
      <c r="B692" t="s">
        <v>1417</v>
      </c>
      <c r="C692" s="2" t="s">
        <v>1418</v>
      </c>
      <c r="D692" s="5">
        <v>3600</v>
      </c>
      <c r="E692" s="5">
        <v>8158</v>
      </c>
      <c r="F692">
        <f t="shared" si="143"/>
        <v>3600</v>
      </c>
      <c r="G692">
        <f t="shared" si="143"/>
        <v>8158</v>
      </c>
      <c r="H692" s="6">
        <f t="shared" si="133"/>
        <v>4558</v>
      </c>
      <c r="I692" s="26">
        <f t="shared" si="134"/>
        <v>2.266111111111111</v>
      </c>
      <c r="J692" t="s">
        <v>18</v>
      </c>
      <c r="K692">
        <v>190</v>
      </c>
      <c r="L692" s="7">
        <f t="shared" si="135"/>
        <v>18.94736842105263</v>
      </c>
      <c r="M692" t="s">
        <v>19</v>
      </c>
      <c r="N692" t="s">
        <v>20</v>
      </c>
      <c r="O692">
        <v>1322373600</v>
      </c>
      <c r="P692">
        <v>1322892000</v>
      </c>
      <c r="Q692" s="15">
        <f t="shared" si="136"/>
        <v>41298.25</v>
      </c>
      <c r="R692" s="11">
        <f t="shared" si="137"/>
        <v>41304.25</v>
      </c>
      <c r="S692" t="b">
        <v>0</v>
      </c>
      <c r="T692" t="b">
        <v>1</v>
      </c>
      <c r="U692" t="s">
        <v>40</v>
      </c>
      <c r="V692" t="s">
        <v>2045</v>
      </c>
      <c r="W692" t="s">
        <v>2046</v>
      </c>
    </row>
    <row r="693" spans="1:23" x14ac:dyDescent="0.3">
      <c r="A693">
        <v>691</v>
      </c>
      <c r="B693" t="s">
        <v>1419</v>
      </c>
      <c r="C693" s="2" t="s">
        <v>1420</v>
      </c>
      <c r="D693" s="5">
        <v>5000</v>
      </c>
      <c r="E693" s="5">
        <v>7119</v>
      </c>
      <c r="F693">
        <f t="shared" si="143"/>
        <v>5000</v>
      </c>
      <c r="G693">
        <f t="shared" si="143"/>
        <v>7119</v>
      </c>
      <c r="H693" s="6">
        <f t="shared" si="133"/>
        <v>2119</v>
      </c>
      <c r="I693" s="26">
        <f t="shared" si="134"/>
        <v>1.4238</v>
      </c>
      <c r="J693" t="s">
        <v>18</v>
      </c>
      <c r="K693">
        <v>237</v>
      </c>
      <c r="L693" s="7">
        <f t="shared" si="135"/>
        <v>21.09704641350211</v>
      </c>
      <c r="M693" t="s">
        <v>19</v>
      </c>
      <c r="N693" t="s">
        <v>20</v>
      </c>
      <c r="O693">
        <v>1349240400</v>
      </c>
      <c r="P693">
        <v>1350709200</v>
      </c>
      <c r="Q693" s="15">
        <f t="shared" si="136"/>
        <v>41609.208333333336</v>
      </c>
      <c r="R693" s="11">
        <f t="shared" si="137"/>
        <v>41626.208333333336</v>
      </c>
      <c r="S693" t="b">
        <v>1</v>
      </c>
      <c r="T693" t="b">
        <v>1</v>
      </c>
      <c r="U693" t="s">
        <v>40</v>
      </c>
      <c r="V693" t="s">
        <v>2045</v>
      </c>
      <c r="W693" t="s">
        <v>2046</v>
      </c>
    </row>
    <row r="694" spans="1:23" ht="31.2" x14ac:dyDescent="0.3">
      <c r="A694">
        <v>692</v>
      </c>
      <c r="B694" t="s">
        <v>1421</v>
      </c>
      <c r="C694" s="2" t="s">
        <v>1422</v>
      </c>
      <c r="D694" s="5">
        <v>6000</v>
      </c>
      <c r="E694" s="5">
        <v>5438</v>
      </c>
      <c r="F694" s="3">
        <f>D694*1.20458</f>
        <v>7227.48</v>
      </c>
      <c r="G694" s="3">
        <f>E694*1.20458</f>
        <v>6550.5060400000002</v>
      </c>
      <c r="H694" s="6">
        <f t="shared" si="133"/>
        <v>-676.97395999999935</v>
      </c>
      <c r="I694" s="26">
        <f t="shared" si="134"/>
        <v>0.90633333333333344</v>
      </c>
      <c r="J694" t="s">
        <v>12</v>
      </c>
      <c r="K694">
        <v>77</v>
      </c>
      <c r="L694" s="7">
        <f t="shared" si="135"/>
        <v>93.863376623376624</v>
      </c>
      <c r="M694" t="s">
        <v>38</v>
      </c>
      <c r="N694" t="s">
        <v>39</v>
      </c>
      <c r="O694">
        <v>1562648400</v>
      </c>
      <c r="P694">
        <v>1564203600</v>
      </c>
      <c r="Q694" s="15">
        <f t="shared" si="136"/>
        <v>44079.208333333328</v>
      </c>
      <c r="R694" s="11">
        <f t="shared" si="137"/>
        <v>44097.208333333328</v>
      </c>
      <c r="S694" t="b">
        <v>0</v>
      </c>
      <c r="T694" t="b">
        <v>0</v>
      </c>
      <c r="U694" t="s">
        <v>21</v>
      </c>
      <c r="V694" t="s">
        <v>2039</v>
      </c>
      <c r="W694" t="s">
        <v>2040</v>
      </c>
    </row>
    <row r="695" spans="1:23" ht="31.2" x14ac:dyDescent="0.3">
      <c r="A695">
        <v>693</v>
      </c>
      <c r="B695" t="s">
        <v>1423</v>
      </c>
      <c r="C695" s="2" t="s">
        <v>1424</v>
      </c>
      <c r="D695" s="5">
        <v>180400</v>
      </c>
      <c r="E695" s="5">
        <v>115396</v>
      </c>
      <c r="F695">
        <f>D695</f>
        <v>180400</v>
      </c>
      <c r="G695">
        <f>E695</f>
        <v>115396</v>
      </c>
      <c r="H695" s="6">
        <f t="shared" si="133"/>
        <v>-65004</v>
      </c>
      <c r="I695" s="26">
        <f t="shared" si="134"/>
        <v>0.63966740576496672</v>
      </c>
      <c r="J695" t="s">
        <v>12</v>
      </c>
      <c r="K695">
        <v>1748</v>
      </c>
      <c r="L695" s="7">
        <f t="shared" si="135"/>
        <v>103.20366132723112</v>
      </c>
      <c r="M695" t="s">
        <v>19</v>
      </c>
      <c r="N695" t="s">
        <v>20</v>
      </c>
      <c r="O695">
        <v>1508216400</v>
      </c>
      <c r="P695">
        <v>1509685200</v>
      </c>
      <c r="Q695" s="15">
        <f t="shared" si="136"/>
        <v>43449.208333333328</v>
      </c>
      <c r="R695" s="11">
        <f t="shared" si="137"/>
        <v>43466.208333333328</v>
      </c>
      <c r="S695" t="b">
        <v>0</v>
      </c>
      <c r="T695" t="b">
        <v>0</v>
      </c>
      <c r="U695" t="s">
        <v>31</v>
      </c>
      <c r="V695" t="s">
        <v>2043</v>
      </c>
      <c r="W695" t="s">
        <v>2044</v>
      </c>
    </row>
    <row r="696" spans="1:23" x14ac:dyDescent="0.3">
      <c r="A696">
        <v>694</v>
      </c>
      <c r="B696" t="s">
        <v>1425</v>
      </c>
      <c r="C696" s="2" t="s">
        <v>1426</v>
      </c>
      <c r="D696" s="5">
        <v>9100</v>
      </c>
      <c r="E696" s="5">
        <v>7656</v>
      </c>
      <c r="F696">
        <f>D696</f>
        <v>9100</v>
      </c>
      <c r="G696">
        <f>E696</f>
        <v>7656</v>
      </c>
      <c r="H696" s="6">
        <f t="shared" si="133"/>
        <v>-1444</v>
      </c>
      <c r="I696" s="26">
        <f t="shared" si="134"/>
        <v>0.84131868131868137</v>
      </c>
      <c r="J696" t="s">
        <v>12</v>
      </c>
      <c r="K696">
        <v>79</v>
      </c>
      <c r="L696" s="7">
        <f t="shared" si="135"/>
        <v>115.18987341772151</v>
      </c>
      <c r="M696" t="s">
        <v>19</v>
      </c>
      <c r="N696" t="s">
        <v>20</v>
      </c>
      <c r="O696">
        <v>1511762400</v>
      </c>
      <c r="P696">
        <v>1514959200</v>
      </c>
      <c r="Q696" s="15">
        <f t="shared" si="136"/>
        <v>43490.25</v>
      </c>
      <c r="R696" s="11">
        <f t="shared" si="137"/>
        <v>43527.25</v>
      </c>
      <c r="S696" t="b">
        <v>0</v>
      </c>
      <c r="T696" t="b">
        <v>0</v>
      </c>
      <c r="U696" t="s">
        <v>31</v>
      </c>
      <c r="V696" t="s">
        <v>2043</v>
      </c>
      <c r="W696" t="s">
        <v>2044</v>
      </c>
    </row>
    <row r="697" spans="1:23" x14ac:dyDescent="0.3">
      <c r="A697">
        <v>695</v>
      </c>
      <c r="B697" t="s">
        <v>1427</v>
      </c>
      <c r="C697" s="2" t="s">
        <v>1428</v>
      </c>
      <c r="D697" s="5">
        <v>9200</v>
      </c>
      <c r="E697" s="5">
        <v>12322</v>
      </c>
      <c r="F697" s="3">
        <f>D697*1.07255</f>
        <v>9867.4599999999991</v>
      </c>
      <c r="G697" s="3">
        <f>E697*1.07255</f>
        <v>13215.961099999999</v>
      </c>
      <c r="H697" s="6">
        <f t="shared" si="133"/>
        <v>3348.5010999999995</v>
      </c>
      <c r="I697" s="26">
        <f t="shared" si="134"/>
        <v>1.3393478260869565</v>
      </c>
      <c r="J697" t="s">
        <v>18</v>
      </c>
      <c r="K697">
        <v>196</v>
      </c>
      <c r="L697" s="7">
        <f t="shared" si="135"/>
        <v>50.344183673469381</v>
      </c>
      <c r="M697" t="s">
        <v>105</v>
      </c>
      <c r="N697" t="s">
        <v>106</v>
      </c>
      <c r="O697">
        <v>1447480800</v>
      </c>
      <c r="P697">
        <v>1448863200</v>
      </c>
      <c r="Q697" s="15">
        <f t="shared" si="136"/>
        <v>42746.25</v>
      </c>
      <c r="R697" s="11">
        <f t="shared" si="137"/>
        <v>42762.25</v>
      </c>
      <c r="S697" t="b">
        <v>1</v>
      </c>
      <c r="T697" t="b">
        <v>0</v>
      </c>
      <c r="U697" t="s">
        <v>21</v>
      </c>
      <c r="V697" t="s">
        <v>2039</v>
      </c>
      <c r="W697" t="s">
        <v>2040</v>
      </c>
    </row>
    <row r="698" spans="1:23" x14ac:dyDescent="0.3">
      <c r="A698">
        <v>696</v>
      </c>
      <c r="B698" t="s">
        <v>1429</v>
      </c>
      <c r="C698" s="2" t="s">
        <v>1430</v>
      </c>
      <c r="D698" s="5">
        <v>164100</v>
      </c>
      <c r="E698" s="5">
        <v>96888</v>
      </c>
      <c r="F698">
        <f>D698</f>
        <v>164100</v>
      </c>
      <c r="G698">
        <f>E698</f>
        <v>96888</v>
      </c>
      <c r="H698" s="6">
        <f t="shared" si="133"/>
        <v>-67212</v>
      </c>
      <c r="I698" s="26">
        <f t="shared" si="134"/>
        <v>0.59042047531992692</v>
      </c>
      <c r="J698" t="s">
        <v>12</v>
      </c>
      <c r="K698">
        <v>889</v>
      </c>
      <c r="L698" s="7">
        <f t="shared" si="135"/>
        <v>184.58942632170979</v>
      </c>
      <c r="M698" t="s">
        <v>19</v>
      </c>
      <c r="N698" t="s">
        <v>20</v>
      </c>
      <c r="O698">
        <v>1429506000</v>
      </c>
      <c r="P698">
        <v>1429592400</v>
      </c>
      <c r="Q698" s="15">
        <f t="shared" si="136"/>
        <v>42538.208333333328</v>
      </c>
      <c r="R698" s="11">
        <f t="shared" si="137"/>
        <v>42539.208333333328</v>
      </c>
      <c r="S698" t="b">
        <v>0</v>
      </c>
      <c r="T698" t="b">
        <v>1</v>
      </c>
      <c r="U698" t="s">
        <v>31</v>
      </c>
      <c r="V698" t="s">
        <v>2043</v>
      </c>
      <c r="W698" t="s">
        <v>2044</v>
      </c>
    </row>
    <row r="699" spans="1:23" ht="31.2" x14ac:dyDescent="0.3">
      <c r="A699">
        <v>697</v>
      </c>
      <c r="B699" t="s">
        <v>1431</v>
      </c>
      <c r="C699" s="2" t="s">
        <v>1432</v>
      </c>
      <c r="D699" s="5">
        <v>128900</v>
      </c>
      <c r="E699" s="5">
        <v>196960</v>
      </c>
      <c r="F699">
        <f>D699</f>
        <v>128900</v>
      </c>
      <c r="G699">
        <f>E699</f>
        <v>196960</v>
      </c>
      <c r="H699" s="6">
        <f t="shared" si="133"/>
        <v>68060</v>
      </c>
      <c r="I699" s="26">
        <f t="shared" si="134"/>
        <v>1.5280062063615205</v>
      </c>
      <c r="J699" t="s">
        <v>18</v>
      </c>
      <c r="K699">
        <v>7295</v>
      </c>
      <c r="L699" s="7">
        <f t="shared" si="135"/>
        <v>17.669636737491434</v>
      </c>
      <c r="M699" t="s">
        <v>19</v>
      </c>
      <c r="N699" t="s">
        <v>20</v>
      </c>
      <c r="O699">
        <v>1522472400</v>
      </c>
      <c r="P699">
        <v>1522645200</v>
      </c>
      <c r="Q699" s="15">
        <f t="shared" si="136"/>
        <v>43614.208333333328</v>
      </c>
      <c r="R699" s="11">
        <f t="shared" si="137"/>
        <v>43616.208333333328</v>
      </c>
      <c r="S699" t="b">
        <v>0</v>
      </c>
      <c r="T699" t="b">
        <v>0</v>
      </c>
      <c r="U699" t="s">
        <v>48</v>
      </c>
      <c r="V699" t="s">
        <v>2039</v>
      </c>
      <c r="W699" t="s">
        <v>2047</v>
      </c>
    </row>
    <row r="700" spans="1:23" x14ac:dyDescent="0.3">
      <c r="A700">
        <v>698</v>
      </c>
      <c r="B700" t="s">
        <v>1433</v>
      </c>
      <c r="C700" s="2" t="s">
        <v>1434</v>
      </c>
      <c r="D700" s="5">
        <v>42100</v>
      </c>
      <c r="E700" s="5">
        <v>188057</v>
      </c>
      <c r="F700" s="3">
        <f>D700*0.7464</f>
        <v>31423.439999999999</v>
      </c>
      <c r="G700" s="3">
        <f>E700*0.7464</f>
        <v>140365.74479999999</v>
      </c>
      <c r="H700" s="6">
        <f t="shared" si="133"/>
        <v>108942.30479999998</v>
      </c>
      <c r="I700" s="26">
        <f t="shared" si="134"/>
        <v>4.4669121140142511</v>
      </c>
      <c r="J700" t="s">
        <v>18</v>
      </c>
      <c r="K700">
        <v>2893</v>
      </c>
      <c r="L700" s="7">
        <f t="shared" si="135"/>
        <v>10.861887314206705</v>
      </c>
      <c r="M700" t="s">
        <v>13</v>
      </c>
      <c r="N700" t="s">
        <v>14</v>
      </c>
      <c r="O700">
        <v>1322114400</v>
      </c>
      <c r="P700">
        <v>1323324000</v>
      </c>
      <c r="Q700" s="15">
        <f t="shared" si="136"/>
        <v>41295.25</v>
      </c>
      <c r="R700" s="11">
        <f t="shared" si="137"/>
        <v>41309.25</v>
      </c>
      <c r="S700" t="b">
        <v>0</v>
      </c>
      <c r="T700" t="b">
        <v>0</v>
      </c>
      <c r="U700" t="s">
        <v>63</v>
      </c>
      <c r="V700" t="s">
        <v>2041</v>
      </c>
      <c r="W700" t="s">
        <v>2050</v>
      </c>
    </row>
    <row r="701" spans="1:23" x14ac:dyDescent="0.3">
      <c r="A701">
        <v>699</v>
      </c>
      <c r="B701" t="s">
        <v>442</v>
      </c>
      <c r="C701" s="2" t="s">
        <v>1435</v>
      </c>
      <c r="D701" s="5">
        <v>7400</v>
      </c>
      <c r="E701" s="5">
        <v>6245</v>
      </c>
      <c r="F701">
        <f t="shared" ref="F701:G706" si="144">D701</f>
        <v>7400</v>
      </c>
      <c r="G701">
        <f t="shared" si="144"/>
        <v>6245</v>
      </c>
      <c r="H701" s="6">
        <f t="shared" si="133"/>
        <v>-1155</v>
      </c>
      <c r="I701" s="26">
        <f t="shared" si="134"/>
        <v>0.8439189189189189</v>
      </c>
      <c r="J701" t="s">
        <v>12</v>
      </c>
      <c r="K701">
        <v>56</v>
      </c>
      <c r="L701" s="7">
        <f t="shared" si="135"/>
        <v>132.14285714285714</v>
      </c>
      <c r="M701" t="s">
        <v>19</v>
      </c>
      <c r="N701" t="s">
        <v>20</v>
      </c>
      <c r="O701">
        <v>1561438800</v>
      </c>
      <c r="P701">
        <v>1561525200</v>
      </c>
      <c r="Q701" s="15">
        <f t="shared" si="136"/>
        <v>44065.208333333328</v>
      </c>
      <c r="R701" s="11">
        <f t="shared" si="137"/>
        <v>44066.208333333328</v>
      </c>
      <c r="S701" t="b">
        <v>0</v>
      </c>
      <c r="T701" t="b">
        <v>0</v>
      </c>
      <c r="U701" t="s">
        <v>51</v>
      </c>
      <c r="V701" t="s">
        <v>2045</v>
      </c>
      <c r="W701" t="s">
        <v>2048</v>
      </c>
    </row>
    <row r="702" spans="1:23" ht="31.2" x14ac:dyDescent="0.3">
      <c r="A702">
        <v>700</v>
      </c>
      <c r="B702" t="s">
        <v>1436</v>
      </c>
      <c r="C702" s="2" t="s">
        <v>1437</v>
      </c>
      <c r="D702" s="5">
        <v>100</v>
      </c>
      <c r="E702" s="5">
        <v>3</v>
      </c>
      <c r="F702">
        <f t="shared" si="144"/>
        <v>100</v>
      </c>
      <c r="G702">
        <f t="shared" si="144"/>
        <v>3</v>
      </c>
      <c r="H702" s="6">
        <f t="shared" si="133"/>
        <v>-97</v>
      </c>
      <c r="I702" s="26">
        <f t="shared" si="134"/>
        <v>0.03</v>
      </c>
      <c r="J702" t="s">
        <v>12</v>
      </c>
      <c r="K702">
        <v>1</v>
      </c>
      <c r="L702" s="7">
        <f t="shared" si="135"/>
        <v>100</v>
      </c>
      <c r="M702" t="s">
        <v>19</v>
      </c>
      <c r="N702" t="s">
        <v>20</v>
      </c>
      <c r="O702">
        <v>1264399200</v>
      </c>
      <c r="P702">
        <v>1265695200</v>
      </c>
      <c r="Q702" s="15">
        <f t="shared" si="136"/>
        <v>40627.25</v>
      </c>
      <c r="R702" s="11">
        <f t="shared" si="137"/>
        <v>40642.25</v>
      </c>
      <c r="S702" t="b">
        <v>0</v>
      </c>
      <c r="T702" t="b">
        <v>0</v>
      </c>
      <c r="U702" t="s">
        <v>63</v>
      </c>
      <c r="V702" t="s">
        <v>2041</v>
      </c>
      <c r="W702" t="s">
        <v>2050</v>
      </c>
    </row>
    <row r="703" spans="1:23" ht="31.2" x14ac:dyDescent="0.3">
      <c r="A703">
        <v>701</v>
      </c>
      <c r="B703" t="s">
        <v>1438</v>
      </c>
      <c r="C703" s="2" t="s">
        <v>1439</v>
      </c>
      <c r="D703" s="5">
        <v>52000</v>
      </c>
      <c r="E703" s="5">
        <v>91014</v>
      </c>
      <c r="F703">
        <f t="shared" si="144"/>
        <v>52000</v>
      </c>
      <c r="G703">
        <f t="shared" si="144"/>
        <v>91014</v>
      </c>
      <c r="H703" s="6">
        <f t="shared" si="133"/>
        <v>39014</v>
      </c>
      <c r="I703" s="26">
        <f t="shared" si="134"/>
        <v>1.7502692307692307</v>
      </c>
      <c r="J703" t="s">
        <v>18</v>
      </c>
      <c r="K703">
        <v>820</v>
      </c>
      <c r="L703" s="7">
        <f t="shared" si="135"/>
        <v>63.414634146341463</v>
      </c>
      <c r="M703" t="s">
        <v>19</v>
      </c>
      <c r="N703" t="s">
        <v>20</v>
      </c>
      <c r="O703">
        <v>1301202000</v>
      </c>
      <c r="P703">
        <v>1301806800</v>
      </c>
      <c r="Q703" s="15">
        <f t="shared" si="136"/>
        <v>41053.208333333336</v>
      </c>
      <c r="R703" s="11">
        <f t="shared" si="137"/>
        <v>41060.208333333336</v>
      </c>
      <c r="S703" t="b">
        <v>1</v>
      </c>
      <c r="T703" t="b">
        <v>0</v>
      </c>
      <c r="U703" t="s">
        <v>31</v>
      </c>
      <c r="V703" t="s">
        <v>2043</v>
      </c>
      <c r="W703" t="s">
        <v>2044</v>
      </c>
    </row>
    <row r="704" spans="1:23" ht="31.2" x14ac:dyDescent="0.3">
      <c r="A704">
        <v>702</v>
      </c>
      <c r="B704" t="s">
        <v>1440</v>
      </c>
      <c r="C704" s="2" t="s">
        <v>1441</v>
      </c>
      <c r="D704" s="5">
        <v>8700</v>
      </c>
      <c r="E704" s="5">
        <v>4710</v>
      </c>
      <c r="F704">
        <f t="shared" si="144"/>
        <v>8700</v>
      </c>
      <c r="G704">
        <f t="shared" si="144"/>
        <v>4710</v>
      </c>
      <c r="H704" s="6">
        <f t="shared" si="133"/>
        <v>-3990</v>
      </c>
      <c r="I704" s="26">
        <f t="shared" si="134"/>
        <v>0.54137931034482756</v>
      </c>
      <c r="J704" t="s">
        <v>12</v>
      </c>
      <c r="K704">
        <v>83</v>
      </c>
      <c r="L704" s="7">
        <f t="shared" si="135"/>
        <v>104.81927710843374</v>
      </c>
      <c r="M704" t="s">
        <v>19</v>
      </c>
      <c r="N704" t="s">
        <v>20</v>
      </c>
      <c r="O704">
        <v>1374469200</v>
      </c>
      <c r="P704">
        <v>1374901200</v>
      </c>
      <c r="Q704" s="15">
        <f t="shared" si="136"/>
        <v>41901.208333333336</v>
      </c>
      <c r="R704" s="11">
        <f t="shared" si="137"/>
        <v>41906.208333333336</v>
      </c>
      <c r="S704" t="b">
        <v>0</v>
      </c>
      <c r="T704" t="b">
        <v>0</v>
      </c>
      <c r="U704" t="s">
        <v>63</v>
      </c>
      <c r="V704" t="s">
        <v>2041</v>
      </c>
      <c r="W704" t="s">
        <v>2050</v>
      </c>
    </row>
    <row r="705" spans="1:23" x14ac:dyDescent="0.3">
      <c r="A705">
        <v>703</v>
      </c>
      <c r="B705" t="s">
        <v>1442</v>
      </c>
      <c r="C705" s="2" t="s">
        <v>1443</v>
      </c>
      <c r="D705" s="5">
        <v>63400</v>
      </c>
      <c r="E705" s="5">
        <v>197728</v>
      </c>
      <c r="F705">
        <f t="shared" si="144"/>
        <v>63400</v>
      </c>
      <c r="G705">
        <f t="shared" si="144"/>
        <v>197728</v>
      </c>
      <c r="H705" s="6">
        <f t="shared" si="133"/>
        <v>134328</v>
      </c>
      <c r="I705" s="26">
        <f t="shared" si="134"/>
        <v>3.1187381703470032</v>
      </c>
      <c r="J705" t="s">
        <v>18</v>
      </c>
      <c r="K705">
        <v>2038</v>
      </c>
      <c r="L705" s="7">
        <f t="shared" si="135"/>
        <v>31.108930323846909</v>
      </c>
      <c r="M705" t="s">
        <v>19</v>
      </c>
      <c r="N705" t="s">
        <v>20</v>
      </c>
      <c r="O705">
        <v>1334984400</v>
      </c>
      <c r="P705">
        <v>1336453200</v>
      </c>
      <c r="Q705" s="15">
        <f t="shared" si="136"/>
        <v>41444.208333333336</v>
      </c>
      <c r="R705" s="11">
        <f t="shared" si="137"/>
        <v>41461.208333333336</v>
      </c>
      <c r="S705" t="b">
        <v>1</v>
      </c>
      <c r="T705" t="b">
        <v>1</v>
      </c>
      <c r="U705" t="s">
        <v>204</v>
      </c>
      <c r="V705" t="s">
        <v>2051</v>
      </c>
      <c r="W705" t="s">
        <v>2063</v>
      </c>
    </row>
    <row r="706" spans="1:23" ht="31.2" x14ac:dyDescent="0.3">
      <c r="A706">
        <v>704</v>
      </c>
      <c r="B706" t="s">
        <v>1444</v>
      </c>
      <c r="C706" s="2" t="s">
        <v>1445</v>
      </c>
      <c r="D706" s="5">
        <v>8700</v>
      </c>
      <c r="E706" s="5">
        <v>10682</v>
      </c>
      <c r="F706">
        <f t="shared" si="144"/>
        <v>8700</v>
      </c>
      <c r="G706">
        <f t="shared" si="144"/>
        <v>10682</v>
      </c>
      <c r="H706" s="6">
        <f t="shared" ref="H706:H769" si="145">G706-F706</f>
        <v>1982</v>
      </c>
      <c r="I706" s="26">
        <f t="shared" ref="I706:I769" si="146">G706/F706</f>
        <v>1.2278160919540231</v>
      </c>
      <c r="J706" t="s">
        <v>18</v>
      </c>
      <c r="K706">
        <v>116</v>
      </c>
      <c r="L706" s="7">
        <f t="shared" ref="L706:L769" si="147">IF(G706=0,0,F706/K706)</f>
        <v>75</v>
      </c>
      <c r="M706" t="s">
        <v>19</v>
      </c>
      <c r="N706" t="s">
        <v>20</v>
      </c>
      <c r="O706">
        <v>1467608400</v>
      </c>
      <c r="P706">
        <v>1468904400</v>
      </c>
      <c r="Q706" s="15">
        <f t="shared" ref="Q706:Q769" si="148">(((O706/60)/60)/24)+DATE(1970,15,1)</f>
        <v>42979.208333333328</v>
      </c>
      <c r="R706" s="11">
        <f t="shared" ref="R706:R769" si="149">(((P706/60)/60)/24)+DATE(1970,15,1)</f>
        <v>42994.208333333328</v>
      </c>
      <c r="S706" t="b">
        <v>0</v>
      </c>
      <c r="T706" t="b">
        <v>0</v>
      </c>
      <c r="U706" t="s">
        <v>69</v>
      </c>
      <c r="V706" t="s">
        <v>2045</v>
      </c>
      <c r="W706" t="s">
        <v>2053</v>
      </c>
    </row>
    <row r="707" spans="1:23" x14ac:dyDescent="0.3">
      <c r="A707">
        <v>705</v>
      </c>
      <c r="B707" t="s">
        <v>1446</v>
      </c>
      <c r="C707" s="2" t="s">
        <v>1447</v>
      </c>
      <c r="D707" s="5">
        <v>169700</v>
      </c>
      <c r="E707" s="5">
        <v>168048</v>
      </c>
      <c r="F707" s="3">
        <f>D707*1.20458</f>
        <v>204417.226</v>
      </c>
      <c r="G707" s="3">
        <f>E707*1.20458</f>
        <v>202427.25983999998</v>
      </c>
      <c r="H707" s="6">
        <f t="shared" si="145"/>
        <v>-1989.9661600000109</v>
      </c>
      <c r="I707" s="26">
        <f t="shared" si="146"/>
        <v>0.9902651738361814</v>
      </c>
      <c r="J707" t="s">
        <v>12</v>
      </c>
      <c r="K707">
        <v>2025</v>
      </c>
      <c r="L707" s="7">
        <f t="shared" si="147"/>
        <v>100.94677827160494</v>
      </c>
      <c r="M707" t="s">
        <v>38</v>
      </c>
      <c r="N707" t="s">
        <v>39</v>
      </c>
      <c r="O707">
        <v>1386741600</v>
      </c>
      <c r="P707">
        <v>1387087200</v>
      </c>
      <c r="Q707" s="15">
        <f t="shared" si="148"/>
        <v>42043.25</v>
      </c>
      <c r="R707" s="11">
        <f t="shared" si="149"/>
        <v>42047.25</v>
      </c>
      <c r="S707" t="b">
        <v>0</v>
      </c>
      <c r="T707" t="b">
        <v>0</v>
      </c>
      <c r="U707" t="s">
        <v>66</v>
      </c>
      <c r="V707" t="s">
        <v>2051</v>
      </c>
      <c r="W707" t="s">
        <v>2052</v>
      </c>
    </row>
    <row r="708" spans="1:23" ht="31.2" x14ac:dyDescent="0.3">
      <c r="A708">
        <v>706</v>
      </c>
      <c r="B708" t="s">
        <v>1448</v>
      </c>
      <c r="C708" s="2" t="s">
        <v>1449</v>
      </c>
      <c r="D708" s="5">
        <v>108400</v>
      </c>
      <c r="E708" s="5">
        <v>138586</v>
      </c>
      <c r="F708" s="3">
        <f>D708*0.6956</f>
        <v>75403.039999999994</v>
      </c>
      <c r="G708" s="3">
        <f>E708*0.6956</f>
        <v>96400.421600000001</v>
      </c>
      <c r="H708" s="6">
        <f t="shared" si="145"/>
        <v>20997.381600000008</v>
      </c>
      <c r="I708" s="26">
        <f t="shared" si="146"/>
        <v>1.278468634686347</v>
      </c>
      <c r="J708" t="s">
        <v>18</v>
      </c>
      <c r="K708">
        <v>1345</v>
      </c>
      <c r="L708" s="7">
        <f t="shared" si="147"/>
        <v>56.061739776951669</v>
      </c>
      <c r="M708" t="s">
        <v>24</v>
      </c>
      <c r="N708" t="s">
        <v>25</v>
      </c>
      <c r="O708">
        <v>1546754400</v>
      </c>
      <c r="P708">
        <v>1547445600</v>
      </c>
      <c r="Q708" s="15">
        <f t="shared" si="148"/>
        <v>43895.25</v>
      </c>
      <c r="R708" s="11">
        <f t="shared" si="149"/>
        <v>43903.25</v>
      </c>
      <c r="S708" t="b">
        <v>0</v>
      </c>
      <c r="T708" t="b">
        <v>1</v>
      </c>
      <c r="U708" t="s">
        <v>26</v>
      </c>
      <c r="V708" t="s">
        <v>2041</v>
      </c>
      <c r="W708" t="s">
        <v>2042</v>
      </c>
    </row>
    <row r="709" spans="1:23" ht="31.2" x14ac:dyDescent="0.3">
      <c r="A709">
        <v>707</v>
      </c>
      <c r="B709" t="s">
        <v>1450</v>
      </c>
      <c r="C709" s="2" t="s">
        <v>1451</v>
      </c>
      <c r="D709" s="5">
        <v>7300</v>
      </c>
      <c r="E709" s="5">
        <v>11579</v>
      </c>
      <c r="F709">
        <f>D709</f>
        <v>7300</v>
      </c>
      <c r="G709">
        <f>E709</f>
        <v>11579</v>
      </c>
      <c r="H709" s="6">
        <f t="shared" si="145"/>
        <v>4279</v>
      </c>
      <c r="I709" s="26">
        <f t="shared" si="146"/>
        <v>1.5861643835616439</v>
      </c>
      <c r="J709" t="s">
        <v>18</v>
      </c>
      <c r="K709">
        <v>168</v>
      </c>
      <c r="L709" s="7">
        <f t="shared" si="147"/>
        <v>43.452380952380949</v>
      </c>
      <c r="M709" t="s">
        <v>19</v>
      </c>
      <c r="N709" t="s">
        <v>20</v>
      </c>
      <c r="O709">
        <v>1544248800</v>
      </c>
      <c r="P709">
        <v>1547359200</v>
      </c>
      <c r="Q709" s="15">
        <f t="shared" si="148"/>
        <v>43866.25</v>
      </c>
      <c r="R709" s="11">
        <f t="shared" si="149"/>
        <v>43902.25</v>
      </c>
      <c r="S709" t="b">
        <v>0</v>
      </c>
      <c r="T709" t="b">
        <v>0</v>
      </c>
      <c r="U709" t="s">
        <v>51</v>
      </c>
      <c r="V709" t="s">
        <v>2045</v>
      </c>
      <c r="W709" t="s">
        <v>2048</v>
      </c>
    </row>
    <row r="710" spans="1:23" x14ac:dyDescent="0.3">
      <c r="A710">
        <v>708</v>
      </c>
      <c r="B710" t="s">
        <v>1452</v>
      </c>
      <c r="C710" s="2" t="s">
        <v>1453</v>
      </c>
      <c r="D710" s="5">
        <v>1700</v>
      </c>
      <c r="E710" s="5">
        <v>12020</v>
      </c>
      <c r="F710" s="3">
        <f>D710*1.08452</f>
        <v>1843.684</v>
      </c>
      <c r="G710" s="3">
        <f>E710*1.08452</f>
        <v>13035.930399999999</v>
      </c>
      <c r="H710" s="6">
        <f t="shared" si="145"/>
        <v>11192.2464</v>
      </c>
      <c r="I710" s="26">
        <f t="shared" si="146"/>
        <v>7.0705882352941174</v>
      </c>
      <c r="J710" t="s">
        <v>18</v>
      </c>
      <c r="K710">
        <v>137</v>
      </c>
      <c r="L710" s="7">
        <f t="shared" si="147"/>
        <v>13.457547445255475</v>
      </c>
      <c r="M710" t="s">
        <v>96</v>
      </c>
      <c r="N710" t="s">
        <v>97</v>
      </c>
      <c r="O710">
        <v>1495429200</v>
      </c>
      <c r="P710">
        <v>1496293200</v>
      </c>
      <c r="Q710" s="15">
        <f t="shared" si="148"/>
        <v>43301.208333333328</v>
      </c>
      <c r="R710" s="11">
        <f t="shared" si="149"/>
        <v>43311.208333333328</v>
      </c>
      <c r="S710" t="b">
        <v>0</v>
      </c>
      <c r="T710" t="b">
        <v>0</v>
      </c>
      <c r="U710" t="s">
        <v>31</v>
      </c>
      <c r="V710" t="s">
        <v>2043</v>
      </c>
      <c r="W710" t="s">
        <v>2044</v>
      </c>
    </row>
    <row r="711" spans="1:23" x14ac:dyDescent="0.3">
      <c r="A711">
        <v>709</v>
      </c>
      <c r="B711" t="s">
        <v>1454</v>
      </c>
      <c r="C711" s="2" t="s">
        <v>1455</v>
      </c>
      <c r="D711" s="5">
        <v>9800</v>
      </c>
      <c r="E711" s="5">
        <v>13954</v>
      </c>
      <c r="F711" s="3">
        <f>D711*1.07255</f>
        <v>10510.99</v>
      </c>
      <c r="G711" s="3">
        <f>E711*1.07255</f>
        <v>14966.362699999998</v>
      </c>
      <c r="H711" s="6">
        <f t="shared" si="145"/>
        <v>4455.3726999999981</v>
      </c>
      <c r="I711" s="26">
        <f t="shared" si="146"/>
        <v>1.423877551020408</v>
      </c>
      <c r="J711" t="s">
        <v>18</v>
      </c>
      <c r="K711">
        <v>186</v>
      </c>
      <c r="L711" s="7">
        <f t="shared" si="147"/>
        <v>56.51069892473118</v>
      </c>
      <c r="M711" t="s">
        <v>105</v>
      </c>
      <c r="N711" t="s">
        <v>106</v>
      </c>
      <c r="O711">
        <v>1334811600</v>
      </c>
      <c r="P711">
        <v>1335416400</v>
      </c>
      <c r="Q711" s="15">
        <f t="shared" si="148"/>
        <v>41442.208333333336</v>
      </c>
      <c r="R711" s="11">
        <f t="shared" si="149"/>
        <v>41449.208333333336</v>
      </c>
      <c r="S711" t="b">
        <v>0</v>
      </c>
      <c r="T711" t="b">
        <v>0</v>
      </c>
      <c r="U711" t="s">
        <v>31</v>
      </c>
      <c r="V711" t="s">
        <v>2043</v>
      </c>
      <c r="W711" t="s">
        <v>2044</v>
      </c>
    </row>
    <row r="712" spans="1:23" ht="31.2" x14ac:dyDescent="0.3">
      <c r="A712">
        <v>710</v>
      </c>
      <c r="B712" t="s">
        <v>1456</v>
      </c>
      <c r="C712" s="2" t="s">
        <v>1457</v>
      </c>
      <c r="D712" s="5">
        <v>4300</v>
      </c>
      <c r="E712" s="5">
        <v>6358</v>
      </c>
      <c r="F712">
        <f>D712</f>
        <v>4300</v>
      </c>
      <c r="G712">
        <f>E712</f>
        <v>6358</v>
      </c>
      <c r="H712" s="6">
        <f t="shared" si="145"/>
        <v>2058</v>
      </c>
      <c r="I712" s="26">
        <f t="shared" si="146"/>
        <v>1.4786046511627906</v>
      </c>
      <c r="J712" t="s">
        <v>18</v>
      </c>
      <c r="K712">
        <v>125</v>
      </c>
      <c r="L712" s="7">
        <f t="shared" si="147"/>
        <v>34.4</v>
      </c>
      <c r="M712" t="s">
        <v>19</v>
      </c>
      <c r="N712" t="s">
        <v>20</v>
      </c>
      <c r="O712">
        <v>1531544400</v>
      </c>
      <c r="P712">
        <v>1532149200</v>
      </c>
      <c r="Q712" s="15">
        <f t="shared" si="148"/>
        <v>43719.208333333328</v>
      </c>
      <c r="R712" s="11">
        <f t="shared" si="149"/>
        <v>43726.208333333328</v>
      </c>
      <c r="S712" t="b">
        <v>0</v>
      </c>
      <c r="T712" t="b">
        <v>1</v>
      </c>
      <c r="U712" t="s">
        <v>31</v>
      </c>
      <c r="V712" t="s">
        <v>2043</v>
      </c>
      <c r="W712" t="s">
        <v>2044</v>
      </c>
    </row>
    <row r="713" spans="1:23" ht="31.2" x14ac:dyDescent="0.3">
      <c r="A713">
        <v>711</v>
      </c>
      <c r="B713" t="s">
        <v>1458</v>
      </c>
      <c r="C713" s="2" t="s">
        <v>1459</v>
      </c>
      <c r="D713" s="5">
        <v>6200</v>
      </c>
      <c r="E713" s="5">
        <v>1260</v>
      </c>
      <c r="F713" s="3">
        <f>D713*1.07255</f>
        <v>6649.8099999999995</v>
      </c>
      <c r="G713" s="3">
        <f>E713*1.07255</f>
        <v>1351.4129999999998</v>
      </c>
      <c r="H713" s="6">
        <f t="shared" si="145"/>
        <v>-5298.3969999999999</v>
      </c>
      <c r="I713" s="26">
        <f t="shared" si="146"/>
        <v>0.20322580645161289</v>
      </c>
      <c r="J713" t="s">
        <v>12</v>
      </c>
      <c r="K713">
        <v>14</v>
      </c>
      <c r="L713" s="7">
        <f t="shared" si="147"/>
        <v>474.98642857142852</v>
      </c>
      <c r="M713" t="s">
        <v>105</v>
      </c>
      <c r="N713" t="s">
        <v>106</v>
      </c>
      <c r="O713">
        <v>1453615200</v>
      </c>
      <c r="P713">
        <v>1453788000</v>
      </c>
      <c r="Q713" s="15">
        <f t="shared" si="148"/>
        <v>42817.25</v>
      </c>
      <c r="R713" s="11">
        <f t="shared" si="149"/>
        <v>42819.25</v>
      </c>
      <c r="S713" t="b">
        <v>1</v>
      </c>
      <c r="T713" t="b">
        <v>1</v>
      </c>
      <c r="U713" t="s">
        <v>31</v>
      </c>
      <c r="V713" t="s">
        <v>2043</v>
      </c>
      <c r="W713" t="s">
        <v>2044</v>
      </c>
    </row>
    <row r="714" spans="1:23" ht="31.2" x14ac:dyDescent="0.3">
      <c r="A714">
        <v>712</v>
      </c>
      <c r="B714" t="s">
        <v>1460</v>
      </c>
      <c r="C714" s="2" t="s">
        <v>1461</v>
      </c>
      <c r="D714" s="5">
        <v>800</v>
      </c>
      <c r="E714" s="5">
        <v>14725</v>
      </c>
      <c r="F714">
        <f t="shared" ref="F714:G721" si="150">D714</f>
        <v>800</v>
      </c>
      <c r="G714">
        <f t="shared" si="150"/>
        <v>14725</v>
      </c>
      <c r="H714" s="6">
        <f t="shared" si="145"/>
        <v>13925</v>
      </c>
      <c r="I714" s="26">
        <f t="shared" si="146"/>
        <v>18.40625</v>
      </c>
      <c r="J714" t="s">
        <v>18</v>
      </c>
      <c r="K714">
        <v>202</v>
      </c>
      <c r="L714" s="7">
        <f t="shared" si="147"/>
        <v>3.9603960396039604</v>
      </c>
      <c r="M714" t="s">
        <v>19</v>
      </c>
      <c r="N714" t="s">
        <v>20</v>
      </c>
      <c r="O714">
        <v>1467954000</v>
      </c>
      <c r="P714">
        <v>1471496400</v>
      </c>
      <c r="Q714" s="15">
        <f t="shared" si="148"/>
        <v>42983.208333333328</v>
      </c>
      <c r="R714" s="11">
        <f t="shared" si="149"/>
        <v>43024.208333333328</v>
      </c>
      <c r="S714" t="b">
        <v>0</v>
      </c>
      <c r="T714" t="b">
        <v>0</v>
      </c>
      <c r="U714" t="s">
        <v>31</v>
      </c>
      <c r="V714" t="s">
        <v>2043</v>
      </c>
      <c r="W714" t="s">
        <v>2044</v>
      </c>
    </row>
    <row r="715" spans="1:23" x14ac:dyDescent="0.3">
      <c r="A715">
        <v>713</v>
      </c>
      <c r="B715" t="s">
        <v>1462</v>
      </c>
      <c r="C715" s="2" t="s">
        <v>1463</v>
      </c>
      <c r="D715" s="5">
        <v>6900</v>
      </c>
      <c r="E715" s="5">
        <v>11174</v>
      </c>
      <c r="F715">
        <f t="shared" si="150"/>
        <v>6900</v>
      </c>
      <c r="G715">
        <f t="shared" si="150"/>
        <v>11174</v>
      </c>
      <c r="H715" s="6">
        <f t="shared" si="145"/>
        <v>4274</v>
      </c>
      <c r="I715" s="26">
        <f t="shared" si="146"/>
        <v>1.6194202898550725</v>
      </c>
      <c r="J715" t="s">
        <v>18</v>
      </c>
      <c r="K715">
        <v>103</v>
      </c>
      <c r="L715" s="7">
        <f t="shared" si="147"/>
        <v>66.990291262135926</v>
      </c>
      <c r="M715" t="s">
        <v>19</v>
      </c>
      <c r="N715" t="s">
        <v>20</v>
      </c>
      <c r="O715">
        <v>1471842000</v>
      </c>
      <c r="P715">
        <v>1472878800</v>
      </c>
      <c r="Q715" s="15">
        <f t="shared" si="148"/>
        <v>43028.208333333328</v>
      </c>
      <c r="R715" s="11">
        <f t="shared" si="149"/>
        <v>43040.208333333328</v>
      </c>
      <c r="S715" t="b">
        <v>0</v>
      </c>
      <c r="T715" t="b">
        <v>0</v>
      </c>
      <c r="U715" t="s">
        <v>131</v>
      </c>
      <c r="V715" t="s">
        <v>2051</v>
      </c>
      <c r="W715" t="s">
        <v>2060</v>
      </c>
    </row>
    <row r="716" spans="1:23" x14ac:dyDescent="0.3">
      <c r="A716">
        <v>714</v>
      </c>
      <c r="B716" t="s">
        <v>1464</v>
      </c>
      <c r="C716" s="2" t="s">
        <v>1465</v>
      </c>
      <c r="D716" s="5">
        <v>38500</v>
      </c>
      <c r="E716" s="5">
        <v>182036</v>
      </c>
      <c r="F716">
        <f t="shared" si="150"/>
        <v>38500</v>
      </c>
      <c r="G716">
        <f t="shared" si="150"/>
        <v>182036</v>
      </c>
      <c r="H716" s="6">
        <f t="shared" si="145"/>
        <v>143536</v>
      </c>
      <c r="I716" s="26">
        <f t="shared" si="146"/>
        <v>4.7282077922077921</v>
      </c>
      <c r="J716" t="s">
        <v>18</v>
      </c>
      <c r="K716">
        <v>1785</v>
      </c>
      <c r="L716" s="7">
        <f t="shared" si="147"/>
        <v>21.568627450980394</v>
      </c>
      <c r="M716" t="s">
        <v>19</v>
      </c>
      <c r="N716" t="s">
        <v>20</v>
      </c>
      <c r="O716">
        <v>1408424400</v>
      </c>
      <c r="P716">
        <v>1408510800</v>
      </c>
      <c r="Q716" s="15">
        <f t="shared" si="148"/>
        <v>42294.208333333336</v>
      </c>
      <c r="R716" s="11">
        <f t="shared" si="149"/>
        <v>42295.208333333336</v>
      </c>
      <c r="S716" t="b">
        <v>0</v>
      </c>
      <c r="T716" t="b">
        <v>0</v>
      </c>
      <c r="U716" t="s">
        <v>21</v>
      </c>
      <c r="V716" t="s">
        <v>2039</v>
      </c>
      <c r="W716" t="s">
        <v>2040</v>
      </c>
    </row>
    <row r="717" spans="1:23" x14ac:dyDescent="0.3">
      <c r="A717">
        <v>715</v>
      </c>
      <c r="B717" t="s">
        <v>1466</v>
      </c>
      <c r="C717" s="2" t="s">
        <v>1467</v>
      </c>
      <c r="D717" s="5">
        <v>118000</v>
      </c>
      <c r="E717" s="5">
        <v>28870</v>
      </c>
      <c r="F717">
        <f t="shared" si="150"/>
        <v>118000</v>
      </c>
      <c r="G717">
        <f t="shared" si="150"/>
        <v>28870</v>
      </c>
      <c r="H717" s="6">
        <f t="shared" si="145"/>
        <v>-89130</v>
      </c>
      <c r="I717" s="26">
        <f t="shared" si="146"/>
        <v>0.24466101694915254</v>
      </c>
      <c r="J717" t="s">
        <v>12</v>
      </c>
      <c r="K717">
        <v>656</v>
      </c>
      <c r="L717" s="7">
        <f t="shared" si="147"/>
        <v>179.8780487804878</v>
      </c>
      <c r="M717" t="s">
        <v>19</v>
      </c>
      <c r="N717" t="s">
        <v>20</v>
      </c>
      <c r="O717">
        <v>1281157200</v>
      </c>
      <c r="P717">
        <v>1281589200</v>
      </c>
      <c r="Q717" s="15">
        <f t="shared" si="148"/>
        <v>40821.208333333336</v>
      </c>
      <c r="R717" s="11">
        <f t="shared" si="149"/>
        <v>40826.208333333336</v>
      </c>
      <c r="S717" t="b">
        <v>0</v>
      </c>
      <c r="T717" t="b">
        <v>0</v>
      </c>
      <c r="U717" t="s">
        <v>290</v>
      </c>
      <c r="V717" t="s">
        <v>2054</v>
      </c>
      <c r="W717" t="s">
        <v>2065</v>
      </c>
    </row>
    <row r="718" spans="1:23" x14ac:dyDescent="0.3">
      <c r="A718">
        <v>716</v>
      </c>
      <c r="B718" t="s">
        <v>1468</v>
      </c>
      <c r="C718" s="2" t="s">
        <v>1469</v>
      </c>
      <c r="D718" s="5">
        <v>2000</v>
      </c>
      <c r="E718" s="5">
        <v>10353</v>
      </c>
      <c r="F718">
        <f t="shared" si="150"/>
        <v>2000</v>
      </c>
      <c r="G718">
        <f t="shared" si="150"/>
        <v>10353</v>
      </c>
      <c r="H718" s="6">
        <f t="shared" si="145"/>
        <v>8353</v>
      </c>
      <c r="I718" s="26">
        <f t="shared" si="146"/>
        <v>5.1764999999999999</v>
      </c>
      <c r="J718" t="s">
        <v>18</v>
      </c>
      <c r="K718">
        <v>157</v>
      </c>
      <c r="L718" s="7">
        <f t="shared" si="147"/>
        <v>12.738853503184714</v>
      </c>
      <c r="M718" t="s">
        <v>19</v>
      </c>
      <c r="N718" t="s">
        <v>20</v>
      </c>
      <c r="O718">
        <v>1373432400</v>
      </c>
      <c r="P718">
        <v>1375851600</v>
      </c>
      <c r="Q718" s="15">
        <f t="shared" si="148"/>
        <v>41889.208333333336</v>
      </c>
      <c r="R718" s="11">
        <f t="shared" si="149"/>
        <v>41917.208333333336</v>
      </c>
      <c r="S718" t="b">
        <v>0</v>
      </c>
      <c r="T718" t="b">
        <v>1</v>
      </c>
      <c r="U718" t="s">
        <v>31</v>
      </c>
      <c r="V718" t="s">
        <v>2043</v>
      </c>
      <c r="W718" t="s">
        <v>2044</v>
      </c>
    </row>
    <row r="719" spans="1:23" ht="31.2" x14ac:dyDescent="0.3">
      <c r="A719">
        <v>717</v>
      </c>
      <c r="B719" t="s">
        <v>1470</v>
      </c>
      <c r="C719" s="2" t="s">
        <v>1471</v>
      </c>
      <c r="D719" s="5">
        <v>5600</v>
      </c>
      <c r="E719" s="5">
        <v>13868</v>
      </c>
      <c r="F719">
        <f t="shared" si="150"/>
        <v>5600</v>
      </c>
      <c r="G719">
        <f t="shared" si="150"/>
        <v>13868</v>
      </c>
      <c r="H719" s="6">
        <f t="shared" si="145"/>
        <v>8268</v>
      </c>
      <c r="I719" s="26">
        <f t="shared" si="146"/>
        <v>2.4764285714285714</v>
      </c>
      <c r="J719" t="s">
        <v>18</v>
      </c>
      <c r="K719">
        <v>555</v>
      </c>
      <c r="L719" s="7">
        <f t="shared" si="147"/>
        <v>10.09009009009009</v>
      </c>
      <c r="M719" t="s">
        <v>19</v>
      </c>
      <c r="N719" t="s">
        <v>20</v>
      </c>
      <c r="O719">
        <v>1313989200</v>
      </c>
      <c r="P719">
        <v>1315803600</v>
      </c>
      <c r="Q719" s="15">
        <f t="shared" si="148"/>
        <v>41201.208333333336</v>
      </c>
      <c r="R719" s="11">
        <f t="shared" si="149"/>
        <v>41222.208333333336</v>
      </c>
      <c r="S719" t="b">
        <v>0</v>
      </c>
      <c r="T719" t="b">
        <v>0</v>
      </c>
      <c r="U719" t="s">
        <v>40</v>
      </c>
      <c r="V719" t="s">
        <v>2045</v>
      </c>
      <c r="W719" t="s">
        <v>2046</v>
      </c>
    </row>
    <row r="720" spans="1:23" x14ac:dyDescent="0.3">
      <c r="A720">
        <v>718</v>
      </c>
      <c r="B720" t="s">
        <v>1472</v>
      </c>
      <c r="C720" s="2" t="s">
        <v>1473</v>
      </c>
      <c r="D720" s="5">
        <v>8300</v>
      </c>
      <c r="E720" s="5">
        <v>8317</v>
      </c>
      <c r="F720">
        <f t="shared" si="150"/>
        <v>8300</v>
      </c>
      <c r="G720">
        <f t="shared" si="150"/>
        <v>8317</v>
      </c>
      <c r="H720" s="6">
        <f t="shared" si="145"/>
        <v>17</v>
      </c>
      <c r="I720" s="26">
        <f t="shared" si="146"/>
        <v>1.0020481927710843</v>
      </c>
      <c r="J720" t="s">
        <v>18</v>
      </c>
      <c r="K720">
        <v>297</v>
      </c>
      <c r="L720" s="7">
        <f t="shared" si="147"/>
        <v>27.946127946127945</v>
      </c>
      <c r="M720" t="s">
        <v>19</v>
      </c>
      <c r="N720" t="s">
        <v>20</v>
      </c>
      <c r="O720">
        <v>1371445200</v>
      </c>
      <c r="P720">
        <v>1373691600</v>
      </c>
      <c r="Q720" s="15">
        <f t="shared" si="148"/>
        <v>41866.208333333336</v>
      </c>
      <c r="R720" s="11">
        <f t="shared" si="149"/>
        <v>41892.208333333336</v>
      </c>
      <c r="S720" t="b">
        <v>0</v>
      </c>
      <c r="T720" t="b">
        <v>0</v>
      </c>
      <c r="U720" t="s">
        <v>63</v>
      </c>
      <c r="V720" t="s">
        <v>2041</v>
      </c>
      <c r="W720" t="s">
        <v>2050</v>
      </c>
    </row>
    <row r="721" spans="1:23" x14ac:dyDescent="0.3">
      <c r="A721">
        <v>719</v>
      </c>
      <c r="B721" t="s">
        <v>1474</v>
      </c>
      <c r="C721" s="2" t="s">
        <v>1475</v>
      </c>
      <c r="D721" s="5">
        <v>6900</v>
      </c>
      <c r="E721" s="5">
        <v>10557</v>
      </c>
      <c r="F721">
        <f t="shared" si="150"/>
        <v>6900</v>
      </c>
      <c r="G721">
        <f t="shared" si="150"/>
        <v>10557</v>
      </c>
      <c r="H721" s="6">
        <f t="shared" si="145"/>
        <v>3657</v>
      </c>
      <c r="I721" s="26">
        <f t="shared" si="146"/>
        <v>1.53</v>
      </c>
      <c r="J721" t="s">
        <v>18</v>
      </c>
      <c r="K721">
        <v>123</v>
      </c>
      <c r="L721" s="7">
        <f t="shared" si="147"/>
        <v>56.097560975609753</v>
      </c>
      <c r="M721" t="s">
        <v>19</v>
      </c>
      <c r="N721" t="s">
        <v>20</v>
      </c>
      <c r="O721">
        <v>1338267600</v>
      </c>
      <c r="P721">
        <v>1339218000</v>
      </c>
      <c r="Q721" s="15">
        <f t="shared" si="148"/>
        <v>41482.208333333336</v>
      </c>
      <c r="R721" s="11">
        <f t="shared" si="149"/>
        <v>41493.208333333336</v>
      </c>
      <c r="S721" t="b">
        <v>0</v>
      </c>
      <c r="T721" t="b">
        <v>0</v>
      </c>
      <c r="U721" t="s">
        <v>117</v>
      </c>
      <c r="V721" t="s">
        <v>2051</v>
      </c>
      <c r="W721" t="s">
        <v>2057</v>
      </c>
    </row>
    <row r="722" spans="1:23" ht="31.2" x14ac:dyDescent="0.3">
      <c r="A722">
        <v>720</v>
      </c>
      <c r="B722" t="s">
        <v>1476</v>
      </c>
      <c r="C722" s="2" t="s">
        <v>1477</v>
      </c>
      <c r="D722" s="5">
        <v>8700</v>
      </c>
      <c r="E722" s="5">
        <v>3227</v>
      </c>
      <c r="F722" s="3">
        <f>D722*0.144105</f>
        <v>1253.7135000000001</v>
      </c>
      <c r="G722" s="3">
        <f>E722*0.144105</f>
        <v>465.02683500000006</v>
      </c>
      <c r="H722" s="6">
        <f t="shared" si="145"/>
        <v>-788.68666499999995</v>
      </c>
      <c r="I722" s="26">
        <f t="shared" si="146"/>
        <v>0.3709195402298851</v>
      </c>
      <c r="J722" t="s">
        <v>72</v>
      </c>
      <c r="K722">
        <v>38</v>
      </c>
      <c r="L722" s="7">
        <f t="shared" si="147"/>
        <v>32.992460526315789</v>
      </c>
      <c r="M722" t="s">
        <v>34</v>
      </c>
      <c r="N722" t="s">
        <v>35</v>
      </c>
      <c r="O722">
        <v>1519192800</v>
      </c>
      <c r="P722">
        <v>1520402400</v>
      </c>
      <c r="Q722" s="15">
        <f t="shared" si="148"/>
        <v>43576.25</v>
      </c>
      <c r="R722" s="11">
        <f t="shared" si="149"/>
        <v>43590.25</v>
      </c>
      <c r="S722" t="b">
        <v>0</v>
      </c>
      <c r="T722" t="b">
        <v>1</v>
      </c>
      <c r="U722" t="s">
        <v>31</v>
      </c>
      <c r="V722" t="s">
        <v>2043</v>
      </c>
      <c r="W722" t="s">
        <v>2044</v>
      </c>
    </row>
    <row r="723" spans="1:23" x14ac:dyDescent="0.3">
      <c r="A723">
        <v>721</v>
      </c>
      <c r="B723" t="s">
        <v>1478</v>
      </c>
      <c r="C723" s="2" t="s">
        <v>1479</v>
      </c>
      <c r="D723" s="5">
        <v>123600</v>
      </c>
      <c r="E723" s="5">
        <v>5429</v>
      </c>
      <c r="F723">
        <f>D723</f>
        <v>123600</v>
      </c>
      <c r="G723">
        <f>E723</f>
        <v>5429</v>
      </c>
      <c r="H723" s="6">
        <f t="shared" si="145"/>
        <v>-118171</v>
      </c>
      <c r="I723" s="26">
        <f t="shared" si="146"/>
        <v>4.3923948220064728E-2</v>
      </c>
      <c r="J723" t="s">
        <v>72</v>
      </c>
      <c r="K723">
        <v>60</v>
      </c>
      <c r="L723" s="7">
        <f t="shared" si="147"/>
        <v>2060</v>
      </c>
      <c r="M723" t="s">
        <v>19</v>
      </c>
      <c r="N723" t="s">
        <v>20</v>
      </c>
      <c r="O723">
        <v>1522818000</v>
      </c>
      <c r="P723">
        <v>1523336400</v>
      </c>
      <c r="Q723" s="15">
        <f t="shared" si="148"/>
        <v>43618.208333333328</v>
      </c>
      <c r="R723" s="11">
        <f t="shared" si="149"/>
        <v>43624.208333333328</v>
      </c>
      <c r="S723" t="b">
        <v>0</v>
      </c>
      <c r="T723" t="b">
        <v>0</v>
      </c>
      <c r="U723" t="s">
        <v>21</v>
      </c>
      <c r="V723" t="s">
        <v>2039</v>
      </c>
      <c r="W723" t="s">
        <v>2040</v>
      </c>
    </row>
    <row r="724" spans="1:23" x14ac:dyDescent="0.3">
      <c r="A724">
        <v>722</v>
      </c>
      <c r="B724" t="s">
        <v>1480</v>
      </c>
      <c r="C724" s="2" t="s">
        <v>1481</v>
      </c>
      <c r="D724" s="5">
        <v>48500</v>
      </c>
      <c r="E724" s="5">
        <v>75906</v>
      </c>
      <c r="F724">
        <f>D724</f>
        <v>48500</v>
      </c>
      <c r="G724">
        <f>E724</f>
        <v>75906</v>
      </c>
      <c r="H724" s="6">
        <f t="shared" si="145"/>
        <v>27406</v>
      </c>
      <c r="I724" s="26">
        <f t="shared" si="146"/>
        <v>1.5650721649484536</v>
      </c>
      <c r="J724" t="s">
        <v>18</v>
      </c>
      <c r="K724">
        <v>3036</v>
      </c>
      <c r="L724" s="7">
        <f t="shared" si="147"/>
        <v>15.974967061923584</v>
      </c>
      <c r="M724" t="s">
        <v>19</v>
      </c>
      <c r="N724" t="s">
        <v>20</v>
      </c>
      <c r="O724">
        <v>1509948000</v>
      </c>
      <c r="P724">
        <v>1512280800</v>
      </c>
      <c r="Q724" s="15">
        <f t="shared" si="148"/>
        <v>43469.25</v>
      </c>
      <c r="R724" s="11">
        <f t="shared" si="149"/>
        <v>43496.25</v>
      </c>
      <c r="S724" t="b">
        <v>0</v>
      </c>
      <c r="T724" t="b">
        <v>0</v>
      </c>
      <c r="U724" t="s">
        <v>40</v>
      </c>
      <c r="V724" t="s">
        <v>2045</v>
      </c>
      <c r="W724" t="s">
        <v>2046</v>
      </c>
    </row>
    <row r="725" spans="1:23" x14ac:dyDescent="0.3">
      <c r="A725">
        <v>723</v>
      </c>
      <c r="B725" t="s">
        <v>1482</v>
      </c>
      <c r="C725" s="2" t="s">
        <v>1483</v>
      </c>
      <c r="D725" s="5">
        <v>4900</v>
      </c>
      <c r="E725" s="5">
        <v>13250</v>
      </c>
      <c r="F725" s="3">
        <f>D725*0.6956</f>
        <v>3408.44</v>
      </c>
      <c r="G725" s="3">
        <f>E725*0.6956</f>
        <v>9216.7000000000007</v>
      </c>
      <c r="H725" s="6">
        <f t="shared" si="145"/>
        <v>5808.26</v>
      </c>
      <c r="I725" s="26">
        <f t="shared" si="146"/>
        <v>2.7040816326530615</v>
      </c>
      <c r="J725" t="s">
        <v>18</v>
      </c>
      <c r="K725">
        <v>144</v>
      </c>
      <c r="L725" s="7">
        <f t="shared" si="147"/>
        <v>23.669722222222223</v>
      </c>
      <c r="M725" t="s">
        <v>24</v>
      </c>
      <c r="N725" t="s">
        <v>25</v>
      </c>
      <c r="O725">
        <v>1456898400</v>
      </c>
      <c r="P725">
        <v>1458709200</v>
      </c>
      <c r="Q725" s="15">
        <f t="shared" si="148"/>
        <v>42855.25</v>
      </c>
      <c r="R725" s="11">
        <f t="shared" si="149"/>
        <v>42876.208333333328</v>
      </c>
      <c r="S725" t="b">
        <v>0</v>
      </c>
      <c r="T725" t="b">
        <v>0</v>
      </c>
      <c r="U725" t="s">
        <v>31</v>
      </c>
      <c r="V725" t="s">
        <v>2043</v>
      </c>
      <c r="W725" t="s">
        <v>2044</v>
      </c>
    </row>
    <row r="726" spans="1:23" ht="31.2" x14ac:dyDescent="0.3">
      <c r="A726">
        <v>724</v>
      </c>
      <c r="B726" t="s">
        <v>1484</v>
      </c>
      <c r="C726" s="2" t="s">
        <v>1485</v>
      </c>
      <c r="D726" s="5">
        <v>8400</v>
      </c>
      <c r="E726" s="5">
        <v>11261</v>
      </c>
      <c r="F726" s="3">
        <f>D726*1.20458</f>
        <v>10118.472</v>
      </c>
      <c r="G726" s="3">
        <f>E726*1.20458</f>
        <v>13564.775379999999</v>
      </c>
      <c r="H726" s="6">
        <f t="shared" si="145"/>
        <v>3446.3033799999994</v>
      </c>
      <c r="I726" s="26">
        <f t="shared" si="146"/>
        <v>1.340595238095238</v>
      </c>
      <c r="J726" t="s">
        <v>18</v>
      </c>
      <c r="K726">
        <v>121</v>
      </c>
      <c r="L726" s="7">
        <f t="shared" si="147"/>
        <v>83.623735537190086</v>
      </c>
      <c r="M726" t="s">
        <v>38</v>
      </c>
      <c r="N726" t="s">
        <v>39</v>
      </c>
      <c r="O726">
        <v>1413954000</v>
      </c>
      <c r="P726">
        <v>1414126800</v>
      </c>
      <c r="Q726" s="15">
        <f t="shared" si="148"/>
        <v>42358.208333333336</v>
      </c>
      <c r="R726" s="11">
        <f t="shared" si="149"/>
        <v>42360.208333333336</v>
      </c>
      <c r="S726" t="b">
        <v>0</v>
      </c>
      <c r="T726" t="b">
        <v>1</v>
      </c>
      <c r="U726" t="s">
        <v>31</v>
      </c>
      <c r="V726" t="s">
        <v>2043</v>
      </c>
      <c r="W726" t="s">
        <v>2044</v>
      </c>
    </row>
    <row r="727" spans="1:23" x14ac:dyDescent="0.3">
      <c r="A727">
        <v>725</v>
      </c>
      <c r="B727" t="s">
        <v>1486</v>
      </c>
      <c r="C727" s="2" t="s">
        <v>1487</v>
      </c>
      <c r="D727" s="5">
        <v>193200</v>
      </c>
      <c r="E727" s="5">
        <v>97369</v>
      </c>
      <c r="F727">
        <f t="shared" ref="F727:G731" si="151">D727</f>
        <v>193200</v>
      </c>
      <c r="G727">
        <f t="shared" si="151"/>
        <v>97369</v>
      </c>
      <c r="H727" s="6">
        <f t="shared" si="145"/>
        <v>-95831</v>
      </c>
      <c r="I727" s="26">
        <f t="shared" si="146"/>
        <v>0.50398033126293995</v>
      </c>
      <c r="J727" t="s">
        <v>12</v>
      </c>
      <c r="K727">
        <v>1596</v>
      </c>
      <c r="L727" s="7">
        <f t="shared" si="147"/>
        <v>121.05263157894737</v>
      </c>
      <c r="M727" t="s">
        <v>19</v>
      </c>
      <c r="N727" t="s">
        <v>20</v>
      </c>
      <c r="O727">
        <v>1416031200</v>
      </c>
      <c r="P727">
        <v>1416204000</v>
      </c>
      <c r="Q727" s="15">
        <f t="shared" si="148"/>
        <v>42382.25</v>
      </c>
      <c r="R727" s="11">
        <f t="shared" si="149"/>
        <v>42384.25</v>
      </c>
      <c r="S727" t="b">
        <v>0</v>
      </c>
      <c r="T727" t="b">
        <v>0</v>
      </c>
      <c r="U727" t="s">
        <v>290</v>
      </c>
      <c r="V727" t="s">
        <v>2054</v>
      </c>
      <c r="W727" t="s">
        <v>2065</v>
      </c>
    </row>
    <row r="728" spans="1:23" ht="31.2" x14ac:dyDescent="0.3">
      <c r="A728">
        <v>726</v>
      </c>
      <c r="B728" t="s">
        <v>1488</v>
      </c>
      <c r="C728" s="2" t="s">
        <v>1489</v>
      </c>
      <c r="D728" s="5">
        <v>54300</v>
      </c>
      <c r="E728" s="5">
        <v>48227</v>
      </c>
      <c r="F728">
        <f t="shared" si="151"/>
        <v>54300</v>
      </c>
      <c r="G728">
        <f t="shared" si="151"/>
        <v>48227</v>
      </c>
      <c r="H728" s="6">
        <f t="shared" si="145"/>
        <v>-6073</v>
      </c>
      <c r="I728" s="26">
        <f t="shared" si="146"/>
        <v>0.88815837937384901</v>
      </c>
      <c r="J728" t="s">
        <v>72</v>
      </c>
      <c r="K728">
        <v>524</v>
      </c>
      <c r="L728" s="7">
        <f t="shared" si="147"/>
        <v>103.62595419847328</v>
      </c>
      <c r="M728" t="s">
        <v>19</v>
      </c>
      <c r="N728" t="s">
        <v>20</v>
      </c>
      <c r="O728">
        <v>1287982800</v>
      </c>
      <c r="P728">
        <v>1288501200</v>
      </c>
      <c r="Q728" s="15">
        <f t="shared" si="148"/>
        <v>40900.208333333336</v>
      </c>
      <c r="R728" s="11">
        <f t="shared" si="149"/>
        <v>40906.208333333336</v>
      </c>
      <c r="S728" t="b">
        <v>0</v>
      </c>
      <c r="T728" t="b">
        <v>1</v>
      </c>
      <c r="U728" t="s">
        <v>31</v>
      </c>
      <c r="V728" t="s">
        <v>2043</v>
      </c>
      <c r="W728" t="s">
        <v>2044</v>
      </c>
    </row>
    <row r="729" spans="1:23" x14ac:dyDescent="0.3">
      <c r="A729">
        <v>727</v>
      </c>
      <c r="B729" t="s">
        <v>1490</v>
      </c>
      <c r="C729" s="2" t="s">
        <v>1491</v>
      </c>
      <c r="D729" s="5">
        <v>8900</v>
      </c>
      <c r="E729" s="5">
        <v>14685</v>
      </c>
      <c r="F729">
        <f t="shared" si="151"/>
        <v>8900</v>
      </c>
      <c r="G729">
        <f t="shared" si="151"/>
        <v>14685</v>
      </c>
      <c r="H729" s="6">
        <f t="shared" si="145"/>
        <v>5785</v>
      </c>
      <c r="I729" s="26">
        <f t="shared" si="146"/>
        <v>1.65</v>
      </c>
      <c r="J729" t="s">
        <v>18</v>
      </c>
      <c r="K729">
        <v>181</v>
      </c>
      <c r="L729" s="7">
        <f t="shared" si="147"/>
        <v>49.171270718232044</v>
      </c>
      <c r="M729" t="s">
        <v>19</v>
      </c>
      <c r="N729" t="s">
        <v>20</v>
      </c>
      <c r="O729">
        <v>1547964000</v>
      </c>
      <c r="P729">
        <v>1552971600</v>
      </c>
      <c r="Q729" s="15">
        <f t="shared" si="148"/>
        <v>43909.25</v>
      </c>
      <c r="R729" s="11">
        <f t="shared" si="149"/>
        <v>43967.208333333328</v>
      </c>
      <c r="S729" t="b">
        <v>0</v>
      </c>
      <c r="T729" t="b">
        <v>0</v>
      </c>
      <c r="U729" t="s">
        <v>26</v>
      </c>
      <c r="V729" t="s">
        <v>2041</v>
      </c>
      <c r="W729" t="s">
        <v>2042</v>
      </c>
    </row>
    <row r="730" spans="1:23" ht="31.2" x14ac:dyDescent="0.3">
      <c r="A730">
        <v>728</v>
      </c>
      <c r="B730" t="s">
        <v>1492</v>
      </c>
      <c r="C730" s="2" t="s">
        <v>1493</v>
      </c>
      <c r="D730" s="5">
        <v>4200</v>
      </c>
      <c r="E730" s="5">
        <v>735</v>
      </c>
      <c r="F730">
        <f t="shared" si="151"/>
        <v>4200</v>
      </c>
      <c r="G730">
        <f t="shared" si="151"/>
        <v>735</v>
      </c>
      <c r="H730" s="6">
        <f t="shared" si="145"/>
        <v>-3465</v>
      </c>
      <c r="I730" s="26">
        <f t="shared" si="146"/>
        <v>0.17499999999999999</v>
      </c>
      <c r="J730" t="s">
        <v>12</v>
      </c>
      <c r="K730">
        <v>10</v>
      </c>
      <c r="L730" s="7">
        <f t="shared" si="147"/>
        <v>420</v>
      </c>
      <c r="M730" t="s">
        <v>19</v>
      </c>
      <c r="N730" t="s">
        <v>20</v>
      </c>
      <c r="O730">
        <v>1464152400</v>
      </c>
      <c r="P730">
        <v>1465102800</v>
      </c>
      <c r="Q730" s="15">
        <f t="shared" si="148"/>
        <v>42939.208333333328</v>
      </c>
      <c r="R730" s="11">
        <f t="shared" si="149"/>
        <v>42950.208333333328</v>
      </c>
      <c r="S730" t="b">
        <v>0</v>
      </c>
      <c r="T730" t="b">
        <v>0</v>
      </c>
      <c r="U730" t="s">
        <v>31</v>
      </c>
      <c r="V730" t="s">
        <v>2043</v>
      </c>
      <c r="W730" t="s">
        <v>2044</v>
      </c>
    </row>
    <row r="731" spans="1:23" ht="31.2" x14ac:dyDescent="0.3">
      <c r="A731">
        <v>729</v>
      </c>
      <c r="B731" t="s">
        <v>1494</v>
      </c>
      <c r="C731" s="2" t="s">
        <v>1495</v>
      </c>
      <c r="D731" s="5">
        <v>5600</v>
      </c>
      <c r="E731" s="5">
        <v>10397</v>
      </c>
      <c r="F731">
        <f t="shared" si="151"/>
        <v>5600</v>
      </c>
      <c r="G731">
        <f t="shared" si="151"/>
        <v>10397</v>
      </c>
      <c r="H731" s="6">
        <f t="shared" si="145"/>
        <v>4797</v>
      </c>
      <c r="I731" s="26">
        <f t="shared" si="146"/>
        <v>1.8566071428571429</v>
      </c>
      <c r="J731" t="s">
        <v>18</v>
      </c>
      <c r="K731">
        <v>122</v>
      </c>
      <c r="L731" s="7">
        <f t="shared" si="147"/>
        <v>45.901639344262293</v>
      </c>
      <c r="M731" t="s">
        <v>19</v>
      </c>
      <c r="N731" t="s">
        <v>20</v>
      </c>
      <c r="O731">
        <v>1359957600</v>
      </c>
      <c r="P731">
        <v>1360130400</v>
      </c>
      <c r="Q731" s="15">
        <f t="shared" si="148"/>
        <v>41733.25</v>
      </c>
      <c r="R731" s="11">
        <f t="shared" si="149"/>
        <v>41735.25</v>
      </c>
      <c r="S731" t="b">
        <v>0</v>
      </c>
      <c r="T731" t="b">
        <v>0</v>
      </c>
      <c r="U731" t="s">
        <v>51</v>
      </c>
      <c r="V731" t="s">
        <v>2045</v>
      </c>
      <c r="W731" t="s">
        <v>2048</v>
      </c>
    </row>
    <row r="732" spans="1:23" x14ac:dyDescent="0.3">
      <c r="A732">
        <v>730</v>
      </c>
      <c r="B732" t="s">
        <v>1496</v>
      </c>
      <c r="C732" s="2" t="s">
        <v>1497</v>
      </c>
      <c r="D732" s="5">
        <v>28800</v>
      </c>
      <c r="E732" s="5">
        <v>118847</v>
      </c>
      <c r="F732" s="3">
        <f>D732*0.7464</f>
        <v>21496.32</v>
      </c>
      <c r="G732" s="3">
        <f>E732*0.7464</f>
        <v>88707.400799999989</v>
      </c>
      <c r="H732" s="6">
        <f t="shared" si="145"/>
        <v>67211.080799999996</v>
      </c>
      <c r="I732" s="26">
        <f t="shared" si="146"/>
        <v>4.1266319444444441</v>
      </c>
      <c r="J732" t="s">
        <v>18</v>
      </c>
      <c r="K732">
        <v>1071</v>
      </c>
      <c r="L732" s="7">
        <f t="shared" si="147"/>
        <v>20.071260504201682</v>
      </c>
      <c r="M732" t="s">
        <v>13</v>
      </c>
      <c r="N732" t="s">
        <v>14</v>
      </c>
      <c r="O732">
        <v>1432357200</v>
      </c>
      <c r="P732">
        <v>1432875600</v>
      </c>
      <c r="Q732" s="15">
        <f t="shared" si="148"/>
        <v>42571.208333333328</v>
      </c>
      <c r="R732" s="11">
        <f t="shared" si="149"/>
        <v>42577.208333333328</v>
      </c>
      <c r="S732" t="b">
        <v>0</v>
      </c>
      <c r="T732" t="b">
        <v>0</v>
      </c>
      <c r="U732" t="s">
        <v>63</v>
      </c>
      <c r="V732" t="s">
        <v>2041</v>
      </c>
      <c r="W732" t="s">
        <v>2050</v>
      </c>
    </row>
    <row r="733" spans="1:23" x14ac:dyDescent="0.3">
      <c r="A733">
        <v>731</v>
      </c>
      <c r="B733" t="s">
        <v>1498</v>
      </c>
      <c r="C733" s="2" t="s">
        <v>1499</v>
      </c>
      <c r="D733" s="5">
        <v>8000</v>
      </c>
      <c r="E733" s="5">
        <v>7220</v>
      </c>
      <c r="F733">
        <f t="shared" ref="F733:F750" si="152">D733</f>
        <v>8000</v>
      </c>
      <c r="G733">
        <f t="shared" ref="G733:G750" si="153">E733</f>
        <v>7220</v>
      </c>
      <c r="H733" s="6">
        <f t="shared" si="145"/>
        <v>-780</v>
      </c>
      <c r="I733" s="26">
        <f t="shared" si="146"/>
        <v>0.90249999999999997</v>
      </c>
      <c r="J733" t="s">
        <v>72</v>
      </c>
      <c r="K733">
        <v>219</v>
      </c>
      <c r="L733" s="7">
        <f t="shared" si="147"/>
        <v>36.529680365296805</v>
      </c>
      <c r="M733" t="s">
        <v>19</v>
      </c>
      <c r="N733" t="s">
        <v>20</v>
      </c>
      <c r="O733">
        <v>1500786000</v>
      </c>
      <c r="P733">
        <v>1500872400</v>
      </c>
      <c r="Q733" s="15">
        <f t="shared" si="148"/>
        <v>43363.208333333328</v>
      </c>
      <c r="R733" s="11">
        <f t="shared" si="149"/>
        <v>43364.208333333328</v>
      </c>
      <c r="S733" t="b">
        <v>0</v>
      </c>
      <c r="T733" t="b">
        <v>0</v>
      </c>
      <c r="U733" t="s">
        <v>26</v>
      </c>
      <c r="V733" t="s">
        <v>2041</v>
      </c>
      <c r="W733" t="s">
        <v>2042</v>
      </c>
    </row>
    <row r="734" spans="1:23" x14ac:dyDescent="0.3">
      <c r="A734">
        <v>732</v>
      </c>
      <c r="B734" t="s">
        <v>1500</v>
      </c>
      <c r="C734" s="2" t="s">
        <v>1501</v>
      </c>
      <c r="D734" s="5">
        <v>117000</v>
      </c>
      <c r="E734" s="5">
        <v>107622</v>
      </c>
      <c r="F734">
        <f t="shared" si="152"/>
        <v>117000</v>
      </c>
      <c r="G734">
        <f t="shared" si="153"/>
        <v>107622</v>
      </c>
      <c r="H734" s="6">
        <f t="shared" si="145"/>
        <v>-9378</v>
      </c>
      <c r="I734" s="26">
        <f t="shared" si="146"/>
        <v>0.91984615384615387</v>
      </c>
      <c r="J734" t="s">
        <v>12</v>
      </c>
      <c r="K734">
        <v>1121</v>
      </c>
      <c r="L734" s="7">
        <f t="shared" si="147"/>
        <v>104.37109723461195</v>
      </c>
      <c r="M734" t="s">
        <v>19</v>
      </c>
      <c r="N734" t="s">
        <v>20</v>
      </c>
      <c r="O734">
        <v>1490158800</v>
      </c>
      <c r="P734">
        <v>1492146000</v>
      </c>
      <c r="Q734" s="15">
        <f t="shared" si="148"/>
        <v>43240.208333333328</v>
      </c>
      <c r="R734" s="11">
        <f t="shared" si="149"/>
        <v>43263.208333333328</v>
      </c>
      <c r="S734" t="b">
        <v>0</v>
      </c>
      <c r="T734" t="b">
        <v>1</v>
      </c>
      <c r="U734" t="s">
        <v>21</v>
      </c>
      <c r="V734" t="s">
        <v>2039</v>
      </c>
      <c r="W734" t="s">
        <v>2040</v>
      </c>
    </row>
    <row r="735" spans="1:23" x14ac:dyDescent="0.3">
      <c r="A735">
        <v>733</v>
      </c>
      <c r="B735" t="s">
        <v>1502</v>
      </c>
      <c r="C735" s="2" t="s">
        <v>1503</v>
      </c>
      <c r="D735" s="5">
        <v>15800</v>
      </c>
      <c r="E735" s="5">
        <v>83267</v>
      </c>
      <c r="F735">
        <f t="shared" si="152"/>
        <v>15800</v>
      </c>
      <c r="G735">
        <f t="shared" si="153"/>
        <v>83267</v>
      </c>
      <c r="H735" s="6">
        <f t="shared" si="145"/>
        <v>67467</v>
      </c>
      <c r="I735" s="26">
        <f t="shared" si="146"/>
        <v>5.2700632911392402</v>
      </c>
      <c r="J735" t="s">
        <v>18</v>
      </c>
      <c r="K735">
        <v>980</v>
      </c>
      <c r="L735" s="7">
        <f t="shared" si="147"/>
        <v>16.122448979591837</v>
      </c>
      <c r="M735" t="s">
        <v>19</v>
      </c>
      <c r="N735" t="s">
        <v>20</v>
      </c>
      <c r="O735">
        <v>1406178000</v>
      </c>
      <c r="P735">
        <v>1407301200</v>
      </c>
      <c r="Q735" s="15">
        <f t="shared" si="148"/>
        <v>42268.208333333336</v>
      </c>
      <c r="R735" s="11">
        <f t="shared" si="149"/>
        <v>42281.208333333336</v>
      </c>
      <c r="S735" t="b">
        <v>0</v>
      </c>
      <c r="T735" t="b">
        <v>0</v>
      </c>
      <c r="U735" t="s">
        <v>146</v>
      </c>
      <c r="V735" t="s">
        <v>2039</v>
      </c>
      <c r="W735" t="s">
        <v>2061</v>
      </c>
    </row>
    <row r="736" spans="1:23" x14ac:dyDescent="0.3">
      <c r="A736">
        <v>734</v>
      </c>
      <c r="B736" t="s">
        <v>1504</v>
      </c>
      <c r="C736" s="2" t="s">
        <v>1505</v>
      </c>
      <c r="D736" s="5">
        <v>4200</v>
      </c>
      <c r="E736" s="5">
        <v>13404</v>
      </c>
      <c r="F736">
        <f t="shared" si="152"/>
        <v>4200</v>
      </c>
      <c r="G736">
        <f t="shared" si="153"/>
        <v>13404</v>
      </c>
      <c r="H736" s="6">
        <f t="shared" si="145"/>
        <v>9204</v>
      </c>
      <c r="I736" s="26">
        <f t="shared" si="146"/>
        <v>3.1914285714285713</v>
      </c>
      <c r="J736" t="s">
        <v>18</v>
      </c>
      <c r="K736">
        <v>536</v>
      </c>
      <c r="L736" s="7">
        <f t="shared" si="147"/>
        <v>7.8358208955223878</v>
      </c>
      <c r="M736" t="s">
        <v>19</v>
      </c>
      <c r="N736" t="s">
        <v>20</v>
      </c>
      <c r="O736">
        <v>1485583200</v>
      </c>
      <c r="P736">
        <v>1486620000</v>
      </c>
      <c r="Q736" s="15">
        <f t="shared" si="148"/>
        <v>43187.25</v>
      </c>
      <c r="R736" s="11">
        <f t="shared" si="149"/>
        <v>43199.25</v>
      </c>
      <c r="S736" t="b">
        <v>0</v>
      </c>
      <c r="T736" t="b">
        <v>1</v>
      </c>
      <c r="U736" t="s">
        <v>31</v>
      </c>
      <c r="V736" t="s">
        <v>2043</v>
      </c>
      <c r="W736" t="s">
        <v>2044</v>
      </c>
    </row>
    <row r="737" spans="1:23" ht="31.2" x14ac:dyDescent="0.3">
      <c r="A737">
        <v>735</v>
      </c>
      <c r="B737" t="s">
        <v>1506</v>
      </c>
      <c r="C737" s="2" t="s">
        <v>1507</v>
      </c>
      <c r="D737" s="5">
        <v>37100</v>
      </c>
      <c r="E737" s="5">
        <v>131404</v>
      </c>
      <c r="F737">
        <f t="shared" si="152"/>
        <v>37100</v>
      </c>
      <c r="G737">
        <f t="shared" si="153"/>
        <v>131404</v>
      </c>
      <c r="H737" s="6">
        <f t="shared" si="145"/>
        <v>94304</v>
      </c>
      <c r="I737" s="26">
        <f t="shared" si="146"/>
        <v>3.5418867924528303</v>
      </c>
      <c r="J737" t="s">
        <v>18</v>
      </c>
      <c r="K737">
        <v>1991</v>
      </c>
      <c r="L737" s="7">
        <f t="shared" si="147"/>
        <v>18.633852335509793</v>
      </c>
      <c r="M737" t="s">
        <v>19</v>
      </c>
      <c r="N737" t="s">
        <v>20</v>
      </c>
      <c r="O737">
        <v>1459314000</v>
      </c>
      <c r="P737">
        <v>1459918800</v>
      </c>
      <c r="Q737" s="15">
        <f t="shared" si="148"/>
        <v>42883.208333333328</v>
      </c>
      <c r="R737" s="11">
        <f t="shared" si="149"/>
        <v>42890.208333333328</v>
      </c>
      <c r="S737" t="b">
        <v>0</v>
      </c>
      <c r="T737" t="b">
        <v>0</v>
      </c>
      <c r="U737" t="s">
        <v>120</v>
      </c>
      <c r="V737" t="s">
        <v>2058</v>
      </c>
      <c r="W737" t="s">
        <v>2059</v>
      </c>
    </row>
    <row r="738" spans="1:23" x14ac:dyDescent="0.3">
      <c r="A738">
        <v>736</v>
      </c>
      <c r="B738" t="s">
        <v>1508</v>
      </c>
      <c r="C738" s="2" t="s">
        <v>1509</v>
      </c>
      <c r="D738" s="5">
        <v>7700</v>
      </c>
      <c r="E738" s="5">
        <v>2533</v>
      </c>
      <c r="F738">
        <f t="shared" si="152"/>
        <v>7700</v>
      </c>
      <c r="G738">
        <f t="shared" si="153"/>
        <v>2533</v>
      </c>
      <c r="H738" s="6">
        <f t="shared" si="145"/>
        <v>-5167</v>
      </c>
      <c r="I738" s="26">
        <f t="shared" si="146"/>
        <v>0.32896103896103895</v>
      </c>
      <c r="J738" t="s">
        <v>72</v>
      </c>
      <c r="K738">
        <v>29</v>
      </c>
      <c r="L738" s="7">
        <f t="shared" si="147"/>
        <v>265.51724137931035</v>
      </c>
      <c r="M738" t="s">
        <v>19</v>
      </c>
      <c r="N738" t="s">
        <v>20</v>
      </c>
      <c r="O738">
        <v>1424412000</v>
      </c>
      <c r="P738">
        <v>1424757600</v>
      </c>
      <c r="Q738" s="15">
        <f t="shared" si="148"/>
        <v>42479.25</v>
      </c>
      <c r="R738" s="11">
        <f t="shared" si="149"/>
        <v>42483.25</v>
      </c>
      <c r="S738" t="b">
        <v>0</v>
      </c>
      <c r="T738" t="b">
        <v>0</v>
      </c>
      <c r="U738" t="s">
        <v>66</v>
      </c>
      <c r="V738" t="s">
        <v>2051</v>
      </c>
      <c r="W738" t="s">
        <v>2052</v>
      </c>
    </row>
    <row r="739" spans="1:23" ht="31.2" x14ac:dyDescent="0.3">
      <c r="A739">
        <v>737</v>
      </c>
      <c r="B739" t="s">
        <v>1510</v>
      </c>
      <c r="C739" s="2" t="s">
        <v>1511</v>
      </c>
      <c r="D739" s="5">
        <v>3700</v>
      </c>
      <c r="E739" s="5">
        <v>5028</v>
      </c>
      <c r="F739">
        <f t="shared" si="152"/>
        <v>3700</v>
      </c>
      <c r="G739">
        <f t="shared" si="153"/>
        <v>5028</v>
      </c>
      <c r="H739" s="6">
        <f t="shared" si="145"/>
        <v>1328</v>
      </c>
      <c r="I739" s="26">
        <f t="shared" si="146"/>
        <v>1.358918918918919</v>
      </c>
      <c r="J739" t="s">
        <v>18</v>
      </c>
      <c r="K739">
        <v>180</v>
      </c>
      <c r="L739" s="7">
        <f t="shared" si="147"/>
        <v>20.555555555555557</v>
      </c>
      <c r="M739" t="s">
        <v>19</v>
      </c>
      <c r="N739" t="s">
        <v>20</v>
      </c>
      <c r="O739">
        <v>1478844000</v>
      </c>
      <c r="P739">
        <v>1479880800</v>
      </c>
      <c r="Q739" s="15">
        <f t="shared" si="148"/>
        <v>43109.25</v>
      </c>
      <c r="R739" s="11">
        <f t="shared" si="149"/>
        <v>43121.25</v>
      </c>
      <c r="S739" t="b">
        <v>0</v>
      </c>
      <c r="T739" t="b">
        <v>0</v>
      </c>
      <c r="U739" t="s">
        <v>58</v>
      </c>
      <c r="V739" t="s">
        <v>2039</v>
      </c>
      <c r="W739" t="s">
        <v>2049</v>
      </c>
    </row>
    <row r="740" spans="1:23" ht="31.2" x14ac:dyDescent="0.3">
      <c r="A740">
        <v>738</v>
      </c>
      <c r="B740" t="s">
        <v>1030</v>
      </c>
      <c r="C740" s="2" t="s">
        <v>1512</v>
      </c>
      <c r="D740" s="5">
        <v>74700</v>
      </c>
      <c r="E740" s="5">
        <v>1557</v>
      </c>
      <c r="F740">
        <f t="shared" si="152"/>
        <v>74700</v>
      </c>
      <c r="G740">
        <f t="shared" si="153"/>
        <v>1557</v>
      </c>
      <c r="H740" s="6">
        <f t="shared" si="145"/>
        <v>-73143</v>
      </c>
      <c r="I740" s="26">
        <f t="shared" si="146"/>
        <v>2.0843373493975904E-2</v>
      </c>
      <c r="J740" t="s">
        <v>12</v>
      </c>
      <c r="K740">
        <v>15</v>
      </c>
      <c r="L740" s="7">
        <f t="shared" si="147"/>
        <v>4980</v>
      </c>
      <c r="M740" t="s">
        <v>19</v>
      </c>
      <c r="N740" t="s">
        <v>20</v>
      </c>
      <c r="O740">
        <v>1416117600</v>
      </c>
      <c r="P740">
        <v>1418018400</v>
      </c>
      <c r="Q740" s="15">
        <f t="shared" si="148"/>
        <v>42383.25</v>
      </c>
      <c r="R740" s="11">
        <f t="shared" si="149"/>
        <v>42405.25</v>
      </c>
      <c r="S740" t="b">
        <v>0</v>
      </c>
      <c r="T740" t="b">
        <v>1</v>
      </c>
      <c r="U740" t="s">
        <v>31</v>
      </c>
      <c r="V740" t="s">
        <v>2043</v>
      </c>
      <c r="W740" t="s">
        <v>2044</v>
      </c>
    </row>
    <row r="741" spans="1:23" x14ac:dyDescent="0.3">
      <c r="A741">
        <v>739</v>
      </c>
      <c r="B741" t="s">
        <v>1513</v>
      </c>
      <c r="C741" s="2" t="s">
        <v>1514</v>
      </c>
      <c r="D741" s="5">
        <v>10000</v>
      </c>
      <c r="E741" s="5">
        <v>6100</v>
      </c>
      <c r="F741">
        <f t="shared" si="152"/>
        <v>10000</v>
      </c>
      <c r="G741">
        <f t="shared" si="153"/>
        <v>6100</v>
      </c>
      <c r="H741" s="6">
        <f t="shared" si="145"/>
        <v>-3900</v>
      </c>
      <c r="I741" s="26">
        <f t="shared" si="146"/>
        <v>0.61</v>
      </c>
      <c r="J741" t="s">
        <v>12</v>
      </c>
      <c r="K741">
        <v>191</v>
      </c>
      <c r="L741" s="7">
        <f t="shared" si="147"/>
        <v>52.356020942408378</v>
      </c>
      <c r="M741" t="s">
        <v>19</v>
      </c>
      <c r="N741" t="s">
        <v>20</v>
      </c>
      <c r="O741">
        <v>1340946000</v>
      </c>
      <c r="P741">
        <v>1341032400</v>
      </c>
      <c r="Q741" s="15">
        <f t="shared" si="148"/>
        <v>41513.208333333336</v>
      </c>
      <c r="R741" s="11">
        <f t="shared" si="149"/>
        <v>41514.208333333336</v>
      </c>
      <c r="S741" t="b">
        <v>0</v>
      </c>
      <c r="T741" t="b">
        <v>0</v>
      </c>
      <c r="U741" t="s">
        <v>58</v>
      </c>
      <c r="V741" t="s">
        <v>2039</v>
      </c>
      <c r="W741" t="s">
        <v>2049</v>
      </c>
    </row>
    <row r="742" spans="1:23" ht="31.2" x14ac:dyDescent="0.3">
      <c r="A742">
        <v>740</v>
      </c>
      <c r="B742" t="s">
        <v>1515</v>
      </c>
      <c r="C742" s="2" t="s">
        <v>1516</v>
      </c>
      <c r="D742" s="5">
        <v>5300</v>
      </c>
      <c r="E742" s="5">
        <v>1592</v>
      </c>
      <c r="F742">
        <f t="shared" si="152"/>
        <v>5300</v>
      </c>
      <c r="G742">
        <f t="shared" si="153"/>
        <v>1592</v>
      </c>
      <c r="H742" s="6">
        <f t="shared" si="145"/>
        <v>-3708</v>
      </c>
      <c r="I742" s="26">
        <f t="shared" si="146"/>
        <v>0.30037735849056602</v>
      </c>
      <c r="J742" t="s">
        <v>12</v>
      </c>
      <c r="K742">
        <v>16</v>
      </c>
      <c r="L742" s="7">
        <f t="shared" si="147"/>
        <v>331.25</v>
      </c>
      <c r="M742" t="s">
        <v>19</v>
      </c>
      <c r="N742" t="s">
        <v>20</v>
      </c>
      <c r="O742">
        <v>1486101600</v>
      </c>
      <c r="P742">
        <v>1486360800</v>
      </c>
      <c r="Q742" s="15">
        <f t="shared" si="148"/>
        <v>43193.25</v>
      </c>
      <c r="R742" s="11">
        <f t="shared" si="149"/>
        <v>43196.25</v>
      </c>
      <c r="S742" t="b">
        <v>0</v>
      </c>
      <c r="T742" t="b">
        <v>0</v>
      </c>
      <c r="U742" t="s">
        <v>31</v>
      </c>
      <c r="V742" t="s">
        <v>2043</v>
      </c>
      <c r="W742" t="s">
        <v>2044</v>
      </c>
    </row>
    <row r="743" spans="1:23" x14ac:dyDescent="0.3">
      <c r="A743">
        <v>741</v>
      </c>
      <c r="B743" t="s">
        <v>626</v>
      </c>
      <c r="C743" s="2" t="s">
        <v>1517</v>
      </c>
      <c r="D743" s="5">
        <v>1200</v>
      </c>
      <c r="E743" s="5">
        <v>14150</v>
      </c>
      <c r="F743">
        <f t="shared" si="152"/>
        <v>1200</v>
      </c>
      <c r="G743">
        <f t="shared" si="153"/>
        <v>14150</v>
      </c>
      <c r="H743" s="6">
        <f t="shared" si="145"/>
        <v>12950</v>
      </c>
      <c r="I743" s="26">
        <f t="shared" si="146"/>
        <v>11.791666666666666</v>
      </c>
      <c r="J743" t="s">
        <v>18</v>
      </c>
      <c r="K743">
        <v>130</v>
      </c>
      <c r="L743" s="7">
        <f t="shared" si="147"/>
        <v>9.2307692307692299</v>
      </c>
      <c r="M743" t="s">
        <v>19</v>
      </c>
      <c r="N743" t="s">
        <v>20</v>
      </c>
      <c r="O743">
        <v>1274590800</v>
      </c>
      <c r="P743">
        <v>1274677200</v>
      </c>
      <c r="Q743" s="15">
        <f t="shared" si="148"/>
        <v>40745.208333333336</v>
      </c>
      <c r="R743" s="11">
        <f t="shared" si="149"/>
        <v>40746.208333333336</v>
      </c>
      <c r="S743" t="b">
        <v>0</v>
      </c>
      <c r="T743" t="b">
        <v>0</v>
      </c>
      <c r="U743" t="s">
        <v>31</v>
      </c>
      <c r="V743" t="s">
        <v>2043</v>
      </c>
      <c r="W743" t="s">
        <v>2044</v>
      </c>
    </row>
    <row r="744" spans="1:23" x14ac:dyDescent="0.3">
      <c r="A744">
        <v>742</v>
      </c>
      <c r="B744" t="s">
        <v>1518</v>
      </c>
      <c r="C744" s="2" t="s">
        <v>1519</v>
      </c>
      <c r="D744" s="5">
        <v>1200</v>
      </c>
      <c r="E744" s="5">
        <v>13513</v>
      </c>
      <c r="F744">
        <f t="shared" si="152"/>
        <v>1200</v>
      </c>
      <c r="G744">
        <f t="shared" si="153"/>
        <v>13513</v>
      </c>
      <c r="H744" s="6">
        <f t="shared" si="145"/>
        <v>12313</v>
      </c>
      <c r="I744" s="26">
        <f t="shared" si="146"/>
        <v>11.260833333333334</v>
      </c>
      <c r="J744" t="s">
        <v>18</v>
      </c>
      <c r="K744">
        <v>122</v>
      </c>
      <c r="L744" s="7">
        <f t="shared" si="147"/>
        <v>9.8360655737704921</v>
      </c>
      <c r="M744" t="s">
        <v>19</v>
      </c>
      <c r="N744" t="s">
        <v>20</v>
      </c>
      <c r="O744">
        <v>1263880800</v>
      </c>
      <c r="P744">
        <v>1267509600</v>
      </c>
      <c r="Q744" s="15">
        <f t="shared" si="148"/>
        <v>40621.25</v>
      </c>
      <c r="R744" s="11">
        <f t="shared" si="149"/>
        <v>40663.25</v>
      </c>
      <c r="S744" t="b">
        <v>0</v>
      </c>
      <c r="T744" t="b">
        <v>0</v>
      </c>
      <c r="U744" t="s">
        <v>48</v>
      </c>
      <c r="V744" t="s">
        <v>2039</v>
      </c>
      <c r="W744" t="s">
        <v>2047</v>
      </c>
    </row>
    <row r="745" spans="1:23" ht="31.2" x14ac:dyDescent="0.3">
      <c r="A745">
        <v>743</v>
      </c>
      <c r="B745" t="s">
        <v>1520</v>
      </c>
      <c r="C745" s="2" t="s">
        <v>1521</v>
      </c>
      <c r="D745" s="5">
        <v>3900</v>
      </c>
      <c r="E745" s="5">
        <v>504</v>
      </c>
      <c r="F745">
        <f t="shared" si="152"/>
        <v>3900</v>
      </c>
      <c r="G745">
        <f t="shared" si="153"/>
        <v>504</v>
      </c>
      <c r="H745" s="6">
        <f t="shared" si="145"/>
        <v>-3396</v>
      </c>
      <c r="I745" s="26">
        <f t="shared" si="146"/>
        <v>0.12923076923076923</v>
      </c>
      <c r="J745" t="s">
        <v>12</v>
      </c>
      <c r="K745">
        <v>17</v>
      </c>
      <c r="L745" s="7">
        <f t="shared" si="147"/>
        <v>229.41176470588235</v>
      </c>
      <c r="M745" t="s">
        <v>19</v>
      </c>
      <c r="N745" t="s">
        <v>20</v>
      </c>
      <c r="O745">
        <v>1445403600</v>
      </c>
      <c r="P745">
        <v>1445922000</v>
      </c>
      <c r="Q745" s="15">
        <f t="shared" si="148"/>
        <v>42722.208333333328</v>
      </c>
      <c r="R745" s="11">
        <f t="shared" si="149"/>
        <v>42728.208333333328</v>
      </c>
      <c r="S745" t="b">
        <v>0</v>
      </c>
      <c r="T745" t="b">
        <v>1</v>
      </c>
      <c r="U745" t="s">
        <v>31</v>
      </c>
      <c r="V745" t="s">
        <v>2043</v>
      </c>
      <c r="W745" t="s">
        <v>2044</v>
      </c>
    </row>
    <row r="746" spans="1:23" x14ac:dyDescent="0.3">
      <c r="A746">
        <v>744</v>
      </c>
      <c r="B746" t="s">
        <v>1522</v>
      </c>
      <c r="C746" s="2" t="s">
        <v>1523</v>
      </c>
      <c r="D746" s="5">
        <v>2000</v>
      </c>
      <c r="E746" s="5">
        <v>14240</v>
      </c>
      <c r="F746">
        <f t="shared" si="152"/>
        <v>2000</v>
      </c>
      <c r="G746">
        <f t="shared" si="153"/>
        <v>14240</v>
      </c>
      <c r="H746" s="6">
        <f t="shared" si="145"/>
        <v>12240</v>
      </c>
      <c r="I746" s="26">
        <f t="shared" si="146"/>
        <v>7.12</v>
      </c>
      <c r="J746" t="s">
        <v>18</v>
      </c>
      <c r="K746">
        <v>140</v>
      </c>
      <c r="L746" s="7">
        <f t="shared" si="147"/>
        <v>14.285714285714286</v>
      </c>
      <c r="M746" t="s">
        <v>19</v>
      </c>
      <c r="N746" t="s">
        <v>20</v>
      </c>
      <c r="O746">
        <v>1533877200</v>
      </c>
      <c r="P746">
        <v>1534050000</v>
      </c>
      <c r="Q746" s="15">
        <f t="shared" si="148"/>
        <v>43746.208333333328</v>
      </c>
      <c r="R746" s="11">
        <f t="shared" si="149"/>
        <v>43748.208333333328</v>
      </c>
      <c r="S746" t="b">
        <v>0</v>
      </c>
      <c r="T746" t="b">
        <v>1</v>
      </c>
      <c r="U746" t="s">
        <v>31</v>
      </c>
      <c r="V746" t="s">
        <v>2043</v>
      </c>
      <c r="W746" t="s">
        <v>2044</v>
      </c>
    </row>
    <row r="747" spans="1:23" ht="31.2" x14ac:dyDescent="0.3">
      <c r="A747">
        <v>745</v>
      </c>
      <c r="B747" t="s">
        <v>1524</v>
      </c>
      <c r="C747" s="2" t="s">
        <v>1525</v>
      </c>
      <c r="D747" s="5">
        <v>6900</v>
      </c>
      <c r="E747" s="5">
        <v>2091</v>
      </c>
      <c r="F747">
        <f t="shared" si="152"/>
        <v>6900</v>
      </c>
      <c r="G747">
        <f t="shared" si="153"/>
        <v>2091</v>
      </c>
      <c r="H747" s="6">
        <f t="shared" si="145"/>
        <v>-4809</v>
      </c>
      <c r="I747" s="26">
        <f t="shared" si="146"/>
        <v>0.30304347826086958</v>
      </c>
      <c r="J747" t="s">
        <v>12</v>
      </c>
      <c r="K747">
        <v>34</v>
      </c>
      <c r="L747" s="7">
        <f t="shared" si="147"/>
        <v>202.94117647058823</v>
      </c>
      <c r="M747" t="s">
        <v>19</v>
      </c>
      <c r="N747" t="s">
        <v>20</v>
      </c>
      <c r="O747">
        <v>1275195600</v>
      </c>
      <c r="P747">
        <v>1277528400</v>
      </c>
      <c r="Q747" s="15">
        <f t="shared" si="148"/>
        <v>40752.208333333336</v>
      </c>
      <c r="R747" s="11">
        <f t="shared" si="149"/>
        <v>40779.208333333336</v>
      </c>
      <c r="S747" t="b">
        <v>0</v>
      </c>
      <c r="T747" t="b">
        <v>0</v>
      </c>
      <c r="U747" t="s">
        <v>63</v>
      </c>
      <c r="V747" t="s">
        <v>2041</v>
      </c>
      <c r="W747" t="s">
        <v>2050</v>
      </c>
    </row>
    <row r="748" spans="1:23" x14ac:dyDescent="0.3">
      <c r="A748">
        <v>746</v>
      </c>
      <c r="B748" t="s">
        <v>1526</v>
      </c>
      <c r="C748" s="2" t="s">
        <v>1527</v>
      </c>
      <c r="D748" s="5">
        <v>55800</v>
      </c>
      <c r="E748" s="5">
        <v>118580</v>
      </c>
      <c r="F748">
        <f t="shared" si="152"/>
        <v>55800</v>
      </c>
      <c r="G748">
        <f t="shared" si="153"/>
        <v>118580</v>
      </c>
      <c r="H748" s="6">
        <f t="shared" si="145"/>
        <v>62780</v>
      </c>
      <c r="I748" s="26">
        <f t="shared" si="146"/>
        <v>2.1250896057347672</v>
      </c>
      <c r="J748" t="s">
        <v>18</v>
      </c>
      <c r="K748">
        <v>3388</v>
      </c>
      <c r="L748" s="7">
        <f t="shared" si="147"/>
        <v>16.469893742621014</v>
      </c>
      <c r="M748" t="s">
        <v>19</v>
      </c>
      <c r="N748" t="s">
        <v>20</v>
      </c>
      <c r="O748">
        <v>1318136400</v>
      </c>
      <c r="P748">
        <v>1318568400</v>
      </c>
      <c r="Q748" s="15">
        <f t="shared" si="148"/>
        <v>41249.208333333336</v>
      </c>
      <c r="R748" s="11">
        <f t="shared" si="149"/>
        <v>41254.208333333336</v>
      </c>
      <c r="S748" t="b">
        <v>0</v>
      </c>
      <c r="T748" t="b">
        <v>0</v>
      </c>
      <c r="U748" t="s">
        <v>26</v>
      </c>
      <c r="V748" t="s">
        <v>2041</v>
      </c>
      <c r="W748" t="s">
        <v>2042</v>
      </c>
    </row>
    <row r="749" spans="1:23" x14ac:dyDescent="0.3">
      <c r="A749">
        <v>747</v>
      </c>
      <c r="B749" t="s">
        <v>1528</v>
      </c>
      <c r="C749" s="2" t="s">
        <v>1529</v>
      </c>
      <c r="D749" s="5">
        <v>4900</v>
      </c>
      <c r="E749" s="5">
        <v>11214</v>
      </c>
      <c r="F749">
        <f t="shared" si="152"/>
        <v>4900</v>
      </c>
      <c r="G749">
        <f t="shared" si="153"/>
        <v>11214</v>
      </c>
      <c r="H749" s="6">
        <f t="shared" si="145"/>
        <v>6314</v>
      </c>
      <c r="I749" s="26">
        <f t="shared" si="146"/>
        <v>2.2885714285714287</v>
      </c>
      <c r="J749" t="s">
        <v>18</v>
      </c>
      <c r="K749">
        <v>280</v>
      </c>
      <c r="L749" s="7">
        <f t="shared" si="147"/>
        <v>17.5</v>
      </c>
      <c r="M749" t="s">
        <v>19</v>
      </c>
      <c r="N749" t="s">
        <v>20</v>
      </c>
      <c r="O749">
        <v>1283403600</v>
      </c>
      <c r="P749">
        <v>1284354000</v>
      </c>
      <c r="Q749" s="15">
        <f t="shared" si="148"/>
        <v>40847.208333333336</v>
      </c>
      <c r="R749" s="11">
        <f t="shared" si="149"/>
        <v>40858.208333333336</v>
      </c>
      <c r="S749" t="b">
        <v>0</v>
      </c>
      <c r="T749" t="b">
        <v>0</v>
      </c>
      <c r="U749" t="s">
        <v>31</v>
      </c>
      <c r="V749" t="s">
        <v>2043</v>
      </c>
      <c r="W749" t="s">
        <v>2044</v>
      </c>
    </row>
    <row r="750" spans="1:23" x14ac:dyDescent="0.3">
      <c r="A750">
        <v>748</v>
      </c>
      <c r="B750" t="s">
        <v>1530</v>
      </c>
      <c r="C750" s="2" t="s">
        <v>1531</v>
      </c>
      <c r="D750" s="5">
        <v>194900</v>
      </c>
      <c r="E750" s="5">
        <v>68137</v>
      </c>
      <c r="F750">
        <f t="shared" si="152"/>
        <v>194900</v>
      </c>
      <c r="G750">
        <f t="shared" si="153"/>
        <v>68137</v>
      </c>
      <c r="H750" s="6">
        <f t="shared" si="145"/>
        <v>-126763</v>
      </c>
      <c r="I750" s="26">
        <f t="shared" si="146"/>
        <v>0.34959979476654696</v>
      </c>
      <c r="J750" t="s">
        <v>72</v>
      </c>
      <c r="K750">
        <v>614</v>
      </c>
      <c r="L750" s="7">
        <f t="shared" si="147"/>
        <v>317.42671009771988</v>
      </c>
      <c r="M750" t="s">
        <v>19</v>
      </c>
      <c r="N750" t="s">
        <v>20</v>
      </c>
      <c r="O750">
        <v>1267423200</v>
      </c>
      <c r="P750">
        <v>1269579600</v>
      </c>
      <c r="Q750" s="15">
        <f t="shared" si="148"/>
        <v>40662.25</v>
      </c>
      <c r="R750" s="11">
        <f t="shared" si="149"/>
        <v>40687.208333333336</v>
      </c>
      <c r="S750" t="b">
        <v>0</v>
      </c>
      <c r="T750" t="b">
        <v>1</v>
      </c>
      <c r="U750" t="s">
        <v>69</v>
      </c>
      <c r="V750" t="s">
        <v>2045</v>
      </c>
      <c r="W750" t="s">
        <v>2053</v>
      </c>
    </row>
    <row r="751" spans="1:23" x14ac:dyDescent="0.3">
      <c r="A751">
        <v>749</v>
      </c>
      <c r="B751" t="s">
        <v>1532</v>
      </c>
      <c r="C751" s="2" t="s">
        <v>1533</v>
      </c>
      <c r="D751" s="5">
        <v>8600</v>
      </c>
      <c r="E751" s="5">
        <v>13527</v>
      </c>
      <c r="F751" s="3">
        <f>D751*1.07255</f>
        <v>9223.9299999999985</v>
      </c>
      <c r="G751" s="3">
        <f>E751*1.07255</f>
        <v>14508.383849999998</v>
      </c>
      <c r="H751" s="6">
        <f t="shared" si="145"/>
        <v>5284.4538499999999</v>
      </c>
      <c r="I751" s="26">
        <f t="shared" si="146"/>
        <v>1.5729069767441861</v>
      </c>
      <c r="J751" t="s">
        <v>18</v>
      </c>
      <c r="K751">
        <v>366</v>
      </c>
      <c r="L751" s="7">
        <f t="shared" si="147"/>
        <v>25.201994535519123</v>
      </c>
      <c r="M751" t="s">
        <v>105</v>
      </c>
      <c r="N751" t="s">
        <v>106</v>
      </c>
      <c r="O751">
        <v>1412744400</v>
      </c>
      <c r="P751">
        <v>1413781200</v>
      </c>
      <c r="Q751" s="15">
        <f t="shared" si="148"/>
        <v>42344.208333333336</v>
      </c>
      <c r="R751" s="11">
        <f t="shared" si="149"/>
        <v>42356.208333333336</v>
      </c>
      <c r="S751" t="b">
        <v>0</v>
      </c>
      <c r="T751" t="b">
        <v>1</v>
      </c>
      <c r="U751" t="s">
        <v>63</v>
      </c>
      <c r="V751" t="s">
        <v>2041</v>
      </c>
      <c r="W751" t="s">
        <v>2050</v>
      </c>
    </row>
    <row r="752" spans="1:23" ht="31.2" x14ac:dyDescent="0.3">
      <c r="A752">
        <v>750</v>
      </c>
      <c r="B752" t="s">
        <v>1534</v>
      </c>
      <c r="C752" s="2" t="s">
        <v>1535</v>
      </c>
      <c r="D752" s="5">
        <v>100</v>
      </c>
      <c r="E752" s="5">
        <v>1</v>
      </c>
      <c r="F752" s="3">
        <f>D752*1.20458</f>
        <v>120.458</v>
      </c>
      <c r="G752" s="3">
        <f>E752*1.20458</f>
        <v>1.20458</v>
      </c>
      <c r="H752" s="6">
        <f t="shared" si="145"/>
        <v>-119.25342000000001</v>
      </c>
      <c r="I752" s="26">
        <f t="shared" si="146"/>
        <v>0.01</v>
      </c>
      <c r="J752" t="s">
        <v>12</v>
      </c>
      <c r="K752">
        <v>1</v>
      </c>
      <c r="L752" s="7">
        <f t="shared" si="147"/>
        <v>120.458</v>
      </c>
      <c r="M752" t="s">
        <v>38</v>
      </c>
      <c r="N752" t="s">
        <v>39</v>
      </c>
      <c r="O752">
        <v>1277960400</v>
      </c>
      <c r="P752">
        <v>1280120400</v>
      </c>
      <c r="Q752" s="15">
        <f t="shared" si="148"/>
        <v>40784.208333333336</v>
      </c>
      <c r="R752" s="11">
        <f t="shared" si="149"/>
        <v>40809.208333333336</v>
      </c>
      <c r="S752" t="b">
        <v>0</v>
      </c>
      <c r="T752" t="b">
        <v>0</v>
      </c>
      <c r="U752" t="s">
        <v>48</v>
      </c>
      <c r="V752" t="s">
        <v>2039</v>
      </c>
      <c r="W752" t="s">
        <v>2047</v>
      </c>
    </row>
    <row r="753" spans="1:23" x14ac:dyDescent="0.3">
      <c r="A753">
        <v>751</v>
      </c>
      <c r="B753" t="s">
        <v>1536</v>
      </c>
      <c r="C753" s="2" t="s">
        <v>1537</v>
      </c>
      <c r="D753" s="5">
        <v>3600</v>
      </c>
      <c r="E753" s="5">
        <v>8363</v>
      </c>
      <c r="F753">
        <f t="shared" ref="F753:G756" si="154">D753</f>
        <v>3600</v>
      </c>
      <c r="G753">
        <f t="shared" si="154"/>
        <v>8363</v>
      </c>
      <c r="H753" s="6">
        <f t="shared" si="145"/>
        <v>4763</v>
      </c>
      <c r="I753" s="26">
        <f t="shared" si="146"/>
        <v>2.3230555555555554</v>
      </c>
      <c r="J753" t="s">
        <v>18</v>
      </c>
      <c r="K753">
        <v>270</v>
      </c>
      <c r="L753" s="7">
        <f t="shared" si="147"/>
        <v>13.333333333333334</v>
      </c>
      <c r="M753" t="s">
        <v>19</v>
      </c>
      <c r="N753" t="s">
        <v>20</v>
      </c>
      <c r="O753">
        <v>1458190800</v>
      </c>
      <c r="P753">
        <v>1459486800</v>
      </c>
      <c r="Q753" s="15">
        <f t="shared" si="148"/>
        <v>42870.208333333328</v>
      </c>
      <c r="R753" s="11">
        <f t="shared" si="149"/>
        <v>42885.208333333328</v>
      </c>
      <c r="S753" t="b">
        <v>1</v>
      </c>
      <c r="T753" t="b">
        <v>1</v>
      </c>
      <c r="U753" t="s">
        <v>66</v>
      </c>
      <c r="V753" t="s">
        <v>2051</v>
      </c>
      <c r="W753" t="s">
        <v>2052</v>
      </c>
    </row>
    <row r="754" spans="1:23" x14ac:dyDescent="0.3">
      <c r="A754">
        <v>752</v>
      </c>
      <c r="B754" t="s">
        <v>1538</v>
      </c>
      <c r="C754" s="2" t="s">
        <v>1539</v>
      </c>
      <c r="D754" s="5">
        <v>5800</v>
      </c>
      <c r="E754" s="5">
        <v>5362</v>
      </c>
      <c r="F754">
        <f t="shared" si="154"/>
        <v>5800</v>
      </c>
      <c r="G754">
        <f t="shared" si="154"/>
        <v>5362</v>
      </c>
      <c r="H754" s="6">
        <f t="shared" si="145"/>
        <v>-438</v>
      </c>
      <c r="I754" s="26">
        <f t="shared" si="146"/>
        <v>0.92448275862068963</v>
      </c>
      <c r="J754" t="s">
        <v>72</v>
      </c>
      <c r="K754">
        <v>114</v>
      </c>
      <c r="L754" s="7">
        <f t="shared" si="147"/>
        <v>50.877192982456137</v>
      </c>
      <c r="M754" t="s">
        <v>19</v>
      </c>
      <c r="N754" t="s">
        <v>20</v>
      </c>
      <c r="O754">
        <v>1280984400</v>
      </c>
      <c r="P754">
        <v>1282539600</v>
      </c>
      <c r="Q754" s="15">
        <f t="shared" si="148"/>
        <v>40819.208333333336</v>
      </c>
      <c r="R754" s="11">
        <f t="shared" si="149"/>
        <v>40837.208333333336</v>
      </c>
      <c r="S754" t="b">
        <v>0</v>
      </c>
      <c r="T754" t="b">
        <v>1</v>
      </c>
      <c r="U754" t="s">
        <v>31</v>
      </c>
      <c r="V754" t="s">
        <v>2043</v>
      </c>
      <c r="W754" t="s">
        <v>2044</v>
      </c>
    </row>
    <row r="755" spans="1:23" x14ac:dyDescent="0.3">
      <c r="A755">
        <v>753</v>
      </c>
      <c r="B755" t="s">
        <v>1540</v>
      </c>
      <c r="C755" s="2" t="s">
        <v>1541</v>
      </c>
      <c r="D755" s="5">
        <v>4700</v>
      </c>
      <c r="E755" s="5">
        <v>12065</v>
      </c>
      <c r="F755">
        <f t="shared" si="154"/>
        <v>4700</v>
      </c>
      <c r="G755">
        <f t="shared" si="154"/>
        <v>12065</v>
      </c>
      <c r="H755" s="6">
        <f t="shared" si="145"/>
        <v>7365</v>
      </c>
      <c r="I755" s="26">
        <f t="shared" si="146"/>
        <v>2.5670212765957445</v>
      </c>
      <c r="J755" t="s">
        <v>18</v>
      </c>
      <c r="K755">
        <v>137</v>
      </c>
      <c r="L755" s="7">
        <f t="shared" si="147"/>
        <v>34.306569343065696</v>
      </c>
      <c r="M755" t="s">
        <v>19</v>
      </c>
      <c r="N755" t="s">
        <v>20</v>
      </c>
      <c r="O755">
        <v>1274590800</v>
      </c>
      <c r="P755">
        <v>1275886800</v>
      </c>
      <c r="Q755" s="15">
        <f t="shared" si="148"/>
        <v>40745.208333333336</v>
      </c>
      <c r="R755" s="11">
        <f t="shared" si="149"/>
        <v>40760.208333333336</v>
      </c>
      <c r="S755" t="b">
        <v>0</v>
      </c>
      <c r="T755" t="b">
        <v>0</v>
      </c>
      <c r="U755" t="s">
        <v>120</v>
      </c>
      <c r="V755" t="s">
        <v>2058</v>
      </c>
      <c r="W755" t="s">
        <v>2059</v>
      </c>
    </row>
    <row r="756" spans="1:23" x14ac:dyDescent="0.3">
      <c r="A756">
        <v>754</v>
      </c>
      <c r="B756" t="s">
        <v>1542</v>
      </c>
      <c r="C756" s="2" t="s">
        <v>1543</v>
      </c>
      <c r="D756" s="5">
        <v>70400</v>
      </c>
      <c r="E756" s="5">
        <v>118603</v>
      </c>
      <c r="F756">
        <f t="shared" si="154"/>
        <v>70400</v>
      </c>
      <c r="G756">
        <f t="shared" si="154"/>
        <v>118603</v>
      </c>
      <c r="H756" s="6">
        <f t="shared" si="145"/>
        <v>48203</v>
      </c>
      <c r="I756" s="26">
        <f t="shared" si="146"/>
        <v>1.6847017045454546</v>
      </c>
      <c r="J756" t="s">
        <v>18</v>
      </c>
      <c r="K756">
        <v>3205</v>
      </c>
      <c r="L756" s="7">
        <f t="shared" si="147"/>
        <v>21.965678627145085</v>
      </c>
      <c r="M756" t="s">
        <v>19</v>
      </c>
      <c r="N756" t="s">
        <v>20</v>
      </c>
      <c r="O756">
        <v>1351400400</v>
      </c>
      <c r="P756">
        <v>1355983200</v>
      </c>
      <c r="Q756" s="15">
        <f t="shared" si="148"/>
        <v>41634.208333333336</v>
      </c>
      <c r="R756" s="11">
        <f t="shared" si="149"/>
        <v>41687.25</v>
      </c>
      <c r="S756" t="b">
        <v>0</v>
      </c>
      <c r="T756" t="b">
        <v>0</v>
      </c>
      <c r="U756" t="s">
        <v>31</v>
      </c>
      <c r="V756" t="s">
        <v>2043</v>
      </c>
      <c r="W756" t="s">
        <v>2044</v>
      </c>
    </row>
    <row r="757" spans="1:23" x14ac:dyDescent="0.3">
      <c r="A757">
        <v>755</v>
      </c>
      <c r="B757" t="s">
        <v>1544</v>
      </c>
      <c r="C757" s="2" t="s">
        <v>1545</v>
      </c>
      <c r="D757" s="5">
        <v>4500</v>
      </c>
      <c r="E757" s="5">
        <v>7496</v>
      </c>
      <c r="F757" s="3">
        <f>D757*0.144105</f>
        <v>648.47250000000008</v>
      </c>
      <c r="G757" s="3">
        <f>E757*0.144105</f>
        <v>1080.21108</v>
      </c>
      <c r="H757" s="6">
        <f t="shared" si="145"/>
        <v>431.73857999999996</v>
      </c>
      <c r="I757" s="26">
        <f t="shared" si="146"/>
        <v>1.6657777777777776</v>
      </c>
      <c r="J757" t="s">
        <v>18</v>
      </c>
      <c r="K757">
        <v>288</v>
      </c>
      <c r="L757" s="7">
        <f t="shared" si="147"/>
        <v>2.2516406250000003</v>
      </c>
      <c r="M757" t="s">
        <v>34</v>
      </c>
      <c r="N757" t="s">
        <v>35</v>
      </c>
      <c r="O757">
        <v>1514354400</v>
      </c>
      <c r="P757">
        <v>1515391200</v>
      </c>
      <c r="Q757" s="15">
        <f t="shared" si="148"/>
        <v>43520.25</v>
      </c>
      <c r="R757" s="11">
        <f t="shared" si="149"/>
        <v>43532.25</v>
      </c>
      <c r="S757" t="b">
        <v>0</v>
      </c>
      <c r="T757" t="b">
        <v>1</v>
      </c>
      <c r="U757" t="s">
        <v>31</v>
      </c>
      <c r="V757" t="s">
        <v>2043</v>
      </c>
      <c r="W757" t="s">
        <v>2044</v>
      </c>
    </row>
    <row r="758" spans="1:23" ht="31.2" x14ac:dyDescent="0.3">
      <c r="A758">
        <v>756</v>
      </c>
      <c r="B758" t="s">
        <v>1546</v>
      </c>
      <c r="C758" s="2" t="s">
        <v>1547</v>
      </c>
      <c r="D758" s="5">
        <v>1300</v>
      </c>
      <c r="E758" s="5">
        <v>10037</v>
      </c>
      <c r="F758">
        <f>D758</f>
        <v>1300</v>
      </c>
      <c r="G758">
        <f>E758</f>
        <v>10037</v>
      </c>
      <c r="H758" s="6">
        <f t="shared" si="145"/>
        <v>8737</v>
      </c>
      <c r="I758" s="26">
        <f t="shared" si="146"/>
        <v>7.7207692307692311</v>
      </c>
      <c r="J758" t="s">
        <v>18</v>
      </c>
      <c r="K758">
        <v>148</v>
      </c>
      <c r="L758" s="7">
        <f t="shared" si="147"/>
        <v>8.7837837837837842</v>
      </c>
      <c r="M758" t="s">
        <v>19</v>
      </c>
      <c r="N758" t="s">
        <v>20</v>
      </c>
      <c r="O758">
        <v>1421733600</v>
      </c>
      <c r="P758">
        <v>1422252000</v>
      </c>
      <c r="Q758" s="15">
        <f t="shared" si="148"/>
        <v>42448.25</v>
      </c>
      <c r="R758" s="11">
        <f t="shared" si="149"/>
        <v>42454.25</v>
      </c>
      <c r="S758" t="b">
        <v>0</v>
      </c>
      <c r="T758" t="b">
        <v>0</v>
      </c>
      <c r="U758" t="s">
        <v>31</v>
      </c>
      <c r="V758" t="s">
        <v>2043</v>
      </c>
      <c r="W758" t="s">
        <v>2044</v>
      </c>
    </row>
    <row r="759" spans="1:23" x14ac:dyDescent="0.3">
      <c r="A759">
        <v>757</v>
      </c>
      <c r="B759" t="s">
        <v>1548</v>
      </c>
      <c r="C759" s="2" t="s">
        <v>1549</v>
      </c>
      <c r="D759" s="5">
        <v>1400</v>
      </c>
      <c r="E759" s="5">
        <v>5696</v>
      </c>
      <c r="F759">
        <f>D759</f>
        <v>1400</v>
      </c>
      <c r="G759">
        <f>E759</f>
        <v>5696</v>
      </c>
      <c r="H759" s="6">
        <f t="shared" si="145"/>
        <v>4296</v>
      </c>
      <c r="I759" s="26">
        <f t="shared" si="146"/>
        <v>4.0685714285714285</v>
      </c>
      <c r="J759" t="s">
        <v>18</v>
      </c>
      <c r="K759">
        <v>114</v>
      </c>
      <c r="L759" s="7">
        <f t="shared" si="147"/>
        <v>12.280701754385966</v>
      </c>
      <c r="M759" t="s">
        <v>19</v>
      </c>
      <c r="N759" t="s">
        <v>20</v>
      </c>
      <c r="O759">
        <v>1305176400</v>
      </c>
      <c r="P759">
        <v>1305522000</v>
      </c>
      <c r="Q759" s="15">
        <f t="shared" si="148"/>
        <v>41099.208333333336</v>
      </c>
      <c r="R759" s="11">
        <f t="shared" si="149"/>
        <v>41103.208333333336</v>
      </c>
      <c r="S759" t="b">
        <v>0</v>
      </c>
      <c r="T759" t="b">
        <v>0</v>
      </c>
      <c r="U759" t="s">
        <v>51</v>
      </c>
      <c r="V759" t="s">
        <v>2045</v>
      </c>
      <c r="W759" t="s">
        <v>2048</v>
      </c>
    </row>
    <row r="760" spans="1:23" x14ac:dyDescent="0.3">
      <c r="A760">
        <v>758</v>
      </c>
      <c r="B760" t="s">
        <v>1550</v>
      </c>
      <c r="C760" s="2" t="s">
        <v>1551</v>
      </c>
      <c r="D760" s="5">
        <v>29600</v>
      </c>
      <c r="E760" s="5">
        <v>167005</v>
      </c>
      <c r="F760" s="3">
        <f>D760*0.7464</f>
        <v>22093.439999999999</v>
      </c>
      <c r="G760" s="3">
        <f>E760*0.7464</f>
        <v>124652.53199999999</v>
      </c>
      <c r="H760" s="6">
        <f t="shared" si="145"/>
        <v>102559.09199999999</v>
      </c>
      <c r="I760" s="26">
        <f t="shared" si="146"/>
        <v>5.6420608108108103</v>
      </c>
      <c r="J760" t="s">
        <v>18</v>
      </c>
      <c r="K760">
        <v>1518</v>
      </c>
      <c r="L760" s="7">
        <f t="shared" si="147"/>
        <v>14.554308300395256</v>
      </c>
      <c r="M760" t="s">
        <v>13</v>
      </c>
      <c r="N760" t="s">
        <v>14</v>
      </c>
      <c r="O760">
        <v>1414126800</v>
      </c>
      <c r="P760">
        <v>1414904400</v>
      </c>
      <c r="Q760" s="15">
        <f t="shared" si="148"/>
        <v>42360.208333333336</v>
      </c>
      <c r="R760" s="11">
        <f t="shared" si="149"/>
        <v>42369.208333333336</v>
      </c>
      <c r="S760" t="b">
        <v>0</v>
      </c>
      <c r="T760" t="b">
        <v>0</v>
      </c>
      <c r="U760" t="s">
        <v>21</v>
      </c>
      <c r="V760" t="s">
        <v>2039</v>
      </c>
      <c r="W760" t="s">
        <v>2040</v>
      </c>
    </row>
    <row r="761" spans="1:23" ht="31.2" x14ac:dyDescent="0.3">
      <c r="A761">
        <v>759</v>
      </c>
      <c r="B761" t="s">
        <v>1552</v>
      </c>
      <c r="C761" s="2" t="s">
        <v>1553</v>
      </c>
      <c r="D761" s="5">
        <v>167500</v>
      </c>
      <c r="E761" s="5">
        <v>114615</v>
      </c>
      <c r="F761">
        <f>D761</f>
        <v>167500</v>
      </c>
      <c r="G761">
        <f>E761</f>
        <v>114615</v>
      </c>
      <c r="H761" s="6">
        <f t="shared" si="145"/>
        <v>-52885</v>
      </c>
      <c r="I761" s="26">
        <f t="shared" si="146"/>
        <v>0.6842686567164179</v>
      </c>
      <c r="J761" t="s">
        <v>12</v>
      </c>
      <c r="K761">
        <v>1274</v>
      </c>
      <c r="L761" s="7">
        <f t="shared" si="147"/>
        <v>131.4756671899529</v>
      </c>
      <c r="M761" t="s">
        <v>19</v>
      </c>
      <c r="N761" t="s">
        <v>20</v>
      </c>
      <c r="O761">
        <v>1517810400</v>
      </c>
      <c r="P761">
        <v>1520402400</v>
      </c>
      <c r="Q761" s="15">
        <f t="shared" si="148"/>
        <v>43560.25</v>
      </c>
      <c r="R761" s="11">
        <f t="shared" si="149"/>
        <v>43590.25</v>
      </c>
      <c r="S761" t="b">
        <v>0</v>
      </c>
      <c r="T761" t="b">
        <v>0</v>
      </c>
      <c r="U761" t="s">
        <v>48</v>
      </c>
      <c r="V761" t="s">
        <v>2039</v>
      </c>
      <c r="W761" t="s">
        <v>2047</v>
      </c>
    </row>
    <row r="762" spans="1:23" x14ac:dyDescent="0.3">
      <c r="A762">
        <v>760</v>
      </c>
      <c r="B762" t="s">
        <v>1554</v>
      </c>
      <c r="C762" s="2" t="s">
        <v>1555</v>
      </c>
      <c r="D762" s="5">
        <v>48300</v>
      </c>
      <c r="E762" s="5">
        <v>16592</v>
      </c>
      <c r="F762" s="3">
        <f>D762*1.07255</f>
        <v>51804.164999999994</v>
      </c>
      <c r="G762" s="3">
        <f>E762*1.07255</f>
        <v>17795.749599999999</v>
      </c>
      <c r="H762" s="6">
        <f t="shared" si="145"/>
        <v>-34008.415399999998</v>
      </c>
      <c r="I762" s="26">
        <f t="shared" si="146"/>
        <v>0.34351966873706008</v>
      </c>
      <c r="J762" t="s">
        <v>12</v>
      </c>
      <c r="K762">
        <v>210</v>
      </c>
      <c r="L762" s="7">
        <f t="shared" si="147"/>
        <v>246.68649999999997</v>
      </c>
      <c r="M762" t="s">
        <v>105</v>
      </c>
      <c r="N762" t="s">
        <v>106</v>
      </c>
      <c r="O762">
        <v>1564635600</v>
      </c>
      <c r="P762">
        <v>1567141200</v>
      </c>
      <c r="Q762" s="15">
        <f t="shared" si="148"/>
        <v>44102.208333333328</v>
      </c>
      <c r="R762" s="11">
        <f t="shared" si="149"/>
        <v>44131.208333333328</v>
      </c>
      <c r="S762" t="b">
        <v>0</v>
      </c>
      <c r="T762" t="b">
        <v>1</v>
      </c>
      <c r="U762" t="s">
        <v>87</v>
      </c>
      <c r="V762" t="s">
        <v>2054</v>
      </c>
      <c r="W762" t="s">
        <v>2055</v>
      </c>
    </row>
    <row r="763" spans="1:23" x14ac:dyDescent="0.3">
      <c r="A763">
        <v>761</v>
      </c>
      <c r="B763" t="s">
        <v>1556</v>
      </c>
      <c r="C763" s="2" t="s">
        <v>1557</v>
      </c>
      <c r="D763" s="5">
        <v>2200</v>
      </c>
      <c r="E763" s="5">
        <v>14420</v>
      </c>
      <c r="F763">
        <f>D763</f>
        <v>2200</v>
      </c>
      <c r="G763">
        <f>E763</f>
        <v>14420</v>
      </c>
      <c r="H763" s="6">
        <f t="shared" si="145"/>
        <v>12220</v>
      </c>
      <c r="I763" s="26">
        <f t="shared" si="146"/>
        <v>6.5545454545454547</v>
      </c>
      <c r="J763" t="s">
        <v>18</v>
      </c>
      <c r="K763">
        <v>166</v>
      </c>
      <c r="L763" s="7">
        <f t="shared" si="147"/>
        <v>13.253012048192771</v>
      </c>
      <c r="M763" t="s">
        <v>19</v>
      </c>
      <c r="N763" t="s">
        <v>20</v>
      </c>
      <c r="O763">
        <v>1500699600</v>
      </c>
      <c r="P763">
        <v>1501131600</v>
      </c>
      <c r="Q763" s="15">
        <f t="shared" si="148"/>
        <v>43362.208333333328</v>
      </c>
      <c r="R763" s="11">
        <f t="shared" si="149"/>
        <v>43367.208333333328</v>
      </c>
      <c r="S763" t="b">
        <v>0</v>
      </c>
      <c r="T763" t="b">
        <v>0</v>
      </c>
      <c r="U763" t="s">
        <v>21</v>
      </c>
      <c r="V763" t="s">
        <v>2039</v>
      </c>
      <c r="W763" t="s">
        <v>2040</v>
      </c>
    </row>
    <row r="764" spans="1:23" x14ac:dyDescent="0.3">
      <c r="A764">
        <v>762</v>
      </c>
      <c r="B764" t="s">
        <v>666</v>
      </c>
      <c r="C764" s="2" t="s">
        <v>1558</v>
      </c>
      <c r="D764" s="5">
        <v>3500</v>
      </c>
      <c r="E764" s="5">
        <v>6204</v>
      </c>
      <c r="F764" s="3">
        <f>D764*0.6956</f>
        <v>2434.6</v>
      </c>
      <c r="G764" s="3">
        <f>E764*0.6956</f>
        <v>4315.5024000000003</v>
      </c>
      <c r="H764" s="6">
        <f t="shared" si="145"/>
        <v>1880.9024000000004</v>
      </c>
      <c r="I764" s="26">
        <f t="shared" si="146"/>
        <v>1.7725714285714287</v>
      </c>
      <c r="J764" t="s">
        <v>18</v>
      </c>
      <c r="K764">
        <v>100</v>
      </c>
      <c r="L764" s="7">
        <f t="shared" si="147"/>
        <v>24.346</v>
      </c>
      <c r="M764" t="s">
        <v>24</v>
      </c>
      <c r="N764" t="s">
        <v>25</v>
      </c>
      <c r="O764">
        <v>1354082400</v>
      </c>
      <c r="P764">
        <v>1355032800</v>
      </c>
      <c r="Q764" s="15">
        <f t="shared" si="148"/>
        <v>41665.25</v>
      </c>
      <c r="R764" s="11">
        <f t="shared" si="149"/>
        <v>41676.25</v>
      </c>
      <c r="S764" t="b">
        <v>0</v>
      </c>
      <c r="T764" t="b">
        <v>0</v>
      </c>
      <c r="U764" t="s">
        <v>157</v>
      </c>
      <c r="V764" t="s">
        <v>2039</v>
      </c>
      <c r="W764" t="s">
        <v>2062</v>
      </c>
    </row>
    <row r="765" spans="1:23" x14ac:dyDescent="0.3">
      <c r="A765">
        <v>763</v>
      </c>
      <c r="B765" t="s">
        <v>1559</v>
      </c>
      <c r="C765" s="2" t="s">
        <v>1560</v>
      </c>
      <c r="D765" s="5">
        <v>5600</v>
      </c>
      <c r="E765" s="5">
        <v>6338</v>
      </c>
      <c r="F765">
        <f t="shared" ref="F765:G767" si="155">D765</f>
        <v>5600</v>
      </c>
      <c r="G765">
        <f t="shared" si="155"/>
        <v>6338</v>
      </c>
      <c r="H765" s="6">
        <f t="shared" si="145"/>
        <v>738</v>
      </c>
      <c r="I765" s="26">
        <f t="shared" si="146"/>
        <v>1.1317857142857144</v>
      </c>
      <c r="J765" t="s">
        <v>18</v>
      </c>
      <c r="K765">
        <v>235</v>
      </c>
      <c r="L765" s="7">
        <f t="shared" si="147"/>
        <v>23.829787234042552</v>
      </c>
      <c r="M765" t="s">
        <v>19</v>
      </c>
      <c r="N765" t="s">
        <v>20</v>
      </c>
      <c r="O765">
        <v>1336453200</v>
      </c>
      <c r="P765">
        <v>1339477200</v>
      </c>
      <c r="Q765" s="15">
        <f t="shared" si="148"/>
        <v>41461.208333333336</v>
      </c>
      <c r="R765" s="11">
        <f t="shared" si="149"/>
        <v>41496.208333333336</v>
      </c>
      <c r="S765" t="b">
        <v>0</v>
      </c>
      <c r="T765" t="b">
        <v>1</v>
      </c>
      <c r="U765" t="s">
        <v>31</v>
      </c>
      <c r="V765" t="s">
        <v>2043</v>
      </c>
      <c r="W765" t="s">
        <v>2044</v>
      </c>
    </row>
    <row r="766" spans="1:23" ht="31.2" x14ac:dyDescent="0.3">
      <c r="A766">
        <v>764</v>
      </c>
      <c r="B766" t="s">
        <v>1561</v>
      </c>
      <c r="C766" s="2" t="s">
        <v>1562</v>
      </c>
      <c r="D766" s="5">
        <v>1100</v>
      </c>
      <c r="E766" s="5">
        <v>8010</v>
      </c>
      <c r="F766">
        <f t="shared" si="155"/>
        <v>1100</v>
      </c>
      <c r="G766">
        <f t="shared" si="155"/>
        <v>8010</v>
      </c>
      <c r="H766" s="6">
        <f t="shared" si="145"/>
        <v>6910</v>
      </c>
      <c r="I766" s="26">
        <f t="shared" si="146"/>
        <v>7.2818181818181822</v>
      </c>
      <c r="J766" t="s">
        <v>18</v>
      </c>
      <c r="K766">
        <v>148</v>
      </c>
      <c r="L766" s="7">
        <f t="shared" si="147"/>
        <v>7.4324324324324325</v>
      </c>
      <c r="M766" t="s">
        <v>19</v>
      </c>
      <c r="N766" t="s">
        <v>20</v>
      </c>
      <c r="O766">
        <v>1305262800</v>
      </c>
      <c r="P766">
        <v>1305954000</v>
      </c>
      <c r="Q766" s="15">
        <f t="shared" si="148"/>
        <v>41100.208333333336</v>
      </c>
      <c r="R766" s="11">
        <f t="shared" si="149"/>
        <v>41108.208333333336</v>
      </c>
      <c r="S766" t="b">
        <v>0</v>
      </c>
      <c r="T766" t="b">
        <v>0</v>
      </c>
      <c r="U766" t="s">
        <v>21</v>
      </c>
      <c r="V766" t="s">
        <v>2039</v>
      </c>
      <c r="W766" t="s">
        <v>2040</v>
      </c>
    </row>
    <row r="767" spans="1:23" x14ac:dyDescent="0.3">
      <c r="A767">
        <v>765</v>
      </c>
      <c r="B767" t="s">
        <v>1563</v>
      </c>
      <c r="C767" s="2" t="s">
        <v>1564</v>
      </c>
      <c r="D767" s="5">
        <v>3900</v>
      </c>
      <c r="E767" s="5">
        <v>8125</v>
      </c>
      <c r="F767">
        <f t="shared" si="155"/>
        <v>3900</v>
      </c>
      <c r="G767">
        <f t="shared" si="155"/>
        <v>8125</v>
      </c>
      <c r="H767" s="6">
        <f t="shared" si="145"/>
        <v>4225</v>
      </c>
      <c r="I767" s="26">
        <f t="shared" si="146"/>
        <v>2.0833333333333335</v>
      </c>
      <c r="J767" t="s">
        <v>18</v>
      </c>
      <c r="K767">
        <v>198</v>
      </c>
      <c r="L767" s="7">
        <f t="shared" si="147"/>
        <v>19.696969696969695</v>
      </c>
      <c r="M767" t="s">
        <v>19</v>
      </c>
      <c r="N767" t="s">
        <v>20</v>
      </c>
      <c r="O767">
        <v>1492232400</v>
      </c>
      <c r="P767">
        <v>1494392400</v>
      </c>
      <c r="Q767" s="15">
        <f t="shared" si="148"/>
        <v>43264.208333333328</v>
      </c>
      <c r="R767" s="11">
        <f t="shared" si="149"/>
        <v>43289.208333333328</v>
      </c>
      <c r="S767" t="b">
        <v>1</v>
      </c>
      <c r="T767" t="b">
        <v>1</v>
      </c>
      <c r="U767" t="s">
        <v>58</v>
      </c>
      <c r="V767" t="s">
        <v>2039</v>
      </c>
      <c r="W767" t="s">
        <v>2049</v>
      </c>
    </row>
    <row r="768" spans="1:23" ht="31.2" x14ac:dyDescent="0.3">
      <c r="A768">
        <v>766</v>
      </c>
      <c r="B768" t="s">
        <v>1565</v>
      </c>
      <c r="C768" s="2" t="s">
        <v>1566</v>
      </c>
      <c r="D768" s="5">
        <v>43800</v>
      </c>
      <c r="E768" s="5">
        <v>13653</v>
      </c>
      <c r="F768" s="3">
        <f>D768*0.6956</f>
        <v>30467.279999999999</v>
      </c>
      <c r="G768" s="3">
        <f>E768*0.6956</f>
        <v>9497.0267999999996</v>
      </c>
      <c r="H768" s="6">
        <f t="shared" si="145"/>
        <v>-20970.253199999999</v>
      </c>
      <c r="I768" s="26">
        <f t="shared" si="146"/>
        <v>0.31171232876712329</v>
      </c>
      <c r="J768" t="s">
        <v>12</v>
      </c>
      <c r="K768">
        <v>248</v>
      </c>
      <c r="L768" s="7">
        <f t="shared" si="147"/>
        <v>122.85193548387096</v>
      </c>
      <c r="M768" t="s">
        <v>24</v>
      </c>
      <c r="N768" t="s">
        <v>25</v>
      </c>
      <c r="O768">
        <v>1537333200</v>
      </c>
      <c r="P768">
        <v>1537419600</v>
      </c>
      <c r="Q768" s="15">
        <f t="shared" si="148"/>
        <v>43786.208333333328</v>
      </c>
      <c r="R768" s="11">
        <f t="shared" si="149"/>
        <v>43787.208333333328</v>
      </c>
      <c r="S768" t="b">
        <v>0</v>
      </c>
      <c r="T768" t="b">
        <v>0</v>
      </c>
      <c r="U768" t="s">
        <v>472</v>
      </c>
      <c r="V768" t="s">
        <v>2045</v>
      </c>
      <c r="W768" t="s">
        <v>2067</v>
      </c>
    </row>
    <row r="769" spans="1:23" x14ac:dyDescent="0.3">
      <c r="A769">
        <v>767</v>
      </c>
      <c r="B769" t="s">
        <v>1567</v>
      </c>
      <c r="C769" s="2" t="s">
        <v>1568</v>
      </c>
      <c r="D769" s="5">
        <v>97200</v>
      </c>
      <c r="E769" s="5">
        <v>55372</v>
      </c>
      <c r="F769">
        <f t="shared" ref="F769:G771" si="156">D769</f>
        <v>97200</v>
      </c>
      <c r="G769">
        <f t="shared" si="156"/>
        <v>55372</v>
      </c>
      <c r="H769" s="6">
        <f t="shared" si="145"/>
        <v>-41828</v>
      </c>
      <c r="I769" s="26">
        <f t="shared" si="146"/>
        <v>0.56967078189300413</v>
      </c>
      <c r="J769" t="s">
        <v>12</v>
      </c>
      <c r="K769">
        <v>513</v>
      </c>
      <c r="L769" s="7">
        <f t="shared" si="147"/>
        <v>189.47368421052633</v>
      </c>
      <c r="M769" t="s">
        <v>19</v>
      </c>
      <c r="N769" t="s">
        <v>20</v>
      </c>
      <c r="O769">
        <v>1444107600</v>
      </c>
      <c r="P769">
        <v>1447999200</v>
      </c>
      <c r="Q769" s="15">
        <f t="shared" si="148"/>
        <v>42707.208333333328</v>
      </c>
      <c r="R769" s="11">
        <f t="shared" si="149"/>
        <v>42752.25</v>
      </c>
      <c r="S769" t="b">
        <v>0</v>
      </c>
      <c r="T769" t="b">
        <v>0</v>
      </c>
      <c r="U769" t="s">
        <v>204</v>
      </c>
      <c r="V769" t="s">
        <v>2051</v>
      </c>
      <c r="W769" t="s">
        <v>2063</v>
      </c>
    </row>
    <row r="770" spans="1:23" x14ac:dyDescent="0.3">
      <c r="A770">
        <v>768</v>
      </c>
      <c r="B770" t="s">
        <v>1569</v>
      </c>
      <c r="C770" s="2" t="s">
        <v>1570</v>
      </c>
      <c r="D770" s="5">
        <v>4800</v>
      </c>
      <c r="E770" s="5">
        <v>11088</v>
      </c>
      <c r="F770">
        <f t="shared" si="156"/>
        <v>4800</v>
      </c>
      <c r="G770">
        <f t="shared" si="156"/>
        <v>11088</v>
      </c>
      <c r="H770" s="6">
        <f t="shared" ref="H770:H833" si="157">G770-F770</f>
        <v>6288</v>
      </c>
      <c r="I770" s="26">
        <f t="shared" ref="I770:I833" si="158">G770/F770</f>
        <v>2.31</v>
      </c>
      <c r="J770" t="s">
        <v>18</v>
      </c>
      <c r="K770">
        <v>150</v>
      </c>
      <c r="L770" s="7">
        <f t="shared" ref="L770:L833" si="159">IF(G770=0,0,F770/K770)</f>
        <v>32</v>
      </c>
      <c r="M770" t="s">
        <v>19</v>
      </c>
      <c r="N770" t="s">
        <v>20</v>
      </c>
      <c r="O770">
        <v>1386741600</v>
      </c>
      <c r="P770">
        <v>1388037600</v>
      </c>
      <c r="Q770" s="15">
        <f t="shared" ref="Q770:Q833" si="160">(((O770/60)/60)/24)+DATE(1970,15,1)</f>
        <v>42043.25</v>
      </c>
      <c r="R770" s="11">
        <f t="shared" ref="R770:R833" si="161">(((P770/60)/60)/24)+DATE(1970,15,1)</f>
        <v>42058.25</v>
      </c>
      <c r="S770" t="b">
        <v>0</v>
      </c>
      <c r="T770" t="b">
        <v>0</v>
      </c>
      <c r="U770" t="s">
        <v>31</v>
      </c>
      <c r="V770" t="s">
        <v>2043</v>
      </c>
      <c r="W770" t="s">
        <v>2044</v>
      </c>
    </row>
    <row r="771" spans="1:23" x14ac:dyDescent="0.3">
      <c r="A771">
        <v>769</v>
      </c>
      <c r="B771" t="s">
        <v>1571</v>
      </c>
      <c r="C771" s="2" t="s">
        <v>1572</v>
      </c>
      <c r="D771" s="5">
        <v>125600</v>
      </c>
      <c r="E771" s="5">
        <v>109106</v>
      </c>
      <c r="F771">
        <f t="shared" si="156"/>
        <v>125600</v>
      </c>
      <c r="G771">
        <f t="shared" si="156"/>
        <v>109106</v>
      </c>
      <c r="H771" s="6">
        <f t="shared" si="157"/>
        <v>-16494</v>
      </c>
      <c r="I771" s="26">
        <f t="shared" si="158"/>
        <v>0.86867834394904464</v>
      </c>
      <c r="J771" t="s">
        <v>12</v>
      </c>
      <c r="K771">
        <v>3410</v>
      </c>
      <c r="L771" s="7">
        <f t="shared" si="159"/>
        <v>36.832844574780061</v>
      </c>
      <c r="M771" t="s">
        <v>19</v>
      </c>
      <c r="N771" t="s">
        <v>20</v>
      </c>
      <c r="O771">
        <v>1376542800</v>
      </c>
      <c r="P771">
        <v>1378789200</v>
      </c>
      <c r="Q771" s="15">
        <f t="shared" si="160"/>
        <v>41925.208333333336</v>
      </c>
      <c r="R771" s="11">
        <f t="shared" si="161"/>
        <v>41951.208333333336</v>
      </c>
      <c r="S771" t="b">
        <v>0</v>
      </c>
      <c r="T771" t="b">
        <v>0</v>
      </c>
      <c r="U771" t="s">
        <v>87</v>
      </c>
      <c r="V771" t="s">
        <v>2054</v>
      </c>
      <c r="W771" t="s">
        <v>2055</v>
      </c>
    </row>
    <row r="772" spans="1:23" ht="31.2" x14ac:dyDescent="0.3">
      <c r="A772">
        <v>770</v>
      </c>
      <c r="B772" t="s">
        <v>1573</v>
      </c>
      <c r="C772" s="2" t="s">
        <v>1574</v>
      </c>
      <c r="D772" s="5">
        <v>4300</v>
      </c>
      <c r="E772" s="5">
        <v>11642</v>
      </c>
      <c r="F772" s="3">
        <f>D772*1.07255</f>
        <v>4611.9649999999992</v>
      </c>
      <c r="G772" s="3">
        <f>E772*1.07255</f>
        <v>12486.627099999998</v>
      </c>
      <c r="H772" s="6">
        <f t="shared" si="157"/>
        <v>7874.6620999999986</v>
      </c>
      <c r="I772" s="26">
        <f t="shared" si="158"/>
        <v>2.7074418604651163</v>
      </c>
      <c r="J772" t="s">
        <v>18</v>
      </c>
      <c r="K772">
        <v>216</v>
      </c>
      <c r="L772" s="7">
        <f t="shared" si="159"/>
        <v>21.351689814814812</v>
      </c>
      <c r="M772" t="s">
        <v>105</v>
      </c>
      <c r="N772" t="s">
        <v>106</v>
      </c>
      <c r="O772">
        <v>1397451600</v>
      </c>
      <c r="P772">
        <v>1398056400</v>
      </c>
      <c r="Q772" s="15">
        <f t="shared" si="160"/>
        <v>42167.208333333336</v>
      </c>
      <c r="R772" s="11">
        <f t="shared" si="161"/>
        <v>42174.208333333336</v>
      </c>
      <c r="S772" t="b">
        <v>0</v>
      </c>
      <c r="T772" t="b">
        <v>1</v>
      </c>
      <c r="U772" t="s">
        <v>31</v>
      </c>
      <c r="V772" t="s">
        <v>2043</v>
      </c>
      <c r="W772" t="s">
        <v>2044</v>
      </c>
    </row>
    <row r="773" spans="1:23" x14ac:dyDescent="0.3">
      <c r="A773">
        <v>771</v>
      </c>
      <c r="B773" t="s">
        <v>1575</v>
      </c>
      <c r="C773" s="2" t="s">
        <v>1576</v>
      </c>
      <c r="D773" s="5">
        <v>5600</v>
      </c>
      <c r="E773" s="5">
        <v>2769</v>
      </c>
      <c r="F773">
        <f t="shared" ref="F773:G775" si="162">D773</f>
        <v>5600</v>
      </c>
      <c r="G773">
        <f t="shared" si="162"/>
        <v>2769</v>
      </c>
      <c r="H773" s="6">
        <f t="shared" si="157"/>
        <v>-2831</v>
      </c>
      <c r="I773" s="26">
        <f t="shared" si="158"/>
        <v>0.49446428571428569</v>
      </c>
      <c r="J773" t="s">
        <v>72</v>
      </c>
      <c r="K773">
        <v>26</v>
      </c>
      <c r="L773" s="7">
        <f t="shared" si="159"/>
        <v>215.38461538461539</v>
      </c>
      <c r="M773" t="s">
        <v>19</v>
      </c>
      <c r="N773" t="s">
        <v>20</v>
      </c>
      <c r="O773">
        <v>1548482400</v>
      </c>
      <c r="P773">
        <v>1550815200</v>
      </c>
      <c r="Q773" s="15">
        <f t="shared" si="160"/>
        <v>43915.25</v>
      </c>
      <c r="R773" s="11">
        <f t="shared" si="161"/>
        <v>43942.25</v>
      </c>
      <c r="S773" t="b">
        <v>0</v>
      </c>
      <c r="T773" t="b">
        <v>0</v>
      </c>
      <c r="U773" t="s">
        <v>31</v>
      </c>
      <c r="V773" t="s">
        <v>2043</v>
      </c>
      <c r="W773" t="s">
        <v>2044</v>
      </c>
    </row>
    <row r="774" spans="1:23" x14ac:dyDescent="0.3">
      <c r="A774">
        <v>772</v>
      </c>
      <c r="B774" t="s">
        <v>1577</v>
      </c>
      <c r="C774" s="2" t="s">
        <v>1578</v>
      </c>
      <c r="D774" s="5">
        <v>149600</v>
      </c>
      <c r="E774" s="5">
        <v>169586</v>
      </c>
      <c r="F774">
        <f t="shared" si="162"/>
        <v>149600</v>
      </c>
      <c r="G774">
        <f t="shared" si="162"/>
        <v>169586</v>
      </c>
      <c r="H774" s="6">
        <f t="shared" si="157"/>
        <v>19986</v>
      </c>
      <c r="I774" s="26">
        <f t="shared" si="158"/>
        <v>1.1335962566844919</v>
      </c>
      <c r="J774" t="s">
        <v>18</v>
      </c>
      <c r="K774">
        <v>5139</v>
      </c>
      <c r="L774" s="7">
        <f t="shared" si="159"/>
        <v>29.110721930336641</v>
      </c>
      <c r="M774" t="s">
        <v>19</v>
      </c>
      <c r="N774" t="s">
        <v>20</v>
      </c>
      <c r="O774">
        <v>1549692000</v>
      </c>
      <c r="P774">
        <v>1550037600</v>
      </c>
      <c r="Q774" s="15">
        <f t="shared" si="160"/>
        <v>43929.25</v>
      </c>
      <c r="R774" s="11">
        <f t="shared" si="161"/>
        <v>43933.25</v>
      </c>
      <c r="S774" t="b">
        <v>0</v>
      </c>
      <c r="T774" t="b">
        <v>0</v>
      </c>
      <c r="U774" t="s">
        <v>58</v>
      </c>
      <c r="V774" t="s">
        <v>2039</v>
      </c>
      <c r="W774" t="s">
        <v>2049</v>
      </c>
    </row>
    <row r="775" spans="1:23" x14ac:dyDescent="0.3">
      <c r="A775">
        <v>773</v>
      </c>
      <c r="B775" t="s">
        <v>1579</v>
      </c>
      <c r="C775" s="2" t="s">
        <v>1580</v>
      </c>
      <c r="D775" s="5">
        <v>53100</v>
      </c>
      <c r="E775" s="5">
        <v>101185</v>
      </c>
      <c r="F775">
        <f t="shared" si="162"/>
        <v>53100</v>
      </c>
      <c r="G775">
        <f t="shared" si="162"/>
        <v>101185</v>
      </c>
      <c r="H775" s="6">
        <f t="shared" si="157"/>
        <v>48085</v>
      </c>
      <c r="I775" s="26">
        <f t="shared" si="158"/>
        <v>1.9055555555555554</v>
      </c>
      <c r="J775" t="s">
        <v>18</v>
      </c>
      <c r="K775">
        <v>2353</v>
      </c>
      <c r="L775" s="7">
        <f t="shared" si="159"/>
        <v>22.566935826604336</v>
      </c>
      <c r="M775" t="s">
        <v>19</v>
      </c>
      <c r="N775" t="s">
        <v>20</v>
      </c>
      <c r="O775">
        <v>1492059600</v>
      </c>
      <c r="P775">
        <v>1492923600</v>
      </c>
      <c r="Q775" s="15">
        <f t="shared" si="160"/>
        <v>43262.208333333328</v>
      </c>
      <c r="R775" s="11">
        <f t="shared" si="161"/>
        <v>43272.208333333328</v>
      </c>
      <c r="S775" t="b">
        <v>0</v>
      </c>
      <c r="T775" t="b">
        <v>0</v>
      </c>
      <c r="U775" t="s">
        <v>31</v>
      </c>
      <c r="V775" t="s">
        <v>2043</v>
      </c>
      <c r="W775" t="s">
        <v>2044</v>
      </c>
    </row>
    <row r="776" spans="1:23" x14ac:dyDescent="0.3">
      <c r="A776">
        <v>774</v>
      </c>
      <c r="B776" t="s">
        <v>1581</v>
      </c>
      <c r="C776" s="2" t="s">
        <v>1582</v>
      </c>
      <c r="D776" s="5">
        <v>5000</v>
      </c>
      <c r="E776" s="5">
        <v>6775</v>
      </c>
      <c r="F776" s="3">
        <f>D776*1.07255</f>
        <v>5362.7499999999991</v>
      </c>
      <c r="G776" s="3">
        <f>E776*1.07255</f>
        <v>7266.526249999999</v>
      </c>
      <c r="H776" s="6">
        <f t="shared" si="157"/>
        <v>1903.7762499999999</v>
      </c>
      <c r="I776" s="26">
        <f t="shared" si="158"/>
        <v>1.355</v>
      </c>
      <c r="J776" t="s">
        <v>18</v>
      </c>
      <c r="K776">
        <v>78</v>
      </c>
      <c r="L776" s="7">
        <f t="shared" si="159"/>
        <v>68.75320512820511</v>
      </c>
      <c r="M776" t="s">
        <v>105</v>
      </c>
      <c r="N776" t="s">
        <v>106</v>
      </c>
      <c r="O776">
        <v>1463979600</v>
      </c>
      <c r="P776">
        <v>1467522000</v>
      </c>
      <c r="Q776" s="15">
        <f t="shared" si="160"/>
        <v>42937.208333333328</v>
      </c>
      <c r="R776" s="11">
        <f t="shared" si="161"/>
        <v>42978.208333333328</v>
      </c>
      <c r="S776" t="b">
        <v>0</v>
      </c>
      <c r="T776" t="b">
        <v>0</v>
      </c>
      <c r="U776" t="s">
        <v>26</v>
      </c>
      <c r="V776" t="s">
        <v>2041</v>
      </c>
      <c r="W776" t="s">
        <v>2042</v>
      </c>
    </row>
    <row r="777" spans="1:23" ht="31.2" x14ac:dyDescent="0.3">
      <c r="A777">
        <v>775</v>
      </c>
      <c r="B777" t="s">
        <v>1583</v>
      </c>
      <c r="C777" s="2" t="s">
        <v>1584</v>
      </c>
      <c r="D777" s="5">
        <v>9400</v>
      </c>
      <c r="E777" s="5">
        <v>968</v>
      </c>
      <c r="F777">
        <f t="shared" ref="F777:G779" si="163">D777</f>
        <v>9400</v>
      </c>
      <c r="G777">
        <f t="shared" si="163"/>
        <v>968</v>
      </c>
      <c r="H777" s="6">
        <f t="shared" si="157"/>
        <v>-8432</v>
      </c>
      <c r="I777" s="26">
        <f t="shared" si="158"/>
        <v>0.10297872340425532</v>
      </c>
      <c r="J777" t="s">
        <v>12</v>
      </c>
      <c r="K777">
        <v>10</v>
      </c>
      <c r="L777" s="7">
        <f t="shared" si="159"/>
        <v>940</v>
      </c>
      <c r="M777" t="s">
        <v>19</v>
      </c>
      <c r="N777" t="s">
        <v>20</v>
      </c>
      <c r="O777">
        <v>1415253600</v>
      </c>
      <c r="P777">
        <v>1416117600</v>
      </c>
      <c r="Q777" s="15">
        <f t="shared" si="160"/>
        <v>42373.25</v>
      </c>
      <c r="R777" s="11">
        <f t="shared" si="161"/>
        <v>42383.25</v>
      </c>
      <c r="S777" t="b">
        <v>0</v>
      </c>
      <c r="T777" t="b">
        <v>0</v>
      </c>
      <c r="U777" t="s">
        <v>21</v>
      </c>
      <c r="V777" t="s">
        <v>2039</v>
      </c>
      <c r="W777" t="s">
        <v>2040</v>
      </c>
    </row>
    <row r="778" spans="1:23" x14ac:dyDescent="0.3">
      <c r="A778">
        <v>776</v>
      </c>
      <c r="B778" t="s">
        <v>1585</v>
      </c>
      <c r="C778" s="2" t="s">
        <v>1586</v>
      </c>
      <c r="D778" s="5">
        <v>110800</v>
      </c>
      <c r="E778" s="5">
        <v>72623</v>
      </c>
      <c r="F778">
        <f t="shared" si="163"/>
        <v>110800</v>
      </c>
      <c r="G778">
        <f t="shared" si="163"/>
        <v>72623</v>
      </c>
      <c r="H778" s="6">
        <f t="shared" si="157"/>
        <v>-38177</v>
      </c>
      <c r="I778" s="26">
        <f t="shared" si="158"/>
        <v>0.65544223826714798</v>
      </c>
      <c r="J778" t="s">
        <v>12</v>
      </c>
      <c r="K778">
        <v>2201</v>
      </c>
      <c r="L778" s="7">
        <f t="shared" si="159"/>
        <v>50.340754202635168</v>
      </c>
      <c r="M778" t="s">
        <v>19</v>
      </c>
      <c r="N778" t="s">
        <v>20</v>
      </c>
      <c r="O778">
        <v>1562216400</v>
      </c>
      <c r="P778">
        <v>1563771600</v>
      </c>
      <c r="Q778" s="15">
        <f t="shared" si="160"/>
        <v>44074.208333333328</v>
      </c>
      <c r="R778" s="11">
        <f t="shared" si="161"/>
        <v>44092.208333333328</v>
      </c>
      <c r="S778" t="b">
        <v>0</v>
      </c>
      <c r="T778" t="b">
        <v>0</v>
      </c>
      <c r="U778" t="s">
        <v>31</v>
      </c>
      <c r="V778" t="s">
        <v>2043</v>
      </c>
      <c r="W778" t="s">
        <v>2044</v>
      </c>
    </row>
    <row r="779" spans="1:23" x14ac:dyDescent="0.3">
      <c r="A779">
        <v>777</v>
      </c>
      <c r="B779" t="s">
        <v>1587</v>
      </c>
      <c r="C779" s="2" t="s">
        <v>1588</v>
      </c>
      <c r="D779" s="5">
        <v>93800</v>
      </c>
      <c r="E779" s="5">
        <v>45987</v>
      </c>
      <c r="F779">
        <f t="shared" si="163"/>
        <v>93800</v>
      </c>
      <c r="G779">
        <f t="shared" si="163"/>
        <v>45987</v>
      </c>
      <c r="H779" s="6">
        <f t="shared" si="157"/>
        <v>-47813</v>
      </c>
      <c r="I779" s="26">
        <f t="shared" si="158"/>
        <v>0.49026652452025588</v>
      </c>
      <c r="J779" t="s">
        <v>12</v>
      </c>
      <c r="K779">
        <v>676</v>
      </c>
      <c r="L779" s="7">
        <f t="shared" si="159"/>
        <v>138.75739644970415</v>
      </c>
      <c r="M779" t="s">
        <v>19</v>
      </c>
      <c r="N779" t="s">
        <v>20</v>
      </c>
      <c r="O779">
        <v>1316754000</v>
      </c>
      <c r="P779">
        <v>1319259600</v>
      </c>
      <c r="Q779" s="15">
        <f t="shared" si="160"/>
        <v>41233.208333333336</v>
      </c>
      <c r="R779" s="11">
        <f t="shared" si="161"/>
        <v>41262.208333333336</v>
      </c>
      <c r="S779" t="b">
        <v>0</v>
      </c>
      <c r="T779" t="b">
        <v>0</v>
      </c>
      <c r="U779" t="s">
        <v>31</v>
      </c>
      <c r="V779" t="s">
        <v>2043</v>
      </c>
      <c r="W779" t="s">
        <v>2044</v>
      </c>
    </row>
    <row r="780" spans="1:23" x14ac:dyDescent="0.3">
      <c r="A780">
        <v>778</v>
      </c>
      <c r="B780" t="s">
        <v>1589</v>
      </c>
      <c r="C780" s="2" t="s">
        <v>1590</v>
      </c>
      <c r="D780" s="5">
        <v>1300</v>
      </c>
      <c r="E780" s="5">
        <v>10243</v>
      </c>
      <c r="F780" s="3">
        <f>D780*1.08452</f>
        <v>1409.876</v>
      </c>
      <c r="G780" s="3">
        <f>E780*1.08452</f>
        <v>11108.738359999999</v>
      </c>
      <c r="H780" s="6">
        <f t="shared" si="157"/>
        <v>9698.8623599999992</v>
      </c>
      <c r="I780" s="26">
        <f t="shared" si="158"/>
        <v>7.8792307692307686</v>
      </c>
      <c r="J780" t="s">
        <v>18</v>
      </c>
      <c r="K780">
        <v>174</v>
      </c>
      <c r="L780" s="7">
        <f t="shared" si="159"/>
        <v>8.1027356321839079</v>
      </c>
      <c r="M780" t="s">
        <v>96</v>
      </c>
      <c r="N780" t="s">
        <v>97</v>
      </c>
      <c r="O780">
        <v>1313211600</v>
      </c>
      <c r="P780">
        <v>1313643600</v>
      </c>
      <c r="Q780" s="15">
        <f t="shared" si="160"/>
        <v>41192.208333333336</v>
      </c>
      <c r="R780" s="11">
        <f t="shared" si="161"/>
        <v>41197.208333333336</v>
      </c>
      <c r="S780" t="b">
        <v>0</v>
      </c>
      <c r="T780" t="b">
        <v>0</v>
      </c>
      <c r="U780" t="s">
        <v>69</v>
      </c>
      <c r="V780" t="s">
        <v>2045</v>
      </c>
      <c r="W780" t="s">
        <v>2053</v>
      </c>
    </row>
    <row r="781" spans="1:23" x14ac:dyDescent="0.3">
      <c r="A781">
        <v>779</v>
      </c>
      <c r="B781" t="s">
        <v>1591</v>
      </c>
      <c r="C781" s="2" t="s">
        <v>1592</v>
      </c>
      <c r="D781" s="5">
        <v>108700</v>
      </c>
      <c r="E781" s="5">
        <v>87293</v>
      </c>
      <c r="F781">
        <f>D781</f>
        <v>108700</v>
      </c>
      <c r="G781">
        <f>E781</f>
        <v>87293</v>
      </c>
      <c r="H781" s="6">
        <f t="shared" si="157"/>
        <v>-21407</v>
      </c>
      <c r="I781" s="26">
        <f t="shared" si="158"/>
        <v>0.80306347746090156</v>
      </c>
      <c r="J781" t="s">
        <v>12</v>
      </c>
      <c r="K781">
        <v>831</v>
      </c>
      <c r="L781" s="7">
        <f t="shared" si="159"/>
        <v>130.80625752105897</v>
      </c>
      <c r="M781" t="s">
        <v>19</v>
      </c>
      <c r="N781" t="s">
        <v>20</v>
      </c>
      <c r="O781">
        <v>1439528400</v>
      </c>
      <c r="P781">
        <v>1440306000</v>
      </c>
      <c r="Q781" s="15">
        <f t="shared" si="160"/>
        <v>42654.208333333328</v>
      </c>
      <c r="R781" s="11">
        <f t="shared" si="161"/>
        <v>42663.208333333328</v>
      </c>
      <c r="S781" t="b">
        <v>0</v>
      </c>
      <c r="T781" t="b">
        <v>1</v>
      </c>
      <c r="U781" t="s">
        <v>31</v>
      </c>
      <c r="V781" t="s">
        <v>2043</v>
      </c>
      <c r="W781" t="s">
        <v>2044</v>
      </c>
    </row>
    <row r="782" spans="1:23" ht="31.2" x14ac:dyDescent="0.3">
      <c r="A782">
        <v>780</v>
      </c>
      <c r="B782" t="s">
        <v>1593</v>
      </c>
      <c r="C782" s="2" t="s">
        <v>1594</v>
      </c>
      <c r="D782" s="5">
        <v>5100</v>
      </c>
      <c r="E782" s="5">
        <v>5421</v>
      </c>
      <c r="F782">
        <f>D782</f>
        <v>5100</v>
      </c>
      <c r="G782">
        <f>E782</f>
        <v>5421</v>
      </c>
      <c r="H782" s="6">
        <f t="shared" si="157"/>
        <v>321</v>
      </c>
      <c r="I782" s="26">
        <f t="shared" si="158"/>
        <v>1.0629411764705883</v>
      </c>
      <c r="J782" t="s">
        <v>18</v>
      </c>
      <c r="K782">
        <v>164</v>
      </c>
      <c r="L782" s="7">
        <f t="shared" si="159"/>
        <v>31.097560975609756</v>
      </c>
      <c r="M782" t="s">
        <v>19</v>
      </c>
      <c r="N782" t="s">
        <v>20</v>
      </c>
      <c r="O782">
        <v>1469163600</v>
      </c>
      <c r="P782">
        <v>1470805200</v>
      </c>
      <c r="Q782" s="15">
        <f t="shared" si="160"/>
        <v>42997.208333333328</v>
      </c>
      <c r="R782" s="11">
        <f t="shared" si="161"/>
        <v>43016.208333333328</v>
      </c>
      <c r="S782" t="b">
        <v>0</v>
      </c>
      <c r="T782" t="b">
        <v>1</v>
      </c>
      <c r="U782" t="s">
        <v>51</v>
      </c>
      <c r="V782" t="s">
        <v>2045</v>
      </c>
      <c r="W782" t="s">
        <v>2048</v>
      </c>
    </row>
    <row r="783" spans="1:23" x14ac:dyDescent="0.3">
      <c r="A783">
        <v>781</v>
      </c>
      <c r="B783" t="s">
        <v>1595</v>
      </c>
      <c r="C783" s="2" t="s">
        <v>1596</v>
      </c>
      <c r="D783" s="5">
        <v>8700</v>
      </c>
      <c r="E783" s="5">
        <v>4414</v>
      </c>
      <c r="F783" s="3">
        <f>D783*1.08452</f>
        <v>9435.3239999999987</v>
      </c>
      <c r="G783" s="3">
        <f>E783*1.08452</f>
        <v>4787.0712800000001</v>
      </c>
      <c r="H783" s="6">
        <f t="shared" si="157"/>
        <v>-4648.2527199999986</v>
      </c>
      <c r="I783" s="26">
        <f t="shared" si="158"/>
        <v>0.50735632183908053</v>
      </c>
      <c r="J783" t="s">
        <v>72</v>
      </c>
      <c r="K783">
        <v>56</v>
      </c>
      <c r="L783" s="7">
        <f t="shared" si="159"/>
        <v>168.48792857142854</v>
      </c>
      <c r="M783" t="s">
        <v>96</v>
      </c>
      <c r="N783" t="s">
        <v>97</v>
      </c>
      <c r="O783">
        <v>1288501200</v>
      </c>
      <c r="P783">
        <v>1292911200</v>
      </c>
      <c r="Q783" s="15">
        <f t="shared" si="160"/>
        <v>40906.208333333336</v>
      </c>
      <c r="R783" s="11">
        <f t="shared" si="161"/>
        <v>40957.25</v>
      </c>
      <c r="S783" t="b">
        <v>0</v>
      </c>
      <c r="T783" t="b">
        <v>0</v>
      </c>
      <c r="U783" t="s">
        <v>31</v>
      </c>
      <c r="V783" t="s">
        <v>2043</v>
      </c>
      <c r="W783" t="s">
        <v>2044</v>
      </c>
    </row>
    <row r="784" spans="1:23" x14ac:dyDescent="0.3">
      <c r="A784">
        <v>782</v>
      </c>
      <c r="B784" t="s">
        <v>1597</v>
      </c>
      <c r="C784" s="2" t="s">
        <v>1598</v>
      </c>
      <c r="D784" s="5">
        <v>5100</v>
      </c>
      <c r="E784" s="5">
        <v>10981</v>
      </c>
      <c r="F784">
        <f t="shared" ref="F784:G786" si="164">D784</f>
        <v>5100</v>
      </c>
      <c r="G784">
        <f t="shared" si="164"/>
        <v>10981</v>
      </c>
      <c r="H784" s="6">
        <f t="shared" si="157"/>
        <v>5881</v>
      </c>
      <c r="I784" s="26">
        <f t="shared" si="158"/>
        <v>2.153137254901961</v>
      </c>
      <c r="J784" t="s">
        <v>18</v>
      </c>
      <c r="K784">
        <v>161</v>
      </c>
      <c r="L784" s="7">
        <f t="shared" si="159"/>
        <v>31.677018633540374</v>
      </c>
      <c r="M784" t="s">
        <v>19</v>
      </c>
      <c r="N784" t="s">
        <v>20</v>
      </c>
      <c r="O784">
        <v>1298959200</v>
      </c>
      <c r="P784">
        <v>1301374800</v>
      </c>
      <c r="Q784" s="15">
        <f t="shared" si="160"/>
        <v>41027.25</v>
      </c>
      <c r="R784" s="11">
        <f t="shared" si="161"/>
        <v>41055.208333333336</v>
      </c>
      <c r="S784" t="b">
        <v>0</v>
      </c>
      <c r="T784" t="b">
        <v>1</v>
      </c>
      <c r="U784" t="s">
        <v>69</v>
      </c>
      <c r="V784" t="s">
        <v>2045</v>
      </c>
      <c r="W784" t="s">
        <v>2053</v>
      </c>
    </row>
    <row r="785" spans="1:23" x14ac:dyDescent="0.3">
      <c r="A785">
        <v>783</v>
      </c>
      <c r="B785" t="s">
        <v>1599</v>
      </c>
      <c r="C785" s="2" t="s">
        <v>1600</v>
      </c>
      <c r="D785" s="5">
        <v>7400</v>
      </c>
      <c r="E785" s="5">
        <v>10451</v>
      </c>
      <c r="F785">
        <f t="shared" si="164"/>
        <v>7400</v>
      </c>
      <c r="G785">
        <f t="shared" si="164"/>
        <v>10451</v>
      </c>
      <c r="H785" s="6">
        <f t="shared" si="157"/>
        <v>3051</v>
      </c>
      <c r="I785" s="26">
        <f t="shared" si="158"/>
        <v>1.4122972972972974</v>
      </c>
      <c r="J785" t="s">
        <v>18</v>
      </c>
      <c r="K785">
        <v>138</v>
      </c>
      <c r="L785" s="7">
        <f t="shared" si="159"/>
        <v>53.623188405797102</v>
      </c>
      <c r="M785" t="s">
        <v>19</v>
      </c>
      <c r="N785" t="s">
        <v>20</v>
      </c>
      <c r="O785">
        <v>1387260000</v>
      </c>
      <c r="P785">
        <v>1387864800</v>
      </c>
      <c r="Q785" s="15">
        <f t="shared" si="160"/>
        <v>42049.25</v>
      </c>
      <c r="R785" s="11">
        <f t="shared" si="161"/>
        <v>42056.25</v>
      </c>
      <c r="S785" t="b">
        <v>0</v>
      </c>
      <c r="T785" t="b">
        <v>0</v>
      </c>
      <c r="U785" t="s">
        <v>21</v>
      </c>
      <c r="V785" t="s">
        <v>2039</v>
      </c>
      <c r="W785" t="s">
        <v>2040</v>
      </c>
    </row>
    <row r="786" spans="1:23" x14ac:dyDescent="0.3">
      <c r="A786">
        <v>784</v>
      </c>
      <c r="B786" t="s">
        <v>1601</v>
      </c>
      <c r="C786" s="2" t="s">
        <v>1602</v>
      </c>
      <c r="D786" s="5">
        <v>88900</v>
      </c>
      <c r="E786" s="5">
        <v>102535</v>
      </c>
      <c r="F786">
        <f t="shared" si="164"/>
        <v>88900</v>
      </c>
      <c r="G786">
        <f t="shared" si="164"/>
        <v>102535</v>
      </c>
      <c r="H786" s="6">
        <f t="shared" si="157"/>
        <v>13635</v>
      </c>
      <c r="I786" s="26">
        <f t="shared" si="158"/>
        <v>1.1533745781777278</v>
      </c>
      <c r="J786" t="s">
        <v>18</v>
      </c>
      <c r="K786">
        <v>3308</v>
      </c>
      <c r="L786" s="7">
        <f t="shared" si="159"/>
        <v>26.874244256348248</v>
      </c>
      <c r="M786" t="s">
        <v>19</v>
      </c>
      <c r="N786" t="s">
        <v>20</v>
      </c>
      <c r="O786">
        <v>1457244000</v>
      </c>
      <c r="P786">
        <v>1458190800</v>
      </c>
      <c r="Q786" s="15">
        <f t="shared" si="160"/>
        <v>42859.25</v>
      </c>
      <c r="R786" s="11">
        <f t="shared" si="161"/>
        <v>42870.208333333328</v>
      </c>
      <c r="S786" t="b">
        <v>0</v>
      </c>
      <c r="T786" t="b">
        <v>0</v>
      </c>
      <c r="U786" t="s">
        <v>26</v>
      </c>
      <c r="V786" t="s">
        <v>2041</v>
      </c>
      <c r="W786" t="s">
        <v>2042</v>
      </c>
    </row>
    <row r="787" spans="1:23" ht="31.2" x14ac:dyDescent="0.3">
      <c r="A787">
        <v>785</v>
      </c>
      <c r="B787" t="s">
        <v>1603</v>
      </c>
      <c r="C787" s="2" t="s">
        <v>1604</v>
      </c>
      <c r="D787" s="5">
        <v>6700</v>
      </c>
      <c r="E787" s="5">
        <v>12939</v>
      </c>
      <c r="F787" s="3">
        <f>D787*0.6956</f>
        <v>4660.5199999999995</v>
      </c>
      <c r="G787" s="3">
        <f>E787*0.6956</f>
        <v>9000.3683999999994</v>
      </c>
      <c r="H787" s="6">
        <f t="shared" si="157"/>
        <v>4339.8483999999999</v>
      </c>
      <c r="I787" s="26">
        <f t="shared" si="158"/>
        <v>1.9311940298507464</v>
      </c>
      <c r="J787" t="s">
        <v>18</v>
      </c>
      <c r="K787">
        <v>127</v>
      </c>
      <c r="L787" s="7">
        <f t="shared" si="159"/>
        <v>36.697007874015746</v>
      </c>
      <c r="M787" t="s">
        <v>24</v>
      </c>
      <c r="N787" t="s">
        <v>25</v>
      </c>
      <c r="O787">
        <v>1556341200</v>
      </c>
      <c r="P787">
        <v>1559278800</v>
      </c>
      <c r="Q787" s="15">
        <f t="shared" si="160"/>
        <v>44006.208333333328</v>
      </c>
      <c r="R787" s="11">
        <f t="shared" si="161"/>
        <v>44040.208333333328</v>
      </c>
      <c r="S787" t="b">
        <v>0</v>
      </c>
      <c r="T787" t="b">
        <v>1</v>
      </c>
      <c r="U787" t="s">
        <v>69</v>
      </c>
      <c r="V787" t="s">
        <v>2045</v>
      </c>
      <c r="W787" t="s">
        <v>2053</v>
      </c>
    </row>
    <row r="788" spans="1:23" x14ac:dyDescent="0.3">
      <c r="A788">
        <v>786</v>
      </c>
      <c r="B788" t="s">
        <v>1605</v>
      </c>
      <c r="C788" s="2" t="s">
        <v>1606</v>
      </c>
      <c r="D788" s="5">
        <v>1500</v>
      </c>
      <c r="E788" s="5">
        <v>10946</v>
      </c>
      <c r="F788" s="3">
        <f>D788*1.07255</f>
        <v>1608.8249999999998</v>
      </c>
      <c r="G788" s="3">
        <f>E788*1.07255</f>
        <v>11740.132299999999</v>
      </c>
      <c r="H788" s="6">
        <f t="shared" si="157"/>
        <v>10131.3073</v>
      </c>
      <c r="I788" s="26">
        <f t="shared" si="158"/>
        <v>7.2973333333333334</v>
      </c>
      <c r="J788" t="s">
        <v>18</v>
      </c>
      <c r="K788">
        <v>207</v>
      </c>
      <c r="L788" s="7">
        <f t="shared" si="159"/>
        <v>7.7721014492753611</v>
      </c>
      <c r="M788" t="s">
        <v>105</v>
      </c>
      <c r="N788" t="s">
        <v>106</v>
      </c>
      <c r="O788">
        <v>1522126800</v>
      </c>
      <c r="P788">
        <v>1522731600</v>
      </c>
      <c r="Q788" s="15">
        <f t="shared" si="160"/>
        <v>43610.208333333328</v>
      </c>
      <c r="R788" s="11">
        <f t="shared" si="161"/>
        <v>43617.208333333328</v>
      </c>
      <c r="S788" t="b">
        <v>0</v>
      </c>
      <c r="T788" t="b">
        <v>1</v>
      </c>
      <c r="U788" t="s">
        <v>157</v>
      </c>
      <c r="V788" t="s">
        <v>2039</v>
      </c>
      <c r="W788" t="s">
        <v>2062</v>
      </c>
    </row>
    <row r="789" spans="1:23" x14ac:dyDescent="0.3">
      <c r="A789">
        <v>787</v>
      </c>
      <c r="B789" t="s">
        <v>1607</v>
      </c>
      <c r="C789" s="2" t="s">
        <v>1608</v>
      </c>
      <c r="D789" s="5">
        <v>61200</v>
      </c>
      <c r="E789" s="5">
        <v>60994</v>
      </c>
      <c r="F789" s="3">
        <f>D789*0.7464</f>
        <v>45679.68</v>
      </c>
      <c r="G789" s="3">
        <f>E789*0.7464</f>
        <v>45525.921599999994</v>
      </c>
      <c r="H789" s="6">
        <f t="shared" si="157"/>
        <v>-153.75840000000608</v>
      </c>
      <c r="I789" s="26">
        <f t="shared" si="158"/>
        <v>0.99663398692810445</v>
      </c>
      <c r="J789" t="s">
        <v>12</v>
      </c>
      <c r="K789">
        <v>859</v>
      </c>
      <c r="L789" s="7">
        <f t="shared" si="159"/>
        <v>53.177741559953432</v>
      </c>
      <c r="M789" t="s">
        <v>13</v>
      </c>
      <c r="N789" t="s">
        <v>14</v>
      </c>
      <c r="O789">
        <v>1305954000</v>
      </c>
      <c r="P789">
        <v>1306731600</v>
      </c>
      <c r="Q789" s="15">
        <f t="shared" si="160"/>
        <v>41108.208333333336</v>
      </c>
      <c r="R789" s="11">
        <f t="shared" si="161"/>
        <v>41117.208333333336</v>
      </c>
      <c r="S789" t="b">
        <v>0</v>
      </c>
      <c r="T789" t="b">
        <v>0</v>
      </c>
      <c r="U789" t="s">
        <v>21</v>
      </c>
      <c r="V789" t="s">
        <v>2039</v>
      </c>
      <c r="W789" t="s">
        <v>2040</v>
      </c>
    </row>
    <row r="790" spans="1:23" x14ac:dyDescent="0.3">
      <c r="A790">
        <v>788</v>
      </c>
      <c r="B790" t="s">
        <v>1609</v>
      </c>
      <c r="C790" s="2" t="s">
        <v>1610</v>
      </c>
      <c r="D790" s="5">
        <v>3600</v>
      </c>
      <c r="E790" s="5">
        <v>3174</v>
      </c>
      <c r="F790">
        <f t="shared" ref="F790:G794" si="165">D790</f>
        <v>3600</v>
      </c>
      <c r="G790">
        <f t="shared" si="165"/>
        <v>3174</v>
      </c>
      <c r="H790" s="6">
        <f t="shared" si="157"/>
        <v>-426</v>
      </c>
      <c r="I790" s="26">
        <f t="shared" si="158"/>
        <v>0.88166666666666671</v>
      </c>
      <c r="J790" t="s">
        <v>45</v>
      </c>
      <c r="K790">
        <v>31</v>
      </c>
      <c r="L790" s="7">
        <f t="shared" si="159"/>
        <v>116.12903225806451</v>
      </c>
      <c r="M790" t="s">
        <v>19</v>
      </c>
      <c r="N790" t="s">
        <v>20</v>
      </c>
      <c r="O790">
        <v>1350709200</v>
      </c>
      <c r="P790">
        <v>1352527200</v>
      </c>
      <c r="Q790" s="15">
        <f t="shared" si="160"/>
        <v>41626.208333333336</v>
      </c>
      <c r="R790" s="11">
        <f t="shared" si="161"/>
        <v>41647.25</v>
      </c>
      <c r="S790" t="b">
        <v>0</v>
      </c>
      <c r="T790" t="b">
        <v>0</v>
      </c>
      <c r="U790" t="s">
        <v>69</v>
      </c>
      <c r="V790" t="s">
        <v>2045</v>
      </c>
      <c r="W790" t="s">
        <v>2053</v>
      </c>
    </row>
    <row r="791" spans="1:23" x14ac:dyDescent="0.3">
      <c r="A791">
        <v>789</v>
      </c>
      <c r="B791" t="s">
        <v>1611</v>
      </c>
      <c r="C791" s="2" t="s">
        <v>1612</v>
      </c>
      <c r="D791" s="5">
        <v>9000</v>
      </c>
      <c r="E791" s="5">
        <v>3351</v>
      </c>
      <c r="F791">
        <f t="shared" si="165"/>
        <v>9000</v>
      </c>
      <c r="G791">
        <f t="shared" si="165"/>
        <v>3351</v>
      </c>
      <c r="H791" s="6">
        <f t="shared" si="157"/>
        <v>-5649</v>
      </c>
      <c r="I791" s="26">
        <f t="shared" si="158"/>
        <v>0.37233333333333335</v>
      </c>
      <c r="J791" t="s">
        <v>12</v>
      </c>
      <c r="K791">
        <v>45</v>
      </c>
      <c r="L791" s="7">
        <f t="shared" si="159"/>
        <v>200</v>
      </c>
      <c r="M791" t="s">
        <v>19</v>
      </c>
      <c r="N791" t="s">
        <v>20</v>
      </c>
      <c r="O791">
        <v>1401166800</v>
      </c>
      <c r="P791">
        <v>1404363600</v>
      </c>
      <c r="Q791" s="15">
        <f t="shared" si="160"/>
        <v>42210.208333333336</v>
      </c>
      <c r="R791" s="11">
        <f t="shared" si="161"/>
        <v>42247.208333333336</v>
      </c>
      <c r="S791" t="b">
        <v>0</v>
      </c>
      <c r="T791" t="b">
        <v>0</v>
      </c>
      <c r="U791" t="s">
        <v>31</v>
      </c>
      <c r="V791" t="s">
        <v>2043</v>
      </c>
      <c r="W791" t="s">
        <v>2044</v>
      </c>
    </row>
    <row r="792" spans="1:23" x14ac:dyDescent="0.3">
      <c r="A792">
        <v>790</v>
      </c>
      <c r="B792" t="s">
        <v>1613</v>
      </c>
      <c r="C792" s="2" t="s">
        <v>1614</v>
      </c>
      <c r="D792" s="5">
        <v>185900</v>
      </c>
      <c r="E792" s="5">
        <v>56774</v>
      </c>
      <c r="F792">
        <f t="shared" si="165"/>
        <v>185900</v>
      </c>
      <c r="G792">
        <f t="shared" si="165"/>
        <v>56774</v>
      </c>
      <c r="H792" s="6">
        <f t="shared" si="157"/>
        <v>-129126</v>
      </c>
      <c r="I792" s="26">
        <f t="shared" si="158"/>
        <v>0.30540075309306081</v>
      </c>
      <c r="J792" t="s">
        <v>72</v>
      </c>
      <c r="K792">
        <v>1113</v>
      </c>
      <c r="L792" s="7">
        <f t="shared" si="159"/>
        <v>167.02605570530099</v>
      </c>
      <c r="M792" t="s">
        <v>19</v>
      </c>
      <c r="N792" t="s">
        <v>20</v>
      </c>
      <c r="O792">
        <v>1266127200</v>
      </c>
      <c r="P792">
        <v>1266645600</v>
      </c>
      <c r="Q792" s="15">
        <f t="shared" si="160"/>
        <v>40647.25</v>
      </c>
      <c r="R792" s="11">
        <f t="shared" si="161"/>
        <v>40653.25</v>
      </c>
      <c r="S792" t="b">
        <v>0</v>
      </c>
      <c r="T792" t="b">
        <v>0</v>
      </c>
      <c r="U792" t="s">
        <v>31</v>
      </c>
      <c r="V792" t="s">
        <v>2043</v>
      </c>
      <c r="W792" t="s">
        <v>2044</v>
      </c>
    </row>
    <row r="793" spans="1:23" x14ac:dyDescent="0.3">
      <c r="A793">
        <v>791</v>
      </c>
      <c r="B793" t="s">
        <v>1615</v>
      </c>
      <c r="C793" s="2" t="s">
        <v>1616</v>
      </c>
      <c r="D793" s="5">
        <v>2100</v>
      </c>
      <c r="E793" s="5">
        <v>540</v>
      </c>
      <c r="F793">
        <f t="shared" si="165"/>
        <v>2100</v>
      </c>
      <c r="G793">
        <f t="shared" si="165"/>
        <v>540</v>
      </c>
      <c r="H793" s="6">
        <f t="shared" si="157"/>
        <v>-1560</v>
      </c>
      <c r="I793" s="26">
        <f t="shared" si="158"/>
        <v>0.25714285714285712</v>
      </c>
      <c r="J793" t="s">
        <v>12</v>
      </c>
      <c r="K793">
        <v>6</v>
      </c>
      <c r="L793" s="7">
        <f t="shared" si="159"/>
        <v>350</v>
      </c>
      <c r="M793" t="s">
        <v>19</v>
      </c>
      <c r="N793" t="s">
        <v>20</v>
      </c>
      <c r="O793">
        <v>1481436000</v>
      </c>
      <c r="P793">
        <v>1482818400</v>
      </c>
      <c r="Q793" s="15">
        <f t="shared" si="160"/>
        <v>43139.25</v>
      </c>
      <c r="R793" s="11">
        <f t="shared" si="161"/>
        <v>43155.25</v>
      </c>
      <c r="S793" t="b">
        <v>0</v>
      </c>
      <c r="T793" t="b">
        <v>0</v>
      </c>
      <c r="U793" t="s">
        <v>15</v>
      </c>
      <c r="V793" t="s">
        <v>2037</v>
      </c>
      <c r="W793" t="s">
        <v>2038</v>
      </c>
    </row>
    <row r="794" spans="1:23" x14ac:dyDescent="0.3">
      <c r="A794">
        <v>792</v>
      </c>
      <c r="B794" t="s">
        <v>1617</v>
      </c>
      <c r="C794" s="2" t="s">
        <v>1618</v>
      </c>
      <c r="D794" s="5">
        <v>2000</v>
      </c>
      <c r="E794" s="5">
        <v>680</v>
      </c>
      <c r="F794">
        <f t="shared" si="165"/>
        <v>2000</v>
      </c>
      <c r="G794">
        <f t="shared" si="165"/>
        <v>680</v>
      </c>
      <c r="H794" s="6">
        <f t="shared" si="157"/>
        <v>-1320</v>
      </c>
      <c r="I794" s="26">
        <f t="shared" si="158"/>
        <v>0.34</v>
      </c>
      <c r="J794" t="s">
        <v>12</v>
      </c>
      <c r="K794">
        <v>7</v>
      </c>
      <c r="L794" s="7">
        <f t="shared" si="159"/>
        <v>285.71428571428572</v>
      </c>
      <c r="M794" t="s">
        <v>19</v>
      </c>
      <c r="N794" t="s">
        <v>20</v>
      </c>
      <c r="O794">
        <v>1372222800</v>
      </c>
      <c r="P794">
        <v>1374642000</v>
      </c>
      <c r="Q794" s="15">
        <f t="shared" si="160"/>
        <v>41875.208333333336</v>
      </c>
      <c r="R794" s="11">
        <f t="shared" si="161"/>
        <v>41903.208333333336</v>
      </c>
      <c r="S794" t="b">
        <v>0</v>
      </c>
      <c r="T794" t="b">
        <v>1</v>
      </c>
      <c r="U794" t="s">
        <v>31</v>
      </c>
      <c r="V794" t="s">
        <v>2043</v>
      </c>
      <c r="W794" t="s">
        <v>2044</v>
      </c>
    </row>
    <row r="795" spans="1:23" x14ac:dyDescent="0.3">
      <c r="A795">
        <v>793</v>
      </c>
      <c r="B795" t="s">
        <v>1619</v>
      </c>
      <c r="C795" s="2" t="s">
        <v>1620</v>
      </c>
      <c r="D795" s="5">
        <v>1100</v>
      </c>
      <c r="E795" s="5">
        <v>13045</v>
      </c>
      <c r="F795" s="3">
        <f>D795*1.08452</f>
        <v>1192.972</v>
      </c>
      <c r="G795" s="3">
        <f>E795*1.08452</f>
        <v>14147.563399999999</v>
      </c>
      <c r="H795" s="6">
        <f t="shared" si="157"/>
        <v>12954.591399999999</v>
      </c>
      <c r="I795" s="26">
        <f t="shared" si="158"/>
        <v>11.859090909090909</v>
      </c>
      <c r="J795" t="s">
        <v>18</v>
      </c>
      <c r="K795">
        <v>181</v>
      </c>
      <c r="L795" s="7">
        <f t="shared" si="159"/>
        <v>6.5910055248618784</v>
      </c>
      <c r="M795" t="s">
        <v>96</v>
      </c>
      <c r="N795" t="s">
        <v>97</v>
      </c>
      <c r="O795">
        <v>1372136400</v>
      </c>
      <c r="P795">
        <v>1372482000</v>
      </c>
      <c r="Q795" s="15">
        <f t="shared" si="160"/>
        <v>41874.208333333336</v>
      </c>
      <c r="R795" s="11">
        <f t="shared" si="161"/>
        <v>41878.208333333336</v>
      </c>
      <c r="S795" t="b">
        <v>0</v>
      </c>
      <c r="T795" t="b">
        <v>0</v>
      </c>
      <c r="U795" t="s">
        <v>66</v>
      </c>
      <c r="V795" t="s">
        <v>2051</v>
      </c>
      <c r="W795" t="s">
        <v>2052</v>
      </c>
    </row>
    <row r="796" spans="1:23" x14ac:dyDescent="0.3">
      <c r="A796">
        <v>794</v>
      </c>
      <c r="B796" t="s">
        <v>1621</v>
      </c>
      <c r="C796" s="2" t="s">
        <v>1622</v>
      </c>
      <c r="D796" s="5">
        <v>6600</v>
      </c>
      <c r="E796" s="5">
        <v>8276</v>
      </c>
      <c r="F796">
        <f t="shared" ref="F796:G800" si="166">D796</f>
        <v>6600</v>
      </c>
      <c r="G796">
        <f t="shared" si="166"/>
        <v>8276</v>
      </c>
      <c r="H796" s="6">
        <f t="shared" si="157"/>
        <v>1676</v>
      </c>
      <c r="I796" s="26">
        <f t="shared" si="158"/>
        <v>1.2539393939393939</v>
      </c>
      <c r="J796" t="s">
        <v>18</v>
      </c>
      <c r="K796">
        <v>110</v>
      </c>
      <c r="L796" s="7">
        <f t="shared" si="159"/>
        <v>60</v>
      </c>
      <c r="M796" t="s">
        <v>19</v>
      </c>
      <c r="N796" t="s">
        <v>20</v>
      </c>
      <c r="O796">
        <v>1513922400</v>
      </c>
      <c r="P796">
        <v>1514959200</v>
      </c>
      <c r="Q796" s="15">
        <f t="shared" si="160"/>
        <v>43515.25</v>
      </c>
      <c r="R796" s="11">
        <f t="shared" si="161"/>
        <v>43527.25</v>
      </c>
      <c r="S796" t="b">
        <v>0</v>
      </c>
      <c r="T796" t="b">
        <v>0</v>
      </c>
      <c r="U796" t="s">
        <v>21</v>
      </c>
      <c r="V796" t="s">
        <v>2039</v>
      </c>
      <c r="W796" t="s">
        <v>2040</v>
      </c>
    </row>
    <row r="797" spans="1:23" ht="31.2" x14ac:dyDescent="0.3">
      <c r="A797">
        <v>795</v>
      </c>
      <c r="B797" t="s">
        <v>1623</v>
      </c>
      <c r="C797" s="2" t="s">
        <v>1624</v>
      </c>
      <c r="D797" s="5">
        <v>7100</v>
      </c>
      <c r="E797" s="5">
        <v>1022</v>
      </c>
      <c r="F797">
        <f t="shared" si="166"/>
        <v>7100</v>
      </c>
      <c r="G797">
        <f t="shared" si="166"/>
        <v>1022</v>
      </c>
      <c r="H797" s="6">
        <f t="shared" si="157"/>
        <v>-6078</v>
      </c>
      <c r="I797" s="26">
        <f t="shared" si="158"/>
        <v>0.14394366197183098</v>
      </c>
      <c r="J797" t="s">
        <v>12</v>
      </c>
      <c r="K797">
        <v>31</v>
      </c>
      <c r="L797" s="7">
        <f t="shared" si="159"/>
        <v>229.03225806451613</v>
      </c>
      <c r="M797" t="s">
        <v>19</v>
      </c>
      <c r="N797" t="s">
        <v>20</v>
      </c>
      <c r="O797">
        <v>1477976400</v>
      </c>
      <c r="P797">
        <v>1478235600</v>
      </c>
      <c r="Q797" s="15">
        <f t="shared" si="160"/>
        <v>43099.208333333328</v>
      </c>
      <c r="R797" s="11">
        <f t="shared" si="161"/>
        <v>43102.208333333328</v>
      </c>
      <c r="S797" t="b">
        <v>0</v>
      </c>
      <c r="T797" t="b">
        <v>0</v>
      </c>
      <c r="U797" t="s">
        <v>51</v>
      </c>
      <c r="V797" t="s">
        <v>2045</v>
      </c>
      <c r="W797" t="s">
        <v>2048</v>
      </c>
    </row>
    <row r="798" spans="1:23" x14ac:dyDescent="0.3">
      <c r="A798">
        <v>796</v>
      </c>
      <c r="B798" t="s">
        <v>1625</v>
      </c>
      <c r="C798" s="2" t="s">
        <v>1626</v>
      </c>
      <c r="D798" s="5">
        <v>7800</v>
      </c>
      <c r="E798" s="5">
        <v>4275</v>
      </c>
      <c r="F798">
        <f t="shared" si="166"/>
        <v>7800</v>
      </c>
      <c r="G798">
        <f t="shared" si="166"/>
        <v>4275</v>
      </c>
      <c r="H798" s="6">
        <f t="shared" si="157"/>
        <v>-3525</v>
      </c>
      <c r="I798" s="26">
        <f t="shared" si="158"/>
        <v>0.54807692307692313</v>
      </c>
      <c r="J798" t="s">
        <v>12</v>
      </c>
      <c r="K798">
        <v>78</v>
      </c>
      <c r="L798" s="7">
        <f t="shared" si="159"/>
        <v>100</v>
      </c>
      <c r="M798" t="s">
        <v>19</v>
      </c>
      <c r="N798" t="s">
        <v>20</v>
      </c>
      <c r="O798">
        <v>1407474000</v>
      </c>
      <c r="P798">
        <v>1408078800</v>
      </c>
      <c r="Q798" s="15">
        <f t="shared" si="160"/>
        <v>42283.208333333336</v>
      </c>
      <c r="R798" s="11">
        <f t="shared" si="161"/>
        <v>42290.208333333336</v>
      </c>
      <c r="S798" t="b">
        <v>0</v>
      </c>
      <c r="T798" t="b">
        <v>1</v>
      </c>
      <c r="U798" t="s">
        <v>290</v>
      </c>
      <c r="V798" t="s">
        <v>2054</v>
      </c>
      <c r="W798" t="s">
        <v>2065</v>
      </c>
    </row>
    <row r="799" spans="1:23" x14ac:dyDescent="0.3">
      <c r="A799">
        <v>797</v>
      </c>
      <c r="B799" t="s">
        <v>1627</v>
      </c>
      <c r="C799" s="2" t="s">
        <v>1628</v>
      </c>
      <c r="D799" s="5">
        <v>7600</v>
      </c>
      <c r="E799" s="5">
        <v>8332</v>
      </c>
      <c r="F799">
        <f t="shared" si="166"/>
        <v>7600</v>
      </c>
      <c r="G799">
        <f t="shared" si="166"/>
        <v>8332</v>
      </c>
      <c r="H799" s="6">
        <f t="shared" si="157"/>
        <v>732</v>
      </c>
      <c r="I799" s="26">
        <f t="shared" si="158"/>
        <v>1.0963157894736841</v>
      </c>
      <c r="J799" t="s">
        <v>18</v>
      </c>
      <c r="K799">
        <v>185</v>
      </c>
      <c r="L799" s="7">
        <f t="shared" si="159"/>
        <v>41.081081081081081</v>
      </c>
      <c r="M799" t="s">
        <v>19</v>
      </c>
      <c r="N799" t="s">
        <v>20</v>
      </c>
      <c r="O799">
        <v>1546149600</v>
      </c>
      <c r="P799">
        <v>1548136800</v>
      </c>
      <c r="Q799" s="15">
        <f t="shared" si="160"/>
        <v>43888.25</v>
      </c>
      <c r="R799" s="11">
        <f t="shared" si="161"/>
        <v>43911.25</v>
      </c>
      <c r="S799" t="b">
        <v>0</v>
      </c>
      <c r="T799" t="b">
        <v>0</v>
      </c>
      <c r="U799" t="s">
        <v>26</v>
      </c>
      <c r="V799" t="s">
        <v>2041</v>
      </c>
      <c r="W799" t="s">
        <v>2042</v>
      </c>
    </row>
    <row r="800" spans="1:23" x14ac:dyDescent="0.3">
      <c r="A800">
        <v>798</v>
      </c>
      <c r="B800" t="s">
        <v>1629</v>
      </c>
      <c r="C800" s="2" t="s">
        <v>1630</v>
      </c>
      <c r="D800" s="5">
        <v>3400</v>
      </c>
      <c r="E800" s="5">
        <v>6408</v>
      </c>
      <c r="F800">
        <f t="shared" si="166"/>
        <v>3400</v>
      </c>
      <c r="G800">
        <f t="shared" si="166"/>
        <v>6408</v>
      </c>
      <c r="H800" s="6">
        <f t="shared" si="157"/>
        <v>3008</v>
      </c>
      <c r="I800" s="26">
        <f t="shared" si="158"/>
        <v>1.8847058823529412</v>
      </c>
      <c r="J800" t="s">
        <v>18</v>
      </c>
      <c r="K800">
        <v>121</v>
      </c>
      <c r="L800" s="7">
        <f t="shared" si="159"/>
        <v>28.099173553719009</v>
      </c>
      <c r="M800" t="s">
        <v>19</v>
      </c>
      <c r="N800" t="s">
        <v>20</v>
      </c>
      <c r="O800">
        <v>1338440400</v>
      </c>
      <c r="P800">
        <v>1340859600</v>
      </c>
      <c r="Q800" s="15">
        <f t="shared" si="160"/>
        <v>41484.208333333336</v>
      </c>
      <c r="R800" s="11">
        <f t="shared" si="161"/>
        <v>41512.208333333336</v>
      </c>
      <c r="S800" t="b">
        <v>0</v>
      </c>
      <c r="T800" t="b">
        <v>1</v>
      </c>
      <c r="U800" t="s">
        <v>31</v>
      </c>
      <c r="V800" t="s">
        <v>2043</v>
      </c>
      <c r="W800" t="s">
        <v>2044</v>
      </c>
    </row>
    <row r="801" spans="1:23" x14ac:dyDescent="0.3">
      <c r="A801">
        <v>799</v>
      </c>
      <c r="B801" t="s">
        <v>1631</v>
      </c>
      <c r="C801" s="2" t="s">
        <v>1632</v>
      </c>
      <c r="D801" s="5">
        <v>84500</v>
      </c>
      <c r="E801" s="5">
        <v>73522</v>
      </c>
      <c r="F801" s="3">
        <f>D801*1.20458</f>
        <v>101787.01</v>
      </c>
      <c r="G801" s="3">
        <f>E801*1.20458</f>
        <v>88563.13076</v>
      </c>
      <c r="H801" s="6">
        <f t="shared" si="157"/>
        <v>-13223.879239999995</v>
      </c>
      <c r="I801" s="26">
        <f t="shared" si="158"/>
        <v>0.87008284023668647</v>
      </c>
      <c r="J801" t="s">
        <v>12</v>
      </c>
      <c r="K801">
        <v>1225</v>
      </c>
      <c r="L801" s="7">
        <f t="shared" si="159"/>
        <v>83.091436734693872</v>
      </c>
      <c r="M801" t="s">
        <v>38</v>
      </c>
      <c r="N801" t="s">
        <v>39</v>
      </c>
      <c r="O801">
        <v>1454133600</v>
      </c>
      <c r="P801">
        <v>1454479200</v>
      </c>
      <c r="Q801" s="15">
        <f t="shared" si="160"/>
        <v>42823.25</v>
      </c>
      <c r="R801" s="11">
        <f t="shared" si="161"/>
        <v>42827.25</v>
      </c>
      <c r="S801" t="b">
        <v>0</v>
      </c>
      <c r="T801" t="b">
        <v>0</v>
      </c>
      <c r="U801" t="s">
        <v>31</v>
      </c>
      <c r="V801" t="s">
        <v>2043</v>
      </c>
      <c r="W801" t="s">
        <v>2044</v>
      </c>
    </row>
    <row r="802" spans="1:23" x14ac:dyDescent="0.3">
      <c r="A802">
        <v>800</v>
      </c>
      <c r="B802" t="s">
        <v>1633</v>
      </c>
      <c r="C802" s="2" t="s">
        <v>1634</v>
      </c>
      <c r="D802" s="5">
        <v>100</v>
      </c>
      <c r="E802" s="5">
        <v>1</v>
      </c>
      <c r="F802" s="3">
        <f>D802*1.08452</f>
        <v>108.452</v>
      </c>
      <c r="G802" s="3">
        <f>E802*1.08452</f>
        <v>1.0845199999999999</v>
      </c>
      <c r="H802" s="6">
        <f t="shared" si="157"/>
        <v>-107.36748</v>
      </c>
      <c r="I802" s="26">
        <f t="shared" si="158"/>
        <v>0.01</v>
      </c>
      <c r="J802" t="s">
        <v>12</v>
      </c>
      <c r="K802">
        <v>1</v>
      </c>
      <c r="L802" s="7">
        <f t="shared" si="159"/>
        <v>108.452</v>
      </c>
      <c r="M802" t="s">
        <v>96</v>
      </c>
      <c r="N802" t="s">
        <v>97</v>
      </c>
      <c r="O802">
        <v>1434085200</v>
      </c>
      <c r="P802">
        <v>1434430800</v>
      </c>
      <c r="Q802" s="15">
        <f t="shared" si="160"/>
        <v>42591.208333333328</v>
      </c>
      <c r="R802" s="11">
        <f t="shared" si="161"/>
        <v>42595.208333333328</v>
      </c>
      <c r="S802" t="b">
        <v>0</v>
      </c>
      <c r="T802" t="b">
        <v>0</v>
      </c>
      <c r="U802" t="s">
        <v>21</v>
      </c>
      <c r="V802" t="s">
        <v>2039</v>
      </c>
      <c r="W802" t="s">
        <v>2040</v>
      </c>
    </row>
    <row r="803" spans="1:23" x14ac:dyDescent="0.3">
      <c r="A803">
        <v>801</v>
      </c>
      <c r="B803" t="s">
        <v>1635</v>
      </c>
      <c r="C803" s="2" t="s">
        <v>1636</v>
      </c>
      <c r="D803" s="5">
        <v>2300</v>
      </c>
      <c r="E803" s="5">
        <v>4667</v>
      </c>
      <c r="F803">
        <f t="shared" ref="F803:G806" si="167">D803</f>
        <v>2300</v>
      </c>
      <c r="G803">
        <f t="shared" si="167"/>
        <v>4667</v>
      </c>
      <c r="H803" s="6">
        <f t="shared" si="157"/>
        <v>2367</v>
      </c>
      <c r="I803" s="26">
        <f t="shared" si="158"/>
        <v>2.0291304347826089</v>
      </c>
      <c r="J803" t="s">
        <v>18</v>
      </c>
      <c r="K803">
        <v>106</v>
      </c>
      <c r="L803" s="7">
        <f t="shared" si="159"/>
        <v>21.69811320754717</v>
      </c>
      <c r="M803" t="s">
        <v>19</v>
      </c>
      <c r="N803" t="s">
        <v>20</v>
      </c>
      <c r="O803">
        <v>1577772000</v>
      </c>
      <c r="P803">
        <v>1579672800</v>
      </c>
      <c r="Q803" s="15">
        <f t="shared" si="160"/>
        <v>44254.25</v>
      </c>
      <c r="R803" s="11">
        <f t="shared" si="161"/>
        <v>44276.25</v>
      </c>
      <c r="S803" t="b">
        <v>0</v>
      </c>
      <c r="T803" t="b">
        <v>1</v>
      </c>
      <c r="U803" t="s">
        <v>120</v>
      </c>
      <c r="V803" t="s">
        <v>2058</v>
      </c>
      <c r="W803" t="s">
        <v>2059</v>
      </c>
    </row>
    <row r="804" spans="1:23" ht="31.2" x14ac:dyDescent="0.3">
      <c r="A804">
        <v>802</v>
      </c>
      <c r="B804" t="s">
        <v>1637</v>
      </c>
      <c r="C804" s="2" t="s">
        <v>1638</v>
      </c>
      <c r="D804" s="5">
        <v>6200</v>
      </c>
      <c r="E804" s="5">
        <v>12216</v>
      </c>
      <c r="F804">
        <f t="shared" si="167"/>
        <v>6200</v>
      </c>
      <c r="G804">
        <f t="shared" si="167"/>
        <v>12216</v>
      </c>
      <c r="H804" s="6">
        <f t="shared" si="157"/>
        <v>6016</v>
      </c>
      <c r="I804" s="26">
        <f t="shared" si="158"/>
        <v>1.9703225806451612</v>
      </c>
      <c r="J804" t="s">
        <v>18</v>
      </c>
      <c r="K804">
        <v>142</v>
      </c>
      <c r="L804" s="7">
        <f t="shared" si="159"/>
        <v>43.661971830985912</v>
      </c>
      <c r="M804" t="s">
        <v>19</v>
      </c>
      <c r="N804" t="s">
        <v>20</v>
      </c>
      <c r="O804">
        <v>1562216400</v>
      </c>
      <c r="P804">
        <v>1562389200</v>
      </c>
      <c r="Q804" s="15">
        <f t="shared" si="160"/>
        <v>44074.208333333328</v>
      </c>
      <c r="R804" s="11">
        <f t="shared" si="161"/>
        <v>44076.208333333328</v>
      </c>
      <c r="S804" t="b">
        <v>0</v>
      </c>
      <c r="T804" t="b">
        <v>0</v>
      </c>
      <c r="U804" t="s">
        <v>120</v>
      </c>
      <c r="V804" t="s">
        <v>2058</v>
      </c>
      <c r="W804" t="s">
        <v>2059</v>
      </c>
    </row>
    <row r="805" spans="1:23" ht="31.2" x14ac:dyDescent="0.3">
      <c r="A805">
        <v>803</v>
      </c>
      <c r="B805" t="s">
        <v>1639</v>
      </c>
      <c r="C805" s="2" t="s">
        <v>1640</v>
      </c>
      <c r="D805" s="5">
        <v>6100</v>
      </c>
      <c r="E805" s="5">
        <v>6527</v>
      </c>
      <c r="F805">
        <f t="shared" si="167"/>
        <v>6100</v>
      </c>
      <c r="G805">
        <f t="shared" si="167"/>
        <v>6527</v>
      </c>
      <c r="H805" s="6">
        <f t="shared" si="157"/>
        <v>427</v>
      </c>
      <c r="I805" s="26">
        <f t="shared" si="158"/>
        <v>1.07</v>
      </c>
      <c r="J805" t="s">
        <v>18</v>
      </c>
      <c r="K805">
        <v>233</v>
      </c>
      <c r="L805" s="7">
        <f t="shared" si="159"/>
        <v>26.180257510729614</v>
      </c>
      <c r="M805" t="s">
        <v>19</v>
      </c>
      <c r="N805" t="s">
        <v>20</v>
      </c>
      <c r="O805">
        <v>1548568800</v>
      </c>
      <c r="P805">
        <v>1551506400</v>
      </c>
      <c r="Q805" s="15">
        <f t="shared" si="160"/>
        <v>43916.25</v>
      </c>
      <c r="R805" s="11">
        <f t="shared" si="161"/>
        <v>43950.25</v>
      </c>
      <c r="S805" t="b">
        <v>0</v>
      </c>
      <c r="T805" t="b">
        <v>0</v>
      </c>
      <c r="U805" t="s">
        <v>31</v>
      </c>
      <c r="V805" t="s">
        <v>2043</v>
      </c>
      <c r="W805" t="s">
        <v>2044</v>
      </c>
    </row>
    <row r="806" spans="1:23" x14ac:dyDescent="0.3">
      <c r="A806">
        <v>804</v>
      </c>
      <c r="B806" t="s">
        <v>1641</v>
      </c>
      <c r="C806" s="2" t="s">
        <v>1642</v>
      </c>
      <c r="D806" s="5">
        <v>2600</v>
      </c>
      <c r="E806" s="5">
        <v>6987</v>
      </c>
      <c r="F806">
        <f t="shared" si="167"/>
        <v>2600</v>
      </c>
      <c r="G806">
        <f t="shared" si="167"/>
        <v>6987</v>
      </c>
      <c r="H806" s="6">
        <f t="shared" si="157"/>
        <v>4387</v>
      </c>
      <c r="I806" s="26">
        <f t="shared" si="158"/>
        <v>2.6873076923076922</v>
      </c>
      <c r="J806" t="s">
        <v>18</v>
      </c>
      <c r="K806">
        <v>218</v>
      </c>
      <c r="L806" s="7">
        <f t="shared" si="159"/>
        <v>11.926605504587156</v>
      </c>
      <c r="M806" t="s">
        <v>19</v>
      </c>
      <c r="N806" t="s">
        <v>20</v>
      </c>
      <c r="O806">
        <v>1514872800</v>
      </c>
      <c r="P806">
        <v>1516600800</v>
      </c>
      <c r="Q806" s="15">
        <f t="shared" si="160"/>
        <v>43526.25</v>
      </c>
      <c r="R806" s="11">
        <f t="shared" si="161"/>
        <v>43546.25</v>
      </c>
      <c r="S806" t="b">
        <v>0</v>
      </c>
      <c r="T806" t="b">
        <v>0</v>
      </c>
      <c r="U806" t="s">
        <v>21</v>
      </c>
      <c r="V806" t="s">
        <v>2039</v>
      </c>
      <c r="W806" t="s">
        <v>2040</v>
      </c>
    </row>
    <row r="807" spans="1:23" ht="31.2" x14ac:dyDescent="0.3">
      <c r="A807">
        <v>805</v>
      </c>
      <c r="B807" t="s">
        <v>1643</v>
      </c>
      <c r="C807" s="2" t="s">
        <v>1644</v>
      </c>
      <c r="D807" s="5">
        <v>9700</v>
      </c>
      <c r="E807" s="5">
        <v>4932</v>
      </c>
      <c r="F807" s="3">
        <f>D807*0.6956</f>
        <v>6747.32</v>
      </c>
      <c r="G807" s="3">
        <f>E807*0.6956</f>
        <v>3430.6992</v>
      </c>
      <c r="H807" s="6">
        <f t="shared" si="157"/>
        <v>-3316.6207999999997</v>
      </c>
      <c r="I807" s="26">
        <f t="shared" si="158"/>
        <v>0.50845360824742269</v>
      </c>
      <c r="J807" t="s">
        <v>12</v>
      </c>
      <c r="K807">
        <v>67</v>
      </c>
      <c r="L807" s="7">
        <f t="shared" si="159"/>
        <v>100.70626865671642</v>
      </c>
      <c r="M807" t="s">
        <v>24</v>
      </c>
      <c r="N807" t="s">
        <v>25</v>
      </c>
      <c r="O807">
        <v>1416031200</v>
      </c>
      <c r="P807">
        <v>1420437600</v>
      </c>
      <c r="Q807" s="15">
        <f t="shared" si="160"/>
        <v>42382.25</v>
      </c>
      <c r="R807" s="11">
        <f t="shared" si="161"/>
        <v>42433.25</v>
      </c>
      <c r="S807" t="b">
        <v>0</v>
      </c>
      <c r="T807" t="b">
        <v>0</v>
      </c>
      <c r="U807" t="s">
        <v>40</v>
      </c>
      <c r="V807" t="s">
        <v>2045</v>
      </c>
      <c r="W807" t="s">
        <v>2046</v>
      </c>
    </row>
    <row r="808" spans="1:23" x14ac:dyDescent="0.3">
      <c r="A808">
        <v>806</v>
      </c>
      <c r="B808" t="s">
        <v>1645</v>
      </c>
      <c r="C808" s="2" t="s">
        <v>1646</v>
      </c>
      <c r="D808" s="5">
        <v>700</v>
      </c>
      <c r="E808" s="5">
        <v>8262</v>
      </c>
      <c r="F808">
        <f t="shared" ref="F808:G810" si="168">D808</f>
        <v>700</v>
      </c>
      <c r="G808">
        <f t="shared" si="168"/>
        <v>8262</v>
      </c>
      <c r="H808" s="6">
        <f t="shared" si="157"/>
        <v>7562</v>
      </c>
      <c r="I808" s="26">
        <f t="shared" si="158"/>
        <v>11.802857142857142</v>
      </c>
      <c r="J808" t="s">
        <v>18</v>
      </c>
      <c r="K808">
        <v>76</v>
      </c>
      <c r="L808" s="7">
        <f t="shared" si="159"/>
        <v>9.2105263157894743</v>
      </c>
      <c r="M808" t="s">
        <v>19</v>
      </c>
      <c r="N808" t="s">
        <v>20</v>
      </c>
      <c r="O808">
        <v>1330927200</v>
      </c>
      <c r="P808">
        <v>1332997200</v>
      </c>
      <c r="Q808" s="15">
        <f t="shared" si="160"/>
        <v>41397.25</v>
      </c>
      <c r="R808" s="11">
        <f t="shared" si="161"/>
        <v>41421.208333333336</v>
      </c>
      <c r="S808" t="b">
        <v>0</v>
      </c>
      <c r="T808" t="b">
        <v>1</v>
      </c>
      <c r="U808" t="s">
        <v>51</v>
      </c>
      <c r="V808" t="s">
        <v>2045</v>
      </c>
      <c r="W808" t="s">
        <v>2048</v>
      </c>
    </row>
    <row r="809" spans="1:23" x14ac:dyDescent="0.3">
      <c r="A809">
        <v>807</v>
      </c>
      <c r="B809" t="s">
        <v>1647</v>
      </c>
      <c r="C809" s="2" t="s">
        <v>1648</v>
      </c>
      <c r="D809" s="5">
        <v>700</v>
      </c>
      <c r="E809" s="5">
        <v>1848</v>
      </c>
      <c r="F809">
        <f t="shared" si="168"/>
        <v>700</v>
      </c>
      <c r="G809">
        <f t="shared" si="168"/>
        <v>1848</v>
      </c>
      <c r="H809" s="6">
        <f t="shared" si="157"/>
        <v>1148</v>
      </c>
      <c r="I809" s="26">
        <f t="shared" si="158"/>
        <v>2.64</v>
      </c>
      <c r="J809" t="s">
        <v>18</v>
      </c>
      <c r="K809">
        <v>43</v>
      </c>
      <c r="L809" s="7">
        <f t="shared" si="159"/>
        <v>16.279069767441861</v>
      </c>
      <c r="M809" t="s">
        <v>19</v>
      </c>
      <c r="N809" t="s">
        <v>20</v>
      </c>
      <c r="O809">
        <v>1571115600</v>
      </c>
      <c r="P809">
        <v>1574920800</v>
      </c>
      <c r="Q809" s="15">
        <f t="shared" si="160"/>
        <v>44177.208333333328</v>
      </c>
      <c r="R809" s="11">
        <f t="shared" si="161"/>
        <v>44221.25</v>
      </c>
      <c r="S809" t="b">
        <v>0</v>
      </c>
      <c r="T809" t="b">
        <v>1</v>
      </c>
      <c r="U809" t="s">
        <v>31</v>
      </c>
      <c r="V809" t="s">
        <v>2043</v>
      </c>
      <c r="W809" t="s">
        <v>2044</v>
      </c>
    </row>
    <row r="810" spans="1:23" x14ac:dyDescent="0.3">
      <c r="A810">
        <v>808</v>
      </c>
      <c r="B810" t="s">
        <v>1649</v>
      </c>
      <c r="C810" s="2" t="s">
        <v>1650</v>
      </c>
      <c r="D810" s="5">
        <v>5200</v>
      </c>
      <c r="E810" s="5">
        <v>1583</v>
      </c>
      <c r="F810">
        <f t="shared" si="168"/>
        <v>5200</v>
      </c>
      <c r="G810">
        <f t="shared" si="168"/>
        <v>1583</v>
      </c>
      <c r="H810" s="6">
        <f t="shared" si="157"/>
        <v>-3617</v>
      </c>
      <c r="I810" s="26">
        <f t="shared" si="158"/>
        <v>0.30442307692307691</v>
      </c>
      <c r="J810" t="s">
        <v>12</v>
      </c>
      <c r="K810">
        <v>19</v>
      </c>
      <c r="L810" s="7">
        <f t="shared" si="159"/>
        <v>273.68421052631578</v>
      </c>
      <c r="M810" t="s">
        <v>19</v>
      </c>
      <c r="N810" t="s">
        <v>20</v>
      </c>
      <c r="O810">
        <v>1463461200</v>
      </c>
      <c r="P810">
        <v>1464930000</v>
      </c>
      <c r="Q810" s="15">
        <f t="shared" si="160"/>
        <v>42931.208333333328</v>
      </c>
      <c r="R810" s="11">
        <f t="shared" si="161"/>
        <v>42948.208333333328</v>
      </c>
      <c r="S810" t="b">
        <v>0</v>
      </c>
      <c r="T810" t="b">
        <v>0</v>
      </c>
      <c r="U810" t="s">
        <v>15</v>
      </c>
      <c r="V810" t="s">
        <v>2037</v>
      </c>
      <c r="W810" t="s">
        <v>2038</v>
      </c>
    </row>
    <row r="811" spans="1:23" x14ac:dyDescent="0.3">
      <c r="A811">
        <v>809</v>
      </c>
      <c r="B811" t="s">
        <v>1597</v>
      </c>
      <c r="C811" s="2" t="s">
        <v>1651</v>
      </c>
      <c r="D811" s="5">
        <v>140800</v>
      </c>
      <c r="E811" s="5">
        <v>88536</v>
      </c>
      <c r="F811" s="3">
        <f>D811*1.08452</f>
        <v>152700.416</v>
      </c>
      <c r="G811" s="3">
        <f>E811*1.08452</f>
        <v>96019.062719999987</v>
      </c>
      <c r="H811" s="6">
        <f t="shared" si="157"/>
        <v>-56681.35328000001</v>
      </c>
      <c r="I811" s="26">
        <f t="shared" si="158"/>
        <v>0.62880681818181816</v>
      </c>
      <c r="J811" t="s">
        <v>12</v>
      </c>
      <c r="K811">
        <v>2108</v>
      </c>
      <c r="L811" s="7">
        <f t="shared" si="159"/>
        <v>72.438527514231495</v>
      </c>
      <c r="M811" t="s">
        <v>96</v>
      </c>
      <c r="N811" t="s">
        <v>97</v>
      </c>
      <c r="O811">
        <v>1344920400</v>
      </c>
      <c r="P811">
        <v>1345006800</v>
      </c>
      <c r="Q811" s="15">
        <f t="shared" si="160"/>
        <v>41559.208333333336</v>
      </c>
      <c r="R811" s="11">
        <f t="shared" si="161"/>
        <v>41560.208333333336</v>
      </c>
      <c r="S811" t="b">
        <v>0</v>
      </c>
      <c r="T811" t="b">
        <v>0</v>
      </c>
      <c r="U811" t="s">
        <v>40</v>
      </c>
      <c r="V811" t="s">
        <v>2045</v>
      </c>
      <c r="W811" t="s">
        <v>2046</v>
      </c>
    </row>
    <row r="812" spans="1:23" ht="31.2" x14ac:dyDescent="0.3">
      <c r="A812">
        <v>810</v>
      </c>
      <c r="B812" t="s">
        <v>1652</v>
      </c>
      <c r="C812" s="2" t="s">
        <v>1653</v>
      </c>
      <c r="D812" s="5">
        <v>6400</v>
      </c>
      <c r="E812" s="5">
        <v>12360</v>
      </c>
      <c r="F812">
        <f>D812</f>
        <v>6400</v>
      </c>
      <c r="G812">
        <f>E812</f>
        <v>12360</v>
      </c>
      <c r="H812" s="6">
        <f t="shared" si="157"/>
        <v>5960</v>
      </c>
      <c r="I812" s="26">
        <f t="shared" si="158"/>
        <v>1.9312499999999999</v>
      </c>
      <c r="J812" t="s">
        <v>18</v>
      </c>
      <c r="K812">
        <v>221</v>
      </c>
      <c r="L812" s="7">
        <f t="shared" si="159"/>
        <v>28.959276018099548</v>
      </c>
      <c r="M812" t="s">
        <v>19</v>
      </c>
      <c r="N812" t="s">
        <v>20</v>
      </c>
      <c r="O812">
        <v>1511848800</v>
      </c>
      <c r="P812">
        <v>1512712800</v>
      </c>
      <c r="Q812" s="15">
        <f t="shared" si="160"/>
        <v>43491.25</v>
      </c>
      <c r="R812" s="11">
        <f t="shared" si="161"/>
        <v>43501.25</v>
      </c>
      <c r="S812" t="b">
        <v>0</v>
      </c>
      <c r="T812" t="b">
        <v>1</v>
      </c>
      <c r="U812" t="s">
        <v>31</v>
      </c>
      <c r="V812" t="s">
        <v>2043</v>
      </c>
      <c r="W812" t="s">
        <v>2044</v>
      </c>
    </row>
    <row r="813" spans="1:23" x14ac:dyDescent="0.3">
      <c r="A813">
        <v>811</v>
      </c>
      <c r="B813" t="s">
        <v>1654</v>
      </c>
      <c r="C813" s="2" t="s">
        <v>1655</v>
      </c>
      <c r="D813" s="5">
        <v>92500</v>
      </c>
      <c r="E813" s="5">
        <v>71320</v>
      </c>
      <c r="F813">
        <f>D813</f>
        <v>92500</v>
      </c>
      <c r="G813">
        <f>E813</f>
        <v>71320</v>
      </c>
      <c r="H813" s="6">
        <f t="shared" si="157"/>
        <v>-21180</v>
      </c>
      <c r="I813" s="26">
        <f t="shared" si="158"/>
        <v>0.77102702702702708</v>
      </c>
      <c r="J813" t="s">
        <v>12</v>
      </c>
      <c r="K813">
        <v>679</v>
      </c>
      <c r="L813" s="7">
        <f t="shared" si="159"/>
        <v>136.2297496318115</v>
      </c>
      <c r="M813" t="s">
        <v>19</v>
      </c>
      <c r="N813" t="s">
        <v>20</v>
      </c>
      <c r="O813">
        <v>1452319200</v>
      </c>
      <c r="P813">
        <v>1452492000</v>
      </c>
      <c r="Q813" s="15">
        <f t="shared" si="160"/>
        <v>42802.25</v>
      </c>
      <c r="R813" s="11">
        <f t="shared" si="161"/>
        <v>42804.25</v>
      </c>
      <c r="S813" t="b">
        <v>0</v>
      </c>
      <c r="T813" t="b">
        <v>1</v>
      </c>
      <c r="U813" t="s">
        <v>87</v>
      </c>
      <c r="V813" t="s">
        <v>2054</v>
      </c>
      <c r="W813" t="s">
        <v>2055</v>
      </c>
    </row>
    <row r="814" spans="1:23" x14ac:dyDescent="0.3">
      <c r="A814">
        <v>812</v>
      </c>
      <c r="B814" t="s">
        <v>1656</v>
      </c>
      <c r="C814" s="2" t="s">
        <v>1657</v>
      </c>
      <c r="D814" s="5">
        <v>59700</v>
      </c>
      <c r="E814" s="5">
        <v>134640</v>
      </c>
      <c r="F814" s="3">
        <f>D814*0.7464</f>
        <v>44560.079999999994</v>
      </c>
      <c r="G814" s="3">
        <f>E814*0.7464</f>
        <v>100495.29599999999</v>
      </c>
      <c r="H814" s="6">
        <f t="shared" si="157"/>
        <v>55935.215999999993</v>
      </c>
      <c r="I814" s="26">
        <f t="shared" si="158"/>
        <v>2.2552763819095478</v>
      </c>
      <c r="J814" t="s">
        <v>18</v>
      </c>
      <c r="K814">
        <v>2805</v>
      </c>
      <c r="L814" s="7">
        <f t="shared" si="159"/>
        <v>15.885946524064169</v>
      </c>
      <c r="M814" t="s">
        <v>13</v>
      </c>
      <c r="N814" t="s">
        <v>14</v>
      </c>
      <c r="O814">
        <v>1523854800</v>
      </c>
      <c r="P814">
        <v>1524286800</v>
      </c>
      <c r="Q814" s="15">
        <f t="shared" si="160"/>
        <v>43630.208333333328</v>
      </c>
      <c r="R814" s="11">
        <f t="shared" si="161"/>
        <v>43635.208333333328</v>
      </c>
      <c r="S814" t="b">
        <v>0</v>
      </c>
      <c r="T814" t="b">
        <v>0</v>
      </c>
      <c r="U814" t="s">
        <v>66</v>
      </c>
      <c r="V814" t="s">
        <v>2051</v>
      </c>
      <c r="W814" t="s">
        <v>2052</v>
      </c>
    </row>
    <row r="815" spans="1:23" x14ac:dyDescent="0.3">
      <c r="A815">
        <v>813</v>
      </c>
      <c r="B815" t="s">
        <v>1658</v>
      </c>
      <c r="C815" s="2" t="s">
        <v>1659</v>
      </c>
      <c r="D815" s="5">
        <v>3200</v>
      </c>
      <c r="E815" s="5">
        <v>7661</v>
      </c>
      <c r="F815">
        <f>D815</f>
        <v>3200</v>
      </c>
      <c r="G815">
        <f>E815</f>
        <v>7661</v>
      </c>
      <c r="H815" s="6">
        <f t="shared" si="157"/>
        <v>4461</v>
      </c>
      <c r="I815" s="26">
        <f t="shared" si="158"/>
        <v>2.3940625</v>
      </c>
      <c r="J815" t="s">
        <v>18</v>
      </c>
      <c r="K815">
        <v>68</v>
      </c>
      <c r="L815" s="7">
        <f t="shared" si="159"/>
        <v>47.058823529411768</v>
      </c>
      <c r="M815" t="s">
        <v>19</v>
      </c>
      <c r="N815" t="s">
        <v>20</v>
      </c>
      <c r="O815">
        <v>1346043600</v>
      </c>
      <c r="P815">
        <v>1346907600</v>
      </c>
      <c r="Q815" s="15">
        <f t="shared" si="160"/>
        <v>41572.208333333336</v>
      </c>
      <c r="R815" s="11">
        <f t="shared" si="161"/>
        <v>41582.208333333336</v>
      </c>
      <c r="S815" t="b">
        <v>0</v>
      </c>
      <c r="T815" t="b">
        <v>0</v>
      </c>
      <c r="U815" t="s">
        <v>87</v>
      </c>
      <c r="V815" t="s">
        <v>2054</v>
      </c>
      <c r="W815" t="s">
        <v>2055</v>
      </c>
    </row>
    <row r="816" spans="1:23" x14ac:dyDescent="0.3">
      <c r="A816">
        <v>814</v>
      </c>
      <c r="B816" t="s">
        <v>1660</v>
      </c>
      <c r="C816" s="2" t="s">
        <v>1661</v>
      </c>
      <c r="D816" s="5">
        <v>3200</v>
      </c>
      <c r="E816" s="5">
        <v>2950</v>
      </c>
      <c r="F816" s="3">
        <f>D816*0.144105</f>
        <v>461.13600000000002</v>
      </c>
      <c r="G816" s="3">
        <f>E816*0.144105</f>
        <v>425.10975000000002</v>
      </c>
      <c r="H816" s="6">
        <f t="shared" si="157"/>
        <v>-36.026250000000005</v>
      </c>
      <c r="I816" s="26">
        <f t="shared" si="158"/>
        <v>0.921875</v>
      </c>
      <c r="J816" t="s">
        <v>12</v>
      </c>
      <c r="K816">
        <v>36</v>
      </c>
      <c r="L816" s="7">
        <f t="shared" si="159"/>
        <v>12.809333333333335</v>
      </c>
      <c r="M816" t="s">
        <v>34</v>
      </c>
      <c r="N816" t="s">
        <v>35</v>
      </c>
      <c r="O816">
        <v>1464325200</v>
      </c>
      <c r="P816">
        <v>1464498000</v>
      </c>
      <c r="Q816" s="15">
        <f t="shared" si="160"/>
        <v>42941.208333333328</v>
      </c>
      <c r="R816" s="11">
        <f t="shared" si="161"/>
        <v>42943.208333333328</v>
      </c>
      <c r="S816" t="b">
        <v>0</v>
      </c>
      <c r="T816" t="b">
        <v>1</v>
      </c>
      <c r="U816" t="s">
        <v>21</v>
      </c>
      <c r="V816" t="s">
        <v>2039</v>
      </c>
      <c r="W816" t="s">
        <v>2040</v>
      </c>
    </row>
    <row r="817" spans="1:23" ht="31.2" x14ac:dyDescent="0.3">
      <c r="A817">
        <v>815</v>
      </c>
      <c r="B817" t="s">
        <v>1662</v>
      </c>
      <c r="C817" s="2" t="s">
        <v>1663</v>
      </c>
      <c r="D817" s="5">
        <v>9000</v>
      </c>
      <c r="E817" s="5">
        <v>11721</v>
      </c>
      <c r="F817" s="3">
        <f>D817*0.7464</f>
        <v>6717.5999999999995</v>
      </c>
      <c r="G817" s="3">
        <f>E817*0.7464</f>
        <v>8748.5543999999991</v>
      </c>
      <c r="H817" s="6">
        <f t="shared" si="157"/>
        <v>2030.9543999999996</v>
      </c>
      <c r="I817" s="26">
        <f t="shared" si="158"/>
        <v>1.3023333333333333</v>
      </c>
      <c r="J817" t="s">
        <v>18</v>
      </c>
      <c r="K817">
        <v>183</v>
      </c>
      <c r="L817" s="7">
        <f t="shared" si="159"/>
        <v>36.708196721311474</v>
      </c>
      <c r="M817" t="s">
        <v>13</v>
      </c>
      <c r="N817" t="s">
        <v>14</v>
      </c>
      <c r="O817">
        <v>1511935200</v>
      </c>
      <c r="P817">
        <v>1514181600</v>
      </c>
      <c r="Q817" s="15">
        <f t="shared" si="160"/>
        <v>43492.25</v>
      </c>
      <c r="R817" s="11">
        <f t="shared" si="161"/>
        <v>43518.25</v>
      </c>
      <c r="S817" t="b">
        <v>0</v>
      </c>
      <c r="T817" t="b">
        <v>0</v>
      </c>
      <c r="U817" t="s">
        <v>21</v>
      </c>
      <c r="V817" t="s">
        <v>2039</v>
      </c>
      <c r="W817" t="s">
        <v>2040</v>
      </c>
    </row>
    <row r="818" spans="1:23" ht="31.2" x14ac:dyDescent="0.3">
      <c r="A818">
        <v>816</v>
      </c>
      <c r="B818" t="s">
        <v>1664</v>
      </c>
      <c r="C818" s="2" t="s">
        <v>1665</v>
      </c>
      <c r="D818" s="5">
        <v>2300</v>
      </c>
      <c r="E818" s="5">
        <v>14150</v>
      </c>
      <c r="F818">
        <f>D818</f>
        <v>2300</v>
      </c>
      <c r="G818">
        <f>E818</f>
        <v>14150</v>
      </c>
      <c r="H818" s="6">
        <f t="shared" si="157"/>
        <v>11850</v>
      </c>
      <c r="I818" s="26">
        <f t="shared" si="158"/>
        <v>6.1521739130434785</v>
      </c>
      <c r="J818" t="s">
        <v>18</v>
      </c>
      <c r="K818">
        <v>133</v>
      </c>
      <c r="L818" s="7">
        <f t="shared" si="159"/>
        <v>17.293233082706767</v>
      </c>
      <c r="M818" t="s">
        <v>19</v>
      </c>
      <c r="N818" t="s">
        <v>20</v>
      </c>
      <c r="O818">
        <v>1392012000</v>
      </c>
      <c r="P818">
        <v>1392184800</v>
      </c>
      <c r="Q818" s="15">
        <f t="shared" si="160"/>
        <v>42104.25</v>
      </c>
      <c r="R818" s="11">
        <f t="shared" si="161"/>
        <v>42106.25</v>
      </c>
      <c r="S818" t="b">
        <v>1</v>
      </c>
      <c r="T818" t="b">
        <v>1</v>
      </c>
      <c r="U818" t="s">
        <v>31</v>
      </c>
      <c r="V818" t="s">
        <v>2043</v>
      </c>
      <c r="W818" t="s">
        <v>2044</v>
      </c>
    </row>
    <row r="819" spans="1:23" x14ac:dyDescent="0.3">
      <c r="A819">
        <v>817</v>
      </c>
      <c r="B819" t="s">
        <v>1666</v>
      </c>
      <c r="C819" s="2" t="s">
        <v>1667</v>
      </c>
      <c r="D819" s="5">
        <v>51300</v>
      </c>
      <c r="E819" s="5">
        <v>189192</v>
      </c>
      <c r="F819" s="3">
        <f>D819*1.07255</f>
        <v>55021.814999999995</v>
      </c>
      <c r="G819" s="3">
        <f>E819*1.07255</f>
        <v>202917.87959999999</v>
      </c>
      <c r="H819" s="6">
        <f t="shared" si="157"/>
        <v>147896.06459999998</v>
      </c>
      <c r="I819" s="26">
        <f t="shared" si="158"/>
        <v>3.687953216374269</v>
      </c>
      <c r="J819" t="s">
        <v>18</v>
      </c>
      <c r="K819">
        <v>2489</v>
      </c>
      <c r="L819" s="7">
        <f t="shared" si="159"/>
        <v>22.105992366412213</v>
      </c>
      <c r="M819" t="s">
        <v>105</v>
      </c>
      <c r="N819" t="s">
        <v>106</v>
      </c>
      <c r="O819">
        <v>1556946000</v>
      </c>
      <c r="P819">
        <v>1559365200</v>
      </c>
      <c r="Q819" s="15">
        <f t="shared" si="160"/>
        <v>44013.208333333328</v>
      </c>
      <c r="R819" s="11">
        <f t="shared" si="161"/>
        <v>44041.208333333328</v>
      </c>
      <c r="S819" t="b">
        <v>0</v>
      </c>
      <c r="T819" t="b">
        <v>1</v>
      </c>
      <c r="U819" t="s">
        <v>66</v>
      </c>
      <c r="V819" t="s">
        <v>2051</v>
      </c>
      <c r="W819" t="s">
        <v>2052</v>
      </c>
    </row>
    <row r="820" spans="1:23" x14ac:dyDescent="0.3">
      <c r="A820">
        <v>818</v>
      </c>
      <c r="B820" t="s">
        <v>674</v>
      </c>
      <c r="C820" s="2" t="s">
        <v>1668</v>
      </c>
      <c r="D820" s="5">
        <v>700</v>
      </c>
      <c r="E820" s="5">
        <v>7664</v>
      </c>
      <c r="F820">
        <f>D820</f>
        <v>700</v>
      </c>
      <c r="G820">
        <f>E820</f>
        <v>7664</v>
      </c>
      <c r="H820" s="6">
        <f t="shared" si="157"/>
        <v>6964</v>
      </c>
      <c r="I820" s="26">
        <f t="shared" si="158"/>
        <v>10.948571428571428</v>
      </c>
      <c r="J820" t="s">
        <v>18</v>
      </c>
      <c r="K820">
        <v>69</v>
      </c>
      <c r="L820" s="7">
        <f t="shared" si="159"/>
        <v>10.144927536231885</v>
      </c>
      <c r="M820" t="s">
        <v>19</v>
      </c>
      <c r="N820" t="s">
        <v>20</v>
      </c>
      <c r="O820">
        <v>1548050400</v>
      </c>
      <c r="P820">
        <v>1549173600</v>
      </c>
      <c r="Q820" s="15">
        <f t="shared" si="160"/>
        <v>43910.25</v>
      </c>
      <c r="R820" s="11">
        <f t="shared" si="161"/>
        <v>43923.25</v>
      </c>
      <c r="S820" t="b">
        <v>0</v>
      </c>
      <c r="T820" t="b">
        <v>1</v>
      </c>
      <c r="U820" t="s">
        <v>31</v>
      </c>
      <c r="V820" t="s">
        <v>2043</v>
      </c>
      <c r="W820" t="s">
        <v>2044</v>
      </c>
    </row>
    <row r="821" spans="1:23" ht="31.2" x14ac:dyDescent="0.3">
      <c r="A821">
        <v>819</v>
      </c>
      <c r="B821" t="s">
        <v>1669</v>
      </c>
      <c r="C821" s="2" t="s">
        <v>1670</v>
      </c>
      <c r="D821" s="5">
        <v>8900</v>
      </c>
      <c r="E821" s="5">
        <v>4509</v>
      </c>
      <c r="F821">
        <f>D821</f>
        <v>8900</v>
      </c>
      <c r="G821">
        <f>E821</f>
        <v>4509</v>
      </c>
      <c r="H821" s="6">
        <f t="shared" si="157"/>
        <v>-4391</v>
      </c>
      <c r="I821" s="26">
        <f t="shared" si="158"/>
        <v>0.50662921348314605</v>
      </c>
      <c r="J821" t="s">
        <v>12</v>
      </c>
      <c r="K821">
        <v>47</v>
      </c>
      <c r="L821" s="7">
        <f t="shared" si="159"/>
        <v>189.36170212765958</v>
      </c>
      <c r="M821" t="s">
        <v>19</v>
      </c>
      <c r="N821" t="s">
        <v>20</v>
      </c>
      <c r="O821">
        <v>1353736800</v>
      </c>
      <c r="P821">
        <v>1355032800</v>
      </c>
      <c r="Q821" s="15">
        <f t="shared" si="160"/>
        <v>41661.25</v>
      </c>
      <c r="R821" s="11">
        <f t="shared" si="161"/>
        <v>41676.25</v>
      </c>
      <c r="S821" t="b">
        <v>1</v>
      </c>
      <c r="T821" t="b">
        <v>0</v>
      </c>
      <c r="U821" t="s">
        <v>87</v>
      </c>
      <c r="V821" t="s">
        <v>2054</v>
      </c>
      <c r="W821" t="s">
        <v>2055</v>
      </c>
    </row>
    <row r="822" spans="1:23" x14ac:dyDescent="0.3">
      <c r="A822">
        <v>820</v>
      </c>
      <c r="B822" t="s">
        <v>1671</v>
      </c>
      <c r="C822" s="2" t="s">
        <v>1672</v>
      </c>
      <c r="D822" s="5">
        <v>1500</v>
      </c>
      <c r="E822" s="5">
        <v>12009</v>
      </c>
      <c r="F822" s="3">
        <f>D822*1.20458</f>
        <v>1806.87</v>
      </c>
      <c r="G822" s="3">
        <f>E822*1.20458</f>
        <v>14465.801219999999</v>
      </c>
      <c r="H822" s="6">
        <f t="shared" si="157"/>
        <v>12658.931219999999</v>
      </c>
      <c r="I822" s="26">
        <f t="shared" si="158"/>
        <v>8.0060000000000002</v>
      </c>
      <c r="J822" t="s">
        <v>18</v>
      </c>
      <c r="K822">
        <v>279</v>
      </c>
      <c r="L822" s="7">
        <f t="shared" si="159"/>
        <v>6.4762365591397844</v>
      </c>
      <c r="M822" t="s">
        <v>38</v>
      </c>
      <c r="N822" t="s">
        <v>39</v>
      </c>
      <c r="O822">
        <v>1532840400</v>
      </c>
      <c r="P822">
        <v>1533963600</v>
      </c>
      <c r="Q822" s="15">
        <f t="shared" si="160"/>
        <v>43734.208333333328</v>
      </c>
      <c r="R822" s="11">
        <f t="shared" si="161"/>
        <v>43747.208333333328</v>
      </c>
      <c r="S822" t="b">
        <v>0</v>
      </c>
      <c r="T822" t="b">
        <v>1</v>
      </c>
      <c r="U822" t="s">
        <v>21</v>
      </c>
      <c r="V822" t="s">
        <v>2039</v>
      </c>
      <c r="W822" t="s">
        <v>2040</v>
      </c>
    </row>
    <row r="823" spans="1:23" x14ac:dyDescent="0.3">
      <c r="A823">
        <v>821</v>
      </c>
      <c r="B823" t="s">
        <v>1673</v>
      </c>
      <c r="C823" s="2" t="s">
        <v>1674</v>
      </c>
      <c r="D823" s="5">
        <v>4900</v>
      </c>
      <c r="E823" s="5">
        <v>14273</v>
      </c>
      <c r="F823">
        <f t="shared" ref="F823:G826" si="169">D823</f>
        <v>4900</v>
      </c>
      <c r="G823">
        <f t="shared" si="169"/>
        <v>14273</v>
      </c>
      <c r="H823" s="6">
        <f t="shared" si="157"/>
        <v>9373</v>
      </c>
      <c r="I823" s="26">
        <f t="shared" si="158"/>
        <v>2.9128571428571428</v>
      </c>
      <c r="J823" t="s">
        <v>18</v>
      </c>
      <c r="K823">
        <v>210</v>
      </c>
      <c r="L823" s="7">
        <f t="shared" si="159"/>
        <v>23.333333333333332</v>
      </c>
      <c r="M823" t="s">
        <v>19</v>
      </c>
      <c r="N823" t="s">
        <v>20</v>
      </c>
      <c r="O823">
        <v>1488261600</v>
      </c>
      <c r="P823">
        <v>1489381200</v>
      </c>
      <c r="Q823" s="15">
        <f t="shared" si="160"/>
        <v>43218.25</v>
      </c>
      <c r="R823" s="11">
        <f t="shared" si="161"/>
        <v>43231.208333333328</v>
      </c>
      <c r="S823" t="b">
        <v>0</v>
      </c>
      <c r="T823" t="b">
        <v>0</v>
      </c>
      <c r="U823" t="s">
        <v>40</v>
      </c>
      <c r="V823" t="s">
        <v>2045</v>
      </c>
      <c r="W823" t="s">
        <v>2046</v>
      </c>
    </row>
    <row r="824" spans="1:23" x14ac:dyDescent="0.3">
      <c r="A824">
        <v>822</v>
      </c>
      <c r="B824" t="s">
        <v>1675</v>
      </c>
      <c r="C824" s="2" t="s">
        <v>1676</v>
      </c>
      <c r="D824" s="5">
        <v>54000</v>
      </c>
      <c r="E824" s="5">
        <v>188982</v>
      </c>
      <c r="F824">
        <f t="shared" si="169"/>
        <v>54000</v>
      </c>
      <c r="G824">
        <f t="shared" si="169"/>
        <v>188982</v>
      </c>
      <c r="H824" s="6">
        <f t="shared" si="157"/>
        <v>134982</v>
      </c>
      <c r="I824" s="26">
        <f t="shared" si="158"/>
        <v>3.4996666666666667</v>
      </c>
      <c r="J824" t="s">
        <v>18</v>
      </c>
      <c r="K824">
        <v>2100</v>
      </c>
      <c r="L824" s="7">
        <f t="shared" si="159"/>
        <v>25.714285714285715</v>
      </c>
      <c r="M824" t="s">
        <v>19</v>
      </c>
      <c r="N824" t="s">
        <v>20</v>
      </c>
      <c r="O824">
        <v>1393567200</v>
      </c>
      <c r="P824">
        <v>1395032400</v>
      </c>
      <c r="Q824" s="15">
        <f t="shared" si="160"/>
        <v>42122.25</v>
      </c>
      <c r="R824" s="11">
        <f t="shared" si="161"/>
        <v>42139.208333333336</v>
      </c>
      <c r="S824" t="b">
        <v>0</v>
      </c>
      <c r="T824" t="b">
        <v>0</v>
      </c>
      <c r="U824" t="s">
        <v>21</v>
      </c>
      <c r="V824" t="s">
        <v>2039</v>
      </c>
      <c r="W824" t="s">
        <v>2040</v>
      </c>
    </row>
    <row r="825" spans="1:23" ht="31.2" x14ac:dyDescent="0.3">
      <c r="A825">
        <v>823</v>
      </c>
      <c r="B825" t="s">
        <v>1677</v>
      </c>
      <c r="C825" s="2" t="s">
        <v>1678</v>
      </c>
      <c r="D825" s="5">
        <v>4100</v>
      </c>
      <c r="E825" s="5">
        <v>14640</v>
      </c>
      <c r="F825">
        <f t="shared" si="169"/>
        <v>4100</v>
      </c>
      <c r="G825">
        <f t="shared" si="169"/>
        <v>14640</v>
      </c>
      <c r="H825" s="6">
        <f t="shared" si="157"/>
        <v>10540</v>
      </c>
      <c r="I825" s="26">
        <f t="shared" si="158"/>
        <v>3.5707317073170732</v>
      </c>
      <c r="J825" t="s">
        <v>18</v>
      </c>
      <c r="K825">
        <v>252</v>
      </c>
      <c r="L825" s="7">
        <f t="shared" si="159"/>
        <v>16.269841269841269</v>
      </c>
      <c r="M825" t="s">
        <v>19</v>
      </c>
      <c r="N825" t="s">
        <v>20</v>
      </c>
      <c r="O825">
        <v>1410325200</v>
      </c>
      <c r="P825">
        <v>1412485200</v>
      </c>
      <c r="Q825" s="15">
        <f t="shared" si="160"/>
        <v>42316.208333333336</v>
      </c>
      <c r="R825" s="11">
        <f t="shared" si="161"/>
        <v>42341.208333333336</v>
      </c>
      <c r="S825" t="b">
        <v>1</v>
      </c>
      <c r="T825" t="b">
        <v>1</v>
      </c>
      <c r="U825" t="s">
        <v>21</v>
      </c>
      <c r="V825" t="s">
        <v>2039</v>
      </c>
      <c r="W825" t="s">
        <v>2040</v>
      </c>
    </row>
    <row r="826" spans="1:23" x14ac:dyDescent="0.3">
      <c r="A826">
        <v>824</v>
      </c>
      <c r="B826" t="s">
        <v>1679</v>
      </c>
      <c r="C826" s="2" t="s">
        <v>1680</v>
      </c>
      <c r="D826" s="5">
        <v>85000</v>
      </c>
      <c r="E826" s="5">
        <v>107516</v>
      </c>
      <c r="F826">
        <f t="shared" si="169"/>
        <v>85000</v>
      </c>
      <c r="G826">
        <f t="shared" si="169"/>
        <v>107516</v>
      </c>
      <c r="H826" s="6">
        <f t="shared" si="157"/>
        <v>22516</v>
      </c>
      <c r="I826" s="26">
        <f t="shared" si="158"/>
        <v>1.2648941176470587</v>
      </c>
      <c r="J826" t="s">
        <v>18</v>
      </c>
      <c r="K826">
        <v>1280</v>
      </c>
      <c r="L826" s="7">
        <f t="shared" si="159"/>
        <v>66.40625</v>
      </c>
      <c r="M826" t="s">
        <v>19</v>
      </c>
      <c r="N826" t="s">
        <v>20</v>
      </c>
      <c r="O826">
        <v>1276923600</v>
      </c>
      <c r="P826">
        <v>1279688400</v>
      </c>
      <c r="Q826" s="15">
        <f t="shared" si="160"/>
        <v>40772.208333333336</v>
      </c>
      <c r="R826" s="11">
        <f t="shared" si="161"/>
        <v>40804.208333333336</v>
      </c>
      <c r="S826" t="b">
        <v>0</v>
      </c>
      <c r="T826" t="b">
        <v>1</v>
      </c>
      <c r="U826" t="s">
        <v>66</v>
      </c>
      <c r="V826" t="s">
        <v>2051</v>
      </c>
      <c r="W826" t="s">
        <v>2052</v>
      </c>
    </row>
    <row r="827" spans="1:23" x14ac:dyDescent="0.3">
      <c r="A827">
        <v>825</v>
      </c>
      <c r="B827" t="s">
        <v>1681</v>
      </c>
      <c r="C827" s="2" t="s">
        <v>1682</v>
      </c>
      <c r="D827" s="5">
        <v>3600</v>
      </c>
      <c r="E827" s="5">
        <v>13950</v>
      </c>
      <c r="F827" s="3">
        <f>D827*1.20458</f>
        <v>4336.4880000000003</v>
      </c>
      <c r="G827" s="3">
        <f>E827*1.20458</f>
        <v>16803.891</v>
      </c>
      <c r="H827" s="6">
        <f t="shared" si="157"/>
        <v>12467.402999999998</v>
      </c>
      <c r="I827" s="26">
        <f t="shared" si="158"/>
        <v>3.8749999999999996</v>
      </c>
      <c r="J827" t="s">
        <v>18</v>
      </c>
      <c r="K827">
        <v>157</v>
      </c>
      <c r="L827" s="7">
        <f t="shared" si="159"/>
        <v>27.620942675159238</v>
      </c>
      <c r="M827" t="s">
        <v>38</v>
      </c>
      <c r="N827" t="s">
        <v>39</v>
      </c>
      <c r="O827">
        <v>1500958800</v>
      </c>
      <c r="P827">
        <v>1501995600</v>
      </c>
      <c r="Q827" s="15">
        <f t="shared" si="160"/>
        <v>43365.208333333328</v>
      </c>
      <c r="R827" s="11">
        <f t="shared" si="161"/>
        <v>43377.208333333328</v>
      </c>
      <c r="S827" t="b">
        <v>0</v>
      </c>
      <c r="T827" t="b">
        <v>0</v>
      </c>
      <c r="U827" t="s">
        <v>98</v>
      </c>
      <c r="V827" t="s">
        <v>2045</v>
      </c>
      <c r="W827" t="s">
        <v>2056</v>
      </c>
    </row>
    <row r="828" spans="1:23" ht="31.2" x14ac:dyDescent="0.3">
      <c r="A828">
        <v>826</v>
      </c>
      <c r="B828" t="s">
        <v>1683</v>
      </c>
      <c r="C828" s="2" t="s">
        <v>1684</v>
      </c>
      <c r="D828" s="5">
        <v>2800</v>
      </c>
      <c r="E828" s="5">
        <v>12797</v>
      </c>
      <c r="F828">
        <f>D828</f>
        <v>2800</v>
      </c>
      <c r="G828">
        <f>E828</f>
        <v>12797</v>
      </c>
      <c r="H828" s="6">
        <f t="shared" si="157"/>
        <v>9997</v>
      </c>
      <c r="I828" s="26">
        <f t="shared" si="158"/>
        <v>4.5703571428571426</v>
      </c>
      <c r="J828" t="s">
        <v>18</v>
      </c>
      <c r="K828">
        <v>194</v>
      </c>
      <c r="L828" s="7">
        <f t="shared" si="159"/>
        <v>14.43298969072165</v>
      </c>
      <c r="M828" t="s">
        <v>19</v>
      </c>
      <c r="N828" t="s">
        <v>20</v>
      </c>
      <c r="O828">
        <v>1292220000</v>
      </c>
      <c r="P828">
        <v>1294639200</v>
      </c>
      <c r="Q828" s="15">
        <f t="shared" si="160"/>
        <v>40949.25</v>
      </c>
      <c r="R828" s="11">
        <f t="shared" si="161"/>
        <v>40977.25</v>
      </c>
      <c r="S828" t="b">
        <v>0</v>
      </c>
      <c r="T828" t="b">
        <v>1</v>
      </c>
      <c r="U828" t="s">
        <v>31</v>
      </c>
      <c r="V828" t="s">
        <v>2043</v>
      </c>
      <c r="W828" t="s">
        <v>2044</v>
      </c>
    </row>
    <row r="829" spans="1:23" ht="31.2" x14ac:dyDescent="0.3">
      <c r="A829">
        <v>827</v>
      </c>
      <c r="B829" t="s">
        <v>1685</v>
      </c>
      <c r="C829" s="2" t="s">
        <v>1686</v>
      </c>
      <c r="D829" s="5">
        <v>2300</v>
      </c>
      <c r="E829" s="5">
        <v>6134</v>
      </c>
      <c r="F829" s="3">
        <f>D829*0.6956</f>
        <v>1599.8799999999999</v>
      </c>
      <c r="G829" s="3">
        <f>E829*0.6956</f>
        <v>4266.8104000000003</v>
      </c>
      <c r="H829" s="6">
        <f t="shared" si="157"/>
        <v>2666.9304000000002</v>
      </c>
      <c r="I829" s="26">
        <f t="shared" si="158"/>
        <v>2.6669565217391309</v>
      </c>
      <c r="J829" t="s">
        <v>18</v>
      </c>
      <c r="K829">
        <v>82</v>
      </c>
      <c r="L829" s="7">
        <f t="shared" si="159"/>
        <v>19.510731707317071</v>
      </c>
      <c r="M829" t="s">
        <v>24</v>
      </c>
      <c r="N829" t="s">
        <v>25</v>
      </c>
      <c r="O829">
        <v>1304398800</v>
      </c>
      <c r="P829">
        <v>1305435600</v>
      </c>
      <c r="Q829" s="15">
        <f t="shared" si="160"/>
        <v>41090.208333333336</v>
      </c>
      <c r="R829" s="11">
        <f t="shared" si="161"/>
        <v>41102.208333333336</v>
      </c>
      <c r="S829" t="b">
        <v>0</v>
      </c>
      <c r="T829" t="b">
        <v>1</v>
      </c>
      <c r="U829" t="s">
        <v>51</v>
      </c>
      <c r="V829" t="s">
        <v>2045</v>
      </c>
      <c r="W829" t="s">
        <v>2048</v>
      </c>
    </row>
    <row r="830" spans="1:23" ht="31.2" x14ac:dyDescent="0.3">
      <c r="A830">
        <v>828</v>
      </c>
      <c r="B830" t="s">
        <v>1687</v>
      </c>
      <c r="C830" s="2" t="s">
        <v>1688</v>
      </c>
      <c r="D830" s="5">
        <v>7100</v>
      </c>
      <c r="E830" s="5">
        <v>4899</v>
      </c>
      <c r="F830">
        <f t="shared" ref="F830:G833" si="170">D830</f>
        <v>7100</v>
      </c>
      <c r="G830">
        <f t="shared" si="170"/>
        <v>4899</v>
      </c>
      <c r="H830" s="6">
        <f t="shared" si="157"/>
        <v>-2201</v>
      </c>
      <c r="I830" s="26">
        <f t="shared" si="158"/>
        <v>0.69</v>
      </c>
      <c r="J830" t="s">
        <v>12</v>
      </c>
      <c r="K830">
        <v>70</v>
      </c>
      <c r="L830" s="7">
        <f t="shared" si="159"/>
        <v>101.42857142857143</v>
      </c>
      <c r="M830" t="s">
        <v>19</v>
      </c>
      <c r="N830" t="s">
        <v>20</v>
      </c>
      <c r="O830">
        <v>1535432400</v>
      </c>
      <c r="P830">
        <v>1537592400</v>
      </c>
      <c r="Q830" s="15">
        <f t="shared" si="160"/>
        <v>43764.208333333328</v>
      </c>
      <c r="R830" s="11">
        <f t="shared" si="161"/>
        <v>43789.208333333328</v>
      </c>
      <c r="S830" t="b">
        <v>0</v>
      </c>
      <c r="T830" t="b">
        <v>0</v>
      </c>
      <c r="U830" t="s">
        <v>31</v>
      </c>
      <c r="V830" t="s">
        <v>2043</v>
      </c>
      <c r="W830" t="s">
        <v>2044</v>
      </c>
    </row>
    <row r="831" spans="1:23" x14ac:dyDescent="0.3">
      <c r="A831">
        <v>829</v>
      </c>
      <c r="B831" t="s">
        <v>1689</v>
      </c>
      <c r="C831" s="2" t="s">
        <v>1690</v>
      </c>
      <c r="D831" s="5">
        <v>9600</v>
      </c>
      <c r="E831" s="5">
        <v>4929</v>
      </c>
      <c r="F831">
        <f t="shared" si="170"/>
        <v>9600</v>
      </c>
      <c r="G831">
        <f t="shared" si="170"/>
        <v>4929</v>
      </c>
      <c r="H831" s="6">
        <f t="shared" si="157"/>
        <v>-4671</v>
      </c>
      <c r="I831" s="26">
        <f t="shared" si="158"/>
        <v>0.51343749999999999</v>
      </c>
      <c r="J831" t="s">
        <v>12</v>
      </c>
      <c r="K831">
        <v>154</v>
      </c>
      <c r="L831" s="7">
        <f t="shared" si="159"/>
        <v>62.337662337662337</v>
      </c>
      <c r="M831" t="s">
        <v>19</v>
      </c>
      <c r="N831" t="s">
        <v>20</v>
      </c>
      <c r="O831">
        <v>1433826000</v>
      </c>
      <c r="P831">
        <v>1435122000</v>
      </c>
      <c r="Q831" s="15">
        <f t="shared" si="160"/>
        <v>42588.208333333328</v>
      </c>
      <c r="R831" s="11">
        <f t="shared" si="161"/>
        <v>42603.208333333328</v>
      </c>
      <c r="S831" t="b">
        <v>0</v>
      </c>
      <c r="T831" t="b">
        <v>0</v>
      </c>
      <c r="U831" t="s">
        <v>31</v>
      </c>
      <c r="V831" t="s">
        <v>2043</v>
      </c>
      <c r="W831" t="s">
        <v>2044</v>
      </c>
    </row>
    <row r="832" spans="1:23" ht="31.2" x14ac:dyDescent="0.3">
      <c r="A832">
        <v>830</v>
      </c>
      <c r="B832" t="s">
        <v>1691</v>
      </c>
      <c r="C832" s="2" t="s">
        <v>1692</v>
      </c>
      <c r="D832" s="5">
        <v>121600</v>
      </c>
      <c r="E832" s="5">
        <v>1424</v>
      </c>
      <c r="F832">
        <f t="shared" si="170"/>
        <v>121600</v>
      </c>
      <c r="G832">
        <f t="shared" si="170"/>
        <v>1424</v>
      </c>
      <c r="H832" s="6">
        <f t="shared" si="157"/>
        <v>-120176</v>
      </c>
      <c r="I832" s="26">
        <f t="shared" si="158"/>
        <v>1.1710526315789473E-2</v>
      </c>
      <c r="J832" t="s">
        <v>12</v>
      </c>
      <c r="K832">
        <v>22</v>
      </c>
      <c r="L832" s="7">
        <f t="shared" si="159"/>
        <v>5527.272727272727</v>
      </c>
      <c r="M832" t="s">
        <v>19</v>
      </c>
      <c r="N832" t="s">
        <v>20</v>
      </c>
      <c r="O832">
        <v>1514959200</v>
      </c>
      <c r="P832">
        <v>1520056800</v>
      </c>
      <c r="Q832" s="15">
        <f t="shared" si="160"/>
        <v>43527.25</v>
      </c>
      <c r="R832" s="11">
        <f t="shared" si="161"/>
        <v>43586.25</v>
      </c>
      <c r="S832" t="b">
        <v>0</v>
      </c>
      <c r="T832" t="b">
        <v>0</v>
      </c>
      <c r="U832" t="s">
        <v>31</v>
      </c>
      <c r="V832" t="s">
        <v>2043</v>
      </c>
      <c r="W832" t="s">
        <v>2044</v>
      </c>
    </row>
    <row r="833" spans="1:23" ht="31.2" x14ac:dyDescent="0.3">
      <c r="A833">
        <v>831</v>
      </c>
      <c r="B833" t="s">
        <v>1693</v>
      </c>
      <c r="C833" s="2" t="s">
        <v>1694</v>
      </c>
      <c r="D833" s="5">
        <v>97100</v>
      </c>
      <c r="E833" s="5">
        <v>105817</v>
      </c>
      <c r="F833">
        <f t="shared" si="170"/>
        <v>97100</v>
      </c>
      <c r="G833">
        <f t="shared" si="170"/>
        <v>105817</v>
      </c>
      <c r="H833" s="6">
        <f t="shared" si="157"/>
        <v>8717</v>
      </c>
      <c r="I833" s="26">
        <f t="shared" si="158"/>
        <v>1.089773429454171</v>
      </c>
      <c r="J833" t="s">
        <v>18</v>
      </c>
      <c r="K833">
        <v>4233</v>
      </c>
      <c r="L833" s="7">
        <f t="shared" si="159"/>
        <v>22.938814079848807</v>
      </c>
      <c r="M833" t="s">
        <v>19</v>
      </c>
      <c r="N833" t="s">
        <v>20</v>
      </c>
      <c r="O833">
        <v>1332738000</v>
      </c>
      <c r="P833">
        <v>1335675600</v>
      </c>
      <c r="Q833" s="15">
        <f t="shared" si="160"/>
        <v>41418.208333333336</v>
      </c>
      <c r="R833" s="11">
        <f t="shared" si="161"/>
        <v>41452.208333333336</v>
      </c>
      <c r="S833" t="b">
        <v>0</v>
      </c>
      <c r="T833" t="b">
        <v>0</v>
      </c>
      <c r="U833" t="s">
        <v>120</v>
      </c>
      <c r="V833" t="s">
        <v>2058</v>
      </c>
      <c r="W833" t="s">
        <v>2059</v>
      </c>
    </row>
    <row r="834" spans="1:23" x14ac:dyDescent="0.3">
      <c r="A834">
        <v>832</v>
      </c>
      <c r="B834" t="s">
        <v>1695</v>
      </c>
      <c r="C834" s="2" t="s">
        <v>1696</v>
      </c>
      <c r="D834" s="5">
        <v>43200</v>
      </c>
      <c r="E834" s="5">
        <v>136156</v>
      </c>
      <c r="F834" s="3">
        <f>D834*0.144105</f>
        <v>6225.3360000000002</v>
      </c>
      <c r="G834" s="3">
        <f>E834*0.144105</f>
        <v>19620.76038</v>
      </c>
      <c r="H834" s="6">
        <f t="shared" ref="H834:H897" si="171">G834-F834</f>
        <v>13395.42438</v>
      </c>
      <c r="I834" s="26">
        <f t="shared" ref="I834:I897" si="172">G834/F834</f>
        <v>3.1517592592592591</v>
      </c>
      <c r="J834" t="s">
        <v>18</v>
      </c>
      <c r="K834">
        <v>1297</v>
      </c>
      <c r="L834" s="7">
        <f t="shared" ref="L834:L897" si="173">IF(G834=0,0,F834/K834)</f>
        <v>4.7997964533538937</v>
      </c>
      <c r="M834" t="s">
        <v>34</v>
      </c>
      <c r="N834" t="s">
        <v>35</v>
      </c>
      <c r="O834">
        <v>1445490000</v>
      </c>
      <c r="P834">
        <v>1448431200</v>
      </c>
      <c r="Q834" s="15">
        <f t="shared" ref="Q834:Q897" si="174">(((O834/60)/60)/24)+DATE(1970,15,1)</f>
        <v>42723.208333333328</v>
      </c>
      <c r="R834" s="11">
        <f t="shared" ref="R834:R897" si="175">(((P834/60)/60)/24)+DATE(1970,15,1)</f>
        <v>42757.25</v>
      </c>
      <c r="S834" t="b">
        <v>1</v>
      </c>
      <c r="T834" t="b">
        <v>0</v>
      </c>
      <c r="U834" t="s">
        <v>204</v>
      </c>
      <c r="V834" t="s">
        <v>2051</v>
      </c>
      <c r="W834" t="s">
        <v>2063</v>
      </c>
    </row>
    <row r="835" spans="1:23" x14ac:dyDescent="0.3">
      <c r="A835">
        <v>833</v>
      </c>
      <c r="B835" t="s">
        <v>1697</v>
      </c>
      <c r="C835" s="2" t="s">
        <v>1698</v>
      </c>
      <c r="D835" s="5">
        <v>6800</v>
      </c>
      <c r="E835" s="5">
        <v>10723</v>
      </c>
      <c r="F835" s="3">
        <f>D835*0.144105</f>
        <v>979.9140000000001</v>
      </c>
      <c r="G835" s="3">
        <f>E835*0.144105</f>
        <v>1545.2379150000002</v>
      </c>
      <c r="H835" s="6">
        <f t="shared" si="171"/>
        <v>565.32391500000006</v>
      </c>
      <c r="I835" s="26">
        <f t="shared" si="172"/>
        <v>1.5769117647058823</v>
      </c>
      <c r="J835" t="s">
        <v>18</v>
      </c>
      <c r="K835">
        <v>165</v>
      </c>
      <c r="L835" s="7">
        <f t="shared" si="173"/>
        <v>5.9388727272727282</v>
      </c>
      <c r="M835" t="s">
        <v>34</v>
      </c>
      <c r="N835" t="s">
        <v>35</v>
      </c>
      <c r="O835">
        <v>1297663200</v>
      </c>
      <c r="P835">
        <v>1298613600</v>
      </c>
      <c r="Q835" s="15">
        <f t="shared" si="174"/>
        <v>41012.25</v>
      </c>
      <c r="R835" s="11">
        <f t="shared" si="175"/>
        <v>41023.25</v>
      </c>
      <c r="S835" t="b">
        <v>0</v>
      </c>
      <c r="T835" t="b">
        <v>0</v>
      </c>
      <c r="U835" t="s">
        <v>204</v>
      </c>
      <c r="V835" t="s">
        <v>2051</v>
      </c>
      <c r="W835" t="s">
        <v>2063</v>
      </c>
    </row>
    <row r="836" spans="1:23" x14ac:dyDescent="0.3">
      <c r="A836">
        <v>834</v>
      </c>
      <c r="B836" t="s">
        <v>1699</v>
      </c>
      <c r="C836" s="2" t="s">
        <v>1700</v>
      </c>
      <c r="D836" s="5">
        <v>7300</v>
      </c>
      <c r="E836" s="5">
        <v>11228</v>
      </c>
      <c r="F836">
        <f t="shared" ref="F836:G843" si="176">D836</f>
        <v>7300</v>
      </c>
      <c r="G836">
        <f t="shared" si="176"/>
        <v>11228</v>
      </c>
      <c r="H836" s="6">
        <f t="shared" si="171"/>
        <v>3928</v>
      </c>
      <c r="I836" s="26">
        <f t="shared" si="172"/>
        <v>1.5380821917808218</v>
      </c>
      <c r="J836" t="s">
        <v>18</v>
      </c>
      <c r="K836">
        <v>119</v>
      </c>
      <c r="L836" s="7">
        <f t="shared" si="173"/>
        <v>61.344537815126053</v>
      </c>
      <c r="M836" t="s">
        <v>19</v>
      </c>
      <c r="N836" t="s">
        <v>20</v>
      </c>
      <c r="O836">
        <v>1371963600</v>
      </c>
      <c r="P836">
        <v>1372482000</v>
      </c>
      <c r="Q836" s="15">
        <f t="shared" si="174"/>
        <v>41872.208333333336</v>
      </c>
      <c r="R836" s="11">
        <f t="shared" si="175"/>
        <v>41878.208333333336</v>
      </c>
      <c r="S836" t="b">
        <v>0</v>
      </c>
      <c r="T836" t="b">
        <v>0</v>
      </c>
      <c r="U836" t="s">
        <v>31</v>
      </c>
      <c r="V836" t="s">
        <v>2043</v>
      </c>
      <c r="W836" t="s">
        <v>2044</v>
      </c>
    </row>
    <row r="837" spans="1:23" x14ac:dyDescent="0.3">
      <c r="A837">
        <v>835</v>
      </c>
      <c r="B837" t="s">
        <v>1701</v>
      </c>
      <c r="C837" s="2" t="s">
        <v>1702</v>
      </c>
      <c r="D837" s="5">
        <v>86200</v>
      </c>
      <c r="E837" s="5">
        <v>77355</v>
      </c>
      <c r="F837">
        <f t="shared" si="176"/>
        <v>86200</v>
      </c>
      <c r="G837">
        <f t="shared" si="176"/>
        <v>77355</v>
      </c>
      <c r="H837" s="6">
        <f t="shared" si="171"/>
        <v>-8845</v>
      </c>
      <c r="I837" s="26">
        <f t="shared" si="172"/>
        <v>0.89738979118329465</v>
      </c>
      <c r="J837" t="s">
        <v>12</v>
      </c>
      <c r="K837">
        <v>1758</v>
      </c>
      <c r="L837" s="7">
        <f t="shared" si="173"/>
        <v>49.032992036405005</v>
      </c>
      <c r="M837" t="s">
        <v>19</v>
      </c>
      <c r="N837" t="s">
        <v>20</v>
      </c>
      <c r="O837">
        <v>1425103200</v>
      </c>
      <c r="P837">
        <v>1425621600</v>
      </c>
      <c r="Q837" s="15">
        <f t="shared" si="174"/>
        <v>42487.25</v>
      </c>
      <c r="R837" s="11">
        <f t="shared" si="175"/>
        <v>42493.25</v>
      </c>
      <c r="S837" t="b">
        <v>0</v>
      </c>
      <c r="T837" t="b">
        <v>0</v>
      </c>
      <c r="U837" t="s">
        <v>26</v>
      </c>
      <c r="V837" t="s">
        <v>2041</v>
      </c>
      <c r="W837" t="s">
        <v>2042</v>
      </c>
    </row>
    <row r="838" spans="1:23" x14ac:dyDescent="0.3">
      <c r="A838">
        <v>836</v>
      </c>
      <c r="B838" t="s">
        <v>1703</v>
      </c>
      <c r="C838" s="2" t="s">
        <v>1704</v>
      </c>
      <c r="D838" s="5">
        <v>8100</v>
      </c>
      <c r="E838" s="5">
        <v>6086</v>
      </c>
      <c r="F838">
        <f t="shared" si="176"/>
        <v>8100</v>
      </c>
      <c r="G838">
        <f t="shared" si="176"/>
        <v>6086</v>
      </c>
      <c r="H838" s="6">
        <f t="shared" si="171"/>
        <v>-2014</v>
      </c>
      <c r="I838" s="26">
        <f t="shared" si="172"/>
        <v>0.75135802469135804</v>
      </c>
      <c r="J838" t="s">
        <v>12</v>
      </c>
      <c r="K838">
        <v>94</v>
      </c>
      <c r="L838" s="7">
        <f t="shared" si="173"/>
        <v>86.170212765957444</v>
      </c>
      <c r="M838" t="s">
        <v>19</v>
      </c>
      <c r="N838" t="s">
        <v>20</v>
      </c>
      <c r="O838">
        <v>1265349600</v>
      </c>
      <c r="P838">
        <v>1266300000</v>
      </c>
      <c r="Q838" s="15">
        <f t="shared" si="174"/>
        <v>40638.25</v>
      </c>
      <c r="R838" s="11">
        <f t="shared" si="175"/>
        <v>40649.25</v>
      </c>
      <c r="S838" t="b">
        <v>0</v>
      </c>
      <c r="T838" t="b">
        <v>0</v>
      </c>
      <c r="U838" t="s">
        <v>58</v>
      </c>
      <c r="V838" t="s">
        <v>2039</v>
      </c>
      <c r="W838" t="s">
        <v>2049</v>
      </c>
    </row>
    <row r="839" spans="1:23" x14ac:dyDescent="0.3">
      <c r="A839">
        <v>837</v>
      </c>
      <c r="B839" t="s">
        <v>1705</v>
      </c>
      <c r="C839" s="2" t="s">
        <v>1706</v>
      </c>
      <c r="D839" s="5">
        <v>17700</v>
      </c>
      <c r="E839" s="5">
        <v>150960</v>
      </c>
      <c r="F839">
        <f t="shared" si="176"/>
        <v>17700</v>
      </c>
      <c r="G839">
        <f t="shared" si="176"/>
        <v>150960</v>
      </c>
      <c r="H839" s="6">
        <f t="shared" si="171"/>
        <v>133260</v>
      </c>
      <c r="I839" s="26">
        <f t="shared" si="172"/>
        <v>8.5288135593220336</v>
      </c>
      <c r="J839" t="s">
        <v>18</v>
      </c>
      <c r="K839">
        <v>1797</v>
      </c>
      <c r="L839" s="7">
        <f t="shared" si="173"/>
        <v>9.8497495826377293</v>
      </c>
      <c r="M839" t="s">
        <v>19</v>
      </c>
      <c r="N839" t="s">
        <v>20</v>
      </c>
      <c r="O839">
        <v>1301202000</v>
      </c>
      <c r="P839">
        <v>1305867600</v>
      </c>
      <c r="Q839" s="15">
        <f t="shared" si="174"/>
        <v>41053.208333333336</v>
      </c>
      <c r="R839" s="11">
        <f t="shared" si="175"/>
        <v>41107.208333333336</v>
      </c>
      <c r="S839" t="b">
        <v>0</v>
      </c>
      <c r="T839" t="b">
        <v>0</v>
      </c>
      <c r="U839" t="s">
        <v>157</v>
      </c>
      <c r="V839" t="s">
        <v>2039</v>
      </c>
      <c r="W839" t="s">
        <v>2062</v>
      </c>
    </row>
    <row r="840" spans="1:23" x14ac:dyDescent="0.3">
      <c r="A840">
        <v>838</v>
      </c>
      <c r="B840" t="s">
        <v>1707</v>
      </c>
      <c r="C840" s="2" t="s">
        <v>1708</v>
      </c>
      <c r="D840" s="5">
        <v>6400</v>
      </c>
      <c r="E840" s="5">
        <v>8890</v>
      </c>
      <c r="F840">
        <f t="shared" si="176"/>
        <v>6400</v>
      </c>
      <c r="G840">
        <f t="shared" si="176"/>
        <v>8890</v>
      </c>
      <c r="H840" s="6">
        <f t="shared" si="171"/>
        <v>2490</v>
      </c>
      <c r="I840" s="26">
        <f t="shared" si="172"/>
        <v>1.3890625000000001</v>
      </c>
      <c r="J840" t="s">
        <v>18</v>
      </c>
      <c r="K840">
        <v>261</v>
      </c>
      <c r="L840" s="7">
        <f t="shared" si="173"/>
        <v>24.521072796934867</v>
      </c>
      <c r="M840" t="s">
        <v>19</v>
      </c>
      <c r="N840" t="s">
        <v>20</v>
      </c>
      <c r="O840">
        <v>1538024400</v>
      </c>
      <c r="P840">
        <v>1538802000</v>
      </c>
      <c r="Q840" s="15">
        <f t="shared" si="174"/>
        <v>43794.208333333328</v>
      </c>
      <c r="R840" s="11">
        <f t="shared" si="175"/>
        <v>43803.208333333328</v>
      </c>
      <c r="S840" t="b">
        <v>0</v>
      </c>
      <c r="T840" t="b">
        <v>0</v>
      </c>
      <c r="U840" t="s">
        <v>31</v>
      </c>
      <c r="V840" t="s">
        <v>2043</v>
      </c>
      <c r="W840" t="s">
        <v>2044</v>
      </c>
    </row>
    <row r="841" spans="1:23" x14ac:dyDescent="0.3">
      <c r="A841">
        <v>839</v>
      </c>
      <c r="B841" t="s">
        <v>1709</v>
      </c>
      <c r="C841" s="2" t="s">
        <v>1710</v>
      </c>
      <c r="D841" s="5">
        <v>7700</v>
      </c>
      <c r="E841" s="5">
        <v>14644</v>
      </c>
      <c r="F841">
        <f t="shared" si="176"/>
        <v>7700</v>
      </c>
      <c r="G841">
        <f t="shared" si="176"/>
        <v>14644</v>
      </c>
      <c r="H841" s="6">
        <f t="shared" si="171"/>
        <v>6944</v>
      </c>
      <c r="I841" s="26">
        <f t="shared" si="172"/>
        <v>1.9018181818181819</v>
      </c>
      <c r="J841" t="s">
        <v>18</v>
      </c>
      <c r="K841">
        <v>157</v>
      </c>
      <c r="L841" s="7">
        <f t="shared" si="173"/>
        <v>49.044585987261144</v>
      </c>
      <c r="M841" t="s">
        <v>19</v>
      </c>
      <c r="N841" t="s">
        <v>20</v>
      </c>
      <c r="O841">
        <v>1395032400</v>
      </c>
      <c r="P841">
        <v>1398920400</v>
      </c>
      <c r="Q841" s="15">
        <f t="shared" si="174"/>
        <v>42139.208333333336</v>
      </c>
      <c r="R841" s="11">
        <f t="shared" si="175"/>
        <v>42184.208333333336</v>
      </c>
      <c r="S841" t="b">
        <v>0</v>
      </c>
      <c r="T841" t="b">
        <v>1</v>
      </c>
      <c r="U841" t="s">
        <v>40</v>
      </c>
      <c r="V841" t="s">
        <v>2045</v>
      </c>
      <c r="W841" t="s">
        <v>2046</v>
      </c>
    </row>
    <row r="842" spans="1:23" x14ac:dyDescent="0.3">
      <c r="A842">
        <v>840</v>
      </c>
      <c r="B842" t="s">
        <v>1711</v>
      </c>
      <c r="C842" s="2" t="s">
        <v>1712</v>
      </c>
      <c r="D842" s="5">
        <v>116300</v>
      </c>
      <c r="E842" s="5">
        <v>116583</v>
      </c>
      <c r="F842">
        <f t="shared" si="176"/>
        <v>116300</v>
      </c>
      <c r="G842">
        <f t="shared" si="176"/>
        <v>116583</v>
      </c>
      <c r="H842" s="6">
        <f t="shared" si="171"/>
        <v>283</v>
      </c>
      <c r="I842" s="26">
        <f t="shared" si="172"/>
        <v>1.0024333619948409</v>
      </c>
      <c r="J842" t="s">
        <v>18</v>
      </c>
      <c r="K842">
        <v>3533</v>
      </c>
      <c r="L842" s="7">
        <f t="shared" si="173"/>
        <v>32.918199830172661</v>
      </c>
      <c r="M842" t="s">
        <v>19</v>
      </c>
      <c r="N842" t="s">
        <v>20</v>
      </c>
      <c r="O842">
        <v>1405486800</v>
      </c>
      <c r="P842">
        <v>1405659600</v>
      </c>
      <c r="Q842" s="15">
        <f t="shared" si="174"/>
        <v>42260.208333333336</v>
      </c>
      <c r="R842" s="11">
        <f t="shared" si="175"/>
        <v>42262.208333333336</v>
      </c>
      <c r="S842" t="b">
        <v>0</v>
      </c>
      <c r="T842" t="b">
        <v>1</v>
      </c>
      <c r="U842" t="s">
        <v>31</v>
      </c>
      <c r="V842" t="s">
        <v>2043</v>
      </c>
      <c r="W842" t="s">
        <v>2044</v>
      </c>
    </row>
    <row r="843" spans="1:23" x14ac:dyDescent="0.3">
      <c r="A843">
        <v>841</v>
      </c>
      <c r="B843" t="s">
        <v>1713</v>
      </c>
      <c r="C843" s="2" t="s">
        <v>1714</v>
      </c>
      <c r="D843" s="5">
        <v>9100</v>
      </c>
      <c r="E843" s="5">
        <v>12991</v>
      </c>
      <c r="F843">
        <f t="shared" si="176"/>
        <v>9100</v>
      </c>
      <c r="G843">
        <f t="shared" si="176"/>
        <v>12991</v>
      </c>
      <c r="H843" s="6">
        <f t="shared" si="171"/>
        <v>3891</v>
      </c>
      <c r="I843" s="26">
        <f t="shared" si="172"/>
        <v>1.4275824175824177</v>
      </c>
      <c r="J843" t="s">
        <v>18</v>
      </c>
      <c r="K843">
        <v>155</v>
      </c>
      <c r="L843" s="7">
        <f t="shared" si="173"/>
        <v>58.70967741935484</v>
      </c>
      <c r="M843" t="s">
        <v>19</v>
      </c>
      <c r="N843" t="s">
        <v>20</v>
      </c>
      <c r="O843">
        <v>1455861600</v>
      </c>
      <c r="P843">
        <v>1457244000</v>
      </c>
      <c r="Q843" s="15">
        <f t="shared" si="174"/>
        <v>42843.25</v>
      </c>
      <c r="R843" s="11">
        <f t="shared" si="175"/>
        <v>42859.25</v>
      </c>
      <c r="S843" t="b">
        <v>0</v>
      </c>
      <c r="T843" t="b">
        <v>0</v>
      </c>
      <c r="U843" t="s">
        <v>26</v>
      </c>
      <c r="V843" t="s">
        <v>2041</v>
      </c>
      <c r="W843" t="s">
        <v>2042</v>
      </c>
    </row>
    <row r="844" spans="1:23" ht="31.2" x14ac:dyDescent="0.3">
      <c r="A844">
        <v>842</v>
      </c>
      <c r="B844" t="s">
        <v>1715</v>
      </c>
      <c r="C844" s="2" t="s">
        <v>1716</v>
      </c>
      <c r="D844" s="5">
        <v>1500</v>
      </c>
      <c r="E844" s="5">
        <v>8447</v>
      </c>
      <c r="F844" s="3">
        <f>D844*1.07255</f>
        <v>1608.8249999999998</v>
      </c>
      <c r="G844" s="3">
        <f>E844*1.07255</f>
        <v>9059.8298499999983</v>
      </c>
      <c r="H844" s="6">
        <f t="shared" si="171"/>
        <v>7451.0048499999984</v>
      </c>
      <c r="I844" s="26">
        <f t="shared" si="172"/>
        <v>5.6313333333333331</v>
      </c>
      <c r="J844" t="s">
        <v>18</v>
      </c>
      <c r="K844">
        <v>132</v>
      </c>
      <c r="L844" s="7">
        <f t="shared" si="173"/>
        <v>12.188068181818181</v>
      </c>
      <c r="M844" t="s">
        <v>105</v>
      </c>
      <c r="N844" t="s">
        <v>106</v>
      </c>
      <c r="O844">
        <v>1529038800</v>
      </c>
      <c r="P844">
        <v>1529298000</v>
      </c>
      <c r="Q844" s="15">
        <f t="shared" si="174"/>
        <v>43690.208333333328</v>
      </c>
      <c r="R844" s="11">
        <f t="shared" si="175"/>
        <v>43693.208333333328</v>
      </c>
      <c r="S844" t="b">
        <v>0</v>
      </c>
      <c r="T844" t="b">
        <v>0</v>
      </c>
      <c r="U844" t="s">
        <v>63</v>
      </c>
      <c r="V844" t="s">
        <v>2041</v>
      </c>
      <c r="W844" t="s">
        <v>2050</v>
      </c>
    </row>
    <row r="845" spans="1:23" ht="31.2" x14ac:dyDescent="0.3">
      <c r="A845">
        <v>843</v>
      </c>
      <c r="B845" t="s">
        <v>1717</v>
      </c>
      <c r="C845" s="2" t="s">
        <v>1718</v>
      </c>
      <c r="D845" s="5">
        <v>8800</v>
      </c>
      <c r="E845" s="5">
        <v>2703</v>
      </c>
      <c r="F845">
        <f>D845</f>
        <v>8800</v>
      </c>
      <c r="G845">
        <f>E845</f>
        <v>2703</v>
      </c>
      <c r="H845" s="6">
        <f t="shared" si="171"/>
        <v>-6097</v>
      </c>
      <c r="I845" s="26">
        <f t="shared" si="172"/>
        <v>0.30715909090909088</v>
      </c>
      <c r="J845" t="s">
        <v>12</v>
      </c>
      <c r="K845">
        <v>33</v>
      </c>
      <c r="L845" s="7">
        <f t="shared" si="173"/>
        <v>266.66666666666669</v>
      </c>
      <c r="M845" t="s">
        <v>19</v>
      </c>
      <c r="N845" t="s">
        <v>20</v>
      </c>
      <c r="O845">
        <v>1535259600</v>
      </c>
      <c r="P845">
        <v>1535778000</v>
      </c>
      <c r="Q845" s="15">
        <f t="shared" si="174"/>
        <v>43762.208333333328</v>
      </c>
      <c r="R845" s="11">
        <f t="shared" si="175"/>
        <v>43768.208333333328</v>
      </c>
      <c r="S845" t="b">
        <v>0</v>
      </c>
      <c r="T845" t="b">
        <v>0</v>
      </c>
      <c r="U845" t="s">
        <v>120</v>
      </c>
      <c r="V845" t="s">
        <v>2058</v>
      </c>
      <c r="W845" t="s">
        <v>2059</v>
      </c>
    </row>
    <row r="846" spans="1:23" x14ac:dyDescent="0.3">
      <c r="A846">
        <v>844</v>
      </c>
      <c r="B846" t="s">
        <v>1719</v>
      </c>
      <c r="C846" s="2" t="s">
        <v>1720</v>
      </c>
      <c r="D846" s="5">
        <v>8800</v>
      </c>
      <c r="E846" s="5">
        <v>8747</v>
      </c>
      <c r="F846">
        <f>D846</f>
        <v>8800</v>
      </c>
      <c r="G846">
        <f>E846</f>
        <v>8747</v>
      </c>
      <c r="H846" s="6">
        <f t="shared" si="171"/>
        <v>-53</v>
      </c>
      <c r="I846" s="26">
        <f t="shared" si="172"/>
        <v>0.99397727272727276</v>
      </c>
      <c r="J846" t="s">
        <v>72</v>
      </c>
      <c r="K846">
        <v>94</v>
      </c>
      <c r="L846" s="7">
        <f t="shared" si="173"/>
        <v>93.61702127659575</v>
      </c>
      <c r="M846" t="s">
        <v>19</v>
      </c>
      <c r="N846" t="s">
        <v>20</v>
      </c>
      <c r="O846">
        <v>1327212000</v>
      </c>
      <c r="P846">
        <v>1327471200</v>
      </c>
      <c r="Q846" s="15">
        <f t="shared" si="174"/>
        <v>41354.25</v>
      </c>
      <c r="R846" s="11">
        <f t="shared" si="175"/>
        <v>41357.25</v>
      </c>
      <c r="S846" t="b">
        <v>0</v>
      </c>
      <c r="T846" t="b">
        <v>0</v>
      </c>
      <c r="U846" t="s">
        <v>40</v>
      </c>
      <c r="V846" t="s">
        <v>2045</v>
      </c>
      <c r="W846" t="s">
        <v>2046</v>
      </c>
    </row>
    <row r="847" spans="1:23" x14ac:dyDescent="0.3">
      <c r="A847">
        <v>845</v>
      </c>
      <c r="B847" t="s">
        <v>1721</v>
      </c>
      <c r="C847" s="2" t="s">
        <v>1722</v>
      </c>
      <c r="D847" s="5">
        <v>69900</v>
      </c>
      <c r="E847" s="5">
        <v>138087</v>
      </c>
      <c r="F847" s="3">
        <f>D847*1.20458</f>
        <v>84200.141999999993</v>
      </c>
      <c r="G847" s="3">
        <f>E847*1.20458</f>
        <v>166336.83846</v>
      </c>
      <c r="H847" s="6">
        <f t="shared" si="171"/>
        <v>82136.696460000006</v>
      </c>
      <c r="I847" s="26">
        <f t="shared" si="172"/>
        <v>1.9754935622317598</v>
      </c>
      <c r="J847" t="s">
        <v>18</v>
      </c>
      <c r="K847">
        <v>1354</v>
      </c>
      <c r="L847" s="7">
        <f t="shared" si="173"/>
        <v>62.186220088626285</v>
      </c>
      <c r="M847" t="s">
        <v>38</v>
      </c>
      <c r="N847" t="s">
        <v>39</v>
      </c>
      <c r="O847">
        <v>1526360400</v>
      </c>
      <c r="P847">
        <v>1529557200</v>
      </c>
      <c r="Q847" s="15">
        <f t="shared" si="174"/>
        <v>43659.208333333328</v>
      </c>
      <c r="R847" s="11">
        <f t="shared" si="175"/>
        <v>43696.208333333328</v>
      </c>
      <c r="S847" t="b">
        <v>0</v>
      </c>
      <c r="T847" t="b">
        <v>0</v>
      </c>
      <c r="U847" t="s">
        <v>26</v>
      </c>
      <c r="V847" t="s">
        <v>2041</v>
      </c>
      <c r="W847" t="s">
        <v>2042</v>
      </c>
    </row>
    <row r="848" spans="1:23" x14ac:dyDescent="0.3">
      <c r="A848">
        <v>846</v>
      </c>
      <c r="B848" t="s">
        <v>1723</v>
      </c>
      <c r="C848" s="2" t="s">
        <v>1724</v>
      </c>
      <c r="D848" s="5">
        <v>1000</v>
      </c>
      <c r="E848" s="5">
        <v>5085</v>
      </c>
      <c r="F848">
        <f t="shared" ref="F848:G854" si="177">D848</f>
        <v>1000</v>
      </c>
      <c r="G848">
        <f t="shared" si="177"/>
        <v>5085</v>
      </c>
      <c r="H848" s="6">
        <f t="shared" si="171"/>
        <v>4085</v>
      </c>
      <c r="I848" s="26">
        <f t="shared" si="172"/>
        <v>5.085</v>
      </c>
      <c r="J848" t="s">
        <v>18</v>
      </c>
      <c r="K848">
        <v>48</v>
      </c>
      <c r="L848" s="7">
        <f t="shared" si="173"/>
        <v>20.833333333333332</v>
      </c>
      <c r="M848" t="s">
        <v>19</v>
      </c>
      <c r="N848" t="s">
        <v>20</v>
      </c>
      <c r="O848">
        <v>1532149200</v>
      </c>
      <c r="P848">
        <v>1535259600</v>
      </c>
      <c r="Q848" s="15">
        <f t="shared" si="174"/>
        <v>43726.208333333328</v>
      </c>
      <c r="R848" s="11">
        <f t="shared" si="175"/>
        <v>43762.208333333328</v>
      </c>
      <c r="S848" t="b">
        <v>1</v>
      </c>
      <c r="T848" t="b">
        <v>1</v>
      </c>
      <c r="U848" t="s">
        <v>26</v>
      </c>
      <c r="V848" t="s">
        <v>2041</v>
      </c>
      <c r="W848" t="s">
        <v>2042</v>
      </c>
    </row>
    <row r="849" spans="1:23" x14ac:dyDescent="0.3">
      <c r="A849">
        <v>847</v>
      </c>
      <c r="B849" t="s">
        <v>1725</v>
      </c>
      <c r="C849" s="2" t="s">
        <v>1726</v>
      </c>
      <c r="D849" s="5">
        <v>4700</v>
      </c>
      <c r="E849" s="5">
        <v>11174</v>
      </c>
      <c r="F849">
        <f t="shared" si="177"/>
        <v>4700</v>
      </c>
      <c r="G849">
        <f t="shared" si="177"/>
        <v>11174</v>
      </c>
      <c r="H849" s="6">
        <f t="shared" si="171"/>
        <v>6474</v>
      </c>
      <c r="I849" s="26">
        <f t="shared" si="172"/>
        <v>2.3774468085106384</v>
      </c>
      <c r="J849" t="s">
        <v>18</v>
      </c>
      <c r="K849">
        <v>110</v>
      </c>
      <c r="L849" s="7">
        <f t="shared" si="173"/>
        <v>42.727272727272727</v>
      </c>
      <c r="M849" t="s">
        <v>19</v>
      </c>
      <c r="N849" t="s">
        <v>20</v>
      </c>
      <c r="O849">
        <v>1515304800</v>
      </c>
      <c r="P849">
        <v>1515564000</v>
      </c>
      <c r="Q849" s="15">
        <f t="shared" si="174"/>
        <v>43531.25</v>
      </c>
      <c r="R849" s="11">
        <f t="shared" si="175"/>
        <v>43534.25</v>
      </c>
      <c r="S849" t="b">
        <v>0</v>
      </c>
      <c r="T849" t="b">
        <v>0</v>
      </c>
      <c r="U849" t="s">
        <v>15</v>
      </c>
      <c r="V849" t="s">
        <v>2037</v>
      </c>
      <c r="W849" t="s">
        <v>2038</v>
      </c>
    </row>
    <row r="850" spans="1:23" x14ac:dyDescent="0.3">
      <c r="A850">
        <v>848</v>
      </c>
      <c r="B850" t="s">
        <v>1727</v>
      </c>
      <c r="C850" s="2" t="s">
        <v>1728</v>
      </c>
      <c r="D850" s="5">
        <v>3200</v>
      </c>
      <c r="E850" s="5">
        <v>10831</v>
      </c>
      <c r="F850">
        <f t="shared" si="177"/>
        <v>3200</v>
      </c>
      <c r="G850">
        <f t="shared" si="177"/>
        <v>10831</v>
      </c>
      <c r="H850" s="6">
        <f t="shared" si="171"/>
        <v>7631</v>
      </c>
      <c r="I850" s="26">
        <f t="shared" si="172"/>
        <v>3.3846875000000001</v>
      </c>
      <c r="J850" t="s">
        <v>18</v>
      </c>
      <c r="K850">
        <v>172</v>
      </c>
      <c r="L850" s="7">
        <f t="shared" si="173"/>
        <v>18.604651162790699</v>
      </c>
      <c r="M850" t="s">
        <v>19</v>
      </c>
      <c r="N850" t="s">
        <v>20</v>
      </c>
      <c r="O850">
        <v>1276318800</v>
      </c>
      <c r="P850">
        <v>1277096400</v>
      </c>
      <c r="Q850" s="15">
        <f t="shared" si="174"/>
        <v>40765.208333333336</v>
      </c>
      <c r="R850" s="11">
        <f t="shared" si="175"/>
        <v>40774.208333333336</v>
      </c>
      <c r="S850" t="b">
        <v>0</v>
      </c>
      <c r="T850" t="b">
        <v>0</v>
      </c>
      <c r="U850" t="s">
        <v>51</v>
      </c>
      <c r="V850" t="s">
        <v>2045</v>
      </c>
      <c r="W850" t="s">
        <v>2048</v>
      </c>
    </row>
    <row r="851" spans="1:23" ht="31.2" x14ac:dyDescent="0.3">
      <c r="A851">
        <v>849</v>
      </c>
      <c r="B851" t="s">
        <v>1729</v>
      </c>
      <c r="C851" s="2" t="s">
        <v>1730</v>
      </c>
      <c r="D851" s="5">
        <v>6700</v>
      </c>
      <c r="E851" s="5">
        <v>8917</v>
      </c>
      <c r="F851">
        <f t="shared" si="177"/>
        <v>6700</v>
      </c>
      <c r="G851">
        <f t="shared" si="177"/>
        <v>8917</v>
      </c>
      <c r="H851" s="6">
        <f t="shared" si="171"/>
        <v>2217</v>
      </c>
      <c r="I851" s="26">
        <f t="shared" si="172"/>
        <v>1.3308955223880596</v>
      </c>
      <c r="J851" t="s">
        <v>18</v>
      </c>
      <c r="K851">
        <v>307</v>
      </c>
      <c r="L851" s="7">
        <f t="shared" si="173"/>
        <v>21.824104234527688</v>
      </c>
      <c r="M851" t="s">
        <v>19</v>
      </c>
      <c r="N851" t="s">
        <v>20</v>
      </c>
      <c r="O851">
        <v>1328767200</v>
      </c>
      <c r="P851">
        <v>1329026400</v>
      </c>
      <c r="Q851" s="15">
        <f t="shared" si="174"/>
        <v>41372.25</v>
      </c>
      <c r="R851" s="11">
        <f t="shared" si="175"/>
        <v>41375.25</v>
      </c>
      <c r="S851" t="b">
        <v>0</v>
      </c>
      <c r="T851" t="b">
        <v>1</v>
      </c>
      <c r="U851" t="s">
        <v>58</v>
      </c>
      <c r="V851" t="s">
        <v>2039</v>
      </c>
      <c r="W851" t="s">
        <v>2049</v>
      </c>
    </row>
    <row r="852" spans="1:23" ht="31.2" x14ac:dyDescent="0.3">
      <c r="A852">
        <v>850</v>
      </c>
      <c r="B852" t="s">
        <v>1731</v>
      </c>
      <c r="C852" s="2" t="s">
        <v>1732</v>
      </c>
      <c r="D852" s="5">
        <v>100</v>
      </c>
      <c r="E852" s="5">
        <v>1</v>
      </c>
      <c r="F852">
        <f t="shared" si="177"/>
        <v>100</v>
      </c>
      <c r="G852">
        <f t="shared" si="177"/>
        <v>1</v>
      </c>
      <c r="H852" s="6">
        <f t="shared" si="171"/>
        <v>-99</v>
      </c>
      <c r="I852" s="26">
        <f t="shared" si="172"/>
        <v>0.01</v>
      </c>
      <c r="J852" t="s">
        <v>12</v>
      </c>
      <c r="K852">
        <v>1</v>
      </c>
      <c r="L852" s="7">
        <f t="shared" si="173"/>
        <v>100</v>
      </c>
      <c r="M852" t="s">
        <v>19</v>
      </c>
      <c r="N852" t="s">
        <v>20</v>
      </c>
      <c r="O852">
        <v>1321682400</v>
      </c>
      <c r="P852">
        <v>1322978400</v>
      </c>
      <c r="Q852" s="15">
        <f t="shared" si="174"/>
        <v>41290.25</v>
      </c>
      <c r="R852" s="11">
        <f t="shared" si="175"/>
        <v>41305.25</v>
      </c>
      <c r="S852" t="b">
        <v>1</v>
      </c>
      <c r="T852" t="b">
        <v>0</v>
      </c>
      <c r="U852" t="s">
        <v>21</v>
      </c>
      <c r="V852" t="s">
        <v>2039</v>
      </c>
      <c r="W852" t="s">
        <v>2040</v>
      </c>
    </row>
    <row r="853" spans="1:23" ht="31.2" x14ac:dyDescent="0.3">
      <c r="A853">
        <v>851</v>
      </c>
      <c r="B853" t="s">
        <v>1733</v>
      </c>
      <c r="C853" s="2" t="s">
        <v>1734</v>
      </c>
      <c r="D853" s="5">
        <v>6000</v>
      </c>
      <c r="E853" s="5">
        <v>12468</v>
      </c>
      <c r="F853">
        <f t="shared" si="177"/>
        <v>6000</v>
      </c>
      <c r="G853">
        <f t="shared" si="177"/>
        <v>12468</v>
      </c>
      <c r="H853" s="6">
        <f t="shared" si="171"/>
        <v>6468</v>
      </c>
      <c r="I853" s="26">
        <f t="shared" si="172"/>
        <v>2.0779999999999998</v>
      </c>
      <c r="J853" t="s">
        <v>18</v>
      </c>
      <c r="K853">
        <v>160</v>
      </c>
      <c r="L853" s="7">
        <f t="shared" si="173"/>
        <v>37.5</v>
      </c>
      <c r="M853" t="s">
        <v>19</v>
      </c>
      <c r="N853" t="s">
        <v>20</v>
      </c>
      <c r="O853">
        <v>1335934800</v>
      </c>
      <c r="P853">
        <v>1338786000</v>
      </c>
      <c r="Q853" s="15">
        <f t="shared" si="174"/>
        <v>41455.208333333336</v>
      </c>
      <c r="R853" s="11">
        <f t="shared" si="175"/>
        <v>41488.208333333336</v>
      </c>
      <c r="S853" t="b">
        <v>0</v>
      </c>
      <c r="T853" t="b">
        <v>0</v>
      </c>
      <c r="U853" t="s">
        <v>48</v>
      </c>
      <c r="V853" t="s">
        <v>2039</v>
      </c>
      <c r="W853" t="s">
        <v>2047</v>
      </c>
    </row>
    <row r="854" spans="1:23" ht="31.2" x14ac:dyDescent="0.3">
      <c r="A854">
        <v>852</v>
      </c>
      <c r="B854" t="s">
        <v>1735</v>
      </c>
      <c r="C854" s="2" t="s">
        <v>1736</v>
      </c>
      <c r="D854" s="5">
        <v>4900</v>
      </c>
      <c r="E854" s="5">
        <v>2505</v>
      </c>
      <c r="F854">
        <f t="shared" si="177"/>
        <v>4900</v>
      </c>
      <c r="G854">
        <f t="shared" si="177"/>
        <v>2505</v>
      </c>
      <c r="H854" s="6">
        <f t="shared" si="171"/>
        <v>-2395</v>
      </c>
      <c r="I854" s="26">
        <f t="shared" si="172"/>
        <v>0.51122448979591839</v>
      </c>
      <c r="J854" t="s">
        <v>12</v>
      </c>
      <c r="K854">
        <v>31</v>
      </c>
      <c r="L854" s="7">
        <f t="shared" si="173"/>
        <v>158.06451612903226</v>
      </c>
      <c r="M854" t="s">
        <v>19</v>
      </c>
      <c r="N854" t="s">
        <v>20</v>
      </c>
      <c r="O854">
        <v>1310792400</v>
      </c>
      <c r="P854">
        <v>1311656400</v>
      </c>
      <c r="Q854" s="15">
        <f t="shared" si="174"/>
        <v>41164.208333333336</v>
      </c>
      <c r="R854" s="11">
        <f t="shared" si="175"/>
        <v>41174.208333333336</v>
      </c>
      <c r="S854" t="b">
        <v>0</v>
      </c>
      <c r="T854" t="b">
        <v>1</v>
      </c>
      <c r="U854" t="s">
        <v>87</v>
      </c>
      <c r="V854" t="s">
        <v>2054</v>
      </c>
      <c r="W854" t="s">
        <v>2055</v>
      </c>
    </row>
    <row r="855" spans="1:23" x14ac:dyDescent="0.3">
      <c r="A855">
        <v>853</v>
      </c>
      <c r="B855" t="s">
        <v>1737</v>
      </c>
      <c r="C855" s="2" t="s">
        <v>1738</v>
      </c>
      <c r="D855" s="5">
        <v>17100</v>
      </c>
      <c r="E855" s="5">
        <v>111502</v>
      </c>
      <c r="F855" s="3">
        <f>D855*0.7464</f>
        <v>12763.439999999999</v>
      </c>
      <c r="G855" s="3">
        <f>E855*0.7464</f>
        <v>83225.092799999999</v>
      </c>
      <c r="H855" s="6">
        <f t="shared" si="171"/>
        <v>70461.652799999996</v>
      </c>
      <c r="I855" s="26">
        <f t="shared" si="172"/>
        <v>6.5205847953216383</v>
      </c>
      <c r="J855" t="s">
        <v>18</v>
      </c>
      <c r="K855">
        <v>1467</v>
      </c>
      <c r="L855" s="7">
        <f t="shared" si="173"/>
        <v>8.7003680981595082</v>
      </c>
      <c r="M855" t="s">
        <v>13</v>
      </c>
      <c r="N855" t="s">
        <v>14</v>
      </c>
      <c r="O855">
        <v>1308546000</v>
      </c>
      <c r="P855">
        <v>1308978000</v>
      </c>
      <c r="Q855" s="15">
        <f t="shared" si="174"/>
        <v>41138.208333333336</v>
      </c>
      <c r="R855" s="11">
        <f t="shared" si="175"/>
        <v>41143.208333333336</v>
      </c>
      <c r="S855" t="b">
        <v>0</v>
      </c>
      <c r="T855" t="b">
        <v>1</v>
      </c>
      <c r="U855" t="s">
        <v>58</v>
      </c>
      <c r="V855" t="s">
        <v>2039</v>
      </c>
      <c r="W855" t="s">
        <v>2049</v>
      </c>
    </row>
    <row r="856" spans="1:23" ht="31.2" x14ac:dyDescent="0.3">
      <c r="A856">
        <v>854</v>
      </c>
      <c r="B856" t="s">
        <v>1739</v>
      </c>
      <c r="C856" s="2" t="s">
        <v>1740</v>
      </c>
      <c r="D856" s="5">
        <v>171000</v>
      </c>
      <c r="E856" s="5">
        <v>194309</v>
      </c>
      <c r="F856" s="3">
        <f>D856*0.7464</f>
        <v>127634.4</v>
      </c>
      <c r="G856" s="3">
        <f>E856*0.7464</f>
        <v>145032.23759999999</v>
      </c>
      <c r="H856" s="6">
        <f t="shared" si="171"/>
        <v>17397.837599999999</v>
      </c>
      <c r="I856" s="26">
        <f t="shared" si="172"/>
        <v>1.1363099415204678</v>
      </c>
      <c r="J856" t="s">
        <v>18</v>
      </c>
      <c r="K856">
        <v>2662</v>
      </c>
      <c r="L856" s="7">
        <f t="shared" si="173"/>
        <v>47.946806912096164</v>
      </c>
      <c r="M856" t="s">
        <v>13</v>
      </c>
      <c r="N856" t="s">
        <v>14</v>
      </c>
      <c r="O856">
        <v>1574056800</v>
      </c>
      <c r="P856">
        <v>1576389600</v>
      </c>
      <c r="Q856" s="15">
        <f t="shared" si="174"/>
        <v>44211.25</v>
      </c>
      <c r="R856" s="11">
        <f t="shared" si="175"/>
        <v>44238.25</v>
      </c>
      <c r="S856" t="b">
        <v>0</v>
      </c>
      <c r="T856" t="b">
        <v>0</v>
      </c>
      <c r="U856" t="s">
        <v>117</v>
      </c>
      <c r="V856" t="s">
        <v>2051</v>
      </c>
      <c r="W856" t="s">
        <v>2057</v>
      </c>
    </row>
    <row r="857" spans="1:23" x14ac:dyDescent="0.3">
      <c r="A857">
        <v>855</v>
      </c>
      <c r="B857" t="s">
        <v>1741</v>
      </c>
      <c r="C857" s="2" t="s">
        <v>1742</v>
      </c>
      <c r="D857" s="5">
        <v>23400</v>
      </c>
      <c r="E857" s="5">
        <v>23956</v>
      </c>
      <c r="F857" s="3">
        <f>D857*0.6956</f>
        <v>16277.039999999999</v>
      </c>
      <c r="G857" s="3">
        <f>E857*0.6956</f>
        <v>16663.793600000001</v>
      </c>
      <c r="H857" s="6">
        <f t="shared" si="171"/>
        <v>386.75360000000182</v>
      </c>
      <c r="I857" s="26">
        <f t="shared" si="172"/>
        <v>1.0237606837606839</v>
      </c>
      <c r="J857" t="s">
        <v>18</v>
      </c>
      <c r="K857">
        <v>452</v>
      </c>
      <c r="L857" s="7">
        <f t="shared" si="173"/>
        <v>36.011150442477877</v>
      </c>
      <c r="M857" t="s">
        <v>24</v>
      </c>
      <c r="N857" t="s">
        <v>25</v>
      </c>
      <c r="O857">
        <v>1308373200</v>
      </c>
      <c r="P857">
        <v>1311051600</v>
      </c>
      <c r="Q857" s="15">
        <f t="shared" si="174"/>
        <v>41136.208333333336</v>
      </c>
      <c r="R857" s="11">
        <f t="shared" si="175"/>
        <v>41167.208333333336</v>
      </c>
      <c r="S857" t="b">
        <v>0</v>
      </c>
      <c r="T857" t="b">
        <v>0</v>
      </c>
      <c r="U857" t="s">
        <v>31</v>
      </c>
      <c r="V857" t="s">
        <v>2043</v>
      </c>
      <c r="W857" t="s">
        <v>2044</v>
      </c>
    </row>
    <row r="858" spans="1:23" x14ac:dyDescent="0.3">
      <c r="A858">
        <v>856</v>
      </c>
      <c r="B858" t="s">
        <v>1597</v>
      </c>
      <c r="C858" s="2" t="s">
        <v>1743</v>
      </c>
      <c r="D858" s="5">
        <v>2400</v>
      </c>
      <c r="E858" s="5">
        <v>8558</v>
      </c>
      <c r="F858">
        <f>D858</f>
        <v>2400</v>
      </c>
      <c r="G858">
        <f>E858</f>
        <v>8558</v>
      </c>
      <c r="H858" s="6">
        <f t="shared" si="171"/>
        <v>6158</v>
      </c>
      <c r="I858" s="26">
        <f t="shared" si="172"/>
        <v>3.5658333333333334</v>
      </c>
      <c r="J858" t="s">
        <v>18</v>
      </c>
      <c r="K858">
        <v>158</v>
      </c>
      <c r="L858" s="7">
        <f t="shared" si="173"/>
        <v>15.189873417721518</v>
      </c>
      <c r="M858" t="s">
        <v>19</v>
      </c>
      <c r="N858" t="s">
        <v>20</v>
      </c>
      <c r="O858">
        <v>1335243600</v>
      </c>
      <c r="P858">
        <v>1336712400</v>
      </c>
      <c r="Q858" s="15">
        <f t="shared" si="174"/>
        <v>41447.208333333336</v>
      </c>
      <c r="R858" s="11">
        <f t="shared" si="175"/>
        <v>41464.208333333336</v>
      </c>
      <c r="S858" t="b">
        <v>0</v>
      </c>
      <c r="T858" t="b">
        <v>0</v>
      </c>
      <c r="U858" t="s">
        <v>15</v>
      </c>
      <c r="V858" t="s">
        <v>2037</v>
      </c>
      <c r="W858" t="s">
        <v>2038</v>
      </c>
    </row>
    <row r="859" spans="1:23" ht="31.2" x14ac:dyDescent="0.3">
      <c r="A859">
        <v>857</v>
      </c>
      <c r="B859" t="s">
        <v>1744</v>
      </c>
      <c r="C859" s="2" t="s">
        <v>1745</v>
      </c>
      <c r="D859" s="5">
        <v>5300</v>
      </c>
      <c r="E859" s="5">
        <v>7413</v>
      </c>
      <c r="F859" s="3">
        <f>D859*1.08452</f>
        <v>5747.9559999999992</v>
      </c>
      <c r="G859" s="3">
        <f>E859*1.08452</f>
        <v>8039.5467599999993</v>
      </c>
      <c r="H859" s="6">
        <f t="shared" si="171"/>
        <v>2291.59076</v>
      </c>
      <c r="I859" s="26">
        <f t="shared" si="172"/>
        <v>1.398679245283019</v>
      </c>
      <c r="J859" t="s">
        <v>18</v>
      </c>
      <c r="K859">
        <v>225</v>
      </c>
      <c r="L859" s="7">
        <f t="shared" si="173"/>
        <v>25.546471111111106</v>
      </c>
      <c r="M859" t="s">
        <v>96</v>
      </c>
      <c r="N859" t="s">
        <v>97</v>
      </c>
      <c r="O859">
        <v>1328421600</v>
      </c>
      <c r="P859">
        <v>1330408800</v>
      </c>
      <c r="Q859" s="15">
        <f t="shared" si="174"/>
        <v>41368.25</v>
      </c>
      <c r="R859" s="11">
        <f t="shared" si="175"/>
        <v>41391.25</v>
      </c>
      <c r="S859" t="b">
        <v>1</v>
      </c>
      <c r="T859" t="b">
        <v>0</v>
      </c>
      <c r="U859" t="s">
        <v>98</v>
      </c>
      <c r="V859" t="s">
        <v>2045</v>
      </c>
      <c r="W859" t="s">
        <v>2056</v>
      </c>
    </row>
    <row r="860" spans="1:23" ht="31.2" x14ac:dyDescent="0.3">
      <c r="A860">
        <v>858</v>
      </c>
      <c r="B860" t="s">
        <v>1746</v>
      </c>
      <c r="C860" s="2" t="s">
        <v>1747</v>
      </c>
      <c r="D860" s="5">
        <v>4000</v>
      </c>
      <c r="E860" s="5">
        <v>2778</v>
      </c>
      <c r="F860">
        <f t="shared" ref="F860:F873" si="178">D860</f>
        <v>4000</v>
      </c>
      <c r="G860">
        <f t="shared" ref="G860:G873" si="179">E860</f>
        <v>2778</v>
      </c>
      <c r="H860" s="6">
        <f t="shared" si="171"/>
        <v>-1222</v>
      </c>
      <c r="I860" s="26">
        <f t="shared" si="172"/>
        <v>0.69450000000000001</v>
      </c>
      <c r="J860" t="s">
        <v>12</v>
      </c>
      <c r="K860">
        <v>35</v>
      </c>
      <c r="L860" s="7">
        <f t="shared" si="173"/>
        <v>114.28571428571429</v>
      </c>
      <c r="M860" t="s">
        <v>19</v>
      </c>
      <c r="N860" t="s">
        <v>20</v>
      </c>
      <c r="O860">
        <v>1524286800</v>
      </c>
      <c r="P860">
        <v>1524891600</v>
      </c>
      <c r="Q860" s="15">
        <f t="shared" si="174"/>
        <v>43635.208333333328</v>
      </c>
      <c r="R860" s="11">
        <f t="shared" si="175"/>
        <v>43642.208333333328</v>
      </c>
      <c r="S860" t="b">
        <v>1</v>
      </c>
      <c r="T860" t="b">
        <v>0</v>
      </c>
      <c r="U860" t="s">
        <v>15</v>
      </c>
      <c r="V860" t="s">
        <v>2037</v>
      </c>
      <c r="W860" t="s">
        <v>2038</v>
      </c>
    </row>
    <row r="861" spans="1:23" ht="31.2" x14ac:dyDescent="0.3">
      <c r="A861">
        <v>859</v>
      </c>
      <c r="B861" t="s">
        <v>1748</v>
      </c>
      <c r="C861" s="2" t="s">
        <v>1749</v>
      </c>
      <c r="D861" s="5">
        <v>7300</v>
      </c>
      <c r="E861" s="5">
        <v>2594</v>
      </c>
      <c r="F861">
        <f t="shared" si="178"/>
        <v>7300</v>
      </c>
      <c r="G861">
        <f t="shared" si="179"/>
        <v>2594</v>
      </c>
      <c r="H861" s="6">
        <f t="shared" si="171"/>
        <v>-4706</v>
      </c>
      <c r="I861" s="26">
        <f t="shared" si="172"/>
        <v>0.35534246575342465</v>
      </c>
      <c r="J861" t="s">
        <v>12</v>
      </c>
      <c r="K861">
        <v>63</v>
      </c>
      <c r="L861" s="7">
        <f t="shared" si="173"/>
        <v>115.87301587301587</v>
      </c>
      <c r="M861" t="s">
        <v>19</v>
      </c>
      <c r="N861" t="s">
        <v>20</v>
      </c>
      <c r="O861">
        <v>1362117600</v>
      </c>
      <c r="P861">
        <v>1363669200</v>
      </c>
      <c r="Q861" s="15">
        <f t="shared" si="174"/>
        <v>41758.25</v>
      </c>
      <c r="R861" s="11">
        <f t="shared" si="175"/>
        <v>41776.208333333336</v>
      </c>
      <c r="S861" t="b">
        <v>0</v>
      </c>
      <c r="T861" t="b">
        <v>1</v>
      </c>
      <c r="U861" t="s">
        <v>31</v>
      </c>
      <c r="V861" t="s">
        <v>2043</v>
      </c>
      <c r="W861" t="s">
        <v>2044</v>
      </c>
    </row>
    <row r="862" spans="1:23" ht="31.2" x14ac:dyDescent="0.3">
      <c r="A862">
        <v>860</v>
      </c>
      <c r="B862" t="s">
        <v>1750</v>
      </c>
      <c r="C862" s="2" t="s">
        <v>1751</v>
      </c>
      <c r="D862" s="5">
        <v>2000</v>
      </c>
      <c r="E862" s="5">
        <v>5033</v>
      </c>
      <c r="F862">
        <f t="shared" si="178"/>
        <v>2000</v>
      </c>
      <c r="G862">
        <f t="shared" si="179"/>
        <v>5033</v>
      </c>
      <c r="H862" s="6">
        <f t="shared" si="171"/>
        <v>3033</v>
      </c>
      <c r="I862" s="26">
        <f t="shared" si="172"/>
        <v>2.5165000000000002</v>
      </c>
      <c r="J862" t="s">
        <v>18</v>
      </c>
      <c r="K862">
        <v>65</v>
      </c>
      <c r="L862" s="7">
        <f t="shared" si="173"/>
        <v>30.76923076923077</v>
      </c>
      <c r="M862" t="s">
        <v>19</v>
      </c>
      <c r="N862" t="s">
        <v>20</v>
      </c>
      <c r="O862">
        <v>1550556000</v>
      </c>
      <c r="P862">
        <v>1551420000</v>
      </c>
      <c r="Q862" s="15">
        <f t="shared" si="174"/>
        <v>43939.25</v>
      </c>
      <c r="R862" s="11">
        <f t="shared" si="175"/>
        <v>43949.25</v>
      </c>
      <c r="S862" t="b">
        <v>0</v>
      </c>
      <c r="T862" t="b">
        <v>1</v>
      </c>
      <c r="U862" t="s">
        <v>63</v>
      </c>
      <c r="V862" t="s">
        <v>2041</v>
      </c>
      <c r="W862" t="s">
        <v>2050</v>
      </c>
    </row>
    <row r="863" spans="1:23" x14ac:dyDescent="0.3">
      <c r="A863">
        <v>861</v>
      </c>
      <c r="B863" t="s">
        <v>1752</v>
      </c>
      <c r="C863" s="2" t="s">
        <v>1753</v>
      </c>
      <c r="D863" s="5">
        <v>8800</v>
      </c>
      <c r="E863" s="5">
        <v>9317</v>
      </c>
      <c r="F863">
        <f t="shared" si="178"/>
        <v>8800</v>
      </c>
      <c r="G863">
        <f t="shared" si="179"/>
        <v>9317</v>
      </c>
      <c r="H863" s="6">
        <f t="shared" si="171"/>
        <v>517</v>
      </c>
      <c r="I863" s="26">
        <f t="shared" si="172"/>
        <v>1.0587500000000001</v>
      </c>
      <c r="J863" t="s">
        <v>18</v>
      </c>
      <c r="K863">
        <v>163</v>
      </c>
      <c r="L863" s="7">
        <f t="shared" si="173"/>
        <v>53.987730061349694</v>
      </c>
      <c r="M863" t="s">
        <v>19</v>
      </c>
      <c r="N863" t="s">
        <v>20</v>
      </c>
      <c r="O863">
        <v>1269147600</v>
      </c>
      <c r="P863">
        <v>1269838800</v>
      </c>
      <c r="Q863" s="15">
        <f t="shared" si="174"/>
        <v>40682.208333333336</v>
      </c>
      <c r="R863" s="11">
        <f t="shared" si="175"/>
        <v>40690.208333333336</v>
      </c>
      <c r="S863" t="b">
        <v>0</v>
      </c>
      <c r="T863" t="b">
        <v>0</v>
      </c>
      <c r="U863" t="s">
        <v>31</v>
      </c>
      <c r="V863" t="s">
        <v>2043</v>
      </c>
      <c r="W863" t="s">
        <v>2044</v>
      </c>
    </row>
    <row r="864" spans="1:23" ht="31.2" x14ac:dyDescent="0.3">
      <c r="A864">
        <v>862</v>
      </c>
      <c r="B864" t="s">
        <v>1754</v>
      </c>
      <c r="C864" s="2" t="s">
        <v>1755</v>
      </c>
      <c r="D864" s="5">
        <v>3500</v>
      </c>
      <c r="E864" s="5">
        <v>6560</v>
      </c>
      <c r="F864">
        <f t="shared" si="178"/>
        <v>3500</v>
      </c>
      <c r="G864">
        <f t="shared" si="179"/>
        <v>6560</v>
      </c>
      <c r="H864" s="6">
        <f t="shared" si="171"/>
        <v>3060</v>
      </c>
      <c r="I864" s="26">
        <f t="shared" si="172"/>
        <v>1.8742857142857143</v>
      </c>
      <c r="J864" t="s">
        <v>18</v>
      </c>
      <c r="K864">
        <v>85</v>
      </c>
      <c r="L864" s="7">
        <f t="shared" si="173"/>
        <v>41.176470588235297</v>
      </c>
      <c r="M864" t="s">
        <v>19</v>
      </c>
      <c r="N864" t="s">
        <v>20</v>
      </c>
      <c r="O864">
        <v>1312174800</v>
      </c>
      <c r="P864">
        <v>1312520400</v>
      </c>
      <c r="Q864" s="15">
        <f t="shared" si="174"/>
        <v>41180.208333333336</v>
      </c>
      <c r="R864" s="11">
        <f t="shared" si="175"/>
        <v>41184.208333333336</v>
      </c>
      <c r="S864" t="b">
        <v>0</v>
      </c>
      <c r="T864" t="b">
        <v>0</v>
      </c>
      <c r="U864" t="s">
        <v>31</v>
      </c>
      <c r="V864" t="s">
        <v>2043</v>
      </c>
      <c r="W864" t="s">
        <v>2044</v>
      </c>
    </row>
    <row r="865" spans="1:23" x14ac:dyDescent="0.3">
      <c r="A865">
        <v>863</v>
      </c>
      <c r="B865" t="s">
        <v>1756</v>
      </c>
      <c r="C865" s="2" t="s">
        <v>1757</v>
      </c>
      <c r="D865" s="5">
        <v>1400</v>
      </c>
      <c r="E865" s="5">
        <v>5415</v>
      </c>
      <c r="F865">
        <f t="shared" si="178"/>
        <v>1400</v>
      </c>
      <c r="G865">
        <f t="shared" si="179"/>
        <v>5415</v>
      </c>
      <c r="H865" s="6">
        <f t="shared" si="171"/>
        <v>4015</v>
      </c>
      <c r="I865" s="26">
        <f t="shared" si="172"/>
        <v>3.8678571428571429</v>
      </c>
      <c r="J865" t="s">
        <v>18</v>
      </c>
      <c r="K865">
        <v>217</v>
      </c>
      <c r="L865" s="7">
        <f t="shared" si="173"/>
        <v>6.4516129032258061</v>
      </c>
      <c r="M865" t="s">
        <v>19</v>
      </c>
      <c r="N865" t="s">
        <v>20</v>
      </c>
      <c r="O865">
        <v>1434517200</v>
      </c>
      <c r="P865">
        <v>1436504400</v>
      </c>
      <c r="Q865" s="15">
        <f t="shared" si="174"/>
        <v>42596.208333333328</v>
      </c>
      <c r="R865" s="11">
        <f t="shared" si="175"/>
        <v>42619.208333333328</v>
      </c>
      <c r="S865" t="b">
        <v>0</v>
      </c>
      <c r="T865" t="b">
        <v>1</v>
      </c>
      <c r="U865" t="s">
        <v>267</v>
      </c>
      <c r="V865" t="s">
        <v>2045</v>
      </c>
      <c r="W865" t="s">
        <v>2064</v>
      </c>
    </row>
    <row r="866" spans="1:23" x14ac:dyDescent="0.3">
      <c r="A866">
        <v>864</v>
      </c>
      <c r="B866" t="s">
        <v>1758</v>
      </c>
      <c r="C866" s="2" t="s">
        <v>1759</v>
      </c>
      <c r="D866" s="5">
        <v>4200</v>
      </c>
      <c r="E866" s="5">
        <v>14577</v>
      </c>
      <c r="F866">
        <f t="shared" si="178"/>
        <v>4200</v>
      </c>
      <c r="G866">
        <f t="shared" si="179"/>
        <v>14577</v>
      </c>
      <c r="H866" s="6">
        <f t="shared" si="171"/>
        <v>10377</v>
      </c>
      <c r="I866" s="26">
        <f t="shared" si="172"/>
        <v>3.4707142857142856</v>
      </c>
      <c r="J866" t="s">
        <v>18</v>
      </c>
      <c r="K866">
        <v>150</v>
      </c>
      <c r="L866" s="7">
        <f t="shared" si="173"/>
        <v>28</v>
      </c>
      <c r="M866" t="s">
        <v>19</v>
      </c>
      <c r="N866" t="s">
        <v>20</v>
      </c>
      <c r="O866">
        <v>1471582800</v>
      </c>
      <c r="P866">
        <v>1472014800</v>
      </c>
      <c r="Q866" s="15">
        <f t="shared" si="174"/>
        <v>43025.208333333328</v>
      </c>
      <c r="R866" s="11">
        <f t="shared" si="175"/>
        <v>43030.208333333328</v>
      </c>
      <c r="S866" t="b">
        <v>0</v>
      </c>
      <c r="T866" t="b">
        <v>0</v>
      </c>
      <c r="U866" t="s">
        <v>98</v>
      </c>
      <c r="V866" t="s">
        <v>2045</v>
      </c>
      <c r="W866" t="s">
        <v>2056</v>
      </c>
    </row>
    <row r="867" spans="1:23" ht="31.2" x14ac:dyDescent="0.3">
      <c r="A867">
        <v>865</v>
      </c>
      <c r="B867" t="s">
        <v>1760</v>
      </c>
      <c r="C867" s="2" t="s">
        <v>1761</v>
      </c>
      <c r="D867" s="5">
        <v>81000</v>
      </c>
      <c r="E867" s="5">
        <v>150515</v>
      </c>
      <c r="F867">
        <f t="shared" si="178"/>
        <v>81000</v>
      </c>
      <c r="G867">
        <f t="shared" si="179"/>
        <v>150515</v>
      </c>
      <c r="H867" s="6">
        <f t="shared" si="171"/>
        <v>69515</v>
      </c>
      <c r="I867" s="26">
        <f t="shared" si="172"/>
        <v>1.8582098765432098</v>
      </c>
      <c r="J867" t="s">
        <v>18</v>
      </c>
      <c r="K867">
        <v>3272</v>
      </c>
      <c r="L867" s="7">
        <f t="shared" si="173"/>
        <v>24.755501222493887</v>
      </c>
      <c r="M867" t="s">
        <v>19</v>
      </c>
      <c r="N867" t="s">
        <v>20</v>
      </c>
      <c r="O867">
        <v>1410757200</v>
      </c>
      <c r="P867">
        <v>1411534800</v>
      </c>
      <c r="Q867" s="15">
        <f t="shared" si="174"/>
        <v>42321.208333333336</v>
      </c>
      <c r="R867" s="11">
        <f t="shared" si="175"/>
        <v>42330.208333333336</v>
      </c>
      <c r="S867" t="b">
        <v>0</v>
      </c>
      <c r="T867" t="b">
        <v>0</v>
      </c>
      <c r="U867" t="s">
        <v>31</v>
      </c>
      <c r="V867" t="s">
        <v>2043</v>
      </c>
      <c r="W867" t="s">
        <v>2044</v>
      </c>
    </row>
    <row r="868" spans="1:23" x14ac:dyDescent="0.3">
      <c r="A868">
        <v>866</v>
      </c>
      <c r="B868" t="s">
        <v>1762</v>
      </c>
      <c r="C868" s="2" t="s">
        <v>1763</v>
      </c>
      <c r="D868" s="5">
        <v>182800</v>
      </c>
      <c r="E868" s="5">
        <v>79045</v>
      </c>
      <c r="F868">
        <f t="shared" si="178"/>
        <v>182800</v>
      </c>
      <c r="G868">
        <f t="shared" si="179"/>
        <v>79045</v>
      </c>
      <c r="H868" s="6">
        <f t="shared" si="171"/>
        <v>-103755</v>
      </c>
      <c r="I868" s="26">
        <f t="shared" si="172"/>
        <v>0.43241247264770238</v>
      </c>
      <c r="J868" t="s">
        <v>72</v>
      </c>
      <c r="K868">
        <v>898</v>
      </c>
      <c r="L868" s="7">
        <f t="shared" si="173"/>
        <v>203.56347438752783</v>
      </c>
      <c r="M868" t="s">
        <v>19</v>
      </c>
      <c r="N868" t="s">
        <v>20</v>
      </c>
      <c r="O868">
        <v>1304830800</v>
      </c>
      <c r="P868">
        <v>1304917200</v>
      </c>
      <c r="Q868" s="15">
        <f t="shared" si="174"/>
        <v>41095.208333333336</v>
      </c>
      <c r="R868" s="11">
        <f t="shared" si="175"/>
        <v>41096.208333333336</v>
      </c>
      <c r="S868" t="b">
        <v>0</v>
      </c>
      <c r="T868" t="b">
        <v>0</v>
      </c>
      <c r="U868" t="s">
        <v>120</v>
      </c>
      <c r="V868" t="s">
        <v>2058</v>
      </c>
      <c r="W868" t="s">
        <v>2059</v>
      </c>
    </row>
    <row r="869" spans="1:23" ht="31.2" x14ac:dyDescent="0.3">
      <c r="A869">
        <v>867</v>
      </c>
      <c r="B869" t="s">
        <v>1764</v>
      </c>
      <c r="C869" s="2" t="s">
        <v>1765</v>
      </c>
      <c r="D869" s="5">
        <v>4800</v>
      </c>
      <c r="E869" s="5">
        <v>7797</v>
      </c>
      <c r="F869">
        <f t="shared" si="178"/>
        <v>4800</v>
      </c>
      <c r="G869">
        <f t="shared" si="179"/>
        <v>7797</v>
      </c>
      <c r="H869" s="6">
        <f t="shared" si="171"/>
        <v>2997</v>
      </c>
      <c r="I869" s="26">
        <f t="shared" si="172"/>
        <v>1.6243749999999999</v>
      </c>
      <c r="J869" t="s">
        <v>18</v>
      </c>
      <c r="K869">
        <v>300</v>
      </c>
      <c r="L869" s="7">
        <f t="shared" si="173"/>
        <v>16</v>
      </c>
      <c r="M869" t="s">
        <v>19</v>
      </c>
      <c r="N869" t="s">
        <v>20</v>
      </c>
      <c r="O869">
        <v>1539061200</v>
      </c>
      <c r="P869">
        <v>1539579600</v>
      </c>
      <c r="Q869" s="15">
        <f t="shared" si="174"/>
        <v>43806.208333333328</v>
      </c>
      <c r="R869" s="11">
        <f t="shared" si="175"/>
        <v>43812.208333333328</v>
      </c>
      <c r="S869" t="b">
        <v>0</v>
      </c>
      <c r="T869" t="b">
        <v>0</v>
      </c>
      <c r="U869" t="s">
        <v>15</v>
      </c>
      <c r="V869" t="s">
        <v>2037</v>
      </c>
      <c r="W869" t="s">
        <v>2038</v>
      </c>
    </row>
    <row r="870" spans="1:23" x14ac:dyDescent="0.3">
      <c r="A870">
        <v>868</v>
      </c>
      <c r="B870" t="s">
        <v>1766</v>
      </c>
      <c r="C870" s="2" t="s">
        <v>1767</v>
      </c>
      <c r="D870" s="5">
        <v>7000</v>
      </c>
      <c r="E870" s="5">
        <v>12939</v>
      </c>
      <c r="F870">
        <f t="shared" si="178"/>
        <v>7000</v>
      </c>
      <c r="G870">
        <f t="shared" si="179"/>
        <v>12939</v>
      </c>
      <c r="H870" s="6">
        <f t="shared" si="171"/>
        <v>5939</v>
      </c>
      <c r="I870" s="26">
        <f t="shared" si="172"/>
        <v>1.8484285714285715</v>
      </c>
      <c r="J870" t="s">
        <v>18</v>
      </c>
      <c r="K870">
        <v>126</v>
      </c>
      <c r="L870" s="7">
        <f t="shared" si="173"/>
        <v>55.555555555555557</v>
      </c>
      <c r="M870" t="s">
        <v>19</v>
      </c>
      <c r="N870" t="s">
        <v>20</v>
      </c>
      <c r="O870">
        <v>1381554000</v>
      </c>
      <c r="P870">
        <v>1382504400</v>
      </c>
      <c r="Q870" s="15">
        <f t="shared" si="174"/>
        <v>41983.208333333336</v>
      </c>
      <c r="R870" s="11">
        <f t="shared" si="175"/>
        <v>41994.208333333336</v>
      </c>
      <c r="S870" t="b">
        <v>0</v>
      </c>
      <c r="T870" t="b">
        <v>0</v>
      </c>
      <c r="U870" t="s">
        <v>31</v>
      </c>
      <c r="V870" t="s">
        <v>2043</v>
      </c>
      <c r="W870" t="s">
        <v>2044</v>
      </c>
    </row>
    <row r="871" spans="1:23" x14ac:dyDescent="0.3">
      <c r="A871">
        <v>869</v>
      </c>
      <c r="B871" t="s">
        <v>1768</v>
      </c>
      <c r="C871" s="2" t="s">
        <v>1769</v>
      </c>
      <c r="D871" s="5">
        <v>161900</v>
      </c>
      <c r="E871" s="5">
        <v>38376</v>
      </c>
      <c r="F871">
        <f t="shared" si="178"/>
        <v>161900</v>
      </c>
      <c r="G871">
        <f t="shared" si="179"/>
        <v>38376</v>
      </c>
      <c r="H871" s="6">
        <f t="shared" si="171"/>
        <v>-123524</v>
      </c>
      <c r="I871" s="26">
        <f t="shared" si="172"/>
        <v>0.23703520691785052</v>
      </c>
      <c r="J871" t="s">
        <v>12</v>
      </c>
      <c r="K871">
        <v>526</v>
      </c>
      <c r="L871" s="7">
        <f t="shared" si="173"/>
        <v>307.79467680608366</v>
      </c>
      <c r="M871" t="s">
        <v>19</v>
      </c>
      <c r="N871" t="s">
        <v>20</v>
      </c>
      <c r="O871">
        <v>1277096400</v>
      </c>
      <c r="P871">
        <v>1278306000</v>
      </c>
      <c r="Q871" s="15">
        <f t="shared" si="174"/>
        <v>40774.208333333336</v>
      </c>
      <c r="R871" s="11">
        <f t="shared" si="175"/>
        <v>40788.208333333336</v>
      </c>
      <c r="S871" t="b">
        <v>0</v>
      </c>
      <c r="T871" t="b">
        <v>0</v>
      </c>
      <c r="U871" t="s">
        <v>51</v>
      </c>
      <c r="V871" t="s">
        <v>2045</v>
      </c>
      <c r="W871" t="s">
        <v>2048</v>
      </c>
    </row>
    <row r="872" spans="1:23" x14ac:dyDescent="0.3">
      <c r="A872">
        <v>870</v>
      </c>
      <c r="B872" t="s">
        <v>1770</v>
      </c>
      <c r="C872" s="2" t="s">
        <v>1771</v>
      </c>
      <c r="D872" s="5">
        <v>7700</v>
      </c>
      <c r="E872" s="5">
        <v>6920</v>
      </c>
      <c r="F872">
        <f t="shared" si="178"/>
        <v>7700</v>
      </c>
      <c r="G872">
        <f t="shared" si="179"/>
        <v>6920</v>
      </c>
      <c r="H872" s="6">
        <f t="shared" si="171"/>
        <v>-780</v>
      </c>
      <c r="I872" s="26">
        <f t="shared" si="172"/>
        <v>0.89870129870129867</v>
      </c>
      <c r="J872" t="s">
        <v>12</v>
      </c>
      <c r="K872">
        <v>121</v>
      </c>
      <c r="L872" s="7">
        <f t="shared" si="173"/>
        <v>63.636363636363633</v>
      </c>
      <c r="M872" t="s">
        <v>19</v>
      </c>
      <c r="N872" t="s">
        <v>20</v>
      </c>
      <c r="O872">
        <v>1440392400</v>
      </c>
      <c r="P872">
        <v>1442552400</v>
      </c>
      <c r="Q872" s="15">
        <f t="shared" si="174"/>
        <v>42664.208333333328</v>
      </c>
      <c r="R872" s="11">
        <f t="shared" si="175"/>
        <v>42689.208333333328</v>
      </c>
      <c r="S872" t="b">
        <v>0</v>
      </c>
      <c r="T872" t="b">
        <v>0</v>
      </c>
      <c r="U872" t="s">
        <v>31</v>
      </c>
      <c r="V872" t="s">
        <v>2043</v>
      </c>
      <c r="W872" t="s">
        <v>2044</v>
      </c>
    </row>
    <row r="873" spans="1:23" ht="31.2" x14ac:dyDescent="0.3">
      <c r="A873">
        <v>871</v>
      </c>
      <c r="B873" t="s">
        <v>1772</v>
      </c>
      <c r="C873" s="2" t="s">
        <v>1773</v>
      </c>
      <c r="D873" s="5">
        <v>71500</v>
      </c>
      <c r="E873" s="5">
        <v>194912</v>
      </c>
      <c r="F873">
        <f t="shared" si="178"/>
        <v>71500</v>
      </c>
      <c r="G873">
        <f t="shared" si="179"/>
        <v>194912</v>
      </c>
      <c r="H873" s="6">
        <f t="shared" si="171"/>
        <v>123412</v>
      </c>
      <c r="I873" s="26">
        <f t="shared" si="172"/>
        <v>2.7260419580419581</v>
      </c>
      <c r="J873" t="s">
        <v>18</v>
      </c>
      <c r="K873">
        <v>2320</v>
      </c>
      <c r="L873" s="7">
        <f t="shared" si="173"/>
        <v>30.818965517241381</v>
      </c>
      <c r="M873" t="s">
        <v>19</v>
      </c>
      <c r="N873" t="s">
        <v>20</v>
      </c>
      <c r="O873">
        <v>1509512400</v>
      </c>
      <c r="P873">
        <v>1511071200</v>
      </c>
      <c r="Q873" s="15">
        <f t="shared" si="174"/>
        <v>43464.208333333328</v>
      </c>
      <c r="R873" s="11">
        <f t="shared" si="175"/>
        <v>43482.25</v>
      </c>
      <c r="S873" t="b">
        <v>0</v>
      </c>
      <c r="T873" t="b">
        <v>1</v>
      </c>
      <c r="U873" t="s">
        <v>31</v>
      </c>
      <c r="V873" t="s">
        <v>2043</v>
      </c>
      <c r="W873" t="s">
        <v>2044</v>
      </c>
    </row>
    <row r="874" spans="1:23" x14ac:dyDescent="0.3">
      <c r="A874">
        <v>872</v>
      </c>
      <c r="B874" t="s">
        <v>1774</v>
      </c>
      <c r="C874" s="2" t="s">
        <v>1775</v>
      </c>
      <c r="D874" s="5">
        <v>4700</v>
      </c>
      <c r="E874" s="5">
        <v>7992</v>
      </c>
      <c r="F874" s="3">
        <f>D874*0.6956</f>
        <v>3269.32</v>
      </c>
      <c r="G874" s="3">
        <f>E874*0.6956</f>
        <v>5559.2352000000001</v>
      </c>
      <c r="H874" s="6">
        <f t="shared" si="171"/>
        <v>2289.9151999999999</v>
      </c>
      <c r="I874" s="26">
        <f t="shared" si="172"/>
        <v>1.7004255319148935</v>
      </c>
      <c r="J874" t="s">
        <v>18</v>
      </c>
      <c r="K874">
        <v>81</v>
      </c>
      <c r="L874" s="7">
        <f t="shared" si="173"/>
        <v>40.361975308641981</v>
      </c>
      <c r="M874" t="s">
        <v>24</v>
      </c>
      <c r="N874" t="s">
        <v>25</v>
      </c>
      <c r="O874">
        <v>1535950800</v>
      </c>
      <c r="P874">
        <v>1536382800</v>
      </c>
      <c r="Q874" s="15">
        <f t="shared" si="174"/>
        <v>43770.208333333328</v>
      </c>
      <c r="R874" s="11">
        <f t="shared" si="175"/>
        <v>43775.208333333328</v>
      </c>
      <c r="S874" t="b">
        <v>0</v>
      </c>
      <c r="T874" t="b">
        <v>0</v>
      </c>
      <c r="U874" t="s">
        <v>472</v>
      </c>
      <c r="V874" t="s">
        <v>2045</v>
      </c>
      <c r="W874" t="s">
        <v>2067</v>
      </c>
    </row>
    <row r="875" spans="1:23" x14ac:dyDescent="0.3">
      <c r="A875">
        <v>873</v>
      </c>
      <c r="B875" t="s">
        <v>1776</v>
      </c>
      <c r="C875" s="2" t="s">
        <v>1777</v>
      </c>
      <c r="D875" s="5">
        <v>42100</v>
      </c>
      <c r="E875" s="5">
        <v>79268</v>
      </c>
      <c r="F875">
        <f t="shared" ref="F875:G877" si="180">D875</f>
        <v>42100</v>
      </c>
      <c r="G875">
        <f t="shared" si="180"/>
        <v>79268</v>
      </c>
      <c r="H875" s="6">
        <f t="shared" si="171"/>
        <v>37168</v>
      </c>
      <c r="I875" s="26">
        <f t="shared" si="172"/>
        <v>1.8828503562945369</v>
      </c>
      <c r="J875" t="s">
        <v>18</v>
      </c>
      <c r="K875">
        <v>1887</v>
      </c>
      <c r="L875" s="7">
        <f t="shared" si="173"/>
        <v>22.310545839957605</v>
      </c>
      <c r="M875" t="s">
        <v>19</v>
      </c>
      <c r="N875" t="s">
        <v>20</v>
      </c>
      <c r="O875">
        <v>1389160800</v>
      </c>
      <c r="P875">
        <v>1389592800</v>
      </c>
      <c r="Q875" s="15">
        <f t="shared" si="174"/>
        <v>42071.25</v>
      </c>
      <c r="R875" s="11">
        <f t="shared" si="175"/>
        <v>42076.25</v>
      </c>
      <c r="S875" t="b">
        <v>0</v>
      </c>
      <c r="T875" t="b">
        <v>0</v>
      </c>
      <c r="U875" t="s">
        <v>120</v>
      </c>
      <c r="V875" t="s">
        <v>2058</v>
      </c>
      <c r="W875" t="s">
        <v>2059</v>
      </c>
    </row>
    <row r="876" spans="1:23" x14ac:dyDescent="0.3">
      <c r="A876">
        <v>874</v>
      </c>
      <c r="B876" t="s">
        <v>1778</v>
      </c>
      <c r="C876" s="2" t="s">
        <v>1779</v>
      </c>
      <c r="D876" s="5">
        <v>40200</v>
      </c>
      <c r="E876" s="5">
        <v>139468</v>
      </c>
      <c r="F876">
        <f t="shared" si="180"/>
        <v>40200</v>
      </c>
      <c r="G876">
        <f t="shared" si="180"/>
        <v>139468</v>
      </c>
      <c r="H876" s="6">
        <f t="shared" si="171"/>
        <v>99268</v>
      </c>
      <c r="I876" s="26">
        <f t="shared" si="172"/>
        <v>3.4693532338308457</v>
      </c>
      <c r="J876" t="s">
        <v>18</v>
      </c>
      <c r="K876">
        <v>4358</v>
      </c>
      <c r="L876" s="7">
        <f t="shared" si="173"/>
        <v>9.2244148692060577</v>
      </c>
      <c r="M876" t="s">
        <v>19</v>
      </c>
      <c r="N876" t="s">
        <v>20</v>
      </c>
      <c r="O876">
        <v>1271998800</v>
      </c>
      <c r="P876">
        <v>1275282000</v>
      </c>
      <c r="Q876" s="15">
        <f t="shared" si="174"/>
        <v>40715.208333333336</v>
      </c>
      <c r="R876" s="11">
        <f t="shared" si="175"/>
        <v>40753.208333333336</v>
      </c>
      <c r="S876" t="b">
        <v>0</v>
      </c>
      <c r="T876" t="b">
        <v>1</v>
      </c>
      <c r="U876" t="s">
        <v>120</v>
      </c>
      <c r="V876" t="s">
        <v>2058</v>
      </c>
      <c r="W876" t="s">
        <v>2059</v>
      </c>
    </row>
    <row r="877" spans="1:23" x14ac:dyDescent="0.3">
      <c r="A877">
        <v>875</v>
      </c>
      <c r="B877" t="s">
        <v>1780</v>
      </c>
      <c r="C877" s="2" t="s">
        <v>1781</v>
      </c>
      <c r="D877" s="5">
        <v>7900</v>
      </c>
      <c r="E877" s="5">
        <v>5465</v>
      </c>
      <c r="F877">
        <f t="shared" si="180"/>
        <v>7900</v>
      </c>
      <c r="G877">
        <f t="shared" si="180"/>
        <v>5465</v>
      </c>
      <c r="H877" s="6">
        <f t="shared" si="171"/>
        <v>-2435</v>
      </c>
      <c r="I877" s="26">
        <f t="shared" si="172"/>
        <v>0.6917721518987342</v>
      </c>
      <c r="J877" t="s">
        <v>12</v>
      </c>
      <c r="K877">
        <v>67</v>
      </c>
      <c r="L877" s="7">
        <f t="shared" si="173"/>
        <v>117.91044776119404</v>
      </c>
      <c r="M877" t="s">
        <v>19</v>
      </c>
      <c r="N877" t="s">
        <v>20</v>
      </c>
      <c r="O877">
        <v>1294898400</v>
      </c>
      <c r="P877">
        <v>1294984800</v>
      </c>
      <c r="Q877" s="15">
        <f t="shared" si="174"/>
        <v>40980.25</v>
      </c>
      <c r="R877" s="11">
        <f t="shared" si="175"/>
        <v>40981.25</v>
      </c>
      <c r="S877" t="b">
        <v>0</v>
      </c>
      <c r="T877" t="b">
        <v>0</v>
      </c>
      <c r="U877" t="s">
        <v>21</v>
      </c>
      <c r="V877" t="s">
        <v>2039</v>
      </c>
      <c r="W877" t="s">
        <v>2040</v>
      </c>
    </row>
    <row r="878" spans="1:23" ht="31.2" x14ac:dyDescent="0.3">
      <c r="A878">
        <v>876</v>
      </c>
      <c r="B878" t="s">
        <v>1782</v>
      </c>
      <c r="C878" s="2" t="s">
        <v>1783</v>
      </c>
      <c r="D878" s="5">
        <v>8300</v>
      </c>
      <c r="E878" s="5">
        <v>2111</v>
      </c>
      <c r="F878" s="3">
        <f>D878*0.7464</f>
        <v>6195.12</v>
      </c>
      <c r="G878" s="3">
        <f>E878*0.7464</f>
        <v>1575.6504</v>
      </c>
      <c r="H878" s="6">
        <f t="shared" si="171"/>
        <v>-4619.4696000000004</v>
      </c>
      <c r="I878" s="26">
        <f t="shared" si="172"/>
        <v>0.25433734939759034</v>
      </c>
      <c r="J878" t="s">
        <v>12</v>
      </c>
      <c r="K878">
        <v>57</v>
      </c>
      <c r="L878" s="7">
        <f t="shared" si="173"/>
        <v>108.68631578947368</v>
      </c>
      <c r="M878" t="s">
        <v>13</v>
      </c>
      <c r="N878" t="s">
        <v>14</v>
      </c>
      <c r="O878">
        <v>1559970000</v>
      </c>
      <c r="P878">
        <v>1562043600</v>
      </c>
      <c r="Q878" s="15">
        <f t="shared" si="174"/>
        <v>44048.208333333328</v>
      </c>
      <c r="R878" s="11">
        <f t="shared" si="175"/>
        <v>44072.208333333328</v>
      </c>
      <c r="S878" t="b">
        <v>0</v>
      </c>
      <c r="T878" t="b">
        <v>0</v>
      </c>
      <c r="U878" t="s">
        <v>120</v>
      </c>
      <c r="V878" t="s">
        <v>2058</v>
      </c>
      <c r="W878" t="s">
        <v>2059</v>
      </c>
    </row>
    <row r="879" spans="1:23" x14ac:dyDescent="0.3">
      <c r="A879">
        <v>877</v>
      </c>
      <c r="B879" t="s">
        <v>1784</v>
      </c>
      <c r="C879" s="2" t="s">
        <v>1785</v>
      </c>
      <c r="D879" s="5">
        <v>163600</v>
      </c>
      <c r="E879" s="5">
        <v>126628</v>
      </c>
      <c r="F879">
        <f>D879</f>
        <v>163600</v>
      </c>
      <c r="G879">
        <f>E879</f>
        <v>126628</v>
      </c>
      <c r="H879" s="6">
        <f t="shared" si="171"/>
        <v>-36972</v>
      </c>
      <c r="I879" s="26">
        <f t="shared" si="172"/>
        <v>0.77400977995110021</v>
      </c>
      <c r="J879" t="s">
        <v>12</v>
      </c>
      <c r="K879">
        <v>1229</v>
      </c>
      <c r="L879" s="7">
        <f t="shared" si="173"/>
        <v>133.11635475996746</v>
      </c>
      <c r="M879" t="s">
        <v>19</v>
      </c>
      <c r="N879" t="s">
        <v>20</v>
      </c>
      <c r="O879">
        <v>1469509200</v>
      </c>
      <c r="P879">
        <v>1469595600</v>
      </c>
      <c r="Q879" s="15">
        <f t="shared" si="174"/>
        <v>43001.208333333328</v>
      </c>
      <c r="R879" s="11">
        <f t="shared" si="175"/>
        <v>43002.208333333328</v>
      </c>
      <c r="S879" t="b">
        <v>0</v>
      </c>
      <c r="T879" t="b">
        <v>0</v>
      </c>
      <c r="U879" t="s">
        <v>15</v>
      </c>
      <c r="V879" t="s">
        <v>2037</v>
      </c>
      <c r="W879" t="s">
        <v>2038</v>
      </c>
    </row>
    <row r="880" spans="1:23" x14ac:dyDescent="0.3">
      <c r="A880">
        <v>878</v>
      </c>
      <c r="B880" t="s">
        <v>1786</v>
      </c>
      <c r="C880" s="2" t="s">
        <v>1787</v>
      </c>
      <c r="D880" s="5">
        <v>2700</v>
      </c>
      <c r="E880" s="5">
        <v>1012</v>
      </c>
      <c r="F880" s="3">
        <f>D880*1.07255</f>
        <v>2895.8849999999998</v>
      </c>
      <c r="G880" s="3">
        <f>E880*1.07255</f>
        <v>1085.4205999999999</v>
      </c>
      <c r="H880" s="6">
        <f t="shared" si="171"/>
        <v>-1810.4643999999998</v>
      </c>
      <c r="I880" s="26">
        <f t="shared" si="172"/>
        <v>0.37481481481481482</v>
      </c>
      <c r="J880" t="s">
        <v>12</v>
      </c>
      <c r="K880">
        <v>12</v>
      </c>
      <c r="L880" s="7">
        <f t="shared" si="173"/>
        <v>241.32374999999999</v>
      </c>
      <c r="M880" t="s">
        <v>105</v>
      </c>
      <c r="N880" t="s">
        <v>106</v>
      </c>
      <c r="O880">
        <v>1579068000</v>
      </c>
      <c r="P880">
        <v>1581141600</v>
      </c>
      <c r="Q880" s="15">
        <f t="shared" si="174"/>
        <v>44269.25</v>
      </c>
      <c r="R880" s="11">
        <f t="shared" si="175"/>
        <v>44293.25</v>
      </c>
      <c r="S880" t="b">
        <v>0</v>
      </c>
      <c r="T880" t="b">
        <v>0</v>
      </c>
      <c r="U880" t="s">
        <v>146</v>
      </c>
      <c r="V880" t="s">
        <v>2039</v>
      </c>
      <c r="W880" t="s">
        <v>2061</v>
      </c>
    </row>
    <row r="881" spans="1:23" x14ac:dyDescent="0.3">
      <c r="A881">
        <v>879</v>
      </c>
      <c r="B881" t="s">
        <v>1788</v>
      </c>
      <c r="C881" s="2" t="s">
        <v>1789</v>
      </c>
      <c r="D881" s="5">
        <v>1000</v>
      </c>
      <c r="E881" s="5">
        <v>5438</v>
      </c>
      <c r="F881">
        <f t="shared" ref="F881:F892" si="181">D881</f>
        <v>1000</v>
      </c>
      <c r="G881">
        <f t="shared" ref="G881:G892" si="182">E881</f>
        <v>5438</v>
      </c>
      <c r="H881" s="6">
        <f t="shared" si="171"/>
        <v>4438</v>
      </c>
      <c r="I881" s="26">
        <f t="shared" si="172"/>
        <v>5.4379999999999997</v>
      </c>
      <c r="J881" t="s">
        <v>18</v>
      </c>
      <c r="K881">
        <v>53</v>
      </c>
      <c r="L881" s="7">
        <f t="shared" si="173"/>
        <v>18.867924528301888</v>
      </c>
      <c r="M881" t="s">
        <v>19</v>
      </c>
      <c r="N881" t="s">
        <v>20</v>
      </c>
      <c r="O881">
        <v>1487743200</v>
      </c>
      <c r="P881">
        <v>1488520800</v>
      </c>
      <c r="Q881" s="15">
        <f t="shared" si="174"/>
        <v>43212.25</v>
      </c>
      <c r="R881" s="11">
        <f t="shared" si="175"/>
        <v>43221.25</v>
      </c>
      <c r="S881" t="b">
        <v>0</v>
      </c>
      <c r="T881" t="b">
        <v>0</v>
      </c>
      <c r="U881" t="s">
        <v>66</v>
      </c>
      <c r="V881" t="s">
        <v>2051</v>
      </c>
      <c r="W881" t="s">
        <v>2052</v>
      </c>
    </row>
    <row r="882" spans="1:23" ht="31.2" x14ac:dyDescent="0.3">
      <c r="A882">
        <v>880</v>
      </c>
      <c r="B882" t="s">
        <v>1790</v>
      </c>
      <c r="C882" s="2" t="s">
        <v>1791</v>
      </c>
      <c r="D882" s="5">
        <v>84500</v>
      </c>
      <c r="E882" s="5">
        <v>193101</v>
      </c>
      <c r="F882">
        <f t="shared" si="181"/>
        <v>84500</v>
      </c>
      <c r="G882">
        <f t="shared" si="182"/>
        <v>193101</v>
      </c>
      <c r="H882" s="6">
        <f t="shared" si="171"/>
        <v>108601</v>
      </c>
      <c r="I882" s="26">
        <f t="shared" si="172"/>
        <v>2.2852189349112426</v>
      </c>
      <c r="J882" t="s">
        <v>18</v>
      </c>
      <c r="K882">
        <v>2414</v>
      </c>
      <c r="L882" s="7">
        <f t="shared" si="173"/>
        <v>35.004142502071254</v>
      </c>
      <c r="M882" t="s">
        <v>19</v>
      </c>
      <c r="N882" t="s">
        <v>20</v>
      </c>
      <c r="O882">
        <v>1563685200</v>
      </c>
      <c r="P882">
        <v>1563858000</v>
      </c>
      <c r="Q882" s="15">
        <f t="shared" si="174"/>
        <v>44091.208333333328</v>
      </c>
      <c r="R882" s="11">
        <f t="shared" si="175"/>
        <v>44093.208333333328</v>
      </c>
      <c r="S882" t="b">
        <v>0</v>
      </c>
      <c r="T882" t="b">
        <v>0</v>
      </c>
      <c r="U882" t="s">
        <v>48</v>
      </c>
      <c r="V882" t="s">
        <v>2039</v>
      </c>
      <c r="W882" t="s">
        <v>2047</v>
      </c>
    </row>
    <row r="883" spans="1:23" x14ac:dyDescent="0.3">
      <c r="A883">
        <v>881</v>
      </c>
      <c r="B883" t="s">
        <v>1792</v>
      </c>
      <c r="C883" s="2" t="s">
        <v>1793</v>
      </c>
      <c r="D883" s="5">
        <v>81300</v>
      </c>
      <c r="E883" s="5">
        <v>31665</v>
      </c>
      <c r="F883">
        <f t="shared" si="181"/>
        <v>81300</v>
      </c>
      <c r="G883">
        <f t="shared" si="182"/>
        <v>31665</v>
      </c>
      <c r="H883" s="6">
        <f t="shared" si="171"/>
        <v>-49635</v>
      </c>
      <c r="I883" s="26">
        <f t="shared" si="172"/>
        <v>0.38948339483394834</v>
      </c>
      <c r="J883" t="s">
        <v>12</v>
      </c>
      <c r="K883">
        <v>452</v>
      </c>
      <c r="L883" s="7">
        <f t="shared" si="173"/>
        <v>179.86725663716814</v>
      </c>
      <c r="M883" t="s">
        <v>19</v>
      </c>
      <c r="N883" t="s">
        <v>20</v>
      </c>
      <c r="O883">
        <v>1436418000</v>
      </c>
      <c r="P883">
        <v>1438923600</v>
      </c>
      <c r="Q883" s="15">
        <f t="shared" si="174"/>
        <v>42618.208333333328</v>
      </c>
      <c r="R883" s="11">
        <f t="shared" si="175"/>
        <v>42647.208333333328</v>
      </c>
      <c r="S883" t="b">
        <v>0</v>
      </c>
      <c r="T883" t="b">
        <v>1</v>
      </c>
      <c r="U883" t="s">
        <v>31</v>
      </c>
      <c r="V883" t="s">
        <v>2043</v>
      </c>
      <c r="W883" t="s">
        <v>2044</v>
      </c>
    </row>
    <row r="884" spans="1:23" x14ac:dyDescent="0.3">
      <c r="A884">
        <v>882</v>
      </c>
      <c r="B884" t="s">
        <v>1794</v>
      </c>
      <c r="C884" s="2" t="s">
        <v>1795</v>
      </c>
      <c r="D884" s="5">
        <v>800</v>
      </c>
      <c r="E884" s="5">
        <v>2960</v>
      </c>
      <c r="F884">
        <f t="shared" si="181"/>
        <v>800</v>
      </c>
      <c r="G884">
        <f t="shared" si="182"/>
        <v>2960</v>
      </c>
      <c r="H884" s="6">
        <f t="shared" si="171"/>
        <v>2160</v>
      </c>
      <c r="I884" s="26">
        <f t="shared" si="172"/>
        <v>3.7</v>
      </c>
      <c r="J884" t="s">
        <v>18</v>
      </c>
      <c r="K884">
        <v>80</v>
      </c>
      <c r="L884" s="7">
        <f t="shared" si="173"/>
        <v>10</v>
      </c>
      <c r="M884" t="s">
        <v>19</v>
      </c>
      <c r="N884" t="s">
        <v>20</v>
      </c>
      <c r="O884">
        <v>1421820000</v>
      </c>
      <c r="P884">
        <v>1422165600</v>
      </c>
      <c r="Q884" s="15">
        <f t="shared" si="174"/>
        <v>42449.25</v>
      </c>
      <c r="R884" s="11">
        <f t="shared" si="175"/>
        <v>42453.25</v>
      </c>
      <c r="S884" t="b">
        <v>0</v>
      </c>
      <c r="T884" t="b">
        <v>0</v>
      </c>
      <c r="U884" t="s">
        <v>31</v>
      </c>
      <c r="V884" t="s">
        <v>2043</v>
      </c>
      <c r="W884" t="s">
        <v>2044</v>
      </c>
    </row>
    <row r="885" spans="1:23" ht="31.2" x14ac:dyDescent="0.3">
      <c r="A885">
        <v>883</v>
      </c>
      <c r="B885" t="s">
        <v>1796</v>
      </c>
      <c r="C885" s="2" t="s">
        <v>1797</v>
      </c>
      <c r="D885" s="5">
        <v>3400</v>
      </c>
      <c r="E885" s="5">
        <v>8089</v>
      </c>
      <c r="F885">
        <f t="shared" si="181"/>
        <v>3400</v>
      </c>
      <c r="G885">
        <f t="shared" si="182"/>
        <v>8089</v>
      </c>
      <c r="H885" s="6">
        <f t="shared" si="171"/>
        <v>4689</v>
      </c>
      <c r="I885" s="26">
        <f t="shared" si="172"/>
        <v>2.3791176470588233</v>
      </c>
      <c r="J885" t="s">
        <v>18</v>
      </c>
      <c r="K885">
        <v>193</v>
      </c>
      <c r="L885" s="7">
        <f t="shared" si="173"/>
        <v>17.616580310880828</v>
      </c>
      <c r="M885" t="s">
        <v>19</v>
      </c>
      <c r="N885" t="s">
        <v>20</v>
      </c>
      <c r="O885">
        <v>1274763600</v>
      </c>
      <c r="P885">
        <v>1277874000</v>
      </c>
      <c r="Q885" s="15">
        <f t="shared" si="174"/>
        <v>40747.208333333336</v>
      </c>
      <c r="R885" s="11">
        <f t="shared" si="175"/>
        <v>40783.208333333336</v>
      </c>
      <c r="S885" t="b">
        <v>0</v>
      </c>
      <c r="T885" t="b">
        <v>0</v>
      </c>
      <c r="U885" t="s">
        <v>98</v>
      </c>
      <c r="V885" t="s">
        <v>2045</v>
      </c>
      <c r="W885" t="s">
        <v>2056</v>
      </c>
    </row>
    <row r="886" spans="1:23" x14ac:dyDescent="0.3">
      <c r="A886">
        <v>884</v>
      </c>
      <c r="B886" t="s">
        <v>1798</v>
      </c>
      <c r="C886" s="2" t="s">
        <v>1799</v>
      </c>
      <c r="D886" s="5">
        <v>170800</v>
      </c>
      <c r="E886" s="5">
        <v>109374</v>
      </c>
      <c r="F886">
        <f t="shared" si="181"/>
        <v>170800</v>
      </c>
      <c r="G886">
        <f t="shared" si="182"/>
        <v>109374</v>
      </c>
      <c r="H886" s="6">
        <f t="shared" si="171"/>
        <v>-61426</v>
      </c>
      <c r="I886" s="26">
        <f t="shared" si="172"/>
        <v>0.64036299765807958</v>
      </c>
      <c r="J886" t="s">
        <v>12</v>
      </c>
      <c r="K886">
        <v>1886</v>
      </c>
      <c r="L886" s="7">
        <f t="shared" si="173"/>
        <v>90.562036055143153</v>
      </c>
      <c r="M886" t="s">
        <v>19</v>
      </c>
      <c r="N886" t="s">
        <v>20</v>
      </c>
      <c r="O886">
        <v>1399179600</v>
      </c>
      <c r="P886">
        <v>1399352400</v>
      </c>
      <c r="Q886" s="15">
        <f t="shared" si="174"/>
        <v>42187.208333333336</v>
      </c>
      <c r="R886" s="11">
        <f t="shared" si="175"/>
        <v>42189.208333333336</v>
      </c>
      <c r="S886" t="b">
        <v>0</v>
      </c>
      <c r="T886" t="b">
        <v>1</v>
      </c>
      <c r="U886" t="s">
        <v>31</v>
      </c>
      <c r="V886" t="s">
        <v>2043</v>
      </c>
      <c r="W886" t="s">
        <v>2044</v>
      </c>
    </row>
    <row r="887" spans="1:23" x14ac:dyDescent="0.3">
      <c r="A887">
        <v>885</v>
      </c>
      <c r="B887" t="s">
        <v>1800</v>
      </c>
      <c r="C887" s="2" t="s">
        <v>1801</v>
      </c>
      <c r="D887" s="5">
        <v>1800</v>
      </c>
      <c r="E887" s="5">
        <v>2129</v>
      </c>
      <c r="F887">
        <f t="shared" si="181"/>
        <v>1800</v>
      </c>
      <c r="G887">
        <f t="shared" si="182"/>
        <v>2129</v>
      </c>
      <c r="H887" s="6">
        <f t="shared" si="171"/>
        <v>329</v>
      </c>
      <c r="I887" s="26">
        <f t="shared" si="172"/>
        <v>1.1827777777777777</v>
      </c>
      <c r="J887" t="s">
        <v>18</v>
      </c>
      <c r="K887">
        <v>52</v>
      </c>
      <c r="L887" s="7">
        <f t="shared" si="173"/>
        <v>34.615384615384613</v>
      </c>
      <c r="M887" t="s">
        <v>19</v>
      </c>
      <c r="N887" t="s">
        <v>20</v>
      </c>
      <c r="O887">
        <v>1275800400</v>
      </c>
      <c r="P887">
        <v>1279083600</v>
      </c>
      <c r="Q887" s="15">
        <f t="shared" si="174"/>
        <v>40759.208333333336</v>
      </c>
      <c r="R887" s="11">
        <f t="shared" si="175"/>
        <v>40797.208333333336</v>
      </c>
      <c r="S887" t="b">
        <v>0</v>
      </c>
      <c r="T887" t="b">
        <v>0</v>
      </c>
      <c r="U887" t="s">
        <v>31</v>
      </c>
      <c r="V887" t="s">
        <v>2043</v>
      </c>
      <c r="W887" t="s">
        <v>2044</v>
      </c>
    </row>
    <row r="888" spans="1:23" x14ac:dyDescent="0.3">
      <c r="A888">
        <v>886</v>
      </c>
      <c r="B888" t="s">
        <v>1802</v>
      </c>
      <c r="C888" s="2" t="s">
        <v>1803</v>
      </c>
      <c r="D888" s="5">
        <v>150600</v>
      </c>
      <c r="E888" s="5">
        <v>127745</v>
      </c>
      <c r="F888">
        <f t="shared" si="181"/>
        <v>150600</v>
      </c>
      <c r="G888">
        <f t="shared" si="182"/>
        <v>127745</v>
      </c>
      <c r="H888" s="6">
        <f t="shared" si="171"/>
        <v>-22855</v>
      </c>
      <c r="I888" s="26">
        <f t="shared" si="172"/>
        <v>0.84824037184594958</v>
      </c>
      <c r="J888" t="s">
        <v>12</v>
      </c>
      <c r="K888">
        <v>1825</v>
      </c>
      <c r="L888" s="7">
        <f t="shared" si="173"/>
        <v>82.520547945205479</v>
      </c>
      <c r="M888" t="s">
        <v>19</v>
      </c>
      <c r="N888" t="s">
        <v>20</v>
      </c>
      <c r="O888">
        <v>1282798800</v>
      </c>
      <c r="P888">
        <v>1284354000</v>
      </c>
      <c r="Q888" s="15">
        <f t="shared" si="174"/>
        <v>40840.208333333336</v>
      </c>
      <c r="R888" s="11">
        <f t="shared" si="175"/>
        <v>40858.208333333336</v>
      </c>
      <c r="S888" t="b">
        <v>0</v>
      </c>
      <c r="T888" t="b">
        <v>0</v>
      </c>
      <c r="U888" t="s">
        <v>58</v>
      </c>
      <c r="V888" t="s">
        <v>2039</v>
      </c>
      <c r="W888" t="s">
        <v>2049</v>
      </c>
    </row>
    <row r="889" spans="1:23" ht="31.2" x14ac:dyDescent="0.3">
      <c r="A889">
        <v>887</v>
      </c>
      <c r="B889" t="s">
        <v>1804</v>
      </c>
      <c r="C889" s="2" t="s">
        <v>1805</v>
      </c>
      <c r="D889" s="5">
        <v>7800</v>
      </c>
      <c r="E889" s="5">
        <v>2289</v>
      </c>
      <c r="F889">
        <f t="shared" si="181"/>
        <v>7800</v>
      </c>
      <c r="G889">
        <f t="shared" si="182"/>
        <v>2289</v>
      </c>
      <c r="H889" s="6">
        <f t="shared" si="171"/>
        <v>-5511</v>
      </c>
      <c r="I889" s="26">
        <f t="shared" si="172"/>
        <v>0.29346153846153844</v>
      </c>
      <c r="J889" t="s">
        <v>12</v>
      </c>
      <c r="K889">
        <v>31</v>
      </c>
      <c r="L889" s="7">
        <f t="shared" si="173"/>
        <v>251.61290322580646</v>
      </c>
      <c r="M889" t="s">
        <v>19</v>
      </c>
      <c r="N889" t="s">
        <v>20</v>
      </c>
      <c r="O889">
        <v>1437109200</v>
      </c>
      <c r="P889">
        <v>1441170000</v>
      </c>
      <c r="Q889" s="15">
        <f t="shared" si="174"/>
        <v>42626.208333333328</v>
      </c>
      <c r="R889" s="11">
        <f t="shared" si="175"/>
        <v>42673.208333333328</v>
      </c>
      <c r="S889" t="b">
        <v>0</v>
      </c>
      <c r="T889" t="b">
        <v>1</v>
      </c>
      <c r="U889" t="s">
        <v>31</v>
      </c>
      <c r="V889" t="s">
        <v>2043</v>
      </c>
      <c r="W889" t="s">
        <v>2044</v>
      </c>
    </row>
    <row r="890" spans="1:23" ht="31.2" x14ac:dyDescent="0.3">
      <c r="A890">
        <v>888</v>
      </c>
      <c r="B890" t="s">
        <v>1806</v>
      </c>
      <c r="C890" s="2" t="s">
        <v>1807</v>
      </c>
      <c r="D890" s="5">
        <v>5800</v>
      </c>
      <c r="E890" s="5">
        <v>12174</v>
      </c>
      <c r="F890">
        <f t="shared" si="181"/>
        <v>5800</v>
      </c>
      <c r="G890">
        <f t="shared" si="182"/>
        <v>12174</v>
      </c>
      <c r="H890" s="6">
        <f t="shared" si="171"/>
        <v>6374</v>
      </c>
      <c r="I890" s="26">
        <f t="shared" si="172"/>
        <v>2.0989655172413793</v>
      </c>
      <c r="J890" t="s">
        <v>18</v>
      </c>
      <c r="K890">
        <v>290</v>
      </c>
      <c r="L890" s="7">
        <f t="shared" si="173"/>
        <v>20</v>
      </c>
      <c r="M890" t="s">
        <v>19</v>
      </c>
      <c r="N890" t="s">
        <v>20</v>
      </c>
      <c r="O890">
        <v>1491886800</v>
      </c>
      <c r="P890">
        <v>1493528400</v>
      </c>
      <c r="Q890" s="15">
        <f t="shared" si="174"/>
        <v>43260.208333333328</v>
      </c>
      <c r="R890" s="11">
        <f t="shared" si="175"/>
        <v>43279.208333333328</v>
      </c>
      <c r="S890" t="b">
        <v>0</v>
      </c>
      <c r="T890" t="b">
        <v>0</v>
      </c>
      <c r="U890" t="s">
        <v>31</v>
      </c>
      <c r="V890" t="s">
        <v>2043</v>
      </c>
      <c r="W890" t="s">
        <v>2044</v>
      </c>
    </row>
    <row r="891" spans="1:23" x14ac:dyDescent="0.3">
      <c r="A891">
        <v>889</v>
      </c>
      <c r="B891" t="s">
        <v>1808</v>
      </c>
      <c r="C891" s="2" t="s">
        <v>1809</v>
      </c>
      <c r="D891" s="5">
        <v>5600</v>
      </c>
      <c r="E891" s="5">
        <v>9508</v>
      </c>
      <c r="F891">
        <f t="shared" si="181"/>
        <v>5600</v>
      </c>
      <c r="G891">
        <f t="shared" si="182"/>
        <v>9508</v>
      </c>
      <c r="H891" s="6">
        <f t="shared" si="171"/>
        <v>3908</v>
      </c>
      <c r="I891" s="26">
        <f t="shared" si="172"/>
        <v>1.697857142857143</v>
      </c>
      <c r="J891" t="s">
        <v>18</v>
      </c>
      <c r="K891">
        <v>122</v>
      </c>
      <c r="L891" s="7">
        <f t="shared" si="173"/>
        <v>45.901639344262293</v>
      </c>
      <c r="M891" t="s">
        <v>19</v>
      </c>
      <c r="N891" t="s">
        <v>20</v>
      </c>
      <c r="O891">
        <v>1394600400</v>
      </c>
      <c r="P891">
        <v>1395205200</v>
      </c>
      <c r="Q891" s="15">
        <f t="shared" si="174"/>
        <v>42134.208333333336</v>
      </c>
      <c r="R891" s="11">
        <f t="shared" si="175"/>
        <v>42141.208333333336</v>
      </c>
      <c r="S891" t="b">
        <v>0</v>
      </c>
      <c r="T891" t="b">
        <v>1</v>
      </c>
      <c r="U891" t="s">
        <v>48</v>
      </c>
      <c r="V891" t="s">
        <v>2039</v>
      </c>
      <c r="W891" t="s">
        <v>2047</v>
      </c>
    </row>
    <row r="892" spans="1:23" x14ac:dyDescent="0.3">
      <c r="A892">
        <v>890</v>
      </c>
      <c r="B892" t="s">
        <v>1810</v>
      </c>
      <c r="C892" s="2" t="s">
        <v>1811</v>
      </c>
      <c r="D892" s="5">
        <v>134400</v>
      </c>
      <c r="E892" s="5">
        <v>155849</v>
      </c>
      <c r="F892">
        <f t="shared" si="181"/>
        <v>134400</v>
      </c>
      <c r="G892">
        <f t="shared" si="182"/>
        <v>155849</v>
      </c>
      <c r="H892" s="6">
        <f t="shared" si="171"/>
        <v>21449</v>
      </c>
      <c r="I892" s="26">
        <f t="shared" si="172"/>
        <v>1.1595907738095239</v>
      </c>
      <c r="J892" t="s">
        <v>18</v>
      </c>
      <c r="K892">
        <v>1470</v>
      </c>
      <c r="L892" s="7">
        <f t="shared" si="173"/>
        <v>91.428571428571431</v>
      </c>
      <c r="M892" t="s">
        <v>19</v>
      </c>
      <c r="N892" t="s">
        <v>20</v>
      </c>
      <c r="O892">
        <v>1561352400</v>
      </c>
      <c r="P892">
        <v>1561438800</v>
      </c>
      <c r="Q892" s="15">
        <f t="shared" si="174"/>
        <v>44064.208333333328</v>
      </c>
      <c r="R892" s="11">
        <f t="shared" si="175"/>
        <v>44065.208333333328</v>
      </c>
      <c r="S892" t="b">
        <v>0</v>
      </c>
      <c r="T892" t="b">
        <v>0</v>
      </c>
      <c r="U892" t="s">
        <v>58</v>
      </c>
      <c r="V892" t="s">
        <v>2039</v>
      </c>
      <c r="W892" t="s">
        <v>2049</v>
      </c>
    </row>
    <row r="893" spans="1:23" ht="31.2" x14ac:dyDescent="0.3">
      <c r="A893">
        <v>891</v>
      </c>
      <c r="B893" t="s">
        <v>1812</v>
      </c>
      <c r="C893" s="2" t="s">
        <v>1813</v>
      </c>
      <c r="D893" s="5">
        <v>3000</v>
      </c>
      <c r="E893" s="5">
        <v>7758</v>
      </c>
      <c r="F893" s="3">
        <f>D893*0.7464</f>
        <v>2239.1999999999998</v>
      </c>
      <c r="G893" s="3">
        <f>E893*0.7464</f>
        <v>5790.5711999999994</v>
      </c>
      <c r="H893" s="6">
        <f t="shared" si="171"/>
        <v>3551.3711999999996</v>
      </c>
      <c r="I893" s="26">
        <f t="shared" si="172"/>
        <v>2.5859999999999999</v>
      </c>
      <c r="J893" t="s">
        <v>18</v>
      </c>
      <c r="K893">
        <v>165</v>
      </c>
      <c r="L893" s="7">
        <f t="shared" si="173"/>
        <v>13.57090909090909</v>
      </c>
      <c r="M893" t="s">
        <v>13</v>
      </c>
      <c r="N893" t="s">
        <v>14</v>
      </c>
      <c r="O893">
        <v>1322892000</v>
      </c>
      <c r="P893">
        <v>1326693600</v>
      </c>
      <c r="Q893" s="15">
        <f t="shared" si="174"/>
        <v>41304.25</v>
      </c>
      <c r="R893" s="11">
        <f t="shared" si="175"/>
        <v>41348.25</v>
      </c>
      <c r="S893" t="b">
        <v>0</v>
      </c>
      <c r="T893" t="b">
        <v>0</v>
      </c>
      <c r="U893" t="s">
        <v>40</v>
      </c>
      <c r="V893" t="s">
        <v>2045</v>
      </c>
      <c r="W893" t="s">
        <v>2046</v>
      </c>
    </row>
    <row r="894" spans="1:23" x14ac:dyDescent="0.3">
      <c r="A894">
        <v>892</v>
      </c>
      <c r="B894" t="s">
        <v>1814</v>
      </c>
      <c r="C894" s="2" t="s">
        <v>1815</v>
      </c>
      <c r="D894" s="5">
        <v>6000</v>
      </c>
      <c r="E894" s="5">
        <v>13835</v>
      </c>
      <c r="F894">
        <f>D894</f>
        <v>6000</v>
      </c>
      <c r="G894">
        <f>E894</f>
        <v>13835</v>
      </c>
      <c r="H894" s="6">
        <f t="shared" si="171"/>
        <v>7835</v>
      </c>
      <c r="I894" s="26">
        <f t="shared" si="172"/>
        <v>2.3058333333333332</v>
      </c>
      <c r="J894" t="s">
        <v>18</v>
      </c>
      <c r="K894">
        <v>182</v>
      </c>
      <c r="L894" s="7">
        <f t="shared" si="173"/>
        <v>32.967032967032964</v>
      </c>
      <c r="M894" t="s">
        <v>19</v>
      </c>
      <c r="N894" t="s">
        <v>20</v>
      </c>
      <c r="O894">
        <v>1274418000</v>
      </c>
      <c r="P894">
        <v>1277960400</v>
      </c>
      <c r="Q894" s="15">
        <f t="shared" si="174"/>
        <v>40743.208333333336</v>
      </c>
      <c r="R894" s="11">
        <f t="shared" si="175"/>
        <v>40784.208333333336</v>
      </c>
      <c r="S894" t="b">
        <v>0</v>
      </c>
      <c r="T894" t="b">
        <v>0</v>
      </c>
      <c r="U894" t="s">
        <v>204</v>
      </c>
      <c r="V894" t="s">
        <v>2051</v>
      </c>
      <c r="W894" t="s">
        <v>2063</v>
      </c>
    </row>
    <row r="895" spans="1:23" x14ac:dyDescent="0.3">
      <c r="A895">
        <v>893</v>
      </c>
      <c r="B895" t="s">
        <v>1816</v>
      </c>
      <c r="C895" s="2" t="s">
        <v>1817</v>
      </c>
      <c r="D895" s="5">
        <v>8400</v>
      </c>
      <c r="E895" s="5">
        <v>10770</v>
      </c>
      <c r="F895" s="3">
        <f>D895*1.07255</f>
        <v>9009.4199999999983</v>
      </c>
      <c r="G895" s="3">
        <f>E895*1.07255</f>
        <v>11551.363499999999</v>
      </c>
      <c r="H895" s="6">
        <f t="shared" si="171"/>
        <v>2541.9435000000012</v>
      </c>
      <c r="I895" s="26">
        <f t="shared" si="172"/>
        <v>1.2821428571428573</v>
      </c>
      <c r="J895" t="s">
        <v>18</v>
      </c>
      <c r="K895">
        <v>199</v>
      </c>
      <c r="L895" s="7">
        <f t="shared" si="173"/>
        <v>45.27346733668341</v>
      </c>
      <c r="M895" t="s">
        <v>105</v>
      </c>
      <c r="N895" t="s">
        <v>106</v>
      </c>
      <c r="O895">
        <v>1434344400</v>
      </c>
      <c r="P895">
        <v>1434690000</v>
      </c>
      <c r="Q895" s="15">
        <f t="shared" si="174"/>
        <v>42594.208333333328</v>
      </c>
      <c r="R895" s="11">
        <f t="shared" si="175"/>
        <v>42598.208333333328</v>
      </c>
      <c r="S895" t="b">
        <v>0</v>
      </c>
      <c r="T895" t="b">
        <v>1</v>
      </c>
      <c r="U895" t="s">
        <v>40</v>
      </c>
      <c r="V895" t="s">
        <v>2045</v>
      </c>
      <c r="W895" t="s">
        <v>2046</v>
      </c>
    </row>
    <row r="896" spans="1:23" x14ac:dyDescent="0.3">
      <c r="A896">
        <v>894</v>
      </c>
      <c r="B896" t="s">
        <v>1818</v>
      </c>
      <c r="C896" s="2" t="s">
        <v>1819</v>
      </c>
      <c r="D896" s="5">
        <v>1700</v>
      </c>
      <c r="E896" s="5">
        <v>3208</v>
      </c>
      <c r="F896" s="3">
        <f>D896*1.20458</f>
        <v>2047.7860000000001</v>
      </c>
      <c r="G896" s="3">
        <f>E896*1.20458</f>
        <v>3864.2926400000001</v>
      </c>
      <c r="H896" s="6">
        <f t="shared" si="171"/>
        <v>1816.5066400000001</v>
      </c>
      <c r="I896" s="26">
        <f t="shared" si="172"/>
        <v>1.8870588235294117</v>
      </c>
      <c r="J896" t="s">
        <v>18</v>
      </c>
      <c r="K896">
        <v>56</v>
      </c>
      <c r="L896" s="7">
        <f t="shared" si="173"/>
        <v>36.567607142857142</v>
      </c>
      <c r="M896" t="s">
        <v>38</v>
      </c>
      <c r="N896" t="s">
        <v>39</v>
      </c>
      <c r="O896">
        <v>1373518800</v>
      </c>
      <c r="P896">
        <v>1376110800</v>
      </c>
      <c r="Q896" s="15">
        <f t="shared" si="174"/>
        <v>41890.208333333336</v>
      </c>
      <c r="R896" s="11">
        <f t="shared" si="175"/>
        <v>41920.208333333336</v>
      </c>
      <c r="S896" t="b">
        <v>0</v>
      </c>
      <c r="T896" t="b">
        <v>1</v>
      </c>
      <c r="U896" t="s">
        <v>267</v>
      </c>
      <c r="V896" t="s">
        <v>2045</v>
      </c>
      <c r="W896" t="s">
        <v>2064</v>
      </c>
    </row>
    <row r="897" spans="1:23" ht="31.2" x14ac:dyDescent="0.3">
      <c r="A897">
        <v>895</v>
      </c>
      <c r="B897" t="s">
        <v>1820</v>
      </c>
      <c r="C897" s="2" t="s">
        <v>1821</v>
      </c>
      <c r="D897" s="5">
        <v>159800</v>
      </c>
      <c r="E897" s="5">
        <v>11108</v>
      </c>
      <c r="F897">
        <f>D897</f>
        <v>159800</v>
      </c>
      <c r="G897">
        <f>E897</f>
        <v>11108</v>
      </c>
      <c r="H897" s="6">
        <f t="shared" si="171"/>
        <v>-148692</v>
      </c>
      <c r="I897" s="26">
        <f t="shared" si="172"/>
        <v>6.9511889862327911E-2</v>
      </c>
      <c r="J897" t="s">
        <v>12</v>
      </c>
      <c r="K897">
        <v>107</v>
      </c>
      <c r="L897" s="7">
        <f t="shared" si="173"/>
        <v>1493.4579439252336</v>
      </c>
      <c r="M897" t="s">
        <v>19</v>
      </c>
      <c r="N897" t="s">
        <v>20</v>
      </c>
      <c r="O897">
        <v>1517637600</v>
      </c>
      <c r="P897">
        <v>1518415200</v>
      </c>
      <c r="Q897" s="15">
        <f t="shared" si="174"/>
        <v>43558.25</v>
      </c>
      <c r="R897" s="11">
        <f t="shared" si="175"/>
        <v>43567.25</v>
      </c>
      <c r="S897" t="b">
        <v>0</v>
      </c>
      <c r="T897" t="b">
        <v>0</v>
      </c>
      <c r="U897" t="s">
        <v>31</v>
      </c>
      <c r="V897" t="s">
        <v>2043</v>
      </c>
      <c r="W897" t="s">
        <v>2044</v>
      </c>
    </row>
    <row r="898" spans="1:23" ht="31.2" x14ac:dyDescent="0.3">
      <c r="A898">
        <v>896</v>
      </c>
      <c r="B898" t="s">
        <v>1822</v>
      </c>
      <c r="C898" s="2" t="s">
        <v>1823</v>
      </c>
      <c r="D898" s="5">
        <v>19800</v>
      </c>
      <c r="E898" s="5">
        <v>153338</v>
      </c>
      <c r="F898" s="3">
        <f>D898*0.6956</f>
        <v>13772.88</v>
      </c>
      <c r="G898" s="3">
        <f>E898*0.6956</f>
        <v>106661.91280000001</v>
      </c>
      <c r="H898" s="6">
        <f t="shared" ref="H898:H961" si="183">G898-F898</f>
        <v>92889.032800000001</v>
      </c>
      <c r="I898" s="26">
        <f t="shared" ref="I898:I961" si="184">G898/F898</f>
        <v>7.7443434343434348</v>
      </c>
      <c r="J898" t="s">
        <v>18</v>
      </c>
      <c r="K898">
        <v>1460</v>
      </c>
      <c r="L898" s="7">
        <f t="shared" ref="L898:L961" si="185">IF(G898=0,0,F898/K898)</f>
        <v>9.4334794520547938</v>
      </c>
      <c r="M898" t="s">
        <v>24</v>
      </c>
      <c r="N898" t="s">
        <v>25</v>
      </c>
      <c r="O898">
        <v>1310619600</v>
      </c>
      <c r="P898">
        <v>1310878800</v>
      </c>
      <c r="Q898" s="15">
        <f t="shared" ref="Q898:Q961" si="186">(((O898/60)/60)/24)+DATE(1970,15,1)</f>
        <v>41162.208333333336</v>
      </c>
      <c r="R898" s="11">
        <f t="shared" ref="R898:R961" si="187">(((P898/60)/60)/24)+DATE(1970,15,1)</f>
        <v>41165.208333333336</v>
      </c>
      <c r="S898" t="b">
        <v>0</v>
      </c>
      <c r="T898" t="b">
        <v>1</v>
      </c>
      <c r="U898" t="s">
        <v>15</v>
      </c>
      <c r="V898" t="s">
        <v>2037</v>
      </c>
      <c r="W898" t="s">
        <v>2038</v>
      </c>
    </row>
    <row r="899" spans="1:23" x14ac:dyDescent="0.3">
      <c r="A899">
        <v>897</v>
      </c>
      <c r="B899" t="s">
        <v>1824</v>
      </c>
      <c r="C899" s="2" t="s">
        <v>1825</v>
      </c>
      <c r="D899" s="5">
        <v>8800</v>
      </c>
      <c r="E899" s="5">
        <v>2437</v>
      </c>
      <c r="F899">
        <f>D899</f>
        <v>8800</v>
      </c>
      <c r="G899">
        <f>E899</f>
        <v>2437</v>
      </c>
      <c r="H899" s="6">
        <f t="shared" si="183"/>
        <v>-6363</v>
      </c>
      <c r="I899" s="26">
        <f t="shared" si="184"/>
        <v>0.27693181818181817</v>
      </c>
      <c r="J899" t="s">
        <v>12</v>
      </c>
      <c r="K899">
        <v>27</v>
      </c>
      <c r="L899" s="7">
        <f t="shared" si="185"/>
        <v>325.92592592592592</v>
      </c>
      <c r="M899" t="s">
        <v>19</v>
      </c>
      <c r="N899" t="s">
        <v>20</v>
      </c>
      <c r="O899">
        <v>1556427600</v>
      </c>
      <c r="P899">
        <v>1556600400</v>
      </c>
      <c r="Q899" s="15">
        <f t="shared" si="186"/>
        <v>44007.208333333328</v>
      </c>
      <c r="R899" s="11">
        <f t="shared" si="187"/>
        <v>44009.208333333328</v>
      </c>
      <c r="S899" t="b">
        <v>0</v>
      </c>
      <c r="T899" t="b">
        <v>0</v>
      </c>
      <c r="U899" t="s">
        <v>31</v>
      </c>
      <c r="V899" t="s">
        <v>2043</v>
      </c>
      <c r="W899" t="s">
        <v>2044</v>
      </c>
    </row>
    <row r="900" spans="1:23" x14ac:dyDescent="0.3">
      <c r="A900">
        <v>898</v>
      </c>
      <c r="B900" t="s">
        <v>1826</v>
      </c>
      <c r="C900" s="2" t="s">
        <v>1827</v>
      </c>
      <c r="D900" s="5">
        <v>179100</v>
      </c>
      <c r="E900" s="5">
        <v>93991</v>
      </c>
      <c r="F900">
        <f>D900</f>
        <v>179100</v>
      </c>
      <c r="G900">
        <f>E900</f>
        <v>93991</v>
      </c>
      <c r="H900" s="6">
        <f t="shared" si="183"/>
        <v>-85109</v>
      </c>
      <c r="I900" s="26">
        <f t="shared" si="184"/>
        <v>0.52479620323841425</v>
      </c>
      <c r="J900" t="s">
        <v>12</v>
      </c>
      <c r="K900">
        <v>1221</v>
      </c>
      <c r="L900" s="7">
        <f t="shared" si="185"/>
        <v>146.68304668304668</v>
      </c>
      <c r="M900" t="s">
        <v>19</v>
      </c>
      <c r="N900" t="s">
        <v>20</v>
      </c>
      <c r="O900">
        <v>1576476000</v>
      </c>
      <c r="P900">
        <v>1576994400</v>
      </c>
      <c r="Q900" s="15">
        <f t="shared" si="186"/>
        <v>44239.25</v>
      </c>
      <c r="R900" s="11">
        <f t="shared" si="187"/>
        <v>44245.25</v>
      </c>
      <c r="S900" t="b">
        <v>0</v>
      </c>
      <c r="T900" t="b">
        <v>0</v>
      </c>
      <c r="U900" t="s">
        <v>40</v>
      </c>
      <c r="V900" t="s">
        <v>2045</v>
      </c>
      <c r="W900" t="s">
        <v>2046</v>
      </c>
    </row>
    <row r="901" spans="1:23" x14ac:dyDescent="0.3">
      <c r="A901">
        <v>899</v>
      </c>
      <c r="B901" t="s">
        <v>1828</v>
      </c>
      <c r="C901" s="2" t="s">
        <v>1829</v>
      </c>
      <c r="D901" s="5">
        <v>3100</v>
      </c>
      <c r="E901" s="5">
        <v>12620</v>
      </c>
      <c r="F901" s="3">
        <f>D901*1.08452</f>
        <v>3362.0119999999997</v>
      </c>
      <c r="G901" s="3">
        <f>E901*1.08452</f>
        <v>13686.642399999999</v>
      </c>
      <c r="H901" s="6">
        <f t="shared" si="183"/>
        <v>10324.630399999998</v>
      </c>
      <c r="I901" s="26">
        <f t="shared" si="184"/>
        <v>4.0709677419354842</v>
      </c>
      <c r="J901" t="s">
        <v>18</v>
      </c>
      <c r="K901">
        <v>123</v>
      </c>
      <c r="L901" s="7">
        <f t="shared" si="185"/>
        <v>27.33343089430894</v>
      </c>
      <c r="M901" t="s">
        <v>96</v>
      </c>
      <c r="N901" t="s">
        <v>97</v>
      </c>
      <c r="O901">
        <v>1381122000</v>
      </c>
      <c r="P901">
        <v>1382677200</v>
      </c>
      <c r="Q901" s="15">
        <f t="shared" si="186"/>
        <v>41978.208333333336</v>
      </c>
      <c r="R901" s="11">
        <f t="shared" si="187"/>
        <v>41996.208333333336</v>
      </c>
      <c r="S901" t="b">
        <v>0</v>
      </c>
      <c r="T901" t="b">
        <v>0</v>
      </c>
      <c r="U901" t="s">
        <v>157</v>
      </c>
      <c r="V901" t="s">
        <v>2039</v>
      </c>
      <c r="W901" t="s">
        <v>2062</v>
      </c>
    </row>
    <row r="902" spans="1:23" x14ac:dyDescent="0.3">
      <c r="A902">
        <v>900</v>
      </c>
      <c r="B902" t="s">
        <v>1830</v>
      </c>
      <c r="C902" s="2" t="s">
        <v>1831</v>
      </c>
      <c r="D902" s="5">
        <v>100</v>
      </c>
      <c r="E902" s="5">
        <v>2</v>
      </c>
      <c r="F902">
        <f t="shared" ref="F902:F910" si="188">D902</f>
        <v>100</v>
      </c>
      <c r="G902">
        <f t="shared" ref="G902:G910" si="189">E902</f>
        <v>2</v>
      </c>
      <c r="H902" s="6">
        <f t="shared" si="183"/>
        <v>-98</v>
      </c>
      <c r="I902" s="26">
        <f t="shared" si="184"/>
        <v>0.02</v>
      </c>
      <c r="J902" t="s">
        <v>12</v>
      </c>
      <c r="K902">
        <v>1</v>
      </c>
      <c r="L902" s="7">
        <f t="shared" si="185"/>
        <v>100</v>
      </c>
      <c r="M902" t="s">
        <v>19</v>
      </c>
      <c r="N902" t="s">
        <v>20</v>
      </c>
      <c r="O902">
        <v>1411102800</v>
      </c>
      <c r="P902">
        <v>1411189200</v>
      </c>
      <c r="Q902" s="15">
        <f t="shared" si="186"/>
        <v>42325.208333333336</v>
      </c>
      <c r="R902" s="11">
        <f t="shared" si="187"/>
        <v>42326.208333333336</v>
      </c>
      <c r="S902" t="b">
        <v>0</v>
      </c>
      <c r="T902" t="b">
        <v>1</v>
      </c>
      <c r="U902" t="s">
        <v>26</v>
      </c>
      <c r="V902" t="s">
        <v>2041</v>
      </c>
      <c r="W902" t="s">
        <v>2042</v>
      </c>
    </row>
    <row r="903" spans="1:23" x14ac:dyDescent="0.3">
      <c r="A903">
        <v>901</v>
      </c>
      <c r="B903" t="s">
        <v>1832</v>
      </c>
      <c r="C903" s="2" t="s">
        <v>1833</v>
      </c>
      <c r="D903" s="5">
        <v>5600</v>
      </c>
      <c r="E903" s="5">
        <v>8746</v>
      </c>
      <c r="F903">
        <f t="shared" si="188"/>
        <v>5600</v>
      </c>
      <c r="G903">
        <f t="shared" si="189"/>
        <v>8746</v>
      </c>
      <c r="H903" s="6">
        <f t="shared" si="183"/>
        <v>3146</v>
      </c>
      <c r="I903" s="26">
        <f t="shared" si="184"/>
        <v>1.5617857142857143</v>
      </c>
      <c r="J903" t="s">
        <v>18</v>
      </c>
      <c r="K903">
        <v>159</v>
      </c>
      <c r="L903" s="7">
        <f t="shared" si="185"/>
        <v>35.220125786163521</v>
      </c>
      <c r="M903" t="s">
        <v>19</v>
      </c>
      <c r="N903" t="s">
        <v>20</v>
      </c>
      <c r="O903">
        <v>1531803600</v>
      </c>
      <c r="P903">
        <v>1534654800</v>
      </c>
      <c r="Q903" s="15">
        <f t="shared" si="186"/>
        <v>43722.208333333328</v>
      </c>
      <c r="R903" s="11">
        <f t="shared" si="187"/>
        <v>43755.208333333328</v>
      </c>
      <c r="S903" t="b">
        <v>0</v>
      </c>
      <c r="T903" t="b">
        <v>1</v>
      </c>
      <c r="U903" t="s">
        <v>21</v>
      </c>
      <c r="V903" t="s">
        <v>2039</v>
      </c>
      <c r="W903" t="s">
        <v>2040</v>
      </c>
    </row>
    <row r="904" spans="1:23" x14ac:dyDescent="0.3">
      <c r="A904">
        <v>902</v>
      </c>
      <c r="B904" t="s">
        <v>1834</v>
      </c>
      <c r="C904" s="2" t="s">
        <v>1835</v>
      </c>
      <c r="D904" s="5">
        <v>1400</v>
      </c>
      <c r="E904" s="5">
        <v>3534</v>
      </c>
      <c r="F904">
        <f t="shared" si="188"/>
        <v>1400</v>
      </c>
      <c r="G904">
        <f t="shared" si="189"/>
        <v>3534</v>
      </c>
      <c r="H904" s="6">
        <f t="shared" si="183"/>
        <v>2134</v>
      </c>
      <c r="I904" s="26">
        <f t="shared" si="184"/>
        <v>2.5242857142857145</v>
      </c>
      <c r="J904" t="s">
        <v>18</v>
      </c>
      <c r="K904">
        <v>110</v>
      </c>
      <c r="L904" s="7">
        <f t="shared" si="185"/>
        <v>12.727272727272727</v>
      </c>
      <c r="M904" t="s">
        <v>19</v>
      </c>
      <c r="N904" t="s">
        <v>20</v>
      </c>
      <c r="O904">
        <v>1454133600</v>
      </c>
      <c r="P904">
        <v>1457762400</v>
      </c>
      <c r="Q904" s="15">
        <f t="shared" si="186"/>
        <v>42823.25</v>
      </c>
      <c r="R904" s="11">
        <f t="shared" si="187"/>
        <v>42865.25</v>
      </c>
      <c r="S904" t="b">
        <v>0</v>
      </c>
      <c r="T904" t="b">
        <v>0</v>
      </c>
      <c r="U904" t="s">
        <v>26</v>
      </c>
      <c r="V904" t="s">
        <v>2041</v>
      </c>
      <c r="W904" t="s">
        <v>2042</v>
      </c>
    </row>
    <row r="905" spans="1:23" ht="31.2" x14ac:dyDescent="0.3">
      <c r="A905">
        <v>903</v>
      </c>
      <c r="B905" t="s">
        <v>1836</v>
      </c>
      <c r="C905" s="2" t="s">
        <v>1837</v>
      </c>
      <c r="D905" s="5">
        <v>41000</v>
      </c>
      <c r="E905" s="5">
        <v>709</v>
      </c>
      <c r="F905">
        <f t="shared" si="188"/>
        <v>41000</v>
      </c>
      <c r="G905">
        <f t="shared" si="189"/>
        <v>709</v>
      </c>
      <c r="H905" s="6">
        <f t="shared" si="183"/>
        <v>-40291</v>
      </c>
      <c r="I905" s="26">
        <f t="shared" si="184"/>
        <v>1.729268292682927E-2</v>
      </c>
      <c r="J905" t="s">
        <v>45</v>
      </c>
      <c r="K905">
        <v>14</v>
      </c>
      <c r="L905" s="7">
        <f t="shared" si="185"/>
        <v>2928.5714285714284</v>
      </c>
      <c r="M905" t="s">
        <v>19</v>
      </c>
      <c r="N905" t="s">
        <v>20</v>
      </c>
      <c r="O905">
        <v>1336194000</v>
      </c>
      <c r="P905">
        <v>1337490000</v>
      </c>
      <c r="Q905" s="15">
        <f t="shared" si="186"/>
        <v>41458.208333333336</v>
      </c>
      <c r="R905" s="11">
        <f t="shared" si="187"/>
        <v>41473.208333333336</v>
      </c>
      <c r="S905" t="b">
        <v>0</v>
      </c>
      <c r="T905" t="b">
        <v>1</v>
      </c>
      <c r="U905" t="s">
        <v>66</v>
      </c>
      <c r="V905" t="s">
        <v>2051</v>
      </c>
      <c r="W905" t="s">
        <v>2052</v>
      </c>
    </row>
    <row r="906" spans="1:23" x14ac:dyDescent="0.3">
      <c r="A906">
        <v>904</v>
      </c>
      <c r="B906" t="s">
        <v>1838</v>
      </c>
      <c r="C906" s="2" t="s">
        <v>1839</v>
      </c>
      <c r="D906" s="5">
        <v>6500</v>
      </c>
      <c r="E906" s="5">
        <v>795</v>
      </c>
      <c r="F906">
        <f t="shared" si="188"/>
        <v>6500</v>
      </c>
      <c r="G906">
        <f t="shared" si="189"/>
        <v>795</v>
      </c>
      <c r="H906" s="6">
        <f t="shared" si="183"/>
        <v>-5705</v>
      </c>
      <c r="I906" s="26">
        <f t="shared" si="184"/>
        <v>0.12230769230769231</v>
      </c>
      <c r="J906" t="s">
        <v>12</v>
      </c>
      <c r="K906">
        <v>16</v>
      </c>
      <c r="L906" s="7">
        <f t="shared" si="185"/>
        <v>406.25</v>
      </c>
      <c r="M906" t="s">
        <v>19</v>
      </c>
      <c r="N906" t="s">
        <v>20</v>
      </c>
      <c r="O906">
        <v>1349326800</v>
      </c>
      <c r="P906">
        <v>1349672400</v>
      </c>
      <c r="Q906" s="15">
        <f t="shared" si="186"/>
        <v>41610.208333333336</v>
      </c>
      <c r="R906" s="11">
        <f t="shared" si="187"/>
        <v>41614.208333333336</v>
      </c>
      <c r="S906" t="b">
        <v>0</v>
      </c>
      <c r="T906" t="b">
        <v>0</v>
      </c>
      <c r="U906" t="s">
        <v>131</v>
      </c>
      <c r="V906" t="s">
        <v>2051</v>
      </c>
      <c r="W906" t="s">
        <v>2060</v>
      </c>
    </row>
    <row r="907" spans="1:23" x14ac:dyDescent="0.3">
      <c r="A907">
        <v>905</v>
      </c>
      <c r="B907" t="s">
        <v>1840</v>
      </c>
      <c r="C907" s="2" t="s">
        <v>1841</v>
      </c>
      <c r="D907" s="5">
        <v>7900</v>
      </c>
      <c r="E907" s="5">
        <v>12955</v>
      </c>
      <c r="F907">
        <f t="shared" si="188"/>
        <v>7900</v>
      </c>
      <c r="G907">
        <f t="shared" si="189"/>
        <v>12955</v>
      </c>
      <c r="H907" s="6">
        <f t="shared" si="183"/>
        <v>5055</v>
      </c>
      <c r="I907" s="26">
        <f t="shared" si="184"/>
        <v>1.6398734177215191</v>
      </c>
      <c r="J907" t="s">
        <v>18</v>
      </c>
      <c r="K907">
        <v>236</v>
      </c>
      <c r="L907" s="7">
        <f t="shared" si="185"/>
        <v>33.474576271186443</v>
      </c>
      <c r="M907" t="s">
        <v>19</v>
      </c>
      <c r="N907" t="s">
        <v>20</v>
      </c>
      <c r="O907">
        <v>1379566800</v>
      </c>
      <c r="P907">
        <v>1379826000</v>
      </c>
      <c r="Q907" s="15">
        <f t="shared" si="186"/>
        <v>41960.208333333336</v>
      </c>
      <c r="R907" s="11">
        <f t="shared" si="187"/>
        <v>41963.208333333336</v>
      </c>
      <c r="S907" t="b">
        <v>0</v>
      </c>
      <c r="T907" t="b">
        <v>0</v>
      </c>
      <c r="U907" t="s">
        <v>31</v>
      </c>
      <c r="V907" t="s">
        <v>2043</v>
      </c>
      <c r="W907" t="s">
        <v>2044</v>
      </c>
    </row>
    <row r="908" spans="1:23" ht="31.2" x14ac:dyDescent="0.3">
      <c r="A908">
        <v>906</v>
      </c>
      <c r="B908" t="s">
        <v>1842</v>
      </c>
      <c r="C908" s="2" t="s">
        <v>1843</v>
      </c>
      <c r="D908" s="5">
        <v>5500</v>
      </c>
      <c r="E908" s="5">
        <v>8964</v>
      </c>
      <c r="F908">
        <f t="shared" si="188"/>
        <v>5500</v>
      </c>
      <c r="G908">
        <f t="shared" si="189"/>
        <v>8964</v>
      </c>
      <c r="H908" s="6">
        <f t="shared" si="183"/>
        <v>3464</v>
      </c>
      <c r="I908" s="26">
        <f t="shared" si="184"/>
        <v>1.6298181818181818</v>
      </c>
      <c r="J908" t="s">
        <v>18</v>
      </c>
      <c r="K908">
        <v>191</v>
      </c>
      <c r="L908" s="7">
        <f t="shared" si="185"/>
        <v>28.795811518324609</v>
      </c>
      <c r="M908" t="s">
        <v>19</v>
      </c>
      <c r="N908" t="s">
        <v>20</v>
      </c>
      <c r="O908">
        <v>1494651600</v>
      </c>
      <c r="P908">
        <v>1497762000</v>
      </c>
      <c r="Q908" s="15">
        <f t="shared" si="186"/>
        <v>43292.208333333328</v>
      </c>
      <c r="R908" s="11">
        <f t="shared" si="187"/>
        <v>43328.208333333328</v>
      </c>
      <c r="S908" t="b">
        <v>1</v>
      </c>
      <c r="T908" t="b">
        <v>1</v>
      </c>
      <c r="U908" t="s">
        <v>40</v>
      </c>
      <c r="V908" t="s">
        <v>2045</v>
      </c>
      <c r="W908" t="s">
        <v>2046</v>
      </c>
    </row>
    <row r="909" spans="1:23" x14ac:dyDescent="0.3">
      <c r="A909">
        <v>907</v>
      </c>
      <c r="B909" t="s">
        <v>1844</v>
      </c>
      <c r="C909" s="2" t="s">
        <v>1845</v>
      </c>
      <c r="D909" s="5">
        <v>9100</v>
      </c>
      <c r="E909" s="5">
        <v>1843</v>
      </c>
      <c r="F909">
        <f t="shared" si="188"/>
        <v>9100</v>
      </c>
      <c r="G909">
        <f t="shared" si="189"/>
        <v>1843</v>
      </c>
      <c r="H909" s="6">
        <f t="shared" si="183"/>
        <v>-7257</v>
      </c>
      <c r="I909" s="26">
        <f t="shared" si="184"/>
        <v>0.20252747252747252</v>
      </c>
      <c r="J909" t="s">
        <v>12</v>
      </c>
      <c r="K909">
        <v>41</v>
      </c>
      <c r="L909" s="7">
        <f t="shared" si="185"/>
        <v>221.95121951219511</v>
      </c>
      <c r="M909" t="s">
        <v>19</v>
      </c>
      <c r="N909" t="s">
        <v>20</v>
      </c>
      <c r="O909">
        <v>1303880400</v>
      </c>
      <c r="P909">
        <v>1304485200</v>
      </c>
      <c r="Q909" s="15">
        <f t="shared" si="186"/>
        <v>41084.208333333336</v>
      </c>
      <c r="R909" s="11">
        <f t="shared" si="187"/>
        <v>41091.208333333336</v>
      </c>
      <c r="S909" t="b">
        <v>0</v>
      </c>
      <c r="T909" t="b">
        <v>0</v>
      </c>
      <c r="U909" t="s">
        <v>31</v>
      </c>
      <c r="V909" t="s">
        <v>2043</v>
      </c>
      <c r="W909" t="s">
        <v>2044</v>
      </c>
    </row>
    <row r="910" spans="1:23" x14ac:dyDescent="0.3">
      <c r="A910">
        <v>908</v>
      </c>
      <c r="B910" t="s">
        <v>1846</v>
      </c>
      <c r="C910" s="2" t="s">
        <v>1847</v>
      </c>
      <c r="D910" s="5">
        <v>38200</v>
      </c>
      <c r="E910" s="5">
        <v>121950</v>
      </c>
      <c r="F910">
        <f t="shared" si="188"/>
        <v>38200</v>
      </c>
      <c r="G910">
        <f t="shared" si="189"/>
        <v>121950</v>
      </c>
      <c r="H910" s="6">
        <f t="shared" si="183"/>
        <v>83750</v>
      </c>
      <c r="I910" s="26">
        <f t="shared" si="184"/>
        <v>3.1924083769633507</v>
      </c>
      <c r="J910" t="s">
        <v>18</v>
      </c>
      <c r="K910">
        <v>3934</v>
      </c>
      <c r="L910" s="7">
        <f t="shared" si="185"/>
        <v>9.7102186070157597</v>
      </c>
      <c r="M910" t="s">
        <v>19</v>
      </c>
      <c r="N910" t="s">
        <v>20</v>
      </c>
      <c r="O910">
        <v>1335934800</v>
      </c>
      <c r="P910">
        <v>1336885200</v>
      </c>
      <c r="Q910" s="15">
        <f t="shared" si="186"/>
        <v>41455.208333333336</v>
      </c>
      <c r="R910" s="11">
        <f t="shared" si="187"/>
        <v>41466.208333333336</v>
      </c>
      <c r="S910" t="b">
        <v>0</v>
      </c>
      <c r="T910" t="b">
        <v>0</v>
      </c>
      <c r="U910" t="s">
        <v>87</v>
      </c>
      <c r="V910" t="s">
        <v>2054</v>
      </c>
      <c r="W910" t="s">
        <v>2055</v>
      </c>
    </row>
    <row r="911" spans="1:23" x14ac:dyDescent="0.3">
      <c r="A911">
        <v>909</v>
      </c>
      <c r="B911" t="s">
        <v>1848</v>
      </c>
      <c r="C911" s="2" t="s">
        <v>1849</v>
      </c>
      <c r="D911" s="5">
        <v>1800</v>
      </c>
      <c r="E911" s="5">
        <v>8621</v>
      </c>
      <c r="F911" s="3">
        <f>D911*0.7464</f>
        <v>1343.52</v>
      </c>
      <c r="G911" s="3">
        <f>E911*0.7464</f>
        <v>6434.7143999999998</v>
      </c>
      <c r="H911" s="6">
        <f t="shared" si="183"/>
        <v>5091.1944000000003</v>
      </c>
      <c r="I911" s="26">
        <f t="shared" si="184"/>
        <v>4.7894444444444444</v>
      </c>
      <c r="J911" t="s">
        <v>18</v>
      </c>
      <c r="K911">
        <v>80</v>
      </c>
      <c r="L911" s="7">
        <f t="shared" si="185"/>
        <v>16.794</v>
      </c>
      <c r="M911" t="s">
        <v>13</v>
      </c>
      <c r="N911" t="s">
        <v>14</v>
      </c>
      <c r="O911">
        <v>1528088400</v>
      </c>
      <c r="P911">
        <v>1530421200</v>
      </c>
      <c r="Q911" s="15">
        <f t="shared" si="186"/>
        <v>43679.208333333328</v>
      </c>
      <c r="R911" s="11">
        <f t="shared" si="187"/>
        <v>43706.208333333328</v>
      </c>
      <c r="S911" t="b">
        <v>0</v>
      </c>
      <c r="T911" t="b">
        <v>1</v>
      </c>
      <c r="U911" t="s">
        <v>31</v>
      </c>
      <c r="V911" t="s">
        <v>2043</v>
      </c>
      <c r="W911" t="s">
        <v>2044</v>
      </c>
    </row>
    <row r="912" spans="1:23" x14ac:dyDescent="0.3">
      <c r="A912">
        <v>910</v>
      </c>
      <c r="B912" t="s">
        <v>1850</v>
      </c>
      <c r="C912" s="2" t="s">
        <v>1851</v>
      </c>
      <c r="D912" s="5">
        <v>154500</v>
      </c>
      <c r="E912" s="5">
        <v>30215</v>
      </c>
      <c r="F912">
        <f t="shared" ref="F912:G914" si="190">D912</f>
        <v>154500</v>
      </c>
      <c r="G912">
        <f t="shared" si="190"/>
        <v>30215</v>
      </c>
      <c r="H912" s="6">
        <f t="shared" si="183"/>
        <v>-124285</v>
      </c>
      <c r="I912" s="26">
        <f t="shared" si="184"/>
        <v>0.19556634304207121</v>
      </c>
      <c r="J912" t="s">
        <v>72</v>
      </c>
      <c r="K912">
        <v>296</v>
      </c>
      <c r="L912" s="7">
        <f t="shared" si="185"/>
        <v>521.95945945945948</v>
      </c>
      <c r="M912" t="s">
        <v>19</v>
      </c>
      <c r="N912" t="s">
        <v>20</v>
      </c>
      <c r="O912">
        <v>1421906400</v>
      </c>
      <c r="P912">
        <v>1421992800</v>
      </c>
      <c r="Q912" s="15">
        <f t="shared" si="186"/>
        <v>42450.25</v>
      </c>
      <c r="R912" s="11">
        <f t="shared" si="187"/>
        <v>42451.25</v>
      </c>
      <c r="S912" t="b">
        <v>0</v>
      </c>
      <c r="T912" t="b">
        <v>0</v>
      </c>
      <c r="U912" t="s">
        <v>31</v>
      </c>
      <c r="V912" t="s">
        <v>2043</v>
      </c>
      <c r="W912" t="s">
        <v>2044</v>
      </c>
    </row>
    <row r="913" spans="1:23" x14ac:dyDescent="0.3">
      <c r="A913">
        <v>911</v>
      </c>
      <c r="B913" t="s">
        <v>1852</v>
      </c>
      <c r="C913" s="2" t="s">
        <v>1853</v>
      </c>
      <c r="D913" s="5">
        <v>5800</v>
      </c>
      <c r="E913" s="5">
        <v>11539</v>
      </c>
      <c r="F913">
        <f t="shared" si="190"/>
        <v>5800</v>
      </c>
      <c r="G913">
        <f t="shared" si="190"/>
        <v>11539</v>
      </c>
      <c r="H913" s="6">
        <f t="shared" si="183"/>
        <v>5739</v>
      </c>
      <c r="I913" s="26">
        <f t="shared" si="184"/>
        <v>1.9894827586206896</v>
      </c>
      <c r="J913" t="s">
        <v>18</v>
      </c>
      <c r="K913">
        <v>462</v>
      </c>
      <c r="L913" s="7">
        <f t="shared" si="185"/>
        <v>12.554112554112555</v>
      </c>
      <c r="M913" t="s">
        <v>19</v>
      </c>
      <c r="N913" t="s">
        <v>20</v>
      </c>
      <c r="O913">
        <v>1568005200</v>
      </c>
      <c r="P913">
        <v>1568178000</v>
      </c>
      <c r="Q913" s="15">
        <f t="shared" si="186"/>
        <v>44141.208333333328</v>
      </c>
      <c r="R913" s="11">
        <f t="shared" si="187"/>
        <v>44143.208333333328</v>
      </c>
      <c r="S913" t="b">
        <v>1</v>
      </c>
      <c r="T913" t="b">
        <v>0</v>
      </c>
      <c r="U913" t="s">
        <v>26</v>
      </c>
      <c r="V913" t="s">
        <v>2041</v>
      </c>
      <c r="W913" t="s">
        <v>2042</v>
      </c>
    </row>
    <row r="914" spans="1:23" x14ac:dyDescent="0.3">
      <c r="A914">
        <v>912</v>
      </c>
      <c r="B914" t="s">
        <v>1854</v>
      </c>
      <c r="C914" s="2" t="s">
        <v>1855</v>
      </c>
      <c r="D914" s="5">
        <v>1800</v>
      </c>
      <c r="E914" s="5">
        <v>14310</v>
      </c>
      <c r="F914">
        <f t="shared" si="190"/>
        <v>1800</v>
      </c>
      <c r="G914">
        <f t="shared" si="190"/>
        <v>14310</v>
      </c>
      <c r="H914" s="6">
        <f t="shared" si="183"/>
        <v>12510</v>
      </c>
      <c r="I914" s="26">
        <f t="shared" si="184"/>
        <v>7.95</v>
      </c>
      <c r="J914" t="s">
        <v>18</v>
      </c>
      <c r="K914">
        <v>179</v>
      </c>
      <c r="L914" s="7">
        <f t="shared" si="185"/>
        <v>10.05586592178771</v>
      </c>
      <c r="M914" t="s">
        <v>19</v>
      </c>
      <c r="N914" t="s">
        <v>20</v>
      </c>
      <c r="O914">
        <v>1346821200</v>
      </c>
      <c r="P914">
        <v>1347944400</v>
      </c>
      <c r="Q914" s="15">
        <f t="shared" si="186"/>
        <v>41581.208333333336</v>
      </c>
      <c r="R914" s="11">
        <f t="shared" si="187"/>
        <v>41594.208333333336</v>
      </c>
      <c r="S914" t="b">
        <v>1</v>
      </c>
      <c r="T914" t="b">
        <v>0</v>
      </c>
      <c r="U914" t="s">
        <v>51</v>
      </c>
      <c r="V914" t="s">
        <v>2045</v>
      </c>
      <c r="W914" t="s">
        <v>2048</v>
      </c>
    </row>
    <row r="915" spans="1:23" x14ac:dyDescent="0.3">
      <c r="A915">
        <v>913</v>
      </c>
      <c r="B915" t="s">
        <v>1856</v>
      </c>
      <c r="C915" s="2" t="s">
        <v>1857</v>
      </c>
      <c r="D915" s="5">
        <v>70200</v>
      </c>
      <c r="E915" s="5">
        <v>35536</v>
      </c>
      <c r="F915" s="3">
        <f>D915*0.6956</f>
        <v>48831.12</v>
      </c>
      <c r="G915" s="3">
        <f>E915*0.6956</f>
        <v>24718.8416</v>
      </c>
      <c r="H915" s="6">
        <f t="shared" si="183"/>
        <v>-24112.278400000003</v>
      </c>
      <c r="I915" s="26">
        <f t="shared" si="184"/>
        <v>0.50621082621082614</v>
      </c>
      <c r="J915" t="s">
        <v>12</v>
      </c>
      <c r="K915">
        <v>523</v>
      </c>
      <c r="L915" s="7">
        <f t="shared" si="185"/>
        <v>93.367342256214158</v>
      </c>
      <c r="M915" t="s">
        <v>24</v>
      </c>
      <c r="N915" t="s">
        <v>25</v>
      </c>
      <c r="O915">
        <v>1557637200</v>
      </c>
      <c r="P915">
        <v>1558760400</v>
      </c>
      <c r="Q915" s="15">
        <f t="shared" si="186"/>
        <v>44021.208333333328</v>
      </c>
      <c r="R915" s="11">
        <f t="shared" si="187"/>
        <v>44034.208333333328</v>
      </c>
      <c r="S915" t="b">
        <v>0</v>
      </c>
      <c r="T915" t="b">
        <v>0</v>
      </c>
      <c r="U915" t="s">
        <v>51</v>
      </c>
      <c r="V915" t="s">
        <v>2045</v>
      </c>
      <c r="W915" t="s">
        <v>2048</v>
      </c>
    </row>
    <row r="916" spans="1:23" x14ac:dyDescent="0.3">
      <c r="A916">
        <v>914</v>
      </c>
      <c r="B916" t="s">
        <v>1858</v>
      </c>
      <c r="C916" s="2" t="s">
        <v>1859</v>
      </c>
      <c r="D916" s="5">
        <v>6400</v>
      </c>
      <c r="E916" s="5">
        <v>3676</v>
      </c>
      <c r="F916" s="3">
        <f>D916*1.20458</f>
        <v>7709.3119999999999</v>
      </c>
      <c r="G916" s="3">
        <f>E916*1.20458</f>
        <v>4428.0360799999999</v>
      </c>
      <c r="H916" s="6">
        <f t="shared" si="183"/>
        <v>-3281.27592</v>
      </c>
      <c r="I916" s="26">
        <f t="shared" si="184"/>
        <v>0.57437499999999997</v>
      </c>
      <c r="J916" t="s">
        <v>12</v>
      </c>
      <c r="K916">
        <v>141</v>
      </c>
      <c r="L916" s="7">
        <f t="shared" si="185"/>
        <v>54.67597163120567</v>
      </c>
      <c r="M916" t="s">
        <v>38</v>
      </c>
      <c r="N916" t="s">
        <v>39</v>
      </c>
      <c r="O916">
        <v>1375592400</v>
      </c>
      <c r="P916">
        <v>1376629200</v>
      </c>
      <c r="Q916" s="15">
        <f t="shared" si="186"/>
        <v>41914.208333333336</v>
      </c>
      <c r="R916" s="11">
        <f t="shared" si="187"/>
        <v>41926.208333333336</v>
      </c>
      <c r="S916" t="b">
        <v>0</v>
      </c>
      <c r="T916" t="b">
        <v>0</v>
      </c>
      <c r="U916" t="s">
        <v>31</v>
      </c>
      <c r="V916" t="s">
        <v>2043</v>
      </c>
      <c r="W916" t="s">
        <v>2044</v>
      </c>
    </row>
    <row r="917" spans="1:23" ht="31.2" x14ac:dyDescent="0.3">
      <c r="A917">
        <v>915</v>
      </c>
      <c r="B917" t="s">
        <v>1860</v>
      </c>
      <c r="C917" s="2" t="s">
        <v>1861</v>
      </c>
      <c r="D917" s="5">
        <v>125900</v>
      </c>
      <c r="E917" s="5">
        <v>195936</v>
      </c>
      <c r="F917" s="3">
        <f>D917*1.20458</f>
        <v>151656.622</v>
      </c>
      <c r="G917" s="3">
        <f>E917*1.20458</f>
        <v>236020.58687999999</v>
      </c>
      <c r="H917" s="6">
        <f t="shared" si="183"/>
        <v>84363.964879999985</v>
      </c>
      <c r="I917" s="26">
        <f t="shared" si="184"/>
        <v>1.5562827640984906</v>
      </c>
      <c r="J917" t="s">
        <v>18</v>
      </c>
      <c r="K917">
        <v>1866</v>
      </c>
      <c r="L917" s="7">
        <f t="shared" si="185"/>
        <v>81.273645230439442</v>
      </c>
      <c r="M917" t="s">
        <v>38</v>
      </c>
      <c r="N917" t="s">
        <v>39</v>
      </c>
      <c r="O917">
        <v>1503982800</v>
      </c>
      <c r="P917">
        <v>1504760400</v>
      </c>
      <c r="Q917" s="15">
        <f t="shared" si="186"/>
        <v>43400.208333333328</v>
      </c>
      <c r="R917" s="11">
        <f t="shared" si="187"/>
        <v>43409.208333333328</v>
      </c>
      <c r="S917" t="b">
        <v>0</v>
      </c>
      <c r="T917" t="b">
        <v>0</v>
      </c>
      <c r="U917" t="s">
        <v>267</v>
      </c>
      <c r="V917" t="s">
        <v>2045</v>
      </c>
      <c r="W917" t="s">
        <v>2064</v>
      </c>
    </row>
    <row r="918" spans="1:23" ht="31.2" x14ac:dyDescent="0.3">
      <c r="A918">
        <v>916</v>
      </c>
      <c r="B918" t="s">
        <v>1862</v>
      </c>
      <c r="C918" s="2" t="s">
        <v>1863</v>
      </c>
      <c r="D918" s="5">
        <v>3700</v>
      </c>
      <c r="E918" s="5">
        <v>1343</v>
      </c>
      <c r="F918">
        <f>D918</f>
        <v>3700</v>
      </c>
      <c r="G918">
        <f>E918</f>
        <v>1343</v>
      </c>
      <c r="H918" s="6">
        <f t="shared" si="183"/>
        <v>-2357</v>
      </c>
      <c r="I918" s="26">
        <f t="shared" si="184"/>
        <v>0.36297297297297298</v>
      </c>
      <c r="J918" t="s">
        <v>12</v>
      </c>
      <c r="K918">
        <v>52</v>
      </c>
      <c r="L918" s="7">
        <f t="shared" si="185"/>
        <v>71.15384615384616</v>
      </c>
      <c r="M918" t="s">
        <v>19</v>
      </c>
      <c r="N918" t="s">
        <v>20</v>
      </c>
      <c r="O918">
        <v>1418882400</v>
      </c>
      <c r="P918">
        <v>1419660000</v>
      </c>
      <c r="Q918" s="15">
        <f t="shared" si="186"/>
        <v>42415.25</v>
      </c>
      <c r="R918" s="11">
        <f t="shared" si="187"/>
        <v>42424.25</v>
      </c>
      <c r="S918" t="b">
        <v>0</v>
      </c>
      <c r="T918" t="b">
        <v>0</v>
      </c>
      <c r="U918" t="s">
        <v>120</v>
      </c>
      <c r="V918" t="s">
        <v>2058</v>
      </c>
      <c r="W918" t="s">
        <v>2059</v>
      </c>
    </row>
    <row r="919" spans="1:23" x14ac:dyDescent="0.3">
      <c r="A919">
        <v>917</v>
      </c>
      <c r="B919" t="s">
        <v>1864</v>
      </c>
      <c r="C919" s="2" t="s">
        <v>1865</v>
      </c>
      <c r="D919" s="5">
        <v>3600</v>
      </c>
      <c r="E919" s="5">
        <v>2097</v>
      </c>
      <c r="F919" s="3">
        <f>D919*1.20458</f>
        <v>4336.4880000000003</v>
      </c>
      <c r="G919" s="3">
        <f>E919*1.20458</f>
        <v>2526.0042600000002</v>
      </c>
      <c r="H919" s="6">
        <f t="shared" si="183"/>
        <v>-1810.4837400000001</v>
      </c>
      <c r="I919" s="26">
        <f t="shared" si="184"/>
        <v>0.58250000000000002</v>
      </c>
      <c r="J919" t="s">
        <v>45</v>
      </c>
      <c r="K919">
        <v>27</v>
      </c>
      <c r="L919" s="7">
        <f t="shared" si="185"/>
        <v>160.61066666666667</v>
      </c>
      <c r="M919" t="s">
        <v>38</v>
      </c>
      <c r="N919" t="s">
        <v>39</v>
      </c>
      <c r="O919">
        <v>1309237200</v>
      </c>
      <c r="P919">
        <v>1311310800</v>
      </c>
      <c r="Q919" s="15">
        <f t="shared" si="186"/>
        <v>41146.208333333336</v>
      </c>
      <c r="R919" s="11">
        <f t="shared" si="187"/>
        <v>41170.208333333336</v>
      </c>
      <c r="S919" t="b">
        <v>0</v>
      </c>
      <c r="T919" t="b">
        <v>1</v>
      </c>
      <c r="U919" t="s">
        <v>98</v>
      </c>
      <c r="V919" t="s">
        <v>2045</v>
      </c>
      <c r="W919" t="s">
        <v>2056</v>
      </c>
    </row>
    <row r="920" spans="1:23" x14ac:dyDescent="0.3">
      <c r="A920">
        <v>918</v>
      </c>
      <c r="B920" t="s">
        <v>1866</v>
      </c>
      <c r="C920" s="2" t="s">
        <v>1867</v>
      </c>
      <c r="D920" s="5">
        <v>3800</v>
      </c>
      <c r="E920" s="5">
        <v>9021</v>
      </c>
      <c r="F920" s="3">
        <f>D920*1.08452</f>
        <v>4121.1759999999995</v>
      </c>
      <c r="G920" s="3">
        <f>E920*1.08452</f>
        <v>9783.4549200000001</v>
      </c>
      <c r="H920" s="6">
        <f t="shared" si="183"/>
        <v>5662.2789200000007</v>
      </c>
      <c r="I920" s="26">
        <f t="shared" si="184"/>
        <v>2.373947368421053</v>
      </c>
      <c r="J920" t="s">
        <v>18</v>
      </c>
      <c r="K920">
        <v>156</v>
      </c>
      <c r="L920" s="7">
        <f t="shared" si="185"/>
        <v>26.417794871794868</v>
      </c>
      <c r="M920" t="s">
        <v>96</v>
      </c>
      <c r="N920" t="s">
        <v>97</v>
      </c>
      <c r="O920">
        <v>1343365200</v>
      </c>
      <c r="P920">
        <v>1344315600</v>
      </c>
      <c r="Q920" s="15">
        <f t="shared" si="186"/>
        <v>41541.208333333336</v>
      </c>
      <c r="R920" s="11">
        <f t="shared" si="187"/>
        <v>41552.208333333336</v>
      </c>
      <c r="S920" t="b">
        <v>0</v>
      </c>
      <c r="T920" t="b">
        <v>0</v>
      </c>
      <c r="U920" t="s">
        <v>131</v>
      </c>
      <c r="V920" t="s">
        <v>2051</v>
      </c>
      <c r="W920" t="s">
        <v>2060</v>
      </c>
    </row>
    <row r="921" spans="1:23" x14ac:dyDescent="0.3">
      <c r="A921">
        <v>919</v>
      </c>
      <c r="B921" t="s">
        <v>1868</v>
      </c>
      <c r="C921" s="2" t="s">
        <v>1869</v>
      </c>
      <c r="D921" s="5">
        <v>35600</v>
      </c>
      <c r="E921" s="5">
        <v>20915</v>
      </c>
      <c r="F921" s="3">
        <f>D921*0.6956</f>
        <v>24763.360000000001</v>
      </c>
      <c r="G921" s="3">
        <f>E921*0.6956</f>
        <v>14548.474</v>
      </c>
      <c r="H921" s="6">
        <f t="shared" si="183"/>
        <v>-10214.886</v>
      </c>
      <c r="I921" s="26">
        <f t="shared" si="184"/>
        <v>0.58750000000000002</v>
      </c>
      <c r="J921" t="s">
        <v>12</v>
      </c>
      <c r="K921">
        <v>225</v>
      </c>
      <c r="L921" s="7">
        <f t="shared" si="185"/>
        <v>110.05937777777778</v>
      </c>
      <c r="M921" t="s">
        <v>24</v>
      </c>
      <c r="N921" t="s">
        <v>25</v>
      </c>
      <c r="O921">
        <v>1507957200</v>
      </c>
      <c r="P921">
        <v>1510725600</v>
      </c>
      <c r="Q921" s="15">
        <f t="shared" si="186"/>
        <v>43446.208333333328</v>
      </c>
      <c r="R921" s="11">
        <f t="shared" si="187"/>
        <v>43478.25</v>
      </c>
      <c r="S921" t="b">
        <v>0</v>
      </c>
      <c r="T921" t="b">
        <v>1</v>
      </c>
      <c r="U921" t="s">
        <v>31</v>
      </c>
      <c r="V921" t="s">
        <v>2043</v>
      </c>
      <c r="W921" t="s">
        <v>2044</v>
      </c>
    </row>
    <row r="922" spans="1:23" x14ac:dyDescent="0.3">
      <c r="A922">
        <v>920</v>
      </c>
      <c r="B922" t="s">
        <v>1870</v>
      </c>
      <c r="C922" s="2" t="s">
        <v>1871</v>
      </c>
      <c r="D922" s="5">
        <v>5300</v>
      </c>
      <c r="E922" s="5">
        <v>9676</v>
      </c>
      <c r="F922">
        <f t="shared" ref="F922:G925" si="191">D922</f>
        <v>5300</v>
      </c>
      <c r="G922">
        <f t="shared" si="191"/>
        <v>9676</v>
      </c>
      <c r="H922" s="6">
        <f t="shared" si="183"/>
        <v>4376</v>
      </c>
      <c r="I922" s="26">
        <f t="shared" si="184"/>
        <v>1.8256603773584905</v>
      </c>
      <c r="J922" t="s">
        <v>18</v>
      </c>
      <c r="K922">
        <v>255</v>
      </c>
      <c r="L922" s="7">
        <f t="shared" si="185"/>
        <v>20.784313725490197</v>
      </c>
      <c r="M922" t="s">
        <v>19</v>
      </c>
      <c r="N922" t="s">
        <v>20</v>
      </c>
      <c r="O922">
        <v>1549519200</v>
      </c>
      <c r="P922">
        <v>1551247200</v>
      </c>
      <c r="Q922" s="15">
        <f t="shared" si="186"/>
        <v>43927.25</v>
      </c>
      <c r="R922" s="11">
        <f t="shared" si="187"/>
        <v>43947.25</v>
      </c>
      <c r="S922" t="b">
        <v>1</v>
      </c>
      <c r="T922" t="b">
        <v>0</v>
      </c>
      <c r="U922" t="s">
        <v>69</v>
      </c>
      <c r="V922" t="s">
        <v>2045</v>
      </c>
      <c r="W922" t="s">
        <v>2053</v>
      </c>
    </row>
    <row r="923" spans="1:23" x14ac:dyDescent="0.3">
      <c r="A923">
        <v>921</v>
      </c>
      <c r="B923" t="s">
        <v>1872</v>
      </c>
      <c r="C923" s="2" t="s">
        <v>1873</v>
      </c>
      <c r="D923" s="5">
        <v>160400</v>
      </c>
      <c r="E923" s="5">
        <v>1210</v>
      </c>
      <c r="F923">
        <f t="shared" si="191"/>
        <v>160400</v>
      </c>
      <c r="G923">
        <f t="shared" si="191"/>
        <v>1210</v>
      </c>
      <c r="H923" s="6">
        <f t="shared" si="183"/>
        <v>-159190</v>
      </c>
      <c r="I923" s="26">
        <f t="shared" si="184"/>
        <v>7.5436408977556111E-3</v>
      </c>
      <c r="J923" t="s">
        <v>12</v>
      </c>
      <c r="K923">
        <v>38</v>
      </c>
      <c r="L923" s="7">
        <f t="shared" si="185"/>
        <v>4221.0526315789475</v>
      </c>
      <c r="M923" t="s">
        <v>19</v>
      </c>
      <c r="N923" t="s">
        <v>20</v>
      </c>
      <c r="O923">
        <v>1329026400</v>
      </c>
      <c r="P923">
        <v>1330236000</v>
      </c>
      <c r="Q923" s="15">
        <f t="shared" si="186"/>
        <v>41375.25</v>
      </c>
      <c r="R923" s="11">
        <f t="shared" si="187"/>
        <v>41389.25</v>
      </c>
      <c r="S923" t="b">
        <v>0</v>
      </c>
      <c r="T923" t="b">
        <v>0</v>
      </c>
      <c r="U923" t="s">
        <v>26</v>
      </c>
      <c r="V923" t="s">
        <v>2041</v>
      </c>
      <c r="W923" t="s">
        <v>2042</v>
      </c>
    </row>
    <row r="924" spans="1:23" x14ac:dyDescent="0.3">
      <c r="A924">
        <v>922</v>
      </c>
      <c r="B924" t="s">
        <v>1874</v>
      </c>
      <c r="C924" s="2" t="s">
        <v>1875</v>
      </c>
      <c r="D924" s="5">
        <v>51400</v>
      </c>
      <c r="E924" s="5">
        <v>90440</v>
      </c>
      <c r="F924">
        <f t="shared" si="191"/>
        <v>51400</v>
      </c>
      <c r="G924">
        <f t="shared" si="191"/>
        <v>90440</v>
      </c>
      <c r="H924" s="6">
        <f t="shared" si="183"/>
        <v>39040</v>
      </c>
      <c r="I924" s="26">
        <f t="shared" si="184"/>
        <v>1.7595330739299611</v>
      </c>
      <c r="J924" t="s">
        <v>18</v>
      </c>
      <c r="K924">
        <v>2261</v>
      </c>
      <c r="L924" s="7">
        <f t="shared" si="185"/>
        <v>22.733303847854931</v>
      </c>
      <c r="M924" t="s">
        <v>19</v>
      </c>
      <c r="N924" t="s">
        <v>20</v>
      </c>
      <c r="O924">
        <v>1544335200</v>
      </c>
      <c r="P924">
        <v>1545112800</v>
      </c>
      <c r="Q924" s="15">
        <f t="shared" si="186"/>
        <v>43867.25</v>
      </c>
      <c r="R924" s="11">
        <f t="shared" si="187"/>
        <v>43876.25</v>
      </c>
      <c r="S924" t="b">
        <v>0</v>
      </c>
      <c r="T924" t="b">
        <v>1</v>
      </c>
      <c r="U924" t="s">
        <v>317</v>
      </c>
      <c r="V924" t="s">
        <v>2039</v>
      </c>
      <c r="W924" t="s">
        <v>2066</v>
      </c>
    </row>
    <row r="925" spans="1:23" x14ac:dyDescent="0.3">
      <c r="A925">
        <v>923</v>
      </c>
      <c r="B925" t="s">
        <v>1876</v>
      </c>
      <c r="C925" s="2" t="s">
        <v>1877</v>
      </c>
      <c r="D925" s="5">
        <v>1700</v>
      </c>
      <c r="E925" s="5">
        <v>4044</v>
      </c>
      <c r="F925">
        <f t="shared" si="191"/>
        <v>1700</v>
      </c>
      <c r="G925">
        <f t="shared" si="191"/>
        <v>4044</v>
      </c>
      <c r="H925" s="6">
        <f t="shared" si="183"/>
        <v>2344</v>
      </c>
      <c r="I925" s="26">
        <f t="shared" si="184"/>
        <v>2.3788235294117648</v>
      </c>
      <c r="J925" t="s">
        <v>18</v>
      </c>
      <c r="K925">
        <v>40</v>
      </c>
      <c r="L925" s="7">
        <f t="shared" si="185"/>
        <v>42.5</v>
      </c>
      <c r="M925" t="s">
        <v>19</v>
      </c>
      <c r="N925" t="s">
        <v>20</v>
      </c>
      <c r="O925">
        <v>1279083600</v>
      </c>
      <c r="P925">
        <v>1279170000</v>
      </c>
      <c r="Q925" s="15">
        <f t="shared" si="186"/>
        <v>40797.208333333336</v>
      </c>
      <c r="R925" s="11">
        <f t="shared" si="187"/>
        <v>40798.208333333336</v>
      </c>
      <c r="S925" t="b">
        <v>0</v>
      </c>
      <c r="T925" t="b">
        <v>0</v>
      </c>
      <c r="U925" t="s">
        <v>31</v>
      </c>
      <c r="V925" t="s">
        <v>2043</v>
      </c>
      <c r="W925" t="s">
        <v>2044</v>
      </c>
    </row>
    <row r="926" spans="1:23" x14ac:dyDescent="0.3">
      <c r="A926">
        <v>924</v>
      </c>
      <c r="B926" t="s">
        <v>1878</v>
      </c>
      <c r="C926" s="2" t="s">
        <v>1879</v>
      </c>
      <c r="D926" s="5">
        <v>39400</v>
      </c>
      <c r="E926" s="5">
        <v>192292</v>
      </c>
      <c r="F926" s="3">
        <f>D926*1.07255</f>
        <v>42258.469999999994</v>
      </c>
      <c r="G926" s="3">
        <f>E926*1.07255</f>
        <v>206242.78459999998</v>
      </c>
      <c r="H926" s="6">
        <f t="shared" si="183"/>
        <v>163984.31459999998</v>
      </c>
      <c r="I926" s="26">
        <f t="shared" si="184"/>
        <v>4.8805076142131982</v>
      </c>
      <c r="J926" t="s">
        <v>18</v>
      </c>
      <c r="K926">
        <v>2289</v>
      </c>
      <c r="L926" s="7">
        <f t="shared" si="185"/>
        <v>18.461542158147662</v>
      </c>
      <c r="M926" t="s">
        <v>105</v>
      </c>
      <c r="N926" t="s">
        <v>106</v>
      </c>
      <c r="O926">
        <v>1572498000</v>
      </c>
      <c r="P926">
        <v>1573452000</v>
      </c>
      <c r="Q926" s="15">
        <f t="shared" si="186"/>
        <v>44193.208333333328</v>
      </c>
      <c r="R926" s="11">
        <f t="shared" si="187"/>
        <v>44204.25</v>
      </c>
      <c r="S926" t="b">
        <v>0</v>
      </c>
      <c r="T926" t="b">
        <v>0</v>
      </c>
      <c r="U926" t="s">
        <v>31</v>
      </c>
      <c r="V926" t="s">
        <v>2043</v>
      </c>
      <c r="W926" t="s">
        <v>2044</v>
      </c>
    </row>
    <row r="927" spans="1:23" ht="31.2" x14ac:dyDescent="0.3">
      <c r="A927">
        <v>925</v>
      </c>
      <c r="B927" t="s">
        <v>1880</v>
      </c>
      <c r="C927" s="2" t="s">
        <v>1881</v>
      </c>
      <c r="D927" s="5">
        <v>3000</v>
      </c>
      <c r="E927" s="5">
        <v>6722</v>
      </c>
      <c r="F927">
        <f t="shared" ref="F927:G929" si="192">D927</f>
        <v>3000</v>
      </c>
      <c r="G927">
        <f t="shared" si="192"/>
        <v>6722</v>
      </c>
      <c r="H927" s="6">
        <f t="shared" si="183"/>
        <v>3722</v>
      </c>
      <c r="I927" s="26">
        <f t="shared" si="184"/>
        <v>2.2406666666666668</v>
      </c>
      <c r="J927" t="s">
        <v>18</v>
      </c>
      <c r="K927">
        <v>65</v>
      </c>
      <c r="L927" s="7">
        <f t="shared" si="185"/>
        <v>46.153846153846153</v>
      </c>
      <c r="M927" t="s">
        <v>19</v>
      </c>
      <c r="N927" t="s">
        <v>20</v>
      </c>
      <c r="O927">
        <v>1506056400</v>
      </c>
      <c r="P927">
        <v>1507093200</v>
      </c>
      <c r="Q927" s="15">
        <f t="shared" si="186"/>
        <v>43424.208333333328</v>
      </c>
      <c r="R927" s="11">
        <f t="shared" si="187"/>
        <v>43436.208333333328</v>
      </c>
      <c r="S927" t="b">
        <v>0</v>
      </c>
      <c r="T927" t="b">
        <v>0</v>
      </c>
      <c r="U927" t="s">
        <v>31</v>
      </c>
      <c r="V927" t="s">
        <v>2043</v>
      </c>
      <c r="W927" t="s">
        <v>2044</v>
      </c>
    </row>
    <row r="928" spans="1:23" x14ac:dyDescent="0.3">
      <c r="A928">
        <v>926</v>
      </c>
      <c r="B928" t="s">
        <v>1882</v>
      </c>
      <c r="C928" s="2" t="s">
        <v>1883</v>
      </c>
      <c r="D928" s="5">
        <v>8700</v>
      </c>
      <c r="E928" s="5">
        <v>1577</v>
      </c>
      <c r="F928">
        <f t="shared" si="192"/>
        <v>8700</v>
      </c>
      <c r="G928">
        <f t="shared" si="192"/>
        <v>1577</v>
      </c>
      <c r="H928" s="6">
        <f t="shared" si="183"/>
        <v>-7123</v>
      </c>
      <c r="I928" s="26">
        <f t="shared" si="184"/>
        <v>0.18126436781609195</v>
      </c>
      <c r="J928" t="s">
        <v>12</v>
      </c>
      <c r="K928">
        <v>15</v>
      </c>
      <c r="L928" s="7">
        <f t="shared" si="185"/>
        <v>580</v>
      </c>
      <c r="M928" t="s">
        <v>19</v>
      </c>
      <c r="N928" t="s">
        <v>20</v>
      </c>
      <c r="O928">
        <v>1463029200</v>
      </c>
      <c r="P928">
        <v>1463374800</v>
      </c>
      <c r="Q928" s="15">
        <f t="shared" si="186"/>
        <v>42926.208333333328</v>
      </c>
      <c r="R928" s="11">
        <f t="shared" si="187"/>
        <v>42930.208333333328</v>
      </c>
      <c r="S928" t="b">
        <v>0</v>
      </c>
      <c r="T928" t="b">
        <v>0</v>
      </c>
      <c r="U928" t="s">
        <v>15</v>
      </c>
      <c r="V928" t="s">
        <v>2037</v>
      </c>
      <c r="W928" t="s">
        <v>2038</v>
      </c>
    </row>
    <row r="929" spans="1:23" x14ac:dyDescent="0.3">
      <c r="A929">
        <v>927</v>
      </c>
      <c r="B929" t="s">
        <v>1884</v>
      </c>
      <c r="C929" s="2" t="s">
        <v>1885</v>
      </c>
      <c r="D929" s="5">
        <v>7200</v>
      </c>
      <c r="E929" s="5">
        <v>3301</v>
      </c>
      <c r="F929">
        <f t="shared" si="192"/>
        <v>7200</v>
      </c>
      <c r="G929">
        <f t="shared" si="192"/>
        <v>3301</v>
      </c>
      <c r="H929" s="6">
        <f t="shared" si="183"/>
        <v>-3899</v>
      </c>
      <c r="I929" s="26">
        <f t="shared" si="184"/>
        <v>0.45847222222222223</v>
      </c>
      <c r="J929" t="s">
        <v>12</v>
      </c>
      <c r="K929">
        <v>37</v>
      </c>
      <c r="L929" s="7">
        <f t="shared" si="185"/>
        <v>194.59459459459458</v>
      </c>
      <c r="M929" t="s">
        <v>19</v>
      </c>
      <c r="N929" t="s">
        <v>20</v>
      </c>
      <c r="O929">
        <v>1342069200</v>
      </c>
      <c r="P929">
        <v>1344574800</v>
      </c>
      <c r="Q929" s="15">
        <f t="shared" si="186"/>
        <v>41526.208333333336</v>
      </c>
      <c r="R929" s="11">
        <f t="shared" si="187"/>
        <v>41555.208333333336</v>
      </c>
      <c r="S929" t="b">
        <v>0</v>
      </c>
      <c r="T929" t="b">
        <v>0</v>
      </c>
      <c r="U929" t="s">
        <v>31</v>
      </c>
      <c r="V929" t="s">
        <v>2043</v>
      </c>
      <c r="W929" t="s">
        <v>2044</v>
      </c>
    </row>
    <row r="930" spans="1:23" x14ac:dyDescent="0.3">
      <c r="A930">
        <v>928</v>
      </c>
      <c r="B930" t="s">
        <v>1886</v>
      </c>
      <c r="C930" s="2" t="s">
        <v>1887</v>
      </c>
      <c r="D930" s="5">
        <v>167400</v>
      </c>
      <c r="E930" s="5">
        <v>196386</v>
      </c>
      <c r="F930" s="3">
        <f>D930*1.07255</f>
        <v>179544.87</v>
      </c>
      <c r="G930" s="3">
        <f>E930*1.07255</f>
        <v>210633.80429999999</v>
      </c>
      <c r="H930" s="6">
        <f t="shared" si="183"/>
        <v>31088.934299999994</v>
      </c>
      <c r="I930" s="26">
        <f t="shared" si="184"/>
        <v>1.1731541218637993</v>
      </c>
      <c r="J930" t="s">
        <v>18</v>
      </c>
      <c r="K930">
        <v>3777</v>
      </c>
      <c r="L930" s="7">
        <f t="shared" si="185"/>
        <v>47.536370135027802</v>
      </c>
      <c r="M930" t="s">
        <v>105</v>
      </c>
      <c r="N930" t="s">
        <v>106</v>
      </c>
      <c r="O930">
        <v>1388296800</v>
      </c>
      <c r="P930">
        <v>1389074400</v>
      </c>
      <c r="Q930" s="15">
        <f t="shared" si="186"/>
        <v>42061.25</v>
      </c>
      <c r="R930" s="11">
        <f t="shared" si="187"/>
        <v>42070.25</v>
      </c>
      <c r="S930" t="b">
        <v>0</v>
      </c>
      <c r="T930" t="b">
        <v>0</v>
      </c>
      <c r="U930" t="s">
        <v>26</v>
      </c>
      <c r="V930" t="s">
        <v>2041</v>
      </c>
      <c r="W930" t="s">
        <v>2042</v>
      </c>
    </row>
    <row r="931" spans="1:23" x14ac:dyDescent="0.3">
      <c r="A931">
        <v>929</v>
      </c>
      <c r="B931" t="s">
        <v>1888</v>
      </c>
      <c r="C931" s="2" t="s">
        <v>1889</v>
      </c>
      <c r="D931" s="5">
        <v>5500</v>
      </c>
      <c r="E931" s="5">
        <v>11952</v>
      </c>
      <c r="F931" s="3">
        <f>D931*1.20458</f>
        <v>6625.19</v>
      </c>
      <c r="G931" s="3">
        <f>E931*1.20458</f>
        <v>14397.140159999999</v>
      </c>
      <c r="H931" s="6">
        <f t="shared" si="183"/>
        <v>7771.9501599999994</v>
      </c>
      <c r="I931" s="26">
        <f t="shared" si="184"/>
        <v>2.173090909090909</v>
      </c>
      <c r="J931" t="s">
        <v>18</v>
      </c>
      <c r="K931">
        <v>184</v>
      </c>
      <c r="L931" s="7">
        <f t="shared" si="185"/>
        <v>36.006467391304348</v>
      </c>
      <c r="M931" t="s">
        <v>38</v>
      </c>
      <c r="N931" t="s">
        <v>39</v>
      </c>
      <c r="O931">
        <v>1493787600</v>
      </c>
      <c r="P931">
        <v>1494997200</v>
      </c>
      <c r="Q931" s="15">
        <f t="shared" si="186"/>
        <v>43282.208333333328</v>
      </c>
      <c r="R931" s="11">
        <f t="shared" si="187"/>
        <v>43296.208333333328</v>
      </c>
      <c r="S931" t="b">
        <v>0</v>
      </c>
      <c r="T931" t="b">
        <v>0</v>
      </c>
      <c r="U931" t="s">
        <v>31</v>
      </c>
      <c r="V931" t="s">
        <v>2043</v>
      </c>
      <c r="W931" t="s">
        <v>2044</v>
      </c>
    </row>
    <row r="932" spans="1:23" x14ac:dyDescent="0.3">
      <c r="A932">
        <v>930</v>
      </c>
      <c r="B932" t="s">
        <v>1890</v>
      </c>
      <c r="C932" s="2" t="s">
        <v>1891</v>
      </c>
      <c r="D932" s="5">
        <v>3500</v>
      </c>
      <c r="E932" s="5">
        <v>3930</v>
      </c>
      <c r="F932">
        <f t="shared" ref="F932:F941" si="193">D932</f>
        <v>3500</v>
      </c>
      <c r="G932">
        <f t="shared" ref="G932:G941" si="194">E932</f>
        <v>3930</v>
      </c>
      <c r="H932" s="6">
        <f t="shared" si="183"/>
        <v>430</v>
      </c>
      <c r="I932" s="26">
        <f t="shared" si="184"/>
        <v>1.1228571428571428</v>
      </c>
      <c r="J932" t="s">
        <v>18</v>
      </c>
      <c r="K932">
        <v>85</v>
      </c>
      <c r="L932" s="7">
        <f t="shared" si="185"/>
        <v>41.176470588235297</v>
      </c>
      <c r="M932" t="s">
        <v>19</v>
      </c>
      <c r="N932" t="s">
        <v>20</v>
      </c>
      <c r="O932">
        <v>1424844000</v>
      </c>
      <c r="P932">
        <v>1425448800</v>
      </c>
      <c r="Q932" s="15">
        <f t="shared" si="186"/>
        <v>42484.25</v>
      </c>
      <c r="R932" s="11">
        <f t="shared" si="187"/>
        <v>42491.25</v>
      </c>
      <c r="S932" t="b">
        <v>0</v>
      </c>
      <c r="T932" t="b">
        <v>1</v>
      </c>
      <c r="U932" t="s">
        <v>31</v>
      </c>
      <c r="V932" t="s">
        <v>2043</v>
      </c>
      <c r="W932" t="s">
        <v>2044</v>
      </c>
    </row>
    <row r="933" spans="1:23" x14ac:dyDescent="0.3">
      <c r="A933">
        <v>931</v>
      </c>
      <c r="B933" t="s">
        <v>1892</v>
      </c>
      <c r="C933" s="2" t="s">
        <v>1893</v>
      </c>
      <c r="D933" s="5">
        <v>7900</v>
      </c>
      <c r="E933" s="5">
        <v>5729</v>
      </c>
      <c r="F933">
        <f t="shared" si="193"/>
        <v>7900</v>
      </c>
      <c r="G933">
        <f t="shared" si="194"/>
        <v>5729</v>
      </c>
      <c r="H933" s="6">
        <f t="shared" si="183"/>
        <v>-2171</v>
      </c>
      <c r="I933" s="26">
        <f t="shared" si="184"/>
        <v>0.72518987341772156</v>
      </c>
      <c r="J933" t="s">
        <v>12</v>
      </c>
      <c r="K933">
        <v>112</v>
      </c>
      <c r="L933" s="7">
        <f t="shared" si="185"/>
        <v>70.535714285714292</v>
      </c>
      <c r="M933" t="s">
        <v>19</v>
      </c>
      <c r="N933" t="s">
        <v>20</v>
      </c>
      <c r="O933">
        <v>1403931600</v>
      </c>
      <c r="P933">
        <v>1404104400</v>
      </c>
      <c r="Q933" s="15">
        <f t="shared" si="186"/>
        <v>42242.208333333336</v>
      </c>
      <c r="R933" s="11">
        <f t="shared" si="187"/>
        <v>42244.208333333336</v>
      </c>
      <c r="S933" t="b">
        <v>0</v>
      </c>
      <c r="T933" t="b">
        <v>1</v>
      </c>
      <c r="U933" t="s">
        <v>31</v>
      </c>
      <c r="V933" t="s">
        <v>2043</v>
      </c>
      <c r="W933" t="s">
        <v>2044</v>
      </c>
    </row>
    <row r="934" spans="1:23" x14ac:dyDescent="0.3">
      <c r="A934">
        <v>932</v>
      </c>
      <c r="B934" t="s">
        <v>1894</v>
      </c>
      <c r="C934" s="2" t="s">
        <v>1895</v>
      </c>
      <c r="D934" s="5">
        <v>2300</v>
      </c>
      <c r="E934" s="5">
        <v>4883</v>
      </c>
      <c r="F934">
        <f t="shared" si="193"/>
        <v>2300</v>
      </c>
      <c r="G934">
        <f t="shared" si="194"/>
        <v>4883</v>
      </c>
      <c r="H934" s="6">
        <f t="shared" si="183"/>
        <v>2583</v>
      </c>
      <c r="I934" s="26">
        <f t="shared" si="184"/>
        <v>2.1230434782608696</v>
      </c>
      <c r="J934" t="s">
        <v>18</v>
      </c>
      <c r="K934">
        <v>144</v>
      </c>
      <c r="L934" s="7">
        <f t="shared" si="185"/>
        <v>15.972222222222221</v>
      </c>
      <c r="M934" t="s">
        <v>19</v>
      </c>
      <c r="N934" t="s">
        <v>20</v>
      </c>
      <c r="O934">
        <v>1394514000</v>
      </c>
      <c r="P934">
        <v>1394773200</v>
      </c>
      <c r="Q934" s="15">
        <f t="shared" si="186"/>
        <v>42133.208333333336</v>
      </c>
      <c r="R934" s="11">
        <f t="shared" si="187"/>
        <v>42136.208333333336</v>
      </c>
      <c r="S934" t="b">
        <v>0</v>
      </c>
      <c r="T934" t="b">
        <v>0</v>
      </c>
      <c r="U934" t="s">
        <v>21</v>
      </c>
      <c r="V934" t="s">
        <v>2039</v>
      </c>
      <c r="W934" t="s">
        <v>2040</v>
      </c>
    </row>
    <row r="935" spans="1:23" x14ac:dyDescent="0.3">
      <c r="A935">
        <v>933</v>
      </c>
      <c r="B935" t="s">
        <v>1896</v>
      </c>
      <c r="C935" s="2" t="s">
        <v>1897</v>
      </c>
      <c r="D935" s="5">
        <v>73000</v>
      </c>
      <c r="E935" s="5">
        <v>175015</v>
      </c>
      <c r="F935">
        <f t="shared" si="193"/>
        <v>73000</v>
      </c>
      <c r="G935">
        <f t="shared" si="194"/>
        <v>175015</v>
      </c>
      <c r="H935" s="6">
        <f t="shared" si="183"/>
        <v>102015</v>
      </c>
      <c r="I935" s="26">
        <f t="shared" si="184"/>
        <v>2.3974657534246577</v>
      </c>
      <c r="J935" t="s">
        <v>18</v>
      </c>
      <c r="K935">
        <v>1902</v>
      </c>
      <c r="L935" s="7">
        <f t="shared" si="185"/>
        <v>38.380651945320714</v>
      </c>
      <c r="M935" t="s">
        <v>19</v>
      </c>
      <c r="N935" t="s">
        <v>20</v>
      </c>
      <c r="O935">
        <v>1365397200</v>
      </c>
      <c r="P935">
        <v>1366520400</v>
      </c>
      <c r="Q935" s="15">
        <f t="shared" si="186"/>
        <v>41796.208333333336</v>
      </c>
      <c r="R935" s="11">
        <f t="shared" si="187"/>
        <v>41809.208333333336</v>
      </c>
      <c r="S935" t="b">
        <v>0</v>
      </c>
      <c r="T935" t="b">
        <v>0</v>
      </c>
      <c r="U935" t="s">
        <v>31</v>
      </c>
      <c r="V935" t="s">
        <v>2043</v>
      </c>
      <c r="W935" t="s">
        <v>2044</v>
      </c>
    </row>
    <row r="936" spans="1:23" x14ac:dyDescent="0.3">
      <c r="A936">
        <v>934</v>
      </c>
      <c r="B936" t="s">
        <v>1898</v>
      </c>
      <c r="C936" s="2" t="s">
        <v>1899</v>
      </c>
      <c r="D936" s="5">
        <v>6200</v>
      </c>
      <c r="E936" s="5">
        <v>11280</v>
      </c>
      <c r="F936">
        <f t="shared" si="193"/>
        <v>6200</v>
      </c>
      <c r="G936">
        <f t="shared" si="194"/>
        <v>11280</v>
      </c>
      <c r="H936" s="6">
        <f t="shared" si="183"/>
        <v>5080</v>
      </c>
      <c r="I936" s="26">
        <f t="shared" si="184"/>
        <v>1.8193548387096774</v>
      </c>
      <c r="J936" t="s">
        <v>18</v>
      </c>
      <c r="K936">
        <v>105</v>
      </c>
      <c r="L936" s="7">
        <f t="shared" si="185"/>
        <v>59.047619047619051</v>
      </c>
      <c r="M936" t="s">
        <v>19</v>
      </c>
      <c r="N936" t="s">
        <v>20</v>
      </c>
      <c r="O936">
        <v>1456120800</v>
      </c>
      <c r="P936">
        <v>1456639200</v>
      </c>
      <c r="Q936" s="15">
        <f t="shared" si="186"/>
        <v>42846.25</v>
      </c>
      <c r="R936" s="11">
        <f t="shared" si="187"/>
        <v>42852.25</v>
      </c>
      <c r="S936" t="b">
        <v>0</v>
      </c>
      <c r="T936" t="b">
        <v>0</v>
      </c>
      <c r="U936" t="s">
        <v>31</v>
      </c>
      <c r="V936" t="s">
        <v>2043</v>
      </c>
      <c r="W936" t="s">
        <v>2044</v>
      </c>
    </row>
    <row r="937" spans="1:23" ht="31.2" x14ac:dyDescent="0.3">
      <c r="A937">
        <v>935</v>
      </c>
      <c r="B937" t="s">
        <v>1900</v>
      </c>
      <c r="C937" s="2" t="s">
        <v>1901</v>
      </c>
      <c r="D937" s="5">
        <v>6100</v>
      </c>
      <c r="E937" s="5">
        <v>10012</v>
      </c>
      <c r="F937">
        <f t="shared" si="193"/>
        <v>6100</v>
      </c>
      <c r="G937">
        <f t="shared" si="194"/>
        <v>10012</v>
      </c>
      <c r="H937" s="6">
        <f t="shared" si="183"/>
        <v>3912</v>
      </c>
      <c r="I937" s="26">
        <f t="shared" si="184"/>
        <v>1.6413114754098361</v>
      </c>
      <c r="J937" t="s">
        <v>18</v>
      </c>
      <c r="K937">
        <v>132</v>
      </c>
      <c r="L937" s="7">
        <f t="shared" si="185"/>
        <v>46.212121212121211</v>
      </c>
      <c r="M937" t="s">
        <v>19</v>
      </c>
      <c r="N937" t="s">
        <v>20</v>
      </c>
      <c r="O937">
        <v>1437714000</v>
      </c>
      <c r="P937">
        <v>1438318800</v>
      </c>
      <c r="Q937" s="15">
        <f t="shared" si="186"/>
        <v>42633.208333333328</v>
      </c>
      <c r="R937" s="11">
        <f t="shared" si="187"/>
        <v>42640.208333333328</v>
      </c>
      <c r="S937" t="b">
        <v>0</v>
      </c>
      <c r="T937" t="b">
        <v>0</v>
      </c>
      <c r="U937" t="s">
        <v>31</v>
      </c>
      <c r="V937" t="s">
        <v>2043</v>
      </c>
      <c r="W937" t="s">
        <v>2044</v>
      </c>
    </row>
    <row r="938" spans="1:23" x14ac:dyDescent="0.3">
      <c r="A938">
        <v>936</v>
      </c>
      <c r="B938" t="s">
        <v>1244</v>
      </c>
      <c r="C938" s="2" t="s">
        <v>1902</v>
      </c>
      <c r="D938" s="5">
        <v>103200</v>
      </c>
      <c r="E938" s="5">
        <v>1690</v>
      </c>
      <c r="F938">
        <f t="shared" si="193"/>
        <v>103200</v>
      </c>
      <c r="G938">
        <f t="shared" si="194"/>
        <v>1690</v>
      </c>
      <c r="H938" s="6">
        <f t="shared" si="183"/>
        <v>-101510</v>
      </c>
      <c r="I938" s="26">
        <f t="shared" si="184"/>
        <v>1.6375968992248063E-2</v>
      </c>
      <c r="J938" t="s">
        <v>12</v>
      </c>
      <c r="K938">
        <v>21</v>
      </c>
      <c r="L938" s="7">
        <f t="shared" si="185"/>
        <v>4914.2857142857147</v>
      </c>
      <c r="M938" t="s">
        <v>19</v>
      </c>
      <c r="N938" t="s">
        <v>20</v>
      </c>
      <c r="O938">
        <v>1563771600</v>
      </c>
      <c r="P938">
        <v>1564030800</v>
      </c>
      <c r="Q938" s="15">
        <f t="shared" si="186"/>
        <v>44092.208333333328</v>
      </c>
      <c r="R938" s="11">
        <f t="shared" si="187"/>
        <v>44095.208333333328</v>
      </c>
      <c r="S938" t="b">
        <v>1</v>
      </c>
      <c r="T938" t="b">
        <v>0</v>
      </c>
      <c r="U938" t="s">
        <v>31</v>
      </c>
      <c r="V938" t="s">
        <v>2043</v>
      </c>
      <c r="W938" t="s">
        <v>2044</v>
      </c>
    </row>
    <row r="939" spans="1:23" x14ac:dyDescent="0.3">
      <c r="A939">
        <v>937</v>
      </c>
      <c r="B939" t="s">
        <v>1903</v>
      </c>
      <c r="C939" s="2" t="s">
        <v>1904</v>
      </c>
      <c r="D939" s="5">
        <v>171000</v>
      </c>
      <c r="E939" s="5">
        <v>84891</v>
      </c>
      <c r="F939">
        <f t="shared" si="193"/>
        <v>171000</v>
      </c>
      <c r="G939">
        <f t="shared" si="194"/>
        <v>84891</v>
      </c>
      <c r="H939" s="6">
        <f t="shared" si="183"/>
        <v>-86109</v>
      </c>
      <c r="I939" s="26">
        <f t="shared" si="184"/>
        <v>0.49643859649122807</v>
      </c>
      <c r="J939" t="s">
        <v>72</v>
      </c>
      <c r="K939">
        <v>976</v>
      </c>
      <c r="L939" s="7">
        <f t="shared" si="185"/>
        <v>175.20491803278688</v>
      </c>
      <c r="M939" t="s">
        <v>19</v>
      </c>
      <c r="N939" t="s">
        <v>20</v>
      </c>
      <c r="O939">
        <v>1448517600</v>
      </c>
      <c r="P939">
        <v>1449295200</v>
      </c>
      <c r="Q939" s="15">
        <f t="shared" si="186"/>
        <v>42758.25</v>
      </c>
      <c r="R939" s="11">
        <f t="shared" si="187"/>
        <v>42767.25</v>
      </c>
      <c r="S939" t="b">
        <v>0</v>
      </c>
      <c r="T939" t="b">
        <v>0</v>
      </c>
      <c r="U939" t="s">
        <v>40</v>
      </c>
      <c r="V939" t="s">
        <v>2045</v>
      </c>
      <c r="W939" t="s">
        <v>2046</v>
      </c>
    </row>
    <row r="940" spans="1:23" x14ac:dyDescent="0.3">
      <c r="A940">
        <v>938</v>
      </c>
      <c r="B940" t="s">
        <v>1905</v>
      </c>
      <c r="C940" s="2" t="s">
        <v>1906</v>
      </c>
      <c r="D940" s="5">
        <v>9200</v>
      </c>
      <c r="E940" s="5">
        <v>10093</v>
      </c>
      <c r="F940">
        <f t="shared" si="193"/>
        <v>9200</v>
      </c>
      <c r="G940">
        <f t="shared" si="194"/>
        <v>10093</v>
      </c>
      <c r="H940" s="6">
        <f t="shared" si="183"/>
        <v>893</v>
      </c>
      <c r="I940" s="26">
        <f t="shared" si="184"/>
        <v>1.0970652173913042</v>
      </c>
      <c r="J940" t="s">
        <v>18</v>
      </c>
      <c r="K940">
        <v>96</v>
      </c>
      <c r="L940" s="7">
        <f t="shared" si="185"/>
        <v>95.833333333333329</v>
      </c>
      <c r="M940" t="s">
        <v>19</v>
      </c>
      <c r="N940" t="s">
        <v>20</v>
      </c>
      <c r="O940">
        <v>1528779600</v>
      </c>
      <c r="P940">
        <v>1531890000</v>
      </c>
      <c r="Q940" s="15">
        <f t="shared" si="186"/>
        <v>43687.208333333328</v>
      </c>
      <c r="R940" s="11">
        <f t="shared" si="187"/>
        <v>43723.208333333328</v>
      </c>
      <c r="S940" t="b">
        <v>0</v>
      </c>
      <c r="T940" t="b">
        <v>1</v>
      </c>
      <c r="U940" t="s">
        <v>117</v>
      </c>
      <c r="V940" t="s">
        <v>2051</v>
      </c>
      <c r="W940" t="s">
        <v>2057</v>
      </c>
    </row>
    <row r="941" spans="1:23" ht="31.2" x14ac:dyDescent="0.3">
      <c r="A941">
        <v>939</v>
      </c>
      <c r="B941" t="s">
        <v>1907</v>
      </c>
      <c r="C941" s="2" t="s">
        <v>1908</v>
      </c>
      <c r="D941" s="5">
        <v>7800</v>
      </c>
      <c r="E941" s="5">
        <v>3839</v>
      </c>
      <c r="F941">
        <f t="shared" si="193"/>
        <v>7800</v>
      </c>
      <c r="G941">
        <f t="shared" si="194"/>
        <v>3839</v>
      </c>
      <c r="H941" s="6">
        <f t="shared" si="183"/>
        <v>-3961</v>
      </c>
      <c r="I941" s="26">
        <f t="shared" si="184"/>
        <v>0.49217948717948717</v>
      </c>
      <c r="J941" t="s">
        <v>12</v>
      </c>
      <c r="K941">
        <v>67</v>
      </c>
      <c r="L941" s="7">
        <f t="shared" si="185"/>
        <v>116.41791044776119</v>
      </c>
      <c r="M941" t="s">
        <v>19</v>
      </c>
      <c r="N941" t="s">
        <v>20</v>
      </c>
      <c r="O941">
        <v>1304744400</v>
      </c>
      <c r="P941">
        <v>1306213200</v>
      </c>
      <c r="Q941" s="15">
        <f t="shared" si="186"/>
        <v>41094.208333333336</v>
      </c>
      <c r="R941" s="11">
        <f t="shared" si="187"/>
        <v>41111.208333333336</v>
      </c>
      <c r="S941" t="b">
        <v>0</v>
      </c>
      <c r="T941" t="b">
        <v>1</v>
      </c>
      <c r="U941" t="s">
        <v>87</v>
      </c>
      <c r="V941" t="s">
        <v>2054</v>
      </c>
      <c r="W941" t="s">
        <v>2055</v>
      </c>
    </row>
    <row r="942" spans="1:23" x14ac:dyDescent="0.3">
      <c r="A942">
        <v>940</v>
      </c>
      <c r="B942" t="s">
        <v>1909</v>
      </c>
      <c r="C942" s="2" t="s">
        <v>1910</v>
      </c>
      <c r="D942" s="5">
        <v>9900</v>
      </c>
      <c r="E942" s="5">
        <v>6161</v>
      </c>
      <c r="F942" s="3">
        <f>D942*0.7464</f>
        <v>7389.36</v>
      </c>
      <c r="G942" s="3">
        <f>E942*0.7464</f>
        <v>4598.5703999999996</v>
      </c>
      <c r="H942" s="6">
        <f t="shared" si="183"/>
        <v>-2790.7896000000001</v>
      </c>
      <c r="I942" s="26">
        <f t="shared" si="184"/>
        <v>0.62232323232323228</v>
      </c>
      <c r="J942" t="s">
        <v>45</v>
      </c>
      <c r="K942">
        <v>66</v>
      </c>
      <c r="L942" s="7">
        <f t="shared" si="185"/>
        <v>111.96</v>
      </c>
      <c r="M942" t="s">
        <v>13</v>
      </c>
      <c r="N942" t="s">
        <v>14</v>
      </c>
      <c r="O942">
        <v>1354341600</v>
      </c>
      <c r="P942">
        <v>1356242400</v>
      </c>
      <c r="Q942" s="15">
        <f t="shared" si="186"/>
        <v>41668.25</v>
      </c>
      <c r="R942" s="11">
        <f t="shared" si="187"/>
        <v>41690.25</v>
      </c>
      <c r="S942" t="b">
        <v>0</v>
      </c>
      <c r="T942" t="b">
        <v>0</v>
      </c>
      <c r="U942" t="s">
        <v>26</v>
      </c>
      <c r="V942" t="s">
        <v>2041</v>
      </c>
      <c r="W942" t="s">
        <v>2042</v>
      </c>
    </row>
    <row r="943" spans="1:23" x14ac:dyDescent="0.3">
      <c r="A943">
        <v>941</v>
      </c>
      <c r="B943" t="s">
        <v>1911</v>
      </c>
      <c r="C943" s="2" t="s">
        <v>1912</v>
      </c>
      <c r="D943" s="5">
        <v>43000</v>
      </c>
      <c r="E943" s="5">
        <v>5615</v>
      </c>
      <c r="F943">
        <f>D943</f>
        <v>43000</v>
      </c>
      <c r="G943">
        <f>E943</f>
        <v>5615</v>
      </c>
      <c r="H943" s="6">
        <f t="shared" si="183"/>
        <v>-37385</v>
      </c>
      <c r="I943" s="26">
        <f t="shared" si="184"/>
        <v>0.1305813953488372</v>
      </c>
      <c r="J943" t="s">
        <v>12</v>
      </c>
      <c r="K943">
        <v>78</v>
      </c>
      <c r="L943" s="7">
        <f t="shared" si="185"/>
        <v>551.28205128205127</v>
      </c>
      <c r="M943" t="s">
        <v>19</v>
      </c>
      <c r="N943" t="s">
        <v>20</v>
      </c>
      <c r="O943">
        <v>1294552800</v>
      </c>
      <c r="P943">
        <v>1297576800</v>
      </c>
      <c r="Q943" s="15">
        <f t="shared" si="186"/>
        <v>40976.25</v>
      </c>
      <c r="R943" s="11">
        <f t="shared" si="187"/>
        <v>41011.25</v>
      </c>
      <c r="S943" t="b">
        <v>1</v>
      </c>
      <c r="T943" t="b">
        <v>0</v>
      </c>
      <c r="U943" t="s">
        <v>31</v>
      </c>
      <c r="V943" t="s">
        <v>2043</v>
      </c>
      <c r="W943" t="s">
        <v>2044</v>
      </c>
    </row>
    <row r="944" spans="1:23" x14ac:dyDescent="0.3">
      <c r="A944">
        <v>942</v>
      </c>
      <c r="B944" t="s">
        <v>1905</v>
      </c>
      <c r="C944" s="2" t="s">
        <v>1913</v>
      </c>
      <c r="D944" s="5">
        <v>9600</v>
      </c>
      <c r="E944" s="5">
        <v>6205</v>
      </c>
      <c r="F944" s="3">
        <f>D944*0.6956</f>
        <v>6677.76</v>
      </c>
      <c r="G944" s="3">
        <f>E944*0.6956</f>
        <v>4316.1980000000003</v>
      </c>
      <c r="H944" s="6">
        <f t="shared" si="183"/>
        <v>-2361.5619999999999</v>
      </c>
      <c r="I944" s="26">
        <f t="shared" si="184"/>
        <v>0.64635416666666667</v>
      </c>
      <c r="J944" t="s">
        <v>12</v>
      </c>
      <c r="K944">
        <v>67</v>
      </c>
      <c r="L944" s="7">
        <f t="shared" si="185"/>
        <v>99.668059701492538</v>
      </c>
      <c r="M944" t="s">
        <v>24</v>
      </c>
      <c r="N944" t="s">
        <v>25</v>
      </c>
      <c r="O944">
        <v>1295935200</v>
      </c>
      <c r="P944">
        <v>1296194400</v>
      </c>
      <c r="Q944" s="15">
        <f t="shared" si="186"/>
        <v>40992.25</v>
      </c>
      <c r="R944" s="11">
        <f t="shared" si="187"/>
        <v>40995.25</v>
      </c>
      <c r="S944" t="b">
        <v>0</v>
      </c>
      <c r="T944" t="b">
        <v>0</v>
      </c>
      <c r="U944" t="s">
        <v>31</v>
      </c>
      <c r="V944" t="s">
        <v>2043</v>
      </c>
      <c r="W944" t="s">
        <v>2044</v>
      </c>
    </row>
    <row r="945" spans="1:23" x14ac:dyDescent="0.3">
      <c r="A945">
        <v>943</v>
      </c>
      <c r="B945" t="s">
        <v>1914</v>
      </c>
      <c r="C945" s="2" t="s">
        <v>1915</v>
      </c>
      <c r="D945" s="5">
        <v>7500</v>
      </c>
      <c r="E945" s="5">
        <v>11969</v>
      </c>
      <c r="F945">
        <f>D945</f>
        <v>7500</v>
      </c>
      <c r="G945">
        <f>E945</f>
        <v>11969</v>
      </c>
      <c r="H945" s="6">
        <f t="shared" si="183"/>
        <v>4469</v>
      </c>
      <c r="I945" s="26">
        <f t="shared" si="184"/>
        <v>1.5958666666666668</v>
      </c>
      <c r="J945" t="s">
        <v>18</v>
      </c>
      <c r="K945">
        <v>114</v>
      </c>
      <c r="L945" s="7">
        <f t="shared" si="185"/>
        <v>65.78947368421052</v>
      </c>
      <c r="M945" t="s">
        <v>19</v>
      </c>
      <c r="N945" t="s">
        <v>20</v>
      </c>
      <c r="O945">
        <v>1411534800</v>
      </c>
      <c r="P945">
        <v>1414558800</v>
      </c>
      <c r="Q945" s="15">
        <f t="shared" si="186"/>
        <v>42330.208333333336</v>
      </c>
      <c r="R945" s="11">
        <f t="shared" si="187"/>
        <v>42365.208333333336</v>
      </c>
      <c r="S945" t="b">
        <v>0</v>
      </c>
      <c r="T945" t="b">
        <v>0</v>
      </c>
      <c r="U945" t="s">
        <v>15</v>
      </c>
      <c r="V945" t="s">
        <v>2037</v>
      </c>
      <c r="W945" t="s">
        <v>2038</v>
      </c>
    </row>
    <row r="946" spans="1:23" x14ac:dyDescent="0.3">
      <c r="A946">
        <v>944</v>
      </c>
      <c r="B946" t="s">
        <v>1916</v>
      </c>
      <c r="C946" s="2" t="s">
        <v>1917</v>
      </c>
      <c r="D946" s="5">
        <v>10000</v>
      </c>
      <c r="E946" s="5">
        <v>8142</v>
      </c>
      <c r="F946" s="3">
        <f>D946*0.6956</f>
        <v>6956</v>
      </c>
      <c r="G946" s="3">
        <f>E946*0.6956</f>
        <v>5663.5752000000002</v>
      </c>
      <c r="H946" s="6">
        <f t="shared" si="183"/>
        <v>-1292.4247999999998</v>
      </c>
      <c r="I946" s="26">
        <f t="shared" si="184"/>
        <v>0.81420000000000003</v>
      </c>
      <c r="J946" t="s">
        <v>12</v>
      </c>
      <c r="K946">
        <v>263</v>
      </c>
      <c r="L946" s="7">
        <f t="shared" si="185"/>
        <v>26.448669201520911</v>
      </c>
      <c r="M946" t="s">
        <v>24</v>
      </c>
      <c r="N946" t="s">
        <v>25</v>
      </c>
      <c r="O946">
        <v>1486706400</v>
      </c>
      <c r="P946">
        <v>1488348000</v>
      </c>
      <c r="Q946" s="15">
        <f t="shared" si="186"/>
        <v>43200.25</v>
      </c>
      <c r="R946" s="11">
        <f t="shared" si="187"/>
        <v>43219.25</v>
      </c>
      <c r="S946" t="b">
        <v>0</v>
      </c>
      <c r="T946" t="b">
        <v>0</v>
      </c>
      <c r="U946" t="s">
        <v>120</v>
      </c>
      <c r="V946" t="s">
        <v>2058</v>
      </c>
      <c r="W946" t="s">
        <v>2059</v>
      </c>
    </row>
    <row r="947" spans="1:23" x14ac:dyDescent="0.3">
      <c r="A947">
        <v>945</v>
      </c>
      <c r="B947" t="s">
        <v>1918</v>
      </c>
      <c r="C947" s="2" t="s">
        <v>1919</v>
      </c>
      <c r="D947" s="5">
        <v>172000</v>
      </c>
      <c r="E947" s="5">
        <v>55805</v>
      </c>
      <c r="F947">
        <f t="shared" ref="F947:F955" si="195">D947</f>
        <v>172000</v>
      </c>
      <c r="G947">
        <f t="shared" ref="G947:G955" si="196">E947</f>
        <v>55805</v>
      </c>
      <c r="H947" s="6">
        <f t="shared" si="183"/>
        <v>-116195</v>
      </c>
      <c r="I947" s="26">
        <f t="shared" si="184"/>
        <v>0.32444767441860467</v>
      </c>
      <c r="J947" t="s">
        <v>12</v>
      </c>
      <c r="K947">
        <v>1691</v>
      </c>
      <c r="L947" s="7">
        <f t="shared" si="185"/>
        <v>101.71496156120638</v>
      </c>
      <c r="M947" t="s">
        <v>19</v>
      </c>
      <c r="N947" t="s">
        <v>20</v>
      </c>
      <c r="O947">
        <v>1333602000</v>
      </c>
      <c r="P947">
        <v>1334898000</v>
      </c>
      <c r="Q947" s="15">
        <f t="shared" si="186"/>
        <v>41428.208333333336</v>
      </c>
      <c r="R947" s="11">
        <f t="shared" si="187"/>
        <v>41443.208333333336</v>
      </c>
      <c r="S947" t="b">
        <v>1</v>
      </c>
      <c r="T947" t="b">
        <v>0</v>
      </c>
      <c r="U947" t="s">
        <v>120</v>
      </c>
      <c r="V947" t="s">
        <v>2058</v>
      </c>
      <c r="W947" t="s">
        <v>2059</v>
      </c>
    </row>
    <row r="948" spans="1:23" ht="31.2" x14ac:dyDescent="0.3">
      <c r="A948">
        <v>946</v>
      </c>
      <c r="B948" t="s">
        <v>1920</v>
      </c>
      <c r="C948" s="2" t="s">
        <v>1921</v>
      </c>
      <c r="D948" s="5">
        <v>153700</v>
      </c>
      <c r="E948" s="5">
        <v>15238</v>
      </c>
      <c r="F948">
        <f t="shared" si="195"/>
        <v>153700</v>
      </c>
      <c r="G948">
        <f t="shared" si="196"/>
        <v>15238</v>
      </c>
      <c r="H948" s="6">
        <f t="shared" si="183"/>
        <v>-138462</v>
      </c>
      <c r="I948" s="26">
        <f t="shared" si="184"/>
        <v>9.9141184124918666E-2</v>
      </c>
      <c r="J948" t="s">
        <v>12</v>
      </c>
      <c r="K948">
        <v>181</v>
      </c>
      <c r="L948" s="7">
        <f t="shared" si="185"/>
        <v>849.17127071823199</v>
      </c>
      <c r="M948" t="s">
        <v>19</v>
      </c>
      <c r="N948" t="s">
        <v>20</v>
      </c>
      <c r="O948">
        <v>1308200400</v>
      </c>
      <c r="P948">
        <v>1308373200</v>
      </c>
      <c r="Q948" s="15">
        <f t="shared" si="186"/>
        <v>41134.208333333336</v>
      </c>
      <c r="R948" s="11">
        <f t="shared" si="187"/>
        <v>41136.208333333336</v>
      </c>
      <c r="S948" t="b">
        <v>0</v>
      </c>
      <c r="T948" t="b">
        <v>0</v>
      </c>
      <c r="U948" t="s">
        <v>31</v>
      </c>
      <c r="V948" t="s">
        <v>2043</v>
      </c>
      <c r="W948" t="s">
        <v>2044</v>
      </c>
    </row>
    <row r="949" spans="1:23" x14ac:dyDescent="0.3">
      <c r="A949">
        <v>947</v>
      </c>
      <c r="B949" t="s">
        <v>1922</v>
      </c>
      <c r="C949" s="2" t="s">
        <v>1923</v>
      </c>
      <c r="D949" s="5">
        <v>3600</v>
      </c>
      <c r="E949" s="5">
        <v>961</v>
      </c>
      <c r="F949">
        <f t="shared" si="195"/>
        <v>3600</v>
      </c>
      <c r="G949">
        <f t="shared" si="196"/>
        <v>961</v>
      </c>
      <c r="H949" s="6">
        <f t="shared" si="183"/>
        <v>-2639</v>
      </c>
      <c r="I949" s="26">
        <f t="shared" si="184"/>
        <v>0.26694444444444443</v>
      </c>
      <c r="J949" t="s">
        <v>12</v>
      </c>
      <c r="K949">
        <v>13</v>
      </c>
      <c r="L949" s="7">
        <f t="shared" si="185"/>
        <v>276.92307692307691</v>
      </c>
      <c r="M949" t="s">
        <v>19</v>
      </c>
      <c r="N949" t="s">
        <v>20</v>
      </c>
      <c r="O949">
        <v>1411707600</v>
      </c>
      <c r="P949">
        <v>1412312400</v>
      </c>
      <c r="Q949" s="15">
        <f t="shared" si="186"/>
        <v>42332.208333333336</v>
      </c>
      <c r="R949" s="11">
        <f t="shared" si="187"/>
        <v>42339.208333333336</v>
      </c>
      <c r="S949" t="b">
        <v>0</v>
      </c>
      <c r="T949" t="b">
        <v>0</v>
      </c>
      <c r="U949" t="s">
        <v>31</v>
      </c>
      <c r="V949" t="s">
        <v>2043</v>
      </c>
      <c r="W949" t="s">
        <v>2044</v>
      </c>
    </row>
    <row r="950" spans="1:23" x14ac:dyDescent="0.3">
      <c r="A950">
        <v>948</v>
      </c>
      <c r="B950" t="s">
        <v>1924</v>
      </c>
      <c r="C950" s="2" t="s">
        <v>1925</v>
      </c>
      <c r="D950" s="5">
        <v>9400</v>
      </c>
      <c r="E950" s="5">
        <v>5918</v>
      </c>
      <c r="F950">
        <f t="shared" si="195"/>
        <v>9400</v>
      </c>
      <c r="G950">
        <f t="shared" si="196"/>
        <v>5918</v>
      </c>
      <c r="H950" s="6">
        <f t="shared" si="183"/>
        <v>-3482</v>
      </c>
      <c r="I950" s="26">
        <f t="shared" si="184"/>
        <v>0.62957446808510642</v>
      </c>
      <c r="J950" t="s">
        <v>72</v>
      </c>
      <c r="K950">
        <v>160</v>
      </c>
      <c r="L950" s="7">
        <f t="shared" si="185"/>
        <v>58.75</v>
      </c>
      <c r="M950" t="s">
        <v>19</v>
      </c>
      <c r="N950" t="s">
        <v>20</v>
      </c>
      <c r="O950">
        <v>1418364000</v>
      </c>
      <c r="P950">
        <v>1419228000</v>
      </c>
      <c r="Q950" s="15">
        <f t="shared" si="186"/>
        <v>42409.25</v>
      </c>
      <c r="R950" s="11">
        <f t="shared" si="187"/>
        <v>42419.25</v>
      </c>
      <c r="S950" t="b">
        <v>1</v>
      </c>
      <c r="T950" t="b">
        <v>1</v>
      </c>
      <c r="U950" t="s">
        <v>40</v>
      </c>
      <c r="V950" t="s">
        <v>2045</v>
      </c>
      <c r="W950" t="s">
        <v>2046</v>
      </c>
    </row>
    <row r="951" spans="1:23" ht="31.2" x14ac:dyDescent="0.3">
      <c r="A951">
        <v>949</v>
      </c>
      <c r="B951" t="s">
        <v>1926</v>
      </c>
      <c r="C951" s="2" t="s">
        <v>1927</v>
      </c>
      <c r="D951" s="5">
        <v>5900</v>
      </c>
      <c r="E951" s="5">
        <v>9520</v>
      </c>
      <c r="F951">
        <f t="shared" si="195"/>
        <v>5900</v>
      </c>
      <c r="G951">
        <f t="shared" si="196"/>
        <v>9520</v>
      </c>
      <c r="H951" s="6">
        <f t="shared" si="183"/>
        <v>3620</v>
      </c>
      <c r="I951" s="26">
        <f t="shared" si="184"/>
        <v>1.6135593220338984</v>
      </c>
      <c r="J951" t="s">
        <v>18</v>
      </c>
      <c r="K951">
        <v>203</v>
      </c>
      <c r="L951" s="7">
        <f t="shared" si="185"/>
        <v>29.064039408866996</v>
      </c>
      <c r="M951" t="s">
        <v>19</v>
      </c>
      <c r="N951" t="s">
        <v>20</v>
      </c>
      <c r="O951">
        <v>1429333200</v>
      </c>
      <c r="P951">
        <v>1430974800</v>
      </c>
      <c r="Q951" s="15">
        <f t="shared" si="186"/>
        <v>42536.208333333328</v>
      </c>
      <c r="R951" s="11">
        <f t="shared" si="187"/>
        <v>42555.208333333328</v>
      </c>
      <c r="S951" t="b">
        <v>0</v>
      </c>
      <c r="T951" t="b">
        <v>0</v>
      </c>
      <c r="U951" t="s">
        <v>26</v>
      </c>
      <c r="V951" t="s">
        <v>2041</v>
      </c>
      <c r="W951" t="s">
        <v>2042</v>
      </c>
    </row>
    <row r="952" spans="1:23" ht="31.2" x14ac:dyDescent="0.3">
      <c r="A952">
        <v>950</v>
      </c>
      <c r="B952" t="s">
        <v>1928</v>
      </c>
      <c r="C952" s="2" t="s">
        <v>1929</v>
      </c>
      <c r="D952" s="5">
        <v>100</v>
      </c>
      <c r="E952" s="5">
        <v>5</v>
      </c>
      <c r="F952">
        <f t="shared" si="195"/>
        <v>100</v>
      </c>
      <c r="G952">
        <f t="shared" si="196"/>
        <v>5</v>
      </c>
      <c r="H952" s="6">
        <f t="shared" si="183"/>
        <v>-95</v>
      </c>
      <c r="I952" s="26">
        <f t="shared" si="184"/>
        <v>0.05</v>
      </c>
      <c r="J952" t="s">
        <v>12</v>
      </c>
      <c r="K952">
        <v>1</v>
      </c>
      <c r="L952" s="7">
        <f t="shared" si="185"/>
        <v>100</v>
      </c>
      <c r="M952" t="s">
        <v>19</v>
      </c>
      <c r="N952" t="s">
        <v>20</v>
      </c>
      <c r="O952">
        <v>1555390800</v>
      </c>
      <c r="P952">
        <v>1555822800</v>
      </c>
      <c r="Q952" s="15">
        <f t="shared" si="186"/>
        <v>43995.208333333328</v>
      </c>
      <c r="R952" s="11">
        <f t="shared" si="187"/>
        <v>44000.208333333328</v>
      </c>
      <c r="S952" t="b">
        <v>0</v>
      </c>
      <c r="T952" t="b">
        <v>1</v>
      </c>
      <c r="U952" t="s">
        <v>31</v>
      </c>
      <c r="V952" t="s">
        <v>2043</v>
      </c>
      <c r="W952" t="s">
        <v>2044</v>
      </c>
    </row>
    <row r="953" spans="1:23" x14ac:dyDescent="0.3">
      <c r="A953">
        <v>951</v>
      </c>
      <c r="B953" t="s">
        <v>1930</v>
      </c>
      <c r="C953" s="2" t="s">
        <v>1931</v>
      </c>
      <c r="D953" s="5">
        <v>14500</v>
      </c>
      <c r="E953" s="5">
        <v>159056</v>
      </c>
      <c r="F953">
        <f t="shared" si="195"/>
        <v>14500</v>
      </c>
      <c r="G953">
        <f t="shared" si="196"/>
        <v>159056</v>
      </c>
      <c r="H953" s="6">
        <f t="shared" si="183"/>
        <v>144556</v>
      </c>
      <c r="I953" s="26">
        <f t="shared" si="184"/>
        <v>10.969379310344827</v>
      </c>
      <c r="J953" t="s">
        <v>18</v>
      </c>
      <c r="K953">
        <v>1559</v>
      </c>
      <c r="L953" s="7">
        <f t="shared" si="185"/>
        <v>9.3008338678640161</v>
      </c>
      <c r="M953" t="s">
        <v>19</v>
      </c>
      <c r="N953" t="s">
        <v>20</v>
      </c>
      <c r="O953">
        <v>1482732000</v>
      </c>
      <c r="P953">
        <v>1482818400</v>
      </c>
      <c r="Q953" s="15">
        <f t="shared" si="186"/>
        <v>43154.25</v>
      </c>
      <c r="R953" s="11">
        <f t="shared" si="187"/>
        <v>43155.25</v>
      </c>
      <c r="S953" t="b">
        <v>0</v>
      </c>
      <c r="T953" t="b">
        <v>1</v>
      </c>
      <c r="U953" t="s">
        <v>21</v>
      </c>
      <c r="V953" t="s">
        <v>2039</v>
      </c>
      <c r="W953" t="s">
        <v>2040</v>
      </c>
    </row>
    <row r="954" spans="1:23" x14ac:dyDescent="0.3">
      <c r="A954">
        <v>952</v>
      </c>
      <c r="B954" t="s">
        <v>1932</v>
      </c>
      <c r="C954" s="2" t="s">
        <v>1933</v>
      </c>
      <c r="D954" s="5">
        <v>145500</v>
      </c>
      <c r="E954" s="5">
        <v>101987</v>
      </c>
      <c r="F954">
        <f t="shared" si="195"/>
        <v>145500</v>
      </c>
      <c r="G954">
        <f t="shared" si="196"/>
        <v>101987</v>
      </c>
      <c r="H954" s="6">
        <f t="shared" si="183"/>
        <v>-43513</v>
      </c>
      <c r="I954" s="26">
        <f t="shared" si="184"/>
        <v>0.70094158075601376</v>
      </c>
      <c r="J954" t="s">
        <v>72</v>
      </c>
      <c r="K954">
        <v>2266</v>
      </c>
      <c r="L954" s="7">
        <f t="shared" si="185"/>
        <v>64.210061782877318</v>
      </c>
      <c r="M954" t="s">
        <v>19</v>
      </c>
      <c r="N954" t="s">
        <v>20</v>
      </c>
      <c r="O954">
        <v>1470718800</v>
      </c>
      <c r="P954">
        <v>1471928400</v>
      </c>
      <c r="Q954" s="15">
        <f t="shared" si="186"/>
        <v>43015.208333333328</v>
      </c>
      <c r="R954" s="11">
        <f t="shared" si="187"/>
        <v>43029.208333333328</v>
      </c>
      <c r="S954" t="b">
        <v>0</v>
      </c>
      <c r="T954" t="b">
        <v>0</v>
      </c>
      <c r="U954" t="s">
        <v>40</v>
      </c>
      <c r="V954" t="s">
        <v>2045</v>
      </c>
      <c r="W954" t="s">
        <v>2046</v>
      </c>
    </row>
    <row r="955" spans="1:23" ht="31.2" x14ac:dyDescent="0.3">
      <c r="A955">
        <v>953</v>
      </c>
      <c r="B955" t="s">
        <v>1934</v>
      </c>
      <c r="C955" s="2" t="s">
        <v>1935</v>
      </c>
      <c r="D955" s="5">
        <v>3300</v>
      </c>
      <c r="E955" s="5">
        <v>1980</v>
      </c>
      <c r="F955">
        <f t="shared" si="195"/>
        <v>3300</v>
      </c>
      <c r="G955">
        <f t="shared" si="196"/>
        <v>1980</v>
      </c>
      <c r="H955" s="6">
        <f t="shared" si="183"/>
        <v>-1320</v>
      </c>
      <c r="I955" s="26">
        <f t="shared" si="184"/>
        <v>0.6</v>
      </c>
      <c r="J955" t="s">
        <v>12</v>
      </c>
      <c r="K955">
        <v>21</v>
      </c>
      <c r="L955" s="7">
        <f t="shared" si="185"/>
        <v>157.14285714285714</v>
      </c>
      <c r="M955" t="s">
        <v>19</v>
      </c>
      <c r="N955" t="s">
        <v>20</v>
      </c>
      <c r="O955">
        <v>1450591200</v>
      </c>
      <c r="P955">
        <v>1453701600</v>
      </c>
      <c r="Q955" s="15">
        <f t="shared" si="186"/>
        <v>42782.25</v>
      </c>
      <c r="R955" s="11">
        <f t="shared" si="187"/>
        <v>42818.25</v>
      </c>
      <c r="S955" t="b">
        <v>0</v>
      </c>
      <c r="T955" t="b">
        <v>1</v>
      </c>
      <c r="U955" t="s">
        <v>472</v>
      </c>
      <c r="V955" t="s">
        <v>2045</v>
      </c>
      <c r="W955" t="s">
        <v>2067</v>
      </c>
    </row>
    <row r="956" spans="1:23" x14ac:dyDescent="0.3">
      <c r="A956">
        <v>954</v>
      </c>
      <c r="B956" t="s">
        <v>1936</v>
      </c>
      <c r="C956" s="2" t="s">
        <v>1937</v>
      </c>
      <c r="D956" s="5">
        <v>42600</v>
      </c>
      <c r="E956" s="5">
        <v>156384</v>
      </c>
      <c r="F956" s="3">
        <f>D956*0.6956</f>
        <v>29632.560000000001</v>
      </c>
      <c r="G956" s="3">
        <f>E956*0.6956</f>
        <v>108780.7104</v>
      </c>
      <c r="H956" s="6">
        <f t="shared" si="183"/>
        <v>79148.150399999999</v>
      </c>
      <c r="I956" s="26">
        <f t="shared" si="184"/>
        <v>3.6709859154929574</v>
      </c>
      <c r="J956" t="s">
        <v>18</v>
      </c>
      <c r="K956">
        <v>1548</v>
      </c>
      <c r="L956" s="7">
        <f t="shared" si="185"/>
        <v>19.142480620155041</v>
      </c>
      <c r="M956" t="s">
        <v>24</v>
      </c>
      <c r="N956" t="s">
        <v>25</v>
      </c>
      <c r="O956">
        <v>1348290000</v>
      </c>
      <c r="P956">
        <v>1350363600</v>
      </c>
      <c r="Q956" s="15">
        <f t="shared" si="186"/>
        <v>41598.208333333336</v>
      </c>
      <c r="R956" s="11">
        <f t="shared" si="187"/>
        <v>41622.208333333336</v>
      </c>
      <c r="S956" t="b">
        <v>0</v>
      </c>
      <c r="T956" t="b">
        <v>0</v>
      </c>
      <c r="U956" t="s">
        <v>26</v>
      </c>
      <c r="V956" t="s">
        <v>2041</v>
      </c>
      <c r="W956" t="s">
        <v>2042</v>
      </c>
    </row>
    <row r="957" spans="1:23" ht="31.2" x14ac:dyDescent="0.3">
      <c r="A957">
        <v>955</v>
      </c>
      <c r="B957" t="s">
        <v>1938</v>
      </c>
      <c r="C957" s="2" t="s">
        <v>1939</v>
      </c>
      <c r="D957" s="5">
        <v>700</v>
      </c>
      <c r="E957" s="5">
        <v>7763</v>
      </c>
      <c r="F957">
        <f t="shared" ref="F957:G964" si="197">D957</f>
        <v>700</v>
      </c>
      <c r="G957">
        <f t="shared" si="197"/>
        <v>7763</v>
      </c>
      <c r="H957" s="6">
        <f t="shared" si="183"/>
        <v>7063</v>
      </c>
      <c r="I957" s="26">
        <f t="shared" si="184"/>
        <v>11.09</v>
      </c>
      <c r="J957" t="s">
        <v>18</v>
      </c>
      <c r="K957">
        <v>80</v>
      </c>
      <c r="L957" s="7">
        <f t="shared" si="185"/>
        <v>8.75</v>
      </c>
      <c r="M957" t="s">
        <v>19</v>
      </c>
      <c r="N957" t="s">
        <v>20</v>
      </c>
      <c r="O957">
        <v>1353823200</v>
      </c>
      <c r="P957">
        <v>1353996000</v>
      </c>
      <c r="Q957" s="15">
        <f t="shared" si="186"/>
        <v>41662.25</v>
      </c>
      <c r="R957" s="11">
        <f t="shared" si="187"/>
        <v>41664.25</v>
      </c>
      <c r="S957" t="b">
        <v>0</v>
      </c>
      <c r="T957" t="b">
        <v>0</v>
      </c>
      <c r="U957" t="s">
        <v>31</v>
      </c>
      <c r="V957" t="s">
        <v>2043</v>
      </c>
      <c r="W957" t="s">
        <v>2044</v>
      </c>
    </row>
    <row r="958" spans="1:23" x14ac:dyDescent="0.3">
      <c r="A958">
        <v>956</v>
      </c>
      <c r="B958" t="s">
        <v>1940</v>
      </c>
      <c r="C958" s="2" t="s">
        <v>1941</v>
      </c>
      <c r="D958" s="5">
        <v>187600</v>
      </c>
      <c r="E958" s="5">
        <v>35698</v>
      </c>
      <c r="F958">
        <f t="shared" si="197"/>
        <v>187600</v>
      </c>
      <c r="G958">
        <f t="shared" si="197"/>
        <v>35698</v>
      </c>
      <c r="H958" s="6">
        <f t="shared" si="183"/>
        <v>-151902</v>
      </c>
      <c r="I958" s="26">
        <f t="shared" si="184"/>
        <v>0.19028784648187633</v>
      </c>
      <c r="J958" t="s">
        <v>12</v>
      </c>
      <c r="K958">
        <v>830</v>
      </c>
      <c r="L958" s="7">
        <f t="shared" si="185"/>
        <v>226.02409638554218</v>
      </c>
      <c r="M958" t="s">
        <v>19</v>
      </c>
      <c r="N958" t="s">
        <v>20</v>
      </c>
      <c r="O958">
        <v>1450764000</v>
      </c>
      <c r="P958">
        <v>1451109600</v>
      </c>
      <c r="Q958" s="15">
        <f t="shared" si="186"/>
        <v>42784.25</v>
      </c>
      <c r="R958" s="11">
        <f t="shared" si="187"/>
        <v>42788.25</v>
      </c>
      <c r="S958" t="b">
        <v>0</v>
      </c>
      <c r="T958" t="b">
        <v>0</v>
      </c>
      <c r="U958" t="s">
        <v>472</v>
      </c>
      <c r="V958" t="s">
        <v>2045</v>
      </c>
      <c r="W958" t="s">
        <v>2067</v>
      </c>
    </row>
    <row r="959" spans="1:23" x14ac:dyDescent="0.3">
      <c r="A959">
        <v>957</v>
      </c>
      <c r="B959" t="s">
        <v>1942</v>
      </c>
      <c r="C959" s="2" t="s">
        <v>1943</v>
      </c>
      <c r="D959" s="5">
        <v>9800</v>
      </c>
      <c r="E959" s="5">
        <v>12434</v>
      </c>
      <c r="F959">
        <f t="shared" si="197"/>
        <v>9800</v>
      </c>
      <c r="G959">
        <f t="shared" si="197"/>
        <v>12434</v>
      </c>
      <c r="H959" s="6">
        <f t="shared" si="183"/>
        <v>2634</v>
      </c>
      <c r="I959" s="26">
        <f t="shared" si="184"/>
        <v>1.2687755102040816</v>
      </c>
      <c r="J959" t="s">
        <v>18</v>
      </c>
      <c r="K959">
        <v>131</v>
      </c>
      <c r="L959" s="7">
        <f t="shared" si="185"/>
        <v>74.809160305343511</v>
      </c>
      <c r="M959" t="s">
        <v>19</v>
      </c>
      <c r="N959" t="s">
        <v>20</v>
      </c>
      <c r="O959">
        <v>1329372000</v>
      </c>
      <c r="P959">
        <v>1329631200</v>
      </c>
      <c r="Q959" s="15">
        <f t="shared" si="186"/>
        <v>41379.25</v>
      </c>
      <c r="R959" s="11">
        <f t="shared" si="187"/>
        <v>41382.25</v>
      </c>
      <c r="S959" t="b">
        <v>0</v>
      </c>
      <c r="T959" t="b">
        <v>0</v>
      </c>
      <c r="U959" t="s">
        <v>31</v>
      </c>
      <c r="V959" t="s">
        <v>2043</v>
      </c>
      <c r="W959" t="s">
        <v>2044</v>
      </c>
    </row>
    <row r="960" spans="1:23" ht="31.2" x14ac:dyDescent="0.3">
      <c r="A960">
        <v>958</v>
      </c>
      <c r="B960" t="s">
        <v>1944</v>
      </c>
      <c r="C960" s="2" t="s">
        <v>1945</v>
      </c>
      <c r="D960" s="5">
        <v>1100</v>
      </c>
      <c r="E960" s="5">
        <v>8081</v>
      </c>
      <c r="F960">
        <f t="shared" si="197"/>
        <v>1100</v>
      </c>
      <c r="G960">
        <f t="shared" si="197"/>
        <v>8081</v>
      </c>
      <c r="H960" s="6">
        <f t="shared" si="183"/>
        <v>6981</v>
      </c>
      <c r="I960" s="26">
        <f t="shared" si="184"/>
        <v>7.3463636363636367</v>
      </c>
      <c r="J960" t="s">
        <v>18</v>
      </c>
      <c r="K960">
        <v>112</v>
      </c>
      <c r="L960" s="7">
        <f t="shared" si="185"/>
        <v>9.8214285714285712</v>
      </c>
      <c r="M960" t="s">
        <v>19</v>
      </c>
      <c r="N960" t="s">
        <v>20</v>
      </c>
      <c r="O960">
        <v>1277096400</v>
      </c>
      <c r="P960">
        <v>1278997200</v>
      </c>
      <c r="Q960" s="15">
        <f t="shared" si="186"/>
        <v>40774.208333333336</v>
      </c>
      <c r="R960" s="11">
        <f t="shared" si="187"/>
        <v>40796.208333333336</v>
      </c>
      <c r="S960" t="b">
        <v>0</v>
      </c>
      <c r="T960" t="b">
        <v>0</v>
      </c>
      <c r="U960" t="s">
        <v>69</v>
      </c>
      <c r="V960" t="s">
        <v>2045</v>
      </c>
      <c r="W960" t="s">
        <v>2053</v>
      </c>
    </row>
    <row r="961" spans="1:23" x14ac:dyDescent="0.3">
      <c r="A961">
        <v>959</v>
      </c>
      <c r="B961" t="s">
        <v>1946</v>
      </c>
      <c r="C961" s="2" t="s">
        <v>1947</v>
      </c>
      <c r="D961" s="5">
        <v>145000</v>
      </c>
      <c r="E961" s="5">
        <v>6631</v>
      </c>
      <c r="F961">
        <f t="shared" si="197"/>
        <v>145000</v>
      </c>
      <c r="G961">
        <f t="shared" si="197"/>
        <v>6631</v>
      </c>
      <c r="H961" s="6">
        <f t="shared" si="183"/>
        <v>-138369</v>
      </c>
      <c r="I961" s="26">
        <f t="shared" si="184"/>
        <v>4.5731034482758622E-2</v>
      </c>
      <c r="J961" t="s">
        <v>12</v>
      </c>
      <c r="K961">
        <v>130</v>
      </c>
      <c r="L961" s="7">
        <f t="shared" si="185"/>
        <v>1115.3846153846155</v>
      </c>
      <c r="M961" t="s">
        <v>19</v>
      </c>
      <c r="N961" t="s">
        <v>20</v>
      </c>
      <c r="O961">
        <v>1277701200</v>
      </c>
      <c r="P961">
        <v>1280120400</v>
      </c>
      <c r="Q961" s="15">
        <f t="shared" si="186"/>
        <v>40781.208333333336</v>
      </c>
      <c r="R961" s="11">
        <f t="shared" si="187"/>
        <v>40809.208333333336</v>
      </c>
      <c r="S961" t="b">
        <v>0</v>
      </c>
      <c r="T961" t="b">
        <v>0</v>
      </c>
      <c r="U961" t="s">
        <v>204</v>
      </c>
      <c r="V961" t="s">
        <v>2051</v>
      </c>
      <c r="W961" t="s">
        <v>2063</v>
      </c>
    </row>
    <row r="962" spans="1:23" x14ac:dyDescent="0.3">
      <c r="A962">
        <v>960</v>
      </c>
      <c r="B962" t="s">
        <v>1948</v>
      </c>
      <c r="C962" s="2" t="s">
        <v>1949</v>
      </c>
      <c r="D962" s="5">
        <v>5500</v>
      </c>
      <c r="E962" s="5">
        <v>4678</v>
      </c>
      <c r="F962">
        <f t="shared" si="197"/>
        <v>5500</v>
      </c>
      <c r="G962">
        <f t="shared" si="197"/>
        <v>4678</v>
      </c>
      <c r="H962" s="6">
        <f t="shared" ref="H962:H1025" si="198">G962-F962</f>
        <v>-822</v>
      </c>
      <c r="I962" s="26">
        <f t="shared" ref="I962:I1001" si="199">G962/F962</f>
        <v>0.85054545454545449</v>
      </c>
      <c r="J962" t="s">
        <v>12</v>
      </c>
      <c r="K962">
        <v>55</v>
      </c>
      <c r="L962" s="7">
        <f t="shared" ref="L962:L1025" si="200">IF(G962=0,0,F962/K962)</f>
        <v>100</v>
      </c>
      <c r="M962" t="s">
        <v>19</v>
      </c>
      <c r="N962" t="s">
        <v>20</v>
      </c>
      <c r="O962">
        <v>1454911200</v>
      </c>
      <c r="P962">
        <v>1458104400</v>
      </c>
      <c r="Q962" s="15">
        <f t="shared" ref="Q962:Q1001" si="201">(((O962/60)/60)/24)+DATE(1970,15,1)</f>
        <v>42832.25</v>
      </c>
      <c r="R962" s="11">
        <f t="shared" ref="R962:R1001" si="202">(((P962/60)/60)/24)+DATE(1970,15,1)</f>
        <v>42869.208333333328</v>
      </c>
      <c r="S962" t="b">
        <v>0</v>
      </c>
      <c r="T962" t="b">
        <v>0</v>
      </c>
      <c r="U962" t="s">
        <v>26</v>
      </c>
      <c r="V962" t="s">
        <v>2041</v>
      </c>
      <c r="W962" t="s">
        <v>2042</v>
      </c>
    </row>
    <row r="963" spans="1:23" ht="31.2" x14ac:dyDescent="0.3">
      <c r="A963">
        <v>961</v>
      </c>
      <c r="B963" t="s">
        <v>1950</v>
      </c>
      <c r="C963" s="2" t="s">
        <v>1951</v>
      </c>
      <c r="D963" s="5">
        <v>5700</v>
      </c>
      <c r="E963" s="5">
        <v>6800</v>
      </c>
      <c r="F963">
        <f t="shared" si="197"/>
        <v>5700</v>
      </c>
      <c r="G963">
        <f t="shared" si="197"/>
        <v>6800</v>
      </c>
      <c r="H963" s="6">
        <f t="shared" si="198"/>
        <v>1100</v>
      </c>
      <c r="I963" s="26">
        <f t="shared" si="199"/>
        <v>1.1929824561403508</v>
      </c>
      <c r="J963" t="s">
        <v>18</v>
      </c>
      <c r="K963">
        <v>155</v>
      </c>
      <c r="L963" s="7">
        <f t="shared" si="200"/>
        <v>36.774193548387096</v>
      </c>
      <c r="M963" t="s">
        <v>19</v>
      </c>
      <c r="N963" t="s">
        <v>20</v>
      </c>
      <c r="O963">
        <v>1297922400</v>
      </c>
      <c r="P963">
        <v>1298268000</v>
      </c>
      <c r="Q963" s="15">
        <f t="shared" si="201"/>
        <v>41015.25</v>
      </c>
      <c r="R963" s="11">
        <f t="shared" si="202"/>
        <v>41019.25</v>
      </c>
      <c r="S963" t="b">
        <v>0</v>
      </c>
      <c r="T963" t="b">
        <v>0</v>
      </c>
      <c r="U963" t="s">
        <v>204</v>
      </c>
      <c r="V963" t="s">
        <v>2051</v>
      </c>
      <c r="W963" t="s">
        <v>2063</v>
      </c>
    </row>
    <row r="964" spans="1:23" x14ac:dyDescent="0.3">
      <c r="A964">
        <v>962</v>
      </c>
      <c r="B964" t="s">
        <v>1952</v>
      </c>
      <c r="C964" s="2" t="s">
        <v>1953</v>
      </c>
      <c r="D964" s="5">
        <v>3600</v>
      </c>
      <c r="E964" s="5">
        <v>10657</v>
      </c>
      <c r="F964">
        <f t="shared" si="197"/>
        <v>3600</v>
      </c>
      <c r="G964">
        <f t="shared" si="197"/>
        <v>10657</v>
      </c>
      <c r="H964" s="6">
        <f t="shared" si="198"/>
        <v>7057</v>
      </c>
      <c r="I964" s="26">
        <f t="shared" si="199"/>
        <v>2.9602777777777778</v>
      </c>
      <c r="J964" t="s">
        <v>18</v>
      </c>
      <c r="K964">
        <v>266</v>
      </c>
      <c r="L964" s="7">
        <f t="shared" si="200"/>
        <v>13.533834586466165</v>
      </c>
      <c r="M964" t="s">
        <v>19</v>
      </c>
      <c r="N964" t="s">
        <v>20</v>
      </c>
      <c r="O964">
        <v>1384408800</v>
      </c>
      <c r="P964">
        <v>1386223200</v>
      </c>
      <c r="Q964" s="15">
        <f t="shared" si="201"/>
        <v>42016.25</v>
      </c>
      <c r="R964" s="11">
        <f t="shared" si="202"/>
        <v>42037.25</v>
      </c>
      <c r="S964" t="b">
        <v>0</v>
      </c>
      <c r="T964" t="b">
        <v>0</v>
      </c>
      <c r="U964" t="s">
        <v>15</v>
      </c>
      <c r="V964" t="s">
        <v>2037</v>
      </c>
      <c r="W964" t="s">
        <v>2038</v>
      </c>
    </row>
    <row r="965" spans="1:23" x14ac:dyDescent="0.3">
      <c r="A965">
        <v>963</v>
      </c>
      <c r="B965" t="s">
        <v>1954</v>
      </c>
      <c r="C965" s="2" t="s">
        <v>1955</v>
      </c>
      <c r="D965" s="5">
        <v>5900</v>
      </c>
      <c r="E965" s="5">
        <v>4997</v>
      </c>
      <c r="F965" s="3">
        <f>D965*1.07255</f>
        <v>6328.0449999999992</v>
      </c>
      <c r="G965" s="3">
        <f>E965*1.07255</f>
        <v>5359.5323499999995</v>
      </c>
      <c r="H965" s="6">
        <f t="shared" si="198"/>
        <v>-968.51264999999967</v>
      </c>
      <c r="I965" s="26">
        <f t="shared" si="199"/>
        <v>0.84694915254237291</v>
      </c>
      <c r="J965" t="s">
        <v>12</v>
      </c>
      <c r="K965">
        <v>114</v>
      </c>
      <c r="L965" s="7">
        <f t="shared" si="200"/>
        <v>55.509166666666658</v>
      </c>
      <c r="M965" t="s">
        <v>105</v>
      </c>
      <c r="N965" t="s">
        <v>106</v>
      </c>
      <c r="O965">
        <v>1299304800</v>
      </c>
      <c r="P965">
        <v>1299823200</v>
      </c>
      <c r="Q965" s="15">
        <f t="shared" si="201"/>
        <v>41031.25</v>
      </c>
      <c r="R965" s="11">
        <f t="shared" si="202"/>
        <v>41037.25</v>
      </c>
      <c r="S965" t="b">
        <v>0</v>
      </c>
      <c r="T965" t="b">
        <v>1</v>
      </c>
      <c r="U965" t="s">
        <v>120</v>
      </c>
      <c r="V965" t="s">
        <v>2058</v>
      </c>
      <c r="W965" t="s">
        <v>2059</v>
      </c>
    </row>
    <row r="966" spans="1:23" x14ac:dyDescent="0.3">
      <c r="A966">
        <v>964</v>
      </c>
      <c r="B966" t="s">
        <v>1956</v>
      </c>
      <c r="C966" s="2" t="s">
        <v>1957</v>
      </c>
      <c r="D966" s="5">
        <v>3700</v>
      </c>
      <c r="E966" s="5">
        <v>13164</v>
      </c>
      <c r="F966">
        <f>D966</f>
        <v>3700</v>
      </c>
      <c r="G966">
        <f>E966</f>
        <v>13164</v>
      </c>
      <c r="H966" s="6">
        <f t="shared" si="198"/>
        <v>9464</v>
      </c>
      <c r="I966" s="26">
        <f t="shared" si="199"/>
        <v>3.5578378378378379</v>
      </c>
      <c r="J966" t="s">
        <v>18</v>
      </c>
      <c r="K966">
        <v>155</v>
      </c>
      <c r="L966" s="7">
        <f t="shared" si="200"/>
        <v>23.870967741935484</v>
      </c>
      <c r="M966" t="s">
        <v>19</v>
      </c>
      <c r="N966" t="s">
        <v>20</v>
      </c>
      <c r="O966">
        <v>1431320400</v>
      </c>
      <c r="P966">
        <v>1431752400</v>
      </c>
      <c r="Q966" s="15">
        <f t="shared" si="201"/>
        <v>42559.208333333328</v>
      </c>
      <c r="R966" s="11">
        <f t="shared" si="202"/>
        <v>42564.208333333328</v>
      </c>
      <c r="S966" t="b">
        <v>0</v>
      </c>
      <c r="T966" t="b">
        <v>0</v>
      </c>
      <c r="U966" t="s">
        <v>31</v>
      </c>
      <c r="V966" t="s">
        <v>2043</v>
      </c>
      <c r="W966" t="s">
        <v>2044</v>
      </c>
    </row>
    <row r="967" spans="1:23" x14ac:dyDescent="0.3">
      <c r="A967">
        <v>965</v>
      </c>
      <c r="B967" t="s">
        <v>1958</v>
      </c>
      <c r="C967" s="2" t="s">
        <v>1959</v>
      </c>
      <c r="D967" s="5">
        <v>2200</v>
      </c>
      <c r="E967" s="5">
        <v>8501</v>
      </c>
      <c r="F967" s="3">
        <f>D967*1.20458</f>
        <v>2650.076</v>
      </c>
      <c r="G967" s="3">
        <f>E967*1.20458</f>
        <v>10240.13458</v>
      </c>
      <c r="H967" s="6">
        <f t="shared" si="198"/>
        <v>7590.0585799999999</v>
      </c>
      <c r="I967" s="26">
        <f t="shared" si="199"/>
        <v>3.8640909090909092</v>
      </c>
      <c r="J967" t="s">
        <v>18</v>
      </c>
      <c r="K967">
        <v>207</v>
      </c>
      <c r="L967" s="7">
        <f t="shared" si="200"/>
        <v>12.802299516908212</v>
      </c>
      <c r="M967" t="s">
        <v>38</v>
      </c>
      <c r="N967" t="s">
        <v>39</v>
      </c>
      <c r="O967">
        <v>1264399200</v>
      </c>
      <c r="P967">
        <v>1267855200</v>
      </c>
      <c r="Q967" s="15">
        <f t="shared" si="201"/>
        <v>40627.25</v>
      </c>
      <c r="R967" s="11">
        <f t="shared" si="202"/>
        <v>40667.25</v>
      </c>
      <c r="S967" t="b">
        <v>0</v>
      </c>
      <c r="T967" t="b">
        <v>0</v>
      </c>
      <c r="U967" t="s">
        <v>21</v>
      </c>
      <c r="V967" t="s">
        <v>2039</v>
      </c>
      <c r="W967" t="s">
        <v>2040</v>
      </c>
    </row>
    <row r="968" spans="1:23" x14ac:dyDescent="0.3">
      <c r="A968">
        <v>966</v>
      </c>
      <c r="B968" t="s">
        <v>876</v>
      </c>
      <c r="C968" s="2" t="s">
        <v>1960</v>
      </c>
      <c r="D968" s="5">
        <v>1700</v>
      </c>
      <c r="E968" s="5">
        <v>13468</v>
      </c>
      <c r="F968">
        <f t="shared" ref="F968:F980" si="203">D968</f>
        <v>1700</v>
      </c>
      <c r="G968">
        <f t="shared" ref="G968:G980" si="204">E968</f>
        <v>13468</v>
      </c>
      <c r="H968" s="6">
        <f t="shared" si="198"/>
        <v>11768</v>
      </c>
      <c r="I968" s="26">
        <f t="shared" si="199"/>
        <v>7.9223529411764702</v>
      </c>
      <c r="J968" t="s">
        <v>18</v>
      </c>
      <c r="K968">
        <v>245</v>
      </c>
      <c r="L968" s="7">
        <f t="shared" si="200"/>
        <v>6.9387755102040813</v>
      </c>
      <c r="M968" t="s">
        <v>19</v>
      </c>
      <c r="N968" t="s">
        <v>20</v>
      </c>
      <c r="O968">
        <v>1497502800</v>
      </c>
      <c r="P968">
        <v>1497675600</v>
      </c>
      <c r="Q968" s="15">
        <f t="shared" si="201"/>
        <v>43325.208333333328</v>
      </c>
      <c r="R968" s="11">
        <f t="shared" si="202"/>
        <v>43327.208333333328</v>
      </c>
      <c r="S968" t="b">
        <v>0</v>
      </c>
      <c r="T968" t="b">
        <v>0</v>
      </c>
      <c r="U968" t="s">
        <v>31</v>
      </c>
      <c r="V968" t="s">
        <v>2043</v>
      </c>
      <c r="W968" t="s">
        <v>2044</v>
      </c>
    </row>
    <row r="969" spans="1:23" x14ac:dyDescent="0.3">
      <c r="A969">
        <v>967</v>
      </c>
      <c r="B969" t="s">
        <v>1961</v>
      </c>
      <c r="C969" s="2" t="s">
        <v>1962</v>
      </c>
      <c r="D969" s="5">
        <v>88400</v>
      </c>
      <c r="E969" s="5">
        <v>121138</v>
      </c>
      <c r="F969">
        <f t="shared" si="203"/>
        <v>88400</v>
      </c>
      <c r="G969">
        <f t="shared" si="204"/>
        <v>121138</v>
      </c>
      <c r="H969" s="6">
        <f t="shared" si="198"/>
        <v>32738</v>
      </c>
      <c r="I969" s="26">
        <f t="shared" si="199"/>
        <v>1.3703393665158372</v>
      </c>
      <c r="J969" t="s">
        <v>18</v>
      </c>
      <c r="K969">
        <v>1573</v>
      </c>
      <c r="L969" s="7">
        <f t="shared" si="200"/>
        <v>56.198347107438018</v>
      </c>
      <c r="M969" t="s">
        <v>19</v>
      </c>
      <c r="N969" t="s">
        <v>20</v>
      </c>
      <c r="O969">
        <v>1333688400</v>
      </c>
      <c r="P969">
        <v>1336885200</v>
      </c>
      <c r="Q969" s="15">
        <f t="shared" si="201"/>
        <v>41429.208333333336</v>
      </c>
      <c r="R969" s="11">
        <f t="shared" si="202"/>
        <v>41466.208333333336</v>
      </c>
      <c r="S969" t="b">
        <v>0</v>
      </c>
      <c r="T969" t="b">
        <v>0</v>
      </c>
      <c r="U969" t="s">
        <v>317</v>
      </c>
      <c r="V969" t="s">
        <v>2039</v>
      </c>
      <c r="W969" t="s">
        <v>2066</v>
      </c>
    </row>
    <row r="970" spans="1:23" ht="31.2" x14ac:dyDescent="0.3">
      <c r="A970">
        <v>968</v>
      </c>
      <c r="B970" t="s">
        <v>1963</v>
      </c>
      <c r="C970" s="2" t="s">
        <v>1964</v>
      </c>
      <c r="D970" s="5">
        <v>2400</v>
      </c>
      <c r="E970" s="5">
        <v>8117</v>
      </c>
      <c r="F970">
        <f t="shared" si="203"/>
        <v>2400</v>
      </c>
      <c r="G970">
        <f t="shared" si="204"/>
        <v>8117</v>
      </c>
      <c r="H970" s="6">
        <f t="shared" si="198"/>
        <v>5717</v>
      </c>
      <c r="I970" s="26">
        <f t="shared" si="199"/>
        <v>3.3820833333333336</v>
      </c>
      <c r="J970" t="s">
        <v>18</v>
      </c>
      <c r="K970">
        <v>114</v>
      </c>
      <c r="L970" s="7">
        <f t="shared" si="200"/>
        <v>21.05263157894737</v>
      </c>
      <c r="M970" t="s">
        <v>19</v>
      </c>
      <c r="N970" t="s">
        <v>20</v>
      </c>
      <c r="O970">
        <v>1293861600</v>
      </c>
      <c r="P970">
        <v>1295157600</v>
      </c>
      <c r="Q970" s="15">
        <f t="shared" si="201"/>
        <v>40968.25</v>
      </c>
      <c r="R970" s="11">
        <f t="shared" si="202"/>
        <v>40983.25</v>
      </c>
      <c r="S970" t="b">
        <v>0</v>
      </c>
      <c r="T970" t="b">
        <v>0</v>
      </c>
      <c r="U970" t="s">
        <v>15</v>
      </c>
      <c r="V970" t="s">
        <v>2037</v>
      </c>
      <c r="W970" t="s">
        <v>2038</v>
      </c>
    </row>
    <row r="971" spans="1:23" x14ac:dyDescent="0.3">
      <c r="A971">
        <v>969</v>
      </c>
      <c r="B971" t="s">
        <v>1965</v>
      </c>
      <c r="C971" s="2" t="s">
        <v>1966</v>
      </c>
      <c r="D971" s="5">
        <v>7900</v>
      </c>
      <c r="E971" s="5">
        <v>8550</v>
      </c>
      <c r="F971">
        <f t="shared" si="203"/>
        <v>7900</v>
      </c>
      <c r="G971">
        <f t="shared" si="204"/>
        <v>8550</v>
      </c>
      <c r="H971" s="6">
        <f t="shared" si="198"/>
        <v>650</v>
      </c>
      <c r="I971" s="26">
        <f t="shared" si="199"/>
        <v>1.0822784810126582</v>
      </c>
      <c r="J971" t="s">
        <v>18</v>
      </c>
      <c r="K971">
        <v>93</v>
      </c>
      <c r="L971" s="7">
        <f t="shared" si="200"/>
        <v>84.946236559139791</v>
      </c>
      <c r="M971" t="s">
        <v>19</v>
      </c>
      <c r="N971" t="s">
        <v>20</v>
      </c>
      <c r="O971">
        <v>1576994400</v>
      </c>
      <c r="P971">
        <v>1577599200</v>
      </c>
      <c r="Q971" s="15">
        <f t="shared" si="201"/>
        <v>44245.25</v>
      </c>
      <c r="R971" s="11">
        <f t="shared" si="202"/>
        <v>44252.25</v>
      </c>
      <c r="S971" t="b">
        <v>0</v>
      </c>
      <c r="T971" t="b">
        <v>0</v>
      </c>
      <c r="U971" t="s">
        <v>31</v>
      </c>
      <c r="V971" t="s">
        <v>2043</v>
      </c>
      <c r="W971" t="s">
        <v>2044</v>
      </c>
    </row>
    <row r="972" spans="1:23" ht="31.2" x14ac:dyDescent="0.3">
      <c r="A972">
        <v>970</v>
      </c>
      <c r="B972" t="s">
        <v>1967</v>
      </c>
      <c r="C972" s="2" t="s">
        <v>1968</v>
      </c>
      <c r="D972" s="5">
        <v>94900</v>
      </c>
      <c r="E972" s="5">
        <v>57659</v>
      </c>
      <c r="F972">
        <f t="shared" si="203"/>
        <v>94900</v>
      </c>
      <c r="G972">
        <f t="shared" si="204"/>
        <v>57659</v>
      </c>
      <c r="H972" s="6">
        <f t="shared" si="198"/>
        <v>-37241</v>
      </c>
      <c r="I972" s="26">
        <f t="shared" si="199"/>
        <v>0.60757639620653314</v>
      </c>
      <c r="J972" t="s">
        <v>12</v>
      </c>
      <c r="K972">
        <v>594</v>
      </c>
      <c r="L972" s="7">
        <f t="shared" si="200"/>
        <v>159.76430976430976</v>
      </c>
      <c r="M972" t="s">
        <v>19</v>
      </c>
      <c r="N972" t="s">
        <v>20</v>
      </c>
      <c r="O972">
        <v>1304917200</v>
      </c>
      <c r="P972">
        <v>1305003600</v>
      </c>
      <c r="Q972" s="15">
        <f t="shared" si="201"/>
        <v>41096.208333333336</v>
      </c>
      <c r="R972" s="11">
        <f t="shared" si="202"/>
        <v>41097.208333333336</v>
      </c>
      <c r="S972" t="b">
        <v>0</v>
      </c>
      <c r="T972" t="b">
        <v>0</v>
      </c>
      <c r="U972" t="s">
        <v>31</v>
      </c>
      <c r="V972" t="s">
        <v>2043</v>
      </c>
      <c r="W972" t="s">
        <v>2044</v>
      </c>
    </row>
    <row r="973" spans="1:23" x14ac:dyDescent="0.3">
      <c r="A973">
        <v>971</v>
      </c>
      <c r="B973" t="s">
        <v>1969</v>
      </c>
      <c r="C973" s="2" t="s">
        <v>1970</v>
      </c>
      <c r="D973" s="5">
        <v>5100</v>
      </c>
      <c r="E973" s="5">
        <v>1414</v>
      </c>
      <c r="F973">
        <f t="shared" si="203"/>
        <v>5100</v>
      </c>
      <c r="G973">
        <f t="shared" si="204"/>
        <v>1414</v>
      </c>
      <c r="H973" s="6">
        <f t="shared" si="198"/>
        <v>-3686</v>
      </c>
      <c r="I973" s="26">
        <f t="shared" si="199"/>
        <v>0.27725490196078434</v>
      </c>
      <c r="J973" t="s">
        <v>12</v>
      </c>
      <c r="K973">
        <v>24</v>
      </c>
      <c r="L973" s="7">
        <f t="shared" si="200"/>
        <v>212.5</v>
      </c>
      <c r="M973" t="s">
        <v>19</v>
      </c>
      <c r="N973" t="s">
        <v>20</v>
      </c>
      <c r="O973">
        <v>1381208400</v>
      </c>
      <c r="P973">
        <v>1381726800</v>
      </c>
      <c r="Q973" s="15">
        <f t="shared" si="201"/>
        <v>41979.208333333336</v>
      </c>
      <c r="R973" s="11">
        <f t="shared" si="202"/>
        <v>41985.208333333336</v>
      </c>
      <c r="S973" t="b">
        <v>0</v>
      </c>
      <c r="T973" t="b">
        <v>0</v>
      </c>
      <c r="U973" t="s">
        <v>267</v>
      </c>
      <c r="V973" t="s">
        <v>2045</v>
      </c>
      <c r="W973" t="s">
        <v>2064</v>
      </c>
    </row>
    <row r="974" spans="1:23" ht="31.2" x14ac:dyDescent="0.3">
      <c r="A974">
        <v>972</v>
      </c>
      <c r="B974" t="s">
        <v>1971</v>
      </c>
      <c r="C974" s="2" t="s">
        <v>1972</v>
      </c>
      <c r="D974" s="5">
        <v>42700</v>
      </c>
      <c r="E974" s="5">
        <v>97524</v>
      </c>
      <c r="F974">
        <f t="shared" si="203"/>
        <v>42700</v>
      </c>
      <c r="G974">
        <f t="shared" si="204"/>
        <v>97524</v>
      </c>
      <c r="H974" s="6">
        <f t="shared" si="198"/>
        <v>54824</v>
      </c>
      <c r="I974" s="26">
        <f t="shared" si="199"/>
        <v>2.283934426229508</v>
      </c>
      <c r="J974" t="s">
        <v>18</v>
      </c>
      <c r="K974">
        <v>1681</v>
      </c>
      <c r="L974" s="7">
        <f t="shared" si="200"/>
        <v>25.401546698393812</v>
      </c>
      <c r="M974" t="s">
        <v>19</v>
      </c>
      <c r="N974" t="s">
        <v>20</v>
      </c>
      <c r="O974">
        <v>1401685200</v>
      </c>
      <c r="P974">
        <v>1402462800</v>
      </c>
      <c r="Q974" s="15">
        <f t="shared" si="201"/>
        <v>42216.208333333336</v>
      </c>
      <c r="R974" s="11">
        <f t="shared" si="202"/>
        <v>42225.208333333336</v>
      </c>
      <c r="S974" t="b">
        <v>0</v>
      </c>
      <c r="T974" t="b">
        <v>1</v>
      </c>
      <c r="U974" t="s">
        <v>26</v>
      </c>
      <c r="V974" t="s">
        <v>2041</v>
      </c>
      <c r="W974" t="s">
        <v>2042</v>
      </c>
    </row>
    <row r="975" spans="1:23" x14ac:dyDescent="0.3">
      <c r="A975">
        <v>973</v>
      </c>
      <c r="B975" t="s">
        <v>1973</v>
      </c>
      <c r="C975" s="2" t="s">
        <v>1974</v>
      </c>
      <c r="D975" s="5">
        <v>121100</v>
      </c>
      <c r="E975" s="5">
        <v>26176</v>
      </c>
      <c r="F975">
        <f t="shared" si="203"/>
        <v>121100</v>
      </c>
      <c r="G975">
        <f t="shared" si="204"/>
        <v>26176</v>
      </c>
      <c r="H975" s="6">
        <f t="shared" si="198"/>
        <v>-94924</v>
      </c>
      <c r="I975" s="26">
        <f t="shared" si="199"/>
        <v>0.21615194054500414</v>
      </c>
      <c r="J975" t="s">
        <v>12</v>
      </c>
      <c r="K975">
        <v>252</v>
      </c>
      <c r="L975" s="7">
        <f t="shared" si="200"/>
        <v>480.55555555555554</v>
      </c>
      <c r="M975" t="s">
        <v>19</v>
      </c>
      <c r="N975" t="s">
        <v>20</v>
      </c>
      <c r="O975">
        <v>1291960800</v>
      </c>
      <c r="P975">
        <v>1292133600</v>
      </c>
      <c r="Q975" s="15">
        <f t="shared" si="201"/>
        <v>40946.25</v>
      </c>
      <c r="R975" s="11">
        <f t="shared" si="202"/>
        <v>40948.25</v>
      </c>
      <c r="S975" t="b">
        <v>0</v>
      </c>
      <c r="T975" t="b">
        <v>1</v>
      </c>
      <c r="U975" t="s">
        <v>31</v>
      </c>
      <c r="V975" t="s">
        <v>2043</v>
      </c>
      <c r="W975" t="s">
        <v>2044</v>
      </c>
    </row>
    <row r="976" spans="1:23" x14ac:dyDescent="0.3">
      <c r="A976">
        <v>974</v>
      </c>
      <c r="B976" t="s">
        <v>1975</v>
      </c>
      <c r="C976" s="2" t="s">
        <v>1976</v>
      </c>
      <c r="D976" s="5">
        <v>800</v>
      </c>
      <c r="E976" s="5">
        <v>2991</v>
      </c>
      <c r="F976">
        <f t="shared" si="203"/>
        <v>800</v>
      </c>
      <c r="G976">
        <f t="shared" si="204"/>
        <v>2991</v>
      </c>
      <c r="H976" s="6">
        <f t="shared" si="198"/>
        <v>2191</v>
      </c>
      <c r="I976" s="26">
        <f t="shared" si="199"/>
        <v>3.73875</v>
      </c>
      <c r="J976" t="s">
        <v>18</v>
      </c>
      <c r="K976">
        <v>32</v>
      </c>
      <c r="L976" s="7">
        <f t="shared" si="200"/>
        <v>25</v>
      </c>
      <c r="M976" t="s">
        <v>19</v>
      </c>
      <c r="N976" t="s">
        <v>20</v>
      </c>
      <c r="O976">
        <v>1368853200</v>
      </c>
      <c r="P976">
        <v>1368939600</v>
      </c>
      <c r="Q976" s="15">
        <f t="shared" si="201"/>
        <v>41836.208333333336</v>
      </c>
      <c r="R976" s="11">
        <f t="shared" si="202"/>
        <v>41837.208333333336</v>
      </c>
      <c r="S976" t="b">
        <v>0</v>
      </c>
      <c r="T976" t="b">
        <v>0</v>
      </c>
      <c r="U976" t="s">
        <v>58</v>
      </c>
      <c r="V976" t="s">
        <v>2039</v>
      </c>
      <c r="W976" t="s">
        <v>2049</v>
      </c>
    </row>
    <row r="977" spans="1:23" x14ac:dyDescent="0.3">
      <c r="A977">
        <v>975</v>
      </c>
      <c r="B977" t="s">
        <v>1977</v>
      </c>
      <c r="C977" s="2" t="s">
        <v>1978</v>
      </c>
      <c r="D977" s="5">
        <v>5400</v>
      </c>
      <c r="E977" s="5">
        <v>8366</v>
      </c>
      <c r="F977">
        <f t="shared" si="203"/>
        <v>5400</v>
      </c>
      <c r="G977">
        <f t="shared" si="204"/>
        <v>8366</v>
      </c>
      <c r="H977" s="6">
        <f t="shared" si="198"/>
        <v>2966</v>
      </c>
      <c r="I977" s="26">
        <f t="shared" si="199"/>
        <v>1.5492592592592593</v>
      </c>
      <c r="J977" t="s">
        <v>18</v>
      </c>
      <c r="K977">
        <v>135</v>
      </c>
      <c r="L977" s="7">
        <f t="shared" si="200"/>
        <v>40</v>
      </c>
      <c r="M977" t="s">
        <v>19</v>
      </c>
      <c r="N977" t="s">
        <v>20</v>
      </c>
      <c r="O977">
        <v>1448776800</v>
      </c>
      <c r="P977">
        <v>1452146400</v>
      </c>
      <c r="Q977" s="15">
        <f t="shared" si="201"/>
        <v>42761.25</v>
      </c>
      <c r="R977" s="11">
        <f t="shared" si="202"/>
        <v>42800.25</v>
      </c>
      <c r="S977" t="b">
        <v>0</v>
      </c>
      <c r="T977" t="b">
        <v>1</v>
      </c>
      <c r="U977" t="s">
        <v>31</v>
      </c>
      <c r="V977" t="s">
        <v>2043</v>
      </c>
      <c r="W977" t="s">
        <v>2044</v>
      </c>
    </row>
    <row r="978" spans="1:23" ht="31.2" x14ac:dyDescent="0.3">
      <c r="A978">
        <v>976</v>
      </c>
      <c r="B978" t="s">
        <v>1979</v>
      </c>
      <c r="C978" s="2" t="s">
        <v>1980</v>
      </c>
      <c r="D978" s="5">
        <v>4000</v>
      </c>
      <c r="E978" s="5">
        <v>12886</v>
      </c>
      <c r="F978">
        <f t="shared" si="203"/>
        <v>4000</v>
      </c>
      <c r="G978">
        <f t="shared" si="204"/>
        <v>12886</v>
      </c>
      <c r="H978" s="6">
        <f t="shared" si="198"/>
        <v>8886</v>
      </c>
      <c r="I978" s="26">
        <f t="shared" si="199"/>
        <v>3.2214999999999998</v>
      </c>
      <c r="J978" t="s">
        <v>18</v>
      </c>
      <c r="K978">
        <v>140</v>
      </c>
      <c r="L978" s="7">
        <f t="shared" si="200"/>
        <v>28.571428571428573</v>
      </c>
      <c r="M978" t="s">
        <v>19</v>
      </c>
      <c r="N978" t="s">
        <v>20</v>
      </c>
      <c r="O978">
        <v>1296194400</v>
      </c>
      <c r="P978">
        <v>1296712800</v>
      </c>
      <c r="Q978" s="15">
        <f t="shared" si="201"/>
        <v>40995.25</v>
      </c>
      <c r="R978" s="11">
        <f t="shared" si="202"/>
        <v>41001.25</v>
      </c>
      <c r="S978" t="b">
        <v>0</v>
      </c>
      <c r="T978" t="b">
        <v>1</v>
      </c>
      <c r="U978" t="s">
        <v>31</v>
      </c>
      <c r="V978" t="s">
        <v>2043</v>
      </c>
      <c r="W978" t="s">
        <v>2044</v>
      </c>
    </row>
    <row r="979" spans="1:23" x14ac:dyDescent="0.3">
      <c r="A979">
        <v>977</v>
      </c>
      <c r="B979" t="s">
        <v>1256</v>
      </c>
      <c r="C979" s="2" t="s">
        <v>1981</v>
      </c>
      <c r="D979" s="5">
        <v>7000</v>
      </c>
      <c r="E979" s="5">
        <v>5177</v>
      </c>
      <c r="F979">
        <f t="shared" si="203"/>
        <v>7000</v>
      </c>
      <c r="G979">
        <f t="shared" si="204"/>
        <v>5177</v>
      </c>
      <c r="H979" s="6">
        <f t="shared" si="198"/>
        <v>-1823</v>
      </c>
      <c r="I979" s="26">
        <f t="shared" si="199"/>
        <v>0.73957142857142855</v>
      </c>
      <c r="J979" t="s">
        <v>12</v>
      </c>
      <c r="K979">
        <v>67</v>
      </c>
      <c r="L979" s="7">
        <f t="shared" si="200"/>
        <v>104.4776119402985</v>
      </c>
      <c r="M979" t="s">
        <v>19</v>
      </c>
      <c r="N979" t="s">
        <v>20</v>
      </c>
      <c r="O979">
        <v>1517983200</v>
      </c>
      <c r="P979">
        <v>1520748000</v>
      </c>
      <c r="Q979" s="15">
        <f t="shared" si="201"/>
        <v>43562.25</v>
      </c>
      <c r="R979" s="11">
        <f t="shared" si="202"/>
        <v>43594.25</v>
      </c>
      <c r="S979" t="b">
        <v>0</v>
      </c>
      <c r="T979" t="b">
        <v>0</v>
      </c>
      <c r="U979" t="s">
        <v>15</v>
      </c>
      <c r="V979" t="s">
        <v>2037</v>
      </c>
      <c r="W979" t="s">
        <v>2038</v>
      </c>
    </row>
    <row r="980" spans="1:23" x14ac:dyDescent="0.3">
      <c r="A980">
        <v>978</v>
      </c>
      <c r="B980" t="s">
        <v>1982</v>
      </c>
      <c r="C980" s="2" t="s">
        <v>1983</v>
      </c>
      <c r="D980" s="5">
        <v>1000</v>
      </c>
      <c r="E980" s="5">
        <v>8641</v>
      </c>
      <c r="F980">
        <f t="shared" si="203"/>
        <v>1000</v>
      </c>
      <c r="G980">
        <f t="shared" si="204"/>
        <v>8641</v>
      </c>
      <c r="H980" s="6">
        <f t="shared" si="198"/>
        <v>7641</v>
      </c>
      <c r="I980" s="26">
        <f t="shared" si="199"/>
        <v>8.641</v>
      </c>
      <c r="J980" t="s">
        <v>18</v>
      </c>
      <c r="K980">
        <v>92</v>
      </c>
      <c r="L980" s="7">
        <f t="shared" si="200"/>
        <v>10.869565217391305</v>
      </c>
      <c r="M980" t="s">
        <v>19</v>
      </c>
      <c r="N980" t="s">
        <v>20</v>
      </c>
      <c r="O980">
        <v>1478930400</v>
      </c>
      <c r="P980">
        <v>1480831200</v>
      </c>
      <c r="Q980" s="15">
        <f t="shared" si="201"/>
        <v>43110.25</v>
      </c>
      <c r="R980" s="11">
        <f t="shared" si="202"/>
        <v>43132.25</v>
      </c>
      <c r="S980" t="b">
        <v>0</v>
      </c>
      <c r="T980" t="b">
        <v>0</v>
      </c>
      <c r="U980" t="s">
        <v>87</v>
      </c>
      <c r="V980" t="s">
        <v>2054</v>
      </c>
      <c r="W980" t="s">
        <v>2055</v>
      </c>
    </row>
    <row r="981" spans="1:23" x14ac:dyDescent="0.3">
      <c r="A981">
        <v>979</v>
      </c>
      <c r="B981" t="s">
        <v>1984</v>
      </c>
      <c r="C981" s="2" t="s">
        <v>1985</v>
      </c>
      <c r="D981" s="5">
        <v>60200</v>
      </c>
      <c r="E981" s="5">
        <v>86244</v>
      </c>
      <c r="F981" s="3">
        <f>D981*1.20458</f>
        <v>72515.716</v>
      </c>
      <c r="G981" s="3">
        <f>E981*1.20458</f>
        <v>103887.79751999999</v>
      </c>
      <c r="H981" s="6">
        <f t="shared" si="198"/>
        <v>31372.081519999992</v>
      </c>
      <c r="I981" s="26">
        <f t="shared" si="199"/>
        <v>1.4326245847176078</v>
      </c>
      <c r="J981" t="s">
        <v>18</v>
      </c>
      <c r="K981">
        <v>1015</v>
      </c>
      <c r="L981" s="7">
        <f t="shared" si="200"/>
        <v>71.444055172413798</v>
      </c>
      <c r="M981" t="s">
        <v>38</v>
      </c>
      <c r="N981" t="s">
        <v>39</v>
      </c>
      <c r="O981">
        <v>1426395600</v>
      </c>
      <c r="P981">
        <v>1426914000</v>
      </c>
      <c r="Q981" s="15">
        <f t="shared" si="201"/>
        <v>42502.208333333328</v>
      </c>
      <c r="R981" s="11">
        <f t="shared" si="202"/>
        <v>42508.208333333328</v>
      </c>
      <c r="S981" t="b">
        <v>0</v>
      </c>
      <c r="T981" t="b">
        <v>0</v>
      </c>
      <c r="U981" t="s">
        <v>31</v>
      </c>
      <c r="V981" t="s">
        <v>2043</v>
      </c>
      <c r="W981" t="s">
        <v>2044</v>
      </c>
    </row>
    <row r="982" spans="1:23" x14ac:dyDescent="0.3">
      <c r="A982">
        <v>980</v>
      </c>
      <c r="B982" t="s">
        <v>1986</v>
      </c>
      <c r="C982" s="2" t="s">
        <v>1987</v>
      </c>
      <c r="D982" s="5">
        <v>195200</v>
      </c>
      <c r="E982" s="5">
        <v>78630</v>
      </c>
      <c r="F982">
        <f t="shared" ref="F982:F994" si="205">D982</f>
        <v>195200</v>
      </c>
      <c r="G982">
        <f t="shared" ref="G982:G994" si="206">E982</f>
        <v>78630</v>
      </c>
      <c r="H982" s="6">
        <f t="shared" si="198"/>
        <v>-116570</v>
      </c>
      <c r="I982" s="26">
        <f t="shared" si="199"/>
        <v>0.40281762295081969</v>
      </c>
      <c r="J982" t="s">
        <v>12</v>
      </c>
      <c r="K982">
        <v>742</v>
      </c>
      <c r="L982" s="7">
        <f t="shared" si="200"/>
        <v>263.07277628032347</v>
      </c>
      <c r="M982" t="s">
        <v>19</v>
      </c>
      <c r="N982" t="s">
        <v>20</v>
      </c>
      <c r="O982">
        <v>1446181200</v>
      </c>
      <c r="P982">
        <v>1446616800</v>
      </c>
      <c r="Q982" s="15">
        <f t="shared" si="201"/>
        <v>42731.208333333328</v>
      </c>
      <c r="R982" s="11">
        <f t="shared" si="202"/>
        <v>42736.25</v>
      </c>
      <c r="S982" t="b">
        <v>1</v>
      </c>
      <c r="T982" t="b">
        <v>0</v>
      </c>
      <c r="U982" t="s">
        <v>66</v>
      </c>
      <c r="V982" t="s">
        <v>2051</v>
      </c>
      <c r="W982" t="s">
        <v>2052</v>
      </c>
    </row>
    <row r="983" spans="1:23" x14ac:dyDescent="0.3">
      <c r="A983">
        <v>981</v>
      </c>
      <c r="B983" t="s">
        <v>1988</v>
      </c>
      <c r="C983" s="2" t="s">
        <v>1989</v>
      </c>
      <c r="D983" s="5">
        <v>6700</v>
      </c>
      <c r="E983" s="5">
        <v>11941</v>
      </c>
      <c r="F983">
        <f t="shared" si="205"/>
        <v>6700</v>
      </c>
      <c r="G983">
        <f t="shared" si="206"/>
        <v>11941</v>
      </c>
      <c r="H983" s="6">
        <f t="shared" si="198"/>
        <v>5241</v>
      </c>
      <c r="I983" s="26">
        <f t="shared" si="199"/>
        <v>1.7822388059701493</v>
      </c>
      <c r="J983" t="s">
        <v>18</v>
      </c>
      <c r="K983">
        <v>323</v>
      </c>
      <c r="L983" s="7">
        <f t="shared" si="200"/>
        <v>20.743034055727556</v>
      </c>
      <c r="M983" t="s">
        <v>19</v>
      </c>
      <c r="N983" t="s">
        <v>20</v>
      </c>
      <c r="O983">
        <v>1514181600</v>
      </c>
      <c r="P983">
        <v>1517032800</v>
      </c>
      <c r="Q983" s="15">
        <f t="shared" si="201"/>
        <v>43518.25</v>
      </c>
      <c r="R983" s="11">
        <f t="shared" si="202"/>
        <v>43551.25</v>
      </c>
      <c r="S983" t="b">
        <v>0</v>
      </c>
      <c r="T983" t="b">
        <v>0</v>
      </c>
      <c r="U983" t="s">
        <v>26</v>
      </c>
      <c r="V983" t="s">
        <v>2041</v>
      </c>
      <c r="W983" t="s">
        <v>2042</v>
      </c>
    </row>
    <row r="984" spans="1:23" x14ac:dyDescent="0.3">
      <c r="A984">
        <v>982</v>
      </c>
      <c r="B984" t="s">
        <v>1990</v>
      </c>
      <c r="C984" s="2" t="s">
        <v>1991</v>
      </c>
      <c r="D984" s="5">
        <v>7200</v>
      </c>
      <c r="E984" s="5">
        <v>6115</v>
      </c>
      <c r="F984">
        <f t="shared" si="205"/>
        <v>7200</v>
      </c>
      <c r="G984">
        <f t="shared" si="206"/>
        <v>6115</v>
      </c>
      <c r="H984" s="6">
        <f t="shared" si="198"/>
        <v>-1085</v>
      </c>
      <c r="I984" s="26">
        <f t="shared" si="199"/>
        <v>0.84930555555555554</v>
      </c>
      <c r="J984" t="s">
        <v>12</v>
      </c>
      <c r="K984">
        <v>75</v>
      </c>
      <c r="L984" s="7">
        <f t="shared" si="200"/>
        <v>96</v>
      </c>
      <c r="M984" t="s">
        <v>19</v>
      </c>
      <c r="N984" t="s">
        <v>20</v>
      </c>
      <c r="O984">
        <v>1311051600</v>
      </c>
      <c r="P984">
        <v>1311224400</v>
      </c>
      <c r="Q984" s="15">
        <f t="shared" si="201"/>
        <v>41167.208333333336</v>
      </c>
      <c r="R984" s="11">
        <f t="shared" si="202"/>
        <v>41169.208333333336</v>
      </c>
      <c r="S984" t="b">
        <v>0</v>
      </c>
      <c r="T984" t="b">
        <v>1</v>
      </c>
      <c r="U984" t="s">
        <v>40</v>
      </c>
      <c r="V984" t="s">
        <v>2045</v>
      </c>
      <c r="W984" t="s">
        <v>2046</v>
      </c>
    </row>
    <row r="985" spans="1:23" x14ac:dyDescent="0.3">
      <c r="A985">
        <v>983</v>
      </c>
      <c r="B985" t="s">
        <v>1992</v>
      </c>
      <c r="C985" s="2" t="s">
        <v>1993</v>
      </c>
      <c r="D985" s="5">
        <v>129100</v>
      </c>
      <c r="E985" s="5">
        <v>188404</v>
      </c>
      <c r="F985">
        <f t="shared" si="205"/>
        <v>129100</v>
      </c>
      <c r="G985">
        <f t="shared" si="206"/>
        <v>188404</v>
      </c>
      <c r="H985" s="6">
        <f t="shared" si="198"/>
        <v>59304</v>
      </c>
      <c r="I985" s="26">
        <f t="shared" si="199"/>
        <v>1.4593648334624323</v>
      </c>
      <c r="J985" t="s">
        <v>18</v>
      </c>
      <c r="K985">
        <v>2326</v>
      </c>
      <c r="L985" s="7">
        <f t="shared" si="200"/>
        <v>55.503009458297505</v>
      </c>
      <c r="M985" t="s">
        <v>19</v>
      </c>
      <c r="N985" t="s">
        <v>20</v>
      </c>
      <c r="O985">
        <v>1564894800</v>
      </c>
      <c r="P985">
        <v>1566190800</v>
      </c>
      <c r="Q985" s="15">
        <f t="shared" si="201"/>
        <v>44105.208333333328</v>
      </c>
      <c r="R985" s="11">
        <f t="shared" si="202"/>
        <v>44120.208333333328</v>
      </c>
      <c r="S985" t="b">
        <v>0</v>
      </c>
      <c r="T985" t="b">
        <v>0</v>
      </c>
      <c r="U985" t="s">
        <v>40</v>
      </c>
      <c r="V985" t="s">
        <v>2045</v>
      </c>
      <c r="W985" t="s">
        <v>2046</v>
      </c>
    </row>
    <row r="986" spans="1:23" ht="31.2" x14ac:dyDescent="0.3">
      <c r="A986">
        <v>984</v>
      </c>
      <c r="B986" t="s">
        <v>1994</v>
      </c>
      <c r="C986" s="2" t="s">
        <v>1995</v>
      </c>
      <c r="D986" s="5">
        <v>6500</v>
      </c>
      <c r="E986" s="5">
        <v>9910</v>
      </c>
      <c r="F986">
        <f t="shared" si="205"/>
        <v>6500</v>
      </c>
      <c r="G986">
        <f t="shared" si="206"/>
        <v>9910</v>
      </c>
      <c r="H986" s="6">
        <f t="shared" si="198"/>
        <v>3410</v>
      </c>
      <c r="I986" s="26">
        <f t="shared" si="199"/>
        <v>1.5246153846153847</v>
      </c>
      <c r="J986" t="s">
        <v>18</v>
      </c>
      <c r="K986">
        <v>381</v>
      </c>
      <c r="L986" s="7">
        <f t="shared" si="200"/>
        <v>17.060367454068242</v>
      </c>
      <c r="M986" t="s">
        <v>19</v>
      </c>
      <c r="N986" t="s">
        <v>20</v>
      </c>
      <c r="O986">
        <v>1567918800</v>
      </c>
      <c r="P986">
        <v>1570165200</v>
      </c>
      <c r="Q986" s="15">
        <f t="shared" si="201"/>
        <v>44140.208333333328</v>
      </c>
      <c r="R986" s="11">
        <f t="shared" si="202"/>
        <v>44166.208333333328</v>
      </c>
      <c r="S986" t="b">
        <v>0</v>
      </c>
      <c r="T986" t="b">
        <v>0</v>
      </c>
      <c r="U986" t="s">
        <v>31</v>
      </c>
      <c r="V986" t="s">
        <v>2043</v>
      </c>
      <c r="W986" t="s">
        <v>2044</v>
      </c>
    </row>
    <row r="987" spans="1:23" x14ac:dyDescent="0.3">
      <c r="A987">
        <v>985</v>
      </c>
      <c r="B987" t="s">
        <v>1996</v>
      </c>
      <c r="C987" s="2" t="s">
        <v>1997</v>
      </c>
      <c r="D987" s="5">
        <v>170600</v>
      </c>
      <c r="E987" s="5">
        <v>114523</v>
      </c>
      <c r="F987">
        <f t="shared" si="205"/>
        <v>170600</v>
      </c>
      <c r="G987">
        <f t="shared" si="206"/>
        <v>114523</v>
      </c>
      <c r="H987" s="6">
        <f t="shared" si="198"/>
        <v>-56077</v>
      </c>
      <c r="I987" s="26">
        <f t="shared" si="199"/>
        <v>0.67129542790152408</v>
      </c>
      <c r="J987" t="s">
        <v>12</v>
      </c>
      <c r="K987">
        <v>4405</v>
      </c>
      <c r="L987" s="7">
        <f t="shared" si="200"/>
        <v>38.728717366628828</v>
      </c>
      <c r="M987" t="s">
        <v>19</v>
      </c>
      <c r="N987" t="s">
        <v>20</v>
      </c>
      <c r="O987">
        <v>1386309600</v>
      </c>
      <c r="P987">
        <v>1388556000</v>
      </c>
      <c r="Q987" s="15">
        <f t="shared" si="201"/>
        <v>42038.25</v>
      </c>
      <c r="R987" s="11">
        <f t="shared" si="202"/>
        <v>42064.25</v>
      </c>
      <c r="S987" t="b">
        <v>0</v>
      </c>
      <c r="T987" t="b">
        <v>1</v>
      </c>
      <c r="U987" t="s">
        <v>21</v>
      </c>
      <c r="V987" t="s">
        <v>2039</v>
      </c>
      <c r="W987" t="s">
        <v>2040</v>
      </c>
    </row>
    <row r="988" spans="1:23" ht="31.2" x14ac:dyDescent="0.3">
      <c r="A988">
        <v>986</v>
      </c>
      <c r="B988" t="s">
        <v>1998</v>
      </c>
      <c r="C988" s="2" t="s">
        <v>1999</v>
      </c>
      <c r="D988" s="5">
        <v>7800</v>
      </c>
      <c r="E988" s="5">
        <v>3144</v>
      </c>
      <c r="F988">
        <f t="shared" si="205"/>
        <v>7800</v>
      </c>
      <c r="G988">
        <f t="shared" si="206"/>
        <v>3144</v>
      </c>
      <c r="H988" s="6">
        <f t="shared" si="198"/>
        <v>-4656</v>
      </c>
      <c r="I988" s="26">
        <f t="shared" si="199"/>
        <v>0.40307692307692305</v>
      </c>
      <c r="J988" t="s">
        <v>12</v>
      </c>
      <c r="K988">
        <v>92</v>
      </c>
      <c r="L988" s="7">
        <f t="shared" si="200"/>
        <v>84.782608695652172</v>
      </c>
      <c r="M988" t="s">
        <v>19</v>
      </c>
      <c r="N988" t="s">
        <v>20</v>
      </c>
      <c r="O988">
        <v>1301979600</v>
      </c>
      <c r="P988">
        <v>1303189200</v>
      </c>
      <c r="Q988" s="15">
        <f t="shared" si="201"/>
        <v>41062.208333333336</v>
      </c>
      <c r="R988" s="11">
        <f t="shared" si="202"/>
        <v>41076.208333333336</v>
      </c>
      <c r="S988" t="b">
        <v>0</v>
      </c>
      <c r="T988" t="b">
        <v>0</v>
      </c>
      <c r="U988" t="s">
        <v>21</v>
      </c>
      <c r="V988" t="s">
        <v>2039</v>
      </c>
      <c r="W988" t="s">
        <v>2040</v>
      </c>
    </row>
    <row r="989" spans="1:23" x14ac:dyDescent="0.3">
      <c r="A989">
        <v>987</v>
      </c>
      <c r="B989" t="s">
        <v>2000</v>
      </c>
      <c r="C989" s="2" t="s">
        <v>2001</v>
      </c>
      <c r="D989" s="5">
        <v>6200</v>
      </c>
      <c r="E989" s="5">
        <v>13441</v>
      </c>
      <c r="F989">
        <f t="shared" si="205"/>
        <v>6200</v>
      </c>
      <c r="G989">
        <f t="shared" si="206"/>
        <v>13441</v>
      </c>
      <c r="H989" s="6">
        <f t="shared" si="198"/>
        <v>7241</v>
      </c>
      <c r="I989" s="26">
        <f t="shared" si="199"/>
        <v>2.1679032258064517</v>
      </c>
      <c r="J989" t="s">
        <v>18</v>
      </c>
      <c r="K989">
        <v>480</v>
      </c>
      <c r="L989" s="7">
        <f t="shared" si="200"/>
        <v>12.916666666666666</v>
      </c>
      <c r="M989" t="s">
        <v>19</v>
      </c>
      <c r="N989" t="s">
        <v>20</v>
      </c>
      <c r="O989">
        <v>1493269200</v>
      </c>
      <c r="P989">
        <v>1494478800</v>
      </c>
      <c r="Q989" s="15">
        <f t="shared" si="201"/>
        <v>43276.208333333328</v>
      </c>
      <c r="R989" s="11">
        <f t="shared" si="202"/>
        <v>43290.208333333328</v>
      </c>
      <c r="S989" t="b">
        <v>0</v>
      </c>
      <c r="T989" t="b">
        <v>0</v>
      </c>
      <c r="U989" t="s">
        <v>40</v>
      </c>
      <c r="V989" t="s">
        <v>2045</v>
      </c>
      <c r="W989" t="s">
        <v>2046</v>
      </c>
    </row>
    <row r="990" spans="1:23" x14ac:dyDescent="0.3">
      <c r="A990">
        <v>988</v>
      </c>
      <c r="B990" t="s">
        <v>2002</v>
      </c>
      <c r="C990" s="2" t="s">
        <v>2003</v>
      </c>
      <c r="D990" s="5">
        <v>9400</v>
      </c>
      <c r="E990" s="5">
        <v>4899</v>
      </c>
      <c r="F990">
        <f t="shared" si="205"/>
        <v>9400</v>
      </c>
      <c r="G990">
        <f t="shared" si="206"/>
        <v>4899</v>
      </c>
      <c r="H990" s="6">
        <f t="shared" si="198"/>
        <v>-4501</v>
      </c>
      <c r="I990" s="26">
        <f t="shared" si="199"/>
        <v>0.52117021276595743</v>
      </c>
      <c r="J990" t="s">
        <v>12</v>
      </c>
      <c r="K990">
        <v>64</v>
      </c>
      <c r="L990" s="7">
        <f t="shared" si="200"/>
        <v>146.875</v>
      </c>
      <c r="M990" t="s">
        <v>19</v>
      </c>
      <c r="N990" t="s">
        <v>20</v>
      </c>
      <c r="O990">
        <v>1478930400</v>
      </c>
      <c r="P990">
        <v>1480744800</v>
      </c>
      <c r="Q990" s="15">
        <f t="shared" si="201"/>
        <v>43110.25</v>
      </c>
      <c r="R990" s="11">
        <f t="shared" si="202"/>
        <v>43131.25</v>
      </c>
      <c r="S990" t="b">
        <v>0</v>
      </c>
      <c r="T990" t="b">
        <v>0</v>
      </c>
      <c r="U990" t="s">
        <v>131</v>
      </c>
      <c r="V990" t="s">
        <v>2051</v>
      </c>
      <c r="W990" t="s">
        <v>2060</v>
      </c>
    </row>
    <row r="991" spans="1:23" x14ac:dyDescent="0.3">
      <c r="A991">
        <v>989</v>
      </c>
      <c r="B991" t="s">
        <v>2004</v>
      </c>
      <c r="C991" s="2" t="s">
        <v>2005</v>
      </c>
      <c r="D991" s="5">
        <v>2400</v>
      </c>
      <c r="E991" s="5">
        <v>11990</v>
      </c>
      <c r="F991">
        <f t="shared" si="205"/>
        <v>2400</v>
      </c>
      <c r="G991">
        <f t="shared" si="206"/>
        <v>11990</v>
      </c>
      <c r="H991" s="6">
        <f t="shared" si="198"/>
        <v>9590</v>
      </c>
      <c r="I991" s="26">
        <f t="shared" si="199"/>
        <v>4.9958333333333336</v>
      </c>
      <c r="J991" t="s">
        <v>18</v>
      </c>
      <c r="K991">
        <v>226</v>
      </c>
      <c r="L991" s="7">
        <f t="shared" si="200"/>
        <v>10.619469026548673</v>
      </c>
      <c r="M991" t="s">
        <v>19</v>
      </c>
      <c r="N991" t="s">
        <v>20</v>
      </c>
      <c r="O991">
        <v>1555390800</v>
      </c>
      <c r="P991">
        <v>1555822800</v>
      </c>
      <c r="Q991" s="15">
        <f t="shared" si="201"/>
        <v>43995.208333333328</v>
      </c>
      <c r="R991" s="11">
        <f t="shared" si="202"/>
        <v>44000.208333333328</v>
      </c>
      <c r="S991" t="b">
        <v>0</v>
      </c>
      <c r="T991" t="b">
        <v>0</v>
      </c>
      <c r="U991" t="s">
        <v>204</v>
      </c>
      <c r="V991" t="s">
        <v>2051</v>
      </c>
      <c r="W991" t="s">
        <v>2063</v>
      </c>
    </row>
    <row r="992" spans="1:23" x14ac:dyDescent="0.3">
      <c r="A992">
        <v>990</v>
      </c>
      <c r="B992" t="s">
        <v>2006</v>
      </c>
      <c r="C992" s="2" t="s">
        <v>2007</v>
      </c>
      <c r="D992" s="5">
        <v>7800</v>
      </c>
      <c r="E992" s="5">
        <v>6839</v>
      </c>
      <c r="F992">
        <f t="shared" si="205"/>
        <v>7800</v>
      </c>
      <c r="G992">
        <f t="shared" si="206"/>
        <v>6839</v>
      </c>
      <c r="H992" s="6">
        <f t="shared" si="198"/>
        <v>-961</v>
      </c>
      <c r="I992" s="26">
        <f t="shared" si="199"/>
        <v>0.87679487179487181</v>
      </c>
      <c r="J992" t="s">
        <v>12</v>
      </c>
      <c r="K992">
        <v>64</v>
      </c>
      <c r="L992" s="7">
        <f t="shared" si="200"/>
        <v>121.875</v>
      </c>
      <c r="M992" t="s">
        <v>19</v>
      </c>
      <c r="N992" t="s">
        <v>20</v>
      </c>
      <c r="O992">
        <v>1456984800</v>
      </c>
      <c r="P992">
        <v>1458882000</v>
      </c>
      <c r="Q992" s="15">
        <f t="shared" si="201"/>
        <v>42856.25</v>
      </c>
      <c r="R992" s="11">
        <f t="shared" si="202"/>
        <v>42878.208333333328</v>
      </c>
      <c r="S992" t="b">
        <v>0</v>
      </c>
      <c r="T992" t="b">
        <v>1</v>
      </c>
      <c r="U992" t="s">
        <v>51</v>
      </c>
      <c r="V992" t="s">
        <v>2045</v>
      </c>
      <c r="W992" t="s">
        <v>2048</v>
      </c>
    </row>
    <row r="993" spans="1:23" x14ac:dyDescent="0.3">
      <c r="A993">
        <v>991</v>
      </c>
      <c r="B993" t="s">
        <v>1078</v>
      </c>
      <c r="C993" s="2" t="s">
        <v>2008</v>
      </c>
      <c r="D993" s="5">
        <v>9800</v>
      </c>
      <c r="E993" s="5">
        <v>11091</v>
      </c>
      <c r="F993">
        <f t="shared" si="205"/>
        <v>9800</v>
      </c>
      <c r="G993">
        <f t="shared" si="206"/>
        <v>11091</v>
      </c>
      <c r="H993" s="6">
        <f t="shared" si="198"/>
        <v>1291</v>
      </c>
      <c r="I993" s="26">
        <f t="shared" si="199"/>
        <v>1.131734693877551</v>
      </c>
      <c r="J993" t="s">
        <v>18</v>
      </c>
      <c r="K993">
        <v>241</v>
      </c>
      <c r="L993" s="7">
        <f t="shared" si="200"/>
        <v>40.663900414937757</v>
      </c>
      <c r="M993" t="s">
        <v>19</v>
      </c>
      <c r="N993" t="s">
        <v>20</v>
      </c>
      <c r="O993">
        <v>1411621200</v>
      </c>
      <c r="P993">
        <v>1411966800</v>
      </c>
      <c r="Q993" s="15">
        <f t="shared" si="201"/>
        <v>42331.208333333336</v>
      </c>
      <c r="R993" s="11">
        <f t="shared" si="202"/>
        <v>42335.208333333336</v>
      </c>
      <c r="S993" t="b">
        <v>0</v>
      </c>
      <c r="T993" t="b">
        <v>1</v>
      </c>
      <c r="U993" t="s">
        <v>21</v>
      </c>
      <c r="V993" t="s">
        <v>2039</v>
      </c>
      <c r="W993" t="s">
        <v>2040</v>
      </c>
    </row>
    <row r="994" spans="1:23" x14ac:dyDescent="0.3">
      <c r="A994">
        <v>992</v>
      </c>
      <c r="B994" t="s">
        <v>2009</v>
      </c>
      <c r="C994" s="2" t="s">
        <v>2010</v>
      </c>
      <c r="D994" s="5">
        <v>3100</v>
      </c>
      <c r="E994" s="5">
        <v>13223</v>
      </c>
      <c r="F994">
        <f t="shared" si="205"/>
        <v>3100</v>
      </c>
      <c r="G994">
        <f t="shared" si="206"/>
        <v>13223</v>
      </c>
      <c r="H994" s="6">
        <f t="shared" si="198"/>
        <v>10123</v>
      </c>
      <c r="I994" s="26">
        <f t="shared" si="199"/>
        <v>4.2654838709677421</v>
      </c>
      <c r="J994" t="s">
        <v>18</v>
      </c>
      <c r="K994">
        <v>132</v>
      </c>
      <c r="L994" s="7">
        <f t="shared" si="200"/>
        <v>23.484848484848484</v>
      </c>
      <c r="M994" t="s">
        <v>19</v>
      </c>
      <c r="N994" t="s">
        <v>20</v>
      </c>
      <c r="O994">
        <v>1525669200</v>
      </c>
      <c r="P994">
        <v>1526878800</v>
      </c>
      <c r="Q994" s="15">
        <f t="shared" si="201"/>
        <v>43651.208333333328</v>
      </c>
      <c r="R994" s="11">
        <f t="shared" si="202"/>
        <v>43665.208333333328</v>
      </c>
      <c r="S994" t="b">
        <v>0</v>
      </c>
      <c r="T994" t="b">
        <v>1</v>
      </c>
      <c r="U994" t="s">
        <v>51</v>
      </c>
      <c r="V994" t="s">
        <v>2045</v>
      </c>
      <c r="W994" t="s">
        <v>2048</v>
      </c>
    </row>
    <row r="995" spans="1:23" x14ac:dyDescent="0.3">
      <c r="A995">
        <v>993</v>
      </c>
      <c r="B995" t="s">
        <v>2011</v>
      </c>
      <c r="C995" s="2" t="s">
        <v>2012</v>
      </c>
      <c r="D995" s="5">
        <v>9800</v>
      </c>
      <c r="E995" s="5">
        <v>7608</v>
      </c>
      <c r="F995" s="3">
        <f>D995*1.07255</f>
        <v>10510.99</v>
      </c>
      <c r="G995" s="3">
        <f>E995*1.07255</f>
        <v>8159.960399999999</v>
      </c>
      <c r="H995" s="6">
        <f t="shared" si="198"/>
        <v>-2351.0296000000008</v>
      </c>
      <c r="I995" s="26">
        <f t="shared" si="199"/>
        <v>0.77632653061224477</v>
      </c>
      <c r="J995" t="s">
        <v>72</v>
      </c>
      <c r="K995">
        <v>75</v>
      </c>
      <c r="L995" s="7">
        <f t="shared" si="200"/>
        <v>140.14653333333334</v>
      </c>
      <c r="M995" t="s">
        <v>105</v>
      </c>
      <c r="N995" t="s">
        <v>106</v>
      </c>
      <c r="O995">
        <v>1450936800</v>
      </c>
      <c r="P995">
        <v>1452405600</v>
      </c>
      <c r="Q995" s="15">
        <f t="shared" si="201"/>
        <v>42786.25</v>
      </c>
      <c r="R995" s="11">
        <f t="shared" si="202"/>
        <v>42803.25</v>
      </c>
      <c r="S995" t="b">
        <v>0</v>
      </c>
      <c r="T995" t="b">
        <v>1</v>
      </c>
      <c r="U995" t="s">
        <v>120</v>
      </c>
      <c r="V995" t="s">
        <v>2058</v>
      </c>
      <c r="W995" t="s">
        <v>2059</v>
      </c>
    </row>
    <row r="996" spans="1:23" x14ac:dyDescent="0.3">
      <c r="A996">
        <v>994</v>
      </c>
      <c r="B996" t="s">
        <v>2013</v>
      </c>
      <c r="C996" s="2" t="s">
        <v>2014</v>
      </c>
      <c r="D996" s="5">
        <v>141100</v>
      </c>
      <c r="E996" s="5">
        <v>74073</v>
      </c>
      <c r="F996">
        <f t="shared" ref="F996:G998" si="207">D996</f>
        <v>141100</v>
      </c>
      <c r="G996">
        <f t="shared" si="207"/>
        <v>74073</v>
      </c>
      <c r="H996" s="6">
        <f t="shared" si="198"/>
        <v>-67027</v>
      </c>
      <c r="I996" s="26">
        <f t="shared" si="199"/>
        <v>0.52496810772501767</v>
      </c>
      <c r="J996" t="s">
        <v>12</v>
      </c>
      <c r="K996">
        <v>842</v>
      </c>
      <c r="L996" s="7">
        <f t="shared" si="200"/>
        <v>167.57719714964369</v>
      </c>
      <c r="M996" t="s">
        <v>19</v>
      </c>
      <c r="N996" t="s">
        <v>20</v>
      </c>
      <c r="O996">
        <v>1413522000</v>
      </c>
      <c r="P996">
        <v>1414040400</v>
      </c>
      <c r="Q996" s="15">
        <f t="shared" si="201"/>
        <v>42353.208333333336</v>
      </c>
      <c r="R996" s="11">
        <f t="shared" si="202"/>
        <v>42359.208333333336</v>
      </c>
      <c r="S996" t="b">
        <v>0</v>
      </c>
      <c r="T996" t="b">
        <v>1</v>
      </c>
      <c r="U996" t="s">
        <v>204</v>
      </c>
      <c r="V996" t="s">
        <v>2051</v>
      </c>
      <c r="W996" t="s">
        <v>2063</v>
      </c>
    </row>
    <row r="997" spans="1:23" x14ac:dyDescent="0.3">
      <c r="A997">
        <v>995</v>
      </c>
      <c r="B997" t="s">
        <v>2015</v>
      </c>
      <c r="C997" s="2" t="s">
        <v>2016</v>
      </c>
      <c r="D997" s="5">
        <v>97300</v>
      </c>
      <c r="E997" s="5">
        <v>153216</v>
      </c>
      <c r="F997">
        <f t="shared" si="207"/>
        <v>97300</v>
      </c>
      <c r="G997">
        <f t="shared" si="207"/>
        <v>153216</v>
      </c>
      <c r="H997" s="6">
        <f t="shared" si="198"/>
        <v>55916</v>
      </c>
      <c r="I997" s="26">
        <f t="shared" si="199"/>
        <v>1.5746762589928058</v>
      </c>
      <c r="J997" t="s">
        <v>18</v>
      </c>
      <c r="K997">
        <v>2043</v>
      </c>
      <c r="L997" s="7">
        <f t="shared" si="200"/>
        <v>47.626040137053351</v>
      </c>
      <c r="M997" t="s">
        <v>19</v>
      </c>
      <c r="N997" t="s">
        <v>20</v>
      </c>
      <c r="O997">
        <v>1541307600</v>
      </c>
      <c r="P997">
        <v>1543816800</v>
      </c>
      <c r="Q997" s="15">
        <f t="shared" si="201"/>
        <v>43832.208333333328</v>
      </c>
      <c r="R997" s="11">
        <f t="shared" si="202"/>
        <v>43861.25</v>
      </c>
      <c r="S997" t="b">
        <v>0</v>
      </c>
      <c r="T997" t="b">
        <v>1</v>
      </c>
      <c r="U997" t="s">
        <v>15</v>
      </c>
      <c r="V997" t="s">
        <v>2037</v>
      </c>
      <c r="W997" t="s">
        <v>2038</v>
      </c>
    </row>
    <row r="998" spans="1:23" ht="31.2" x14ac:dyDescent="0.3">
      <c r="A998">
        <v>996</v>
      </c>
      <c r="B998" t="s">
        <v>2017</v>
      </c>
      <c r="C998" s="2" t="s">
        <v>2018</v>
      </c>
      <c r="D998" s="5">
        <v>6600</v>
      </c>
      <c r="E998" s="5">
        <v>4814</v>
      </c>
      <c r="F998">
        <f t="shared" si="207"/>
        <v>6600</v>
      </c>
      <c r="G998">
        <f t="shared" si="207"/>
        <v>4814</v>
      </c>
      <c r="H998" s="6">
        <f t="shared" si="198"/>
        <v>-1786</v>
      </c>
      <c r="I998" s="26">
        <f t="shared" si="199"/>
        <v>0.72939393939393937</v>
      </c>
      <c r="J998" t="s">
        <v>12</v>
      </c>
      <c r="K998">
        <v>112</v>
      </c>
      <c r="L998" s="7">
        <f t="shared" si="200"/>
        <v>58.928571428571431</v>
      </c>
      <c r="M998" t="s">
        <v>19</v>
      </c>
      <c r="N998" t="s">
        <v>20</v>
      </c>
      <c r="O998">
        <v>1357106400</v>
      </c>
      <c r="P998">
        <v>1359698400</v>
      </c>
      <c r="Q998" s="15">
        <f t="shared" si="201"/>
        <v>41700.25</v>
      </c>
      <c r="R998" s="11">
        <f t="shared" si="202"/>
        <v>41730.25</v>
      </c>
      <c r="S998" t="b">
        <v>0</v>
      </c>
      <c r="T998" t="b">
        <v>0</v>
      </c>
      <c r="U998" t="s">
        <v>31</v>
      </c>
      <c r="V998" t="s">
        <v>2043</v>
      </c>
      <c r="W998" t="s">
        <v>2044</v>
      </c>
    </row>
    <row r="999" spans="1:23" x14ac:dyDescent="0.3">
      <c r="A999">
        <v>997</v>
      </c>
      <c r="B999" t="s">
        <v>2019</v>
      </c>
      <c r="C999" s="2" t="s">
        <v>2020</v>
      </c>
      <c r="D999" s="5">
        <v>7600</v>
      </c>
      <c r="E999" s="5">
        <v>4603</v>
      </c>
      <c r="F999" s="3">
        <f>D999*1.07255</f>
        <v>8151.3799999999992</v>
      </c>
      <c r="G999" s="3">
        <f>E999*1.07255</f>
        <v>4936.9476499999992</v>
      </c>
      <c r="H999" s="6">
        <f t="shared" si="198"/>
        <v>-3214.43235</v>
      </c>
      <c r="I999" s="26">
        <f t="shared" si="199"/>
        <v>0.60565789473684206</v>
      </c>
      <c r="J999" t="s">
        <v>72</v>
      </c>
      <c r="K999">
        <v>139</v>
      </c>
      <c r="L999" s="7">
        <f t="shared" si="200"/>
        <v>58.643021582733809</v>
      </c>
      <c r="M999" t="s">
        <v>105</v>
      </c>
      <c r="N999" t="s">
        <v>106</v>
      </c>
      <c r="O999">
        <v>1390197600</v>
      </c>
      <c r="P999">
        <v>1390629600</v>
      </c>
      <c r="Q999" s="15">
        <f t="shared" si="201"/>
        <v>42083.25</v>
      </c>
      <c r="R999" s="11">
        <f t="shared" si="202"/>
        <v>42088.25</v>
      </c>
      <c r="S999" t="b">
        <v>0</v>
      </c>
      <c r="T999" t="b">
        <v>0</v>
      </c>
      <c r="U999" t="s">
        <v>31</v>
      </c>
      <c r="V999" t="s">
        <v>2043</v>
      </c>
      <c r="W999" t="s">
        <v>2044</v>
      </c>
    </row>
    <row r="1000" spans="1:23" x14ac:dyDescent="0.3">
      <c r="A1000">
        <v>998</v>
      </c>
      <c r="B1000" t="s">
        <v>2021</v>
      </c>
      <c r="C1000" s="2" t="s">
        <v>2022</v>
      </c>
      <c r="D1000" s="5">
        <v>66600</v>
      </c>
      <c r="E1000" s="5">
        <v>37823</v>
      </c>
      <c r="F1000">
        <f>D1000</f>
        <v>66600</v>
      </c>
      <c r="G1000">
        <f>E1000</f>
        <v>37823</v>
      </c>
      <c r="H1000" s="6">
        <f t="shared" si="198"/>
        <v>-28777</v>
      </c>
      <c r="I1000" s="26">
        <f t="shared" si="199"/>
        <v>0.5679129129129129</v>
      </c>
      <c r="J1000" t="s">
        <v>12</v>
      </c>
      <c r="K1000">
        <v>374</v>
      </c>
      <c r="L1000" s="7">
        <f t="shared" si="200"/>
        <v>178.07486631016042</v>
      </c>
      <c r="M1000" t="s">
        <v>19</v>
      </c>
      <c r="N1000" t="s">
        <v>20</v>
      </c>
      <c r="O1000">
        <v>1265868000</v>
      </c>
      <c r="P1000">
        <v>1267077600</v>
      </c>
      <c r="Q1000" s="15">
        <f t="shared" si="201"/>
        <v>40644.25</v>
      </c>
      <c r="R1000" s="11">
        <f t="shared" si="202"/>
        <v>40658.25</v>
      </c>
      <c r="S1000" t="b">
        <v>0</v>
      </c>
      <c r="T1000" t="b">
        <v>1</v>
      </c>
      <c r="U1000" t="s">
        <v>58</v>
      </c>
      <c r="V1000" t="s">
        <v>2039</v>
      </c>
      <c r="W1000" t="s">
        <v>2049</v>
      </c>
    </row>
    <row r="1001" spans="1:23" x14ac:dyDescent="0.3">
      <c r="A1001">
        <v>999</v>
      </c>
      <c r="B1001" t="s">
        <v>2023</v>
      </c>
      <c r="C1001" s="2" t="s">
        <v>2024</v>
      </c>
      <c r="D1001" s="5">
        <v>111100</v>
      </c>
      <c r="E1001" s="5">
        <v>62819</v>
      </c>
      <c r="F1001">
        <f>D1001</f>
        <v>111100</v>
      </c>
      <c r="G1001">
        <f>E1001</f>
        <v>62819</v>
      </c>
      <c r="H1001" s="6">
        <f t="shared" si="198"/>
        <v>-48281</v>
      </c>
      <c r="I1001" s="26">
        <f t="shared" si="199"/>
        <v>0.56542754275427543</v>
      </c>
      <c r="J1001" t="s">
        <v>72</v>
      </c>
      <c r="K1001">
        <v>1122</v>
      </c>
      <c r="L1001" s="7">
        <f t="shared" si="200"/>
        <v>99.019607843137251</v>
      </c>
      <c r="M1001" t="s">
        <v>19</v>
      </c>
      <c r="N1001" t="s">
        <v>20</v>
      </c>
      <c r="O1001">
        <v>1467176400</v>
      </c>
      <c r="P1001">
        <v>1467781200</v>
      </c>
      <c r="Q1001" s="15">
        <f t="shared" si="201"/>
        <v>42974.208333333328</v>
      </c>
      <c r="R1001" s="11">
        <f t="shared" si="202"/>
        <v>42981.208333333328</v>
      </c>
      <c r="S1001" t="b">
        <v>0</v>
      </c>
      <c r="T1001" t="b">
        <v>0</v>
      </c>
      <c r="U1001" t="s">
        <v>15</v>
      </c>
      <c r="V1001" t="s">
        <v>2037</v>
      </c>
      <c r="W1001" t="s">
        <v>2038</v>
      </c>
    </row>
  </sheetData>
  <sortState xmlns:xlrd2="http://schemas.microsoft.com/office/spreadsheetml/2017/richdata2" ref="A2:W1001">
    <sortCondition ref="A2:A1001"/>
  </sortState>
  <conditionalFormatting sqref="J1:J1048576">
    <cfRule type="cellIs" dxfId="36" priority="9" operator="equal">
      <formula>"live"</formula>
    </cfRule>
    <cfRule type="cellIs" dxfId="35" priority="11" operator="equal">
      <formula>"canceled"</formula>
    </cfRule>
    <cfRule type="cellIs" dxfId="34" priority="12" operator="equal">
      <formula>"successful"</formula>
    </cfRule>
    <cfRule type="cellIs" dxfId="33" priority="13" operator="equal">
      <formula>"failed"</formula>
    </cfRule>
  </conditionalFormatting>
  <conditionalFormatting sqref="H2:H1001">
    <cfRule type="cellIs" dxfId="32" priority="5" operator="lessThanOrEqual">
      <formula>0</formula>
    </cfRule>
  </conditionalFormatting>
  <conditionalFormatting sqref="I1:I1048576">
    <cfRule type="colorScale" priority="3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conditionalFormatting sqref="L1:L1048576">
    <cfRule type="expression" priority="1">
      <formula>IFERROR(value,value_if_error)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5608-F03F-4440-AF75-F7BC4C02B8B0}">
  <dimension ref="A1:F18"/>
  <sheetViews>
    <sheetView workbookViewId="0">
      <selection activeCell="F20" sqref="F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4</v>
      </c>
      <c r="B1" t="s">
        <v>2071</v>
      </c>
    </row>
    <row r="3" spans="1:6" x14ac:dyDescent="0.3">
      <c r="A3" s="8" t="s">
        <v>2075</v>
      </c>
      <c r="B3" s="8" t="s">
        <v>2074</v>
      </c>
    </row>
    <row r="4" spans="1:6" x14ac:dyDescent="0.3">
      <c r="A4" s="8" t="s">
        <v>2072</v>
      </c>
      <c r="B4" t="s">
        <v>72</v>
      </c>
      <c r="C4" t="s">
        <v>12</v>
      </c>
      <c r="D4" t="s">
        <v>45</v>
      </c>
      <c r="E4" t="s">
        <v>18</v>
      </c>
      <c r="F4" t="s">
        <v>2073</v>
      </c>
    </row>
    <row r="5" spans="1:6" x14ac:dyDescent="0.3">
      <c r="A5" s="9" t="s">
        <v>2045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2068</v>
      </c>
      <c r="E8">
        <v>4</v>
      </c>
      <c r="F8">
        <v>4</v>
      </c>
    </row>
    <row r="9" spans="1:6" x14ac:dyDescent="0.3">
      <c r="A9" s="9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2051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2073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1:1" x14ac:dyDescent="0.3">
      <c r="A17" s="9"/>
    </row>
    <row r="18" spans="1:1" x14ac:dyDescent="0.3">
      <c r="A18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2935-7FFF-40FD-8F47-FB5B7052633A}">
  <dimension ref="A1:F30"/>
  <sheetViews>
    <sheetView workbookViewId="0">
      <selection activeCell="H29" sqref="H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4</v>
      </c>
      <c r="B1" t="s">
        <v>2071</v>
      </c>
    </row>
    <row r="2" spans="1:6" x14ac:dyDescent="0.3">
      <c r="A2" s="8" t="s">
        <v>2036</v>
      </c>
      <c r="B2" t="s">
        <v>2071</v>
      </c>
    </row>
    <row r="4" spans="1:6" x14ac:dyDescent="0.3">
      <c r="A4" s="8" t="s">
        <v>2075</v>
      </c>
      <c r="B4" s="8" t="s">
        <v>2074</v>
      </c>
    </row>
    <row r="5" spans="1:6" x14ac:dyDescent="0.3">
      <c r="A5" s="8" t="s">
        <v>2072</v>
      </c>
      <c r="B5" t="s">
        <v>72</v>
      </c>
      <c r="C5" t="s">
        <v>12</v>
      </c>
      <c r="D5" t="s">
        <v>45</v>
      </c>
      <c r="E5" t="s">
        <v>18</v>
      </c>
      <c r="F5" t="s">
        <v>2073</v>
      </c>
    </row>
    <row r="6" spans="1:6" x14ac:dyDescent="0.3">
      <c r="A6" s="9" t="s">
        <v>2053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2069</v>
      </c>
      <c r="E7">
        <v>4</v>
      </c>
      <c r="F7">
        <v>4</v>
      </c>
    </row>
    <row r="8" spans="1:6" x14ac:dyDescent="0.3">
      <c r="A8" s="9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2047</v>
      </c>
      <c r="C10">
        <v>8</v>
      </c>
      <c r="E10">
        <v>10</v>
      </c>
      <c r="F10">
        <v>18</v>
      </c>
    </row>
    <row r="11" spans="1:6" x14ac:dyDescent="0.3">
      <c r="A11" s="9" t="s">
        <v>2057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2038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2049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2062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2061</v>
      </c>
      <c r="C15">
        <v>3</v>
      </c>
      <c r="E15">
        <v>4</v>
      </c>
      <c r="F15">
        <v>7</v>
      </c>
    </row>
    <row r="16" spans="1:6" x14ac:dyDescent="0.3">
      <c r="A16" s="9" t="s">
        <v>2065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2060</v>
      </c>
      <c r="C20">
        <v>4</v>
      </c>
      <c r="E20">
        <v>4</v>
      </c>
      <c r="F20">
        <v>8</v>
      </c>
    </row>
    <row r="21" spans="1:6" x14ac:dyDescent="0.3">
      <c r="A21" s="9" t="s">
        <v>2040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2067</v>
      </c>
      <c r="C22">
        <v>9</v>
      </c>
      <c r="E22">
        <v>5</v>
      </c>
      <c r="F22">
        <v>14</v>
      </c>
    </row>
    <row r="23" spans="1:6" x14ac:dyDescent="0.3">
      <c r="A23" s="9" t="s">
        <v>2056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2063</v>
      </c>
      <c r="C25">
        <v>7</v>
      </c>
      <c r="E25">
        <v>14</v>
      </c>
      <c r="F25">
        <v>21</v>
      </c>
    </row>
    <row r="26" spans="1:6" x14ac:dyDescent="0.3">
      <c r="A26" s="9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2050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2066</v>
      </c>
      <c r="E29">
        <v>3</v>
      </c>
      <c r="F29">
        <v>3</v>
      </c>
    </row>
    <row r="30" spans="1:6" x14ac:dyDescent="0.3">
      <c r="A30" s="9" t="s">
        <v>2073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9DD3-ED4A-4134-BA7D-04E6EEAD380F}">
  <dimension ref="A1:E18"/>
  <sheetViews>
    <sheetView workbookViewId="0">
      <selection activeCell="F29" sqref="F2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8" t="s">
        <v>2036</v>
      </c>
      <c r="B1" t="s">
        <v>2071</v>
      </c>
    </row>
    <row r="2" spans="1:5" x14ac:dyDescent="0.3">
      <c r="A2" s="8" t="s">
        <v>2078</v>
      </c>
      <c r="B2" t="s">
        <v>2071</v>
      </c>
    </row>
    <row r="4" spans="1:5" x14ac:dyDescent="0.3">
      <c r="A4" s="8" t="s">
        <v>2075</v>
      </c>
      <c r="B4" s="8" t="s">
        <v>2074</v>
      </c>
    </row>
    <row r="5" spans="1:5" x14ac:dyDescent="0.3">
      <c r="A5" s="8" t="s">
        <v>2072</v>
      </c>
      <c r="B5" t="s">
        <v>72</v>
      </c>
      <c r="C5" t="s">
        <v>12</v>
      </c>
      <c r="D5" t="s">
        <v>18</v>
      </c>
      <c r="E5" t="s">
        <v>2073</v>
      </c>
    </row>
    <row r="6" spans="1:5" x14ac:dyDescent="0.3">
      <c r="A6" s="9" t="s">
        <v>2090</v>
      </c>
      <c r="B6">
        <v>5</v>
      </c>
      <c r="C6">
        <v>27</v>
      </c>
      <c r="D6">
        <v>45</v>
      </c>
      <c r="E6">
        <v>77</v>
      </c>
    </row>
    <row r="7" spans="1:5" x14ac:dyDescent="0.3">
      <c r="A7" s="9" t="s">
        <v>2091</v>
      </c>
      <c r="B7">
        <v>5</v>
      </c>
      <c r="C7">
        <v>30</v>
      </c>
      <c r="D7">
        <v>42</v>
      </c>
      <c r="E7">
        <v>77</v>
      </c>
    </row>
    <row r="8" spans="1:5" x14ac:dyDescent="0.3">
      <c r="A8" s="9" t="s">
        <v>2080</v>
      </c>
      <c r="B8">
        <v>6</v>
      </c>
      <c r="C8">
        <v>35</v>
      </c>
      <c r="D8">
        <v>47</v>
      </c>
      <c r="E8">
        <v>88</v>
      </c>
    </row>
    <row r="9" spans="1:5" x14ac:dyDescent="0.3">
      <c r="A9" s="9" t="s">
        <v>2081</v>
      </c>
      <c r="B9">
        <v>8</v>
      </c>
      <c r="C9">
        <v>29</v>
      </c>
      <c r="D9">
        <v>48</v>
      </c>
      <c r="E9">
        <v>85</v>
      </c>
    </row>
    <row r="10" spans="1:5" x14ac:dyDescent="0.3">
      <c r="A10" s="9" t="s">
        <v>2082</v>
      </c>
      <c r="B10">
        <v>3</v>
      </c>
      <c r="C10">
        <v>34</v>
      </c>
      <c r="D10">
        <v>48</v>
      </c>
      <c r="E10">
        <v>85</v>
      </c>
    </row>
    <row r="11" spans="1:5" x14ac:dyDescent="0.3">
      <c r="A11" s="9" t="s">
        <v>2083</v>
      </c>
      <c r="B11">
        <v>2</v>
      </c>
      <c r="C11">
        <v>32</v>
      </c>
      <c r="D11">
        <v>49</v>
      </c>
      <c r="E11">
        <v>83</v>
      </c>
    </row>
    <row r="12" spans="1:5" x14ac:dyDescent="0.3">
      <c r="A12" s="9" t="s">
        <v>2084</v>
      </c>
      <c r="B12">
        <v>2</v>
      </c>
      <c r="C12">
        <v>31</v>
      </c>
      <c r="D12">
        <v>42</v>
      </c>
      <c r="E12">
        <v>75</v>
      </c>
    </row>
    <row r="13" spans="1:5" x14ac:dyDescent="0.3">
      <c r="A13" s="9" t="s">
        <v>2085</v>
      </c>
      <c r="B13">
        <v>3</v>
      </c>
      <c r="C13">
        <v>34</v>
      </c>
      <c r="D13">
        <v>58</v>
      </c>
      <c r="E13">
        <v>95</v>
      </c>
    </row>
    <row r="14" spans="1:5" x14ac:dyDescent="0.3">
      <c r="A14" s="9" t="s">
        <v>2086</v>
      </c>
      <c r="B14">
        <v>5</v>
      </c>
      <c r="C14">
        <v>28</v>
      </c>
      <c r="D14">
        <v>57</v>
      </c>
      <c r="E14">
        <v>90</v>
      </c>
    </row>
    <row r="15" spans="1:5" x14ac:dyDescent="0.3">
      <c r="A15" s="9" t="s">
        <v>2087</v>
      </c>
      <c r="B15">
        <v>7</v>
      </c>
      <c r="C15">
        <v>33</v>
      </c>
      <c r="D15">
        <v>41</v>
      </c>
      <c r="E15">
        <v>81</v>
      </c>
    </row>
    <row r="16" spans="1:5" x14ac:dyDescent="0.3">
      <c r="A16" s="9" t="s">
        <v>2088</v>
      </c>
      <c r="B16">
        <v>6</v>
      </c>
      <c r="C16">
        <v>24</v>
      </c>
      <c r="D16">
        <v>44</v>
      </c>
      <c r="E16">
        <v>74</v>
      </c>
    </row>
    <row r="17" spans="1:5" x14ac:dyDescent="0.3">
      <c r="A17" s="9" t="s">
        <v>2089</v>
      </c>
      <c r="B17">
        <v>5</v>
      </c>
      <c r="C17">
        <v>27</v>
      </c>
      <c r="D17">
        <v>44</v>
      </c>
      <c r="E17">
        <v>76</v>
      </c>
    </row>
    <row r="18" spans="1:5" x14ac:dyDescent="0.3">
      <c r="A18" s="9" t="s">
        <v>2073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F834-9120-4B2A-8DB5-2F977F57F9FD}">
  <dimension ref="A1:J14"/>
  <sheetViews>
    <sheetView topLeftCell="A7" workbookViewId="0">
      <selection activeCell="M21" sqref="M21"/>
    </sheetView>
  </sheetViews>
  <sheetFormatPr defaultRowHeight="15.6" x14ac:dyDescent="0.3"/>
  <cols>
    <col min="1" max="1" width="16.69921875" customWidth="1"/>
    <col min="2" max="2" width="14.69921875" customWidth="1"/>
    <col min="3" max="3" width="18" customWidth="1"/>
    <col min="4" max="4" width="16" customWidth="1"/>
    <col min="5" max="5" width="20" customWidth="1"/>
    <col min="6" max="6" width="11" customWidth="1"/>
    <col min="7" max="7" width="11.5" customWidth="1"/>
    <col min="8" max="8" width="10.796875" customWidth="1"/>
    <col min="11" max="11" width="0" hidden="1" customWidth="1"/>
  </cols>
  <sheetData>
    <row r="1" spans="1:10" s="23" customFormat="1" ht="38.4" customHeight="1" x14ac:dyDescent="0.3">
      <c r="A1" s="23" t="s">
        <v>2094</v>
      </c>
      <c r="B1" s="23" t="s">
        <v>2095</v>
      </c>
      <c r="C1" s="23" t="s">
        <v>2096</v>
      </c>
      <c r="D1" s="23" t="s">
        <v>2097</v>
      </c>
      <c r="E1" s="23" t="s">
        <v>2098</v>
      </c>
      <c r="F1" s="23" t="s">
        <v>2105</v>
      </c>
      <c r="G1" s="23" t="s">
        <v>2099</v>
      </c>
      <c r="H1" s="23" t="s">
        <v>2100</v>
      </c>
    </row>
    <row r="2" spans="1:10" x14ac:dyDescent="0.3">
      <c r="A2" s="13" t="s">
        <v>2106</v>
      </c>
      <c r="B2">
        <f>COUNTIFS(Crowdfunding!J2:J1001,"=successful",Crowdfunding!F2:F1001,"&lt;1000")</f>
        <v>41</v>
      </c>
      <c r="C2">
        <f>COUNTIFS(Crowdfunding!J2:J1001,"=failed",Crowdfunding!F2:F1001,"&lt;1000")</f>
        <v>22</v>
      </c>
      <c r="D2" s="29">
        <f>COUNTIFS(Crowdfunding!J2:J1001,"=canceled",Crowdfunding!F2:F1001,"&lt;1000")</f>
        <v>1</v>
      </c>
      <c r="E2">
        <f>SUM(B2:D2)</f>
        <v>64</v>
      </c>
      <c r="F2" s="31">
        <f>B2/E2</f>
        <v>0.640625</v>
      </c>
      <c r="G2" s="31">
        <f>C2/E2</f>
        <v>0.34375</v>
      </c>
      <c r="H2" s="31">
        <f>D2/E2</f>
        <v>1.5625E-2</v>
      </c>
    </row>
    <row r="3" spans="1:10" x14ac:dyDescent="0.3">
      <c r="A3" s="13" t="s">
        <v>2107</v>
      </c>
      <c r="B3">
        <f>COUNTIFS(Crowdfunding!J2:J1001,"=successful",Crowdfunding!F2:F1001,"&gt;=1000",Crowdfunding!F2:F1001,"&lt;=4999")</f>
        <v>188</v>
      </c>
      <c r="C3">
        <f>COUNTIFS(Crowdfunding!J2:J1001,"=failed",Crowdfunding!F2:F1001,"&gt;=1000",Crowdfunding!F2:F1001,"&lt;=4999")</f>
        <v>44</v>
      </c>
      <c r="D3" s="29">
        <f>COUNTIFS(Crowdfunding!J2:J1001,"=canceled",Crowdfunding!F2:F1001,"&gt;=1000",Crowdfunding!F2:F1001,"&lt;=4999")</f>
        <v>4</v>
      </c>
      <c r="E3">
        <f t="shared" ref="E3:E14" si="0">SUM(B3:D3)</f>
        <v>236</v>
      </c>
      <c r="F3" s="31">
        <f t="shared" ref="F3:F13" si="1">B3/E3</f>
        <v>0.79661016949152541</v>
      </c>
      <c r="G3" s="31">
        <f t="shared" ref="G3:G13" si="2">C3/E3</f>
        <v>0.1864406779661017</v>
      </c>
      <c r="H3" s="31">
        <f t="shared" ref="H3:H13" si="3">D3/E3</f>
        <v>1.6949152542372881E-2</v>
      </c>
    </row>
    <row r="4" spans="1:10" x14ac:dyDescent="0.3">
      <c r="A4" s="13" t="s">
        <v>2108</v>
      </c>
      <c r="B4">
        <f>COUNTIFS(Crowdfunding!J2:J1001,"=successful",Crowdfunding!F3:F1002,"&gt;=5000",Crowdfunding!F3:F1002,"&lt;=9999")</f>
        <v>163</v>
      </c>
      <c r="C4" s="29">
        <f>COUNTIFS(Crowdfunding!J2:J1001,"=failed",Crowdfunding!F3:F1002,"&gt;=5000",Crowdfunding!F3:F1002,"&lt;=9999")</f>
        <v>109</v>
      </c>
      <c r="D4" s="29">
        <f>COUNTIFS(Crowdfunding!J2:J1001,"=canceled",Crowdfunding!F3:F1002,"&gt;=5000",Crowdfunding!F3:F1002,"&lt;=9999")</f>
        <v>16</v>
      </c>
      <c r="E4">
        <f t="shared" si="0"/>
        <v>288</v>
      </c>
      <c r="F4" s="31">
        <f t="shared" si="1"/>
        <v>0.56597222222222221</v>
      </c>
      <c r="G4" s="31">
        <f t="shared" si="2"/>
        <v>0.37847222222222221</v>
      </c>
      <c r="H4" s="31">
        <f t="shared" si="3"/>
        <v>5.5555555555555552E-2</v>
      </c>
    </row>
    <row r="5" spans="1:10" x14ac:dyDescent="0.3">
      <c r="A5" s="13" t="s">
        <v>2109</v>
      </c>
      <c r="B5">
        <f>COUNTIFS(Crowdfunding!J2:J1001,"=successful",Crowdfunding!F2:F1001,"&gt;=10000",Crowdfunding!F2:F1001,"&lt;=14999")</f>
        <v>11</v>
      </c>
      <c r="C5">
        <f>COUNTIFS(Crowdfunding!J2:J1001,"=failed",Crowdfunding!F2:F1001,"&gt;=10000",Crowdfunding!F2:F1001,"&lt;=14999")</f>
        <v>8</v>
      </c>
      <c r="D5" s="29">
        <f>COUNTIFS(Crowdfunding!J2:J1001,"=canceled",Crowdfunding!F2:F1001,"&gt;=10000",Crowdfunding!F2:F1001,"&lt;=14999")</f>
        <v>1</v>
      </c>
      <c r="E5">
        <f t="shared" si="0"/>
        <v>20</v>
      </c>
      <c r="F5" s="31">
        <f t="shared" si="1"/>
        <v>0.55000000000000004</v>
      </c>
      <c r="G5" s="31">
        <f t="shared" si="2"/>
        <v>0.4</v>
      </c>
      <c r="H5" s="31">
        <f t="shared" si="3"/>
        <v>0.05</v>
      </c>
    </row>
    <row r="6" spans="1:10" x14ac:dyDescent="0.3">
      <c r="A6" s="13" t="s">
        <v>2110</v>
      </c>
      <c r="B6">
        <f>COUNTIFS(Crowdfunding!J2:J1001,"=successful",Crowdfunding!F2:F1001,"&gt;=15000",Crowdfunding!F2:F1001,"&lt;=19999")</f>
        <v>10</v>
      </c>
      <c r="C6">
        <f>COUNTIFS(Crowdfunding!J2:J1001,"=failed",Crowdfunding!F2:F1001,"&gt;=15000",Crowdfunding!F2:F1001,"&lt;=19999")</f>
        <v>2</v>
      </c>
      <c r="D6" s="29">
        <f>COUNTIFS(Crowdfunding!J2:J1001,"=canceled",Crowdfunding!F2:F1001,"&gt;=15000",Crowdfunding!F2:F1001,"&lt;=19999")</f>
        <v>0</v>
      </c>
      <c r="E6">
        <f t="shared" si="0"/>
        <v>12</v>
      </c>
      <c r="F6" s="31">
        <f t="shared" si="1"/>
        <v>0.83333333333333337</v>
      </c>
      <c r="G6" s="31">
        <f t="shared" si="2"/>
        <v>0.16666666666666666</v>
      </c>
      <c r="H6" s="31">
        <f t="shared" si="3"/>
        <v>0</v>
      </c>
    </row>
    <row r="7" spans="1:10" x14ac:dyDescent="0.3">
      <c r="A7" s="13" t="s">
        <v>2111</v>
      </c>
      <c r="B7">
        <f>COUNTIFS(Crowdfunding!J2:J1001,"=successful",Crowdfunding!F2:F1001,"&gt;=20000",Crowdfunding!F2:F1001,"&lt;=24999")</f>
        <v>8</v>
      </c>
      <c r="C7" s="29">
        <f>COUNTIFS(Crowdfunding!J2:J1001,"=failed",Crowdfunding!F2:F1001,"&gt;=20000",Crowdfunding!F2:F1001,"&lt;=24999")</f>
        <v>2</v>
      </c>
      <c r="D7">
        <f>COUNTIFS(Crowdfunding!J2:J1001,"=canceled",Crowdfunding!F2:F1001,"&gt;=20000",Crowdfunding!F2:F1001,"&lt;=24999")</f>
        <v>0</v>
      </c>
      <c r="E7">
        <f t="shared" si="0"/>
        <v>10</v>
      </c>
      <c r="F7" s="31">
        <f t="shared" si="1"/>
        <v>0.8</v>
      </c>
      <c r="G7" s="31">
        <f t="shared" si="2"/>
        <v>0.2</v>
      </c>
      <c r="H7" s="31">
        <f t="shared" si="3"/>
        <v>0</v>
      </c>
    </row>
    <row r="8" spans="1:10" x14ac:dyDescent="0.3">
      <c r="A8" s="13" t="s">
        <v>2112</v>
      </c>
      <c r="B8">
        <f>COUNTIFS(Crowdfunding!J2:J1001,"=successful",Crowdfunding!F2:F1001,"&gt;=25000",Crowdfunding!F2:F1001,"&lt;=29999")</f>
        <v>8</v>
      </c>
      <c r="C8">
        <f>COUNTIFS(Crowdfunding!J2:J1001,"=failed",Crowdfunding!F2:F1001,"&gt;=25000",Crowdfunding!F2:F1001,"&lt;=29999")</f>
        <v>6</v>
      </c>
      <c r="D8" s="30">
        <f>COUNTIFS(Crowdfunding!J2:J1001,"=canceled",Crowdfunding!F2:F1001,"&gt;=25000",Crowdfunding!F2:F1001,"&lt;=29999")</f>
        <v>1</v>
      </c>
      <c r="E8">
        <f t="shared" si="0"/>
        <v>15</v>
      </c>
      <c r="F8" s="31">
        <f t="shared" si="1"/>
        <v>0.53333333333333333</v>
      </c>
      <c r="G8" s="31">
        <f t="shared" si="2"/>
        <v>0.4</v>
      </c>
      <c r="H8" s="31">
        <f t="shared" si="3"/>
        <v>6.6666666666666666E-2</v>
      </c>
    </row>
    <row r="9" spans="1:10" x14ac:dyDescent="0.3">
      <c r="A9" s="13" t="s">
        <v>2113</v>
      </c>
      <c r="B9">
        <f>COUNTIFS(Crowdfunding!J2:J1001,"=successful",Crowdfunding!F2:F1001,"&gt;=30000",Crowdfunding!F2:F1001,"&lt;=34999")</f>
        <v>8</v>
      </c>
      <c r="C9">
        <f>COUNTIFS(Crowdfunding!J2:J1001,"=failed",Crowdfunding!F2:F1001,"&gt;=30000",Crowdfunding!F2:F1001,"&lt;=34999")</f>
        <v>1</v>
      </c>
      <c r="D9" s="29">
        <f>COUNTIFS(Crowdfunding!J2:J1001,"=canceled",Crowdfunding!F2:F1001,"&gt;=30000",Crowdfunding!F2:F1001,"&lt;=34999")</f>
        <v>0</v>
      </c>
      <c r="E9">
        <f t="shared" si="0"/>
        <v>9</v>
      </c>
      <c r="F9" s="31">
        <f t="shared" si="1"/>
        <v>0.88888888888888884</v>
      </c>
      <c r="G9" s="31">
        <f t="shared" si="2"/>
        <v>0.1111111111111111</v>
      </c>
      <c r="H9" s="31">
        <f t="shared" si="3"/>
        <v>0</v>
      </c>
    </row>
    <row r="10" spans="1:10" x14ac:dyDescent="0.3">
      <c r="A10" s="13" t="s">
        <v>2114</v>
      </c>
      <c r="B10">
        <f>COUNTIFS(Crowdfunding!J2:J1001,"=successful",Crowdfunding!F2:F1001,"&gt;=35000",Crowdfunding!F2:F1001,"&lt;=39999")</f>
        <v>9</v>
      </c>
      <c r="C10">
        <f>COUNTIFS(Crowdfunding!J2:J1001,"=failed",Crowdfunding!F2:F1001,"&gt;=35000",Crowdfunding!F2:F1001,"&lt;=39999")</f>
        <v>1</v>
      </c>
      <c r="D10" s="29">
        <f>COUNTIFS(Crowdfunding!J2:J1001,"=canceled",Crowdfunding!F2:F1001,"&gt;=35000",Crowdfunding!F2:F1001,"&lt;=39999")</f>
        <v>0</v>
      </c>
      <c r="E10">
        <f t="shared" si="0"/>
        <v>10</v>
      </c>
      <c r="F10" s="31">
        <f t="shared" si="1"/>
        <v>0.9</v>
      </c>
      <c r="G10" s="31">
        <f t="shared" si="2"/>
        <v>0.1</v>
      </c>
      <c r="H10" s="31">
        <f t="shared" si="3"/>
        <v>0</v>
      </c>
    </row>
    <row r="11" spans="1:10" x14ac:dyDescent="0.3">
      <c r="A11" s="13" t="s">
        <v>2115</v>
      </c>
      <c r="B11">
        <f>COUNTIFS(Crowdfunding!J2:J1001,"=successful",Crowdfunding!F2:F1001,"&gt;=40000",Crowdfunding!F2:F1001,"&lt;=44999")</f>
        <v>12</v>
      </c>
      <c r="C11">
        <f>COUNTIFS(Crowdfunding!J2:J1001,"=failed",Crowdfunding!F2:F1001,"&gt;=40000",Crowdfunding!F2:F1001,"&lt;=44999")</f>
        <v>2</v>
      </c>
      <c r="D11" s="29">
        <f>COUNTIFS(Crowdfunding!J2:J1001,"=canceled",Crowdfunding!F2:F1001,"&gt;=40000",Crowdfunding!F2:F1001,"&lt;=44999")</f>
        <v>0</v>
      </c>
      <c r="E11">
        <f t="shared" si="0"/>
        <v>14</v>
      </c>
      <c r="F11" s="31">
        <f t="shared" si="1"/>
        <v>0.8571428571428571</v>
      </c>
      <c r="G11" s="31">
        <f t="shared" si="2"/>
        <v>0.14285714285714285</v>
      </c>
      <c r="H11" s="31">
        <f t="shared" si="3"/>
        <v>0</v>
      </c>
    </row>
    <row r="12" spans="1:10" x14ac:dyDescent="0.3">
      <c r="A12" s="13" t="s">
        <v>2116</v>
      </c>
      <c r="B12">
        <f>COUNTIFS(Crowdfunding!J2:J1001,"=successful",Crowdfunding!F2:F1001,"&gt;=45000",Crowdfunding!F2:F1001,"&lt;=49999")</f>
        <v>7</v>
      </c>
      <c r="C12">
        <f>COUNTIFS(Crowdfunding!J2:J1001,"=failed",Crowdfunding!F2:F1001,"&gt;=45000",Crowdfunding!F2:F1001,"&lt;=49999")</f>
        <v>4</v>
      </c>
      <c r="D12" s="29">
        <f>COUNTIFS(Crowdfunding!J2:J1001,"=canceled",Crowdfunding!F2:F1001,"&gt;=45000",Crowdfunding!F2:F1001,"&lt;=49999")</f>
        <v>0</v>
      </c>
      <c r="E12">
        <f t="shared" si="0"/>
        <v>11</v>
      </c>
      <c r="F12" s="31">
        <f t="shared" si="1"/>
        <v>0.63636363636363635</v>
      </c>
      <c r="G12" s="31">
        <f t="shared" si="2"/>
        <v>0.36363636363636365</v>
      </c>
      <c r="H12" s="31">
        <f t="shared" si="3"/>
        <v>0</v>
      </c>
    </row>
    <row r="13" spans="1:10" x14ac:dyDescent="0.3">
      <c r="A13" s="24" t="s">
        <v>2117</v>
      </c>
      <c r="B13">
        <f>COUNTIFS(Crowdfunding!J2:J1001,"=successful",Crowdfunding!F2:F1001,"&gt;=50000")</f>
        <v>108</v>
      </c>
      <c r="C13" s="29">
        <f>COUNTIFS(Crowdfunding!J2:J1001,"=failed",Crowdfunding!F2:F1001,"&gt;=50000")</f>
        <v>157</v>
      </c>
      <c r="D13" s="30">
        <f>COUNTIFS(Crowdfunding!J2:J1001,"=canceled",Crowdfunding!F2:F1001,"&gt;=50000")</f>
        <v>28</v>
      </c>
      <c r="E13">
        <f t="shared" si="0"/>
        <v>293</v>
      </c>
      <c r="F13" s="31">
        <f t="shared" si="1"/>
        <v>0.36860068259385664</v>
      </c>
      <c r="G13" s="31">
        <f t="shared" si="2"/>
        <v>0.53583617747440271</v>
      </c>
      <c r="H13" s="31">
        <f t="shared" si="3"/>
        <v>9.556313993174062E-2</v>
      </c>
    </row>
    <row r="14" spans="1:10" x14ac:dyDescent="0.3">
      <c r="B14">
        <f>SUM(B2:B13)</f>
        <v>573</v>
      </c>
      <c r="C14">
        <f>SUM(C2:C13)</f>
        <v>358</v>
      </c>
      <c r="D14">
        <f>SUM(D2:D13)</f>
        <v>51</v>
      </c>
      <c r="E14">
        <f t="shared" si="0"/>
        <v>982</v>
      </c>
      <c r="F14" s="31"/>
      <c r="G14" s="31"/>
      <c r="H14" s="31"/>
      <c r="J14" s="2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FA6A-87E6-4CC1-8892-0A57133B6BA1}">
  <dimension ref="A1:W930"/>
  <sheetViews>
    <sheetView topLeftCell="B1" workbookViewId="0">
      <selection activeCell="N19" sqref="N19"/>
    </sheetView>
  </sheetViews>
  <sheetFormatPr defaultRowHeight="15.6" x14ac:dyDescent="0.3"/>
  <cols>
    <col min="1" max="1" width="11.296875" customWidth="1"/>
    <col min="2" max="2" width="15.5" customWidth="1"/>
    <col min="7" max="7" width="18.69921875" customWidth="1"/>
    <col min="9" max="9" width="10.3984375" bestFit="1" customWidth="1"/>
    <col min="10" max="15" width="10.3984375" customWidth="1"/>
    <col min="22" max="22" width="11.296875" customWidth="1"/>
    <col min="23" max="23" width="15.5" customWidth="1"/>
  </cols>
  <sheetData>
    <row r="1" spans="1:23" s="23" customFormat="1" ht="46.8" x14ac:dyDescent="0.3">
      <c r="A1" s="1" t="s">
        <v>2</v>
      </c>
      <c r="B1" s="1" t="s">
        <v>2125</v>
      </c>
      <c r="C1" s="1" t="s">
        <v>2</v>
      </c>
      <c r="D1" s="1" t="s">
        <v>2126</v>
      </c>
      <c r="G1" s="32" t="s">
        <v>2118</v>
      </c>
      <c r="H1" t="s">
        <v>18</v>
      </c>
      <c r="I1" t="s">
        <v>12</v>
      </c>
      <c r="J1"/>
      <c r="K1"/>
      <c r="L1"/>
      <c r="M1"/>
      <c r="N1"/>
      <c r="O1"/>
      <c r="V1" s="1" t="s">
        <v>2</v>
      </c>
      <c r="W1" s="1" t="s">
        <v>2125</v>
      </c>
    </row>
    <row r="2" spans="1:23" x14ac:dyDescent="0.3">
      <c r="A2" t="s">
        <v>18</v>
      </c>
      <c r="B2">
        <v>158</v>
      </c>
      <c r="C2" t="s">
        <v>12</v>
      </c>
      <c r="D2">
        <v>0</v>
      </c>
      <c r="G2" t="s">
        <v>2119</v>
      </c>
      <c r="H2" s="3">
        <f>AVERAGE(B2:B566)</f>
        <v>851.14690265486729</v>
      </c>
      <c r="I2" s="3">
        <f>AVERAGE(D2:D365)</f>
        <v>585.61538461538464</v>
      </c>
      <c r="J2" s="3"/>
      <c r="K2" s="3"/>
      <c r="L2" s="3"/>
      <c r="M2" s="3"/>
      <c r="N2" s="3"/>
      <c r="O2" s="3"/>
      <c r="V2" t="s">
        <v>18</v>
      </c>
      <c r="W2">
        <v>158</v>
      </c>
    </row>
    <row r="3" spans="1:23" x14ac:dyDescent="0.3">
      <c r="A3" t="s">
        <v>18</v>
      </c>
      <c r="B3">
        <v>1425</v>
      </c>
      <c r="C3" t="s">
        <v>12</v>
      </c>
      <c r="D3">
        <v>24</v>
      </c>
      <c r="G3" t="s">
        <v>2120</v>
      </c>
      <c r="H3">
        <f>MEDIAN(B2:B566)</f>
        <v>201</v>
      </c>
      <c r="I3" s="3">
        <f>MEDIAN(D2:D365)</f>
        <v>114.5</v>
      </c>
      <c r="J3" s="3"/>
      <c r="K3" s="3"/>
      <c r="L3" s="3"/>
      <c r="M3" s="3"/>
      <c r="N3" s="3"/>
      <c r="O3" s="3"/>
      <c r="V3" t="s">
        <v>18</v>
      </c>
      <c r="W3">
        <v>1425</v>
      </c>
    </row>
    <row r="4" spans="1:23" x14ac:dyDescent="0.3">
      <c r="A4" t="s">
        <v>18</v>
      </c>
      <c r="B4">
        <v>174</v>
      </c>
      <c r="C4" t="s">
        <v>12</v>
      </c>
      <c r="D4">
        <v>53</v>
      </c>
      <c r="G4" t="s">
        <v>2121</v>
      </c>
      <c r="H4">
        <f>MIN(B2:B566)</f>
        <v>16</v>
      </c>
      <c r="I4" s="3">
        <f>MIN(D2:D365)</f>
        <v>0</v>
      </c>
      <c r="J4" s="3"/>
      <c r="K4" s="3"/>
      <c r="L4" s="3"/>
      <c r="M4" s="3"/>
      <c r="N4" s="3"/>
      <c r="O4" s="3"/>
      <c r="V4" t="s">
        <v>18</v>
      </c>
      <c r="W4">
        <v>174</v>
      </c>
    </row>
    <row r="5" spans="1:23" x14ac:dyDescent="0.3">
      <c r="A5" t="s">
        <v>18</v>
      </c>
      <c r="B5">
        <v>227</v>
      </c>
      <c r="C5" t="s">
        <v>12</v>
      </c>
      <c r="D5">
        <v>18</v>
      </c>
      <c r="G5" t="s">
        <v>2122</v>
      </c>
      <c r="H5">
        <f>MAX(B2:B566)</f>
        <v>7295</v>
      </c>
      <c r="I5" s="3">
        <f>MAX(D2:D365)</f>
        <v>6080</v>
      </c>
      <c r="J5" s="3"/>
      <c r="K5" s="3"/>
      <c r="L5" s="3"/>
      <c r="M5" s="3"/>
      <c r="N5" s="3"/>
      <c r="O5" s="3"/>
      <c r="V5" t="s">
        <v>18</v>
      </c>
      <c r="W5">
        <v>227</v>
      </c>
    </row>
    <row r="6" spans="1:23" x14ac:dyDescent="0.3">
      <c r="A6" t="s">
        <v>18</v>
      </c>
      <c r="B6">
        <v>220</v>
      </c>
      <c r="C6" t="s">
        <v>12</v>
      </c>
      <c r="D6">
        <v>44</v>
      </c>
      <c r="G6" t="s">
        <v>2123</v>
      </c>
      <c r="H6">
        <f>_xlfn.VAR.P(B2:B566)</f>
        <v>1603373.7324019109</v>
      </c>
      <c r="I6" s="3">
        <f>_xlfn.VAR.P(D2:D365)</f>
        <v>921574.68174133555</v>
      </c>
      <c r="J6" s="3"/>
      <c r="K6" s="3"/>
      <c r="L6" s="3"/>
      <c r="M6" s="3"/>
      <c r="N6" s="3"/>
      <c r="O6" s="3"/>
      <c r="V6" t="s">
        <v>18</v>
      </c>
      <c r="W6">
        <v>220</v>
      </c>
    </row>
    <row r="7" spans="1:23" x14ac:dyDescent="0.3">
      <c r="A7" t="s">
        <v>18</v>
      </c>
      <c r="B7">
        <v>98</v>
      </c>
      <c r="C7" t="s">
        <v>12</v>
      </c>
      <c r="D7">
        <v>27</v>
      </c>
      <c r="G7" s="33" t="s">
        <v>2124</v>
      </c>
      <c r="H7" s="34">
        <f>_xlfn.STDEV.P(B2:B566)</f>
        <v>1266.2439466397898</v>
      </c>
      <c r="I7" s="34">
        <f>_xlfn.STDEV.P(D2:D365)</f>
        <v>959.98681331637863</v>
      </c>
      <c r="J7" s="34"/>
      <c r="K7" s="34"/>
      <c r="L7" s="34"/>
      <c r="M7" s="34"/>
      <c r="N7" s="34"/>
      <c r="O7" s="34"/>
      <c r="V7" t="s">
        <v>18</v>
      </c>
      <c r="W7">
        <v>98</v>
      </c>
    </row>
    <row r="8" spans="1:23" x14ac:dyDescent="0.3">
      <c r="A8" t="s">
        <v>18</v>
      </c>
      <c r="B8">
        <v>100</v>
      </c>
      <c r="C8" t="s">
        <v>12</v>
      </c>
      <c r="D8">
        <v>55</v>
      </c>
      <c r="G8" s="35" t="s">
        <v>2127</v>
      </c>
      <c r="H8">
        <f>_xlfn.QUARTILE.EXC(B2:B566,1)</f>
        <v>127.5</v>
      </c>
      <c r="I8">
        <f>_xlfn.QUARTILE.EXC(D2:D365,1)</f>
        <v>38</v>
      </c>
      <c r="V8" t="s">
        <v>18</v>
      </c>
      <c r="W8">
        <v>100</v>
      </c>
    </row>
    <row r="9" spans="1:23" x14ac:dyDescent="0.3">
      <c r="A9" t="s">
        <v>18</v>
      </c>
      <c r="B9">
        <v>1249</v>
      </c>
      <c r="C9" t="s">
        <v>12</v>
      </c>
      <c r="D9">
        <v>200</v>
      </c>
      <c r="G9" s="35" t="s">
        <v>2128</v>
      </c>
      <c r="H9">
        <f>_xlfn.QUARTILE.EXC(B2:B566,3)</f>
        <v>1288.5</v>
      </c>
      <c r="I9">
        <f>_xlfn.QUARTILE.EXC(D2:D365,3)</f>
        <v>789.5</v>
      </c>
      <c r="V9" t="s">
        <v>18</v>
      </c>
      <c r="W9">
        <v>1249</v>
      </c>
    </row>
    <row r="10" spans="1:23" x14ac:dyDescent="0.3">
      <c r="A10" t="s">
        <v>18</v>
      </c>
      <c r="B10">
        <v>1396</v>
      </c>
      <c r="C10" t="s">
        <v>12</v>
      </c>
      <c r="D10">
        <v>452</v>
      </c>
      <c r="G10" s="35" t="s">
        <v>2129</v>
      </c>
      <c r="H10">
        <f>H9-H8</f>
        <v>1161</v>
      </c>
      <c r="I10">
        <f>I9-I8</f>
        <v>751.5</v>
      </c>
      <c r="V10" t="s">
        <v>18</v>
      </c>
      <c r="W10">
        <v>1396</v>
      </c>
    </row>
    <row r="11" spans="1:23" x14ac:dyDescent="0.3">
      <c r="A11" t="s">
        <v>18</v>
      </c>
      <c r="B11">
        <v>890</v>
      </c>
      <c r="C11" t="s">
        <v>12</v>
      </c>
      <c r="D11">
        <v>674</v>
      </c>
      <c r="G11" s="36" t="s">
        <v>2131</v>
      </c>
      <c r="H11" s="36"/>
      <c r="I11" s="36"/>
      <c r="J11" s="37"/>
      <c r="K11" s="37"/>
      <c r="L11" s="37"/>
      <c r="M11" s="37"/>
      <c r="N11" s="37"/>
      <c r="O11" s="37"/>
      <c r="V11" t="s">
        <v>18</v>
      </c>
      <c r="W11">
        <v>890</v>
      </c>
    </row>
    <row r="12" spans="1:23" x14ac:dyDescent="0.3">
      <c r="A12" t="s">
        <v>18</v>
      </c>
      <c r="B12">
        <v>142</v>
      </c>
      <c r="C12" t="s">
        <v>12</v>
      </c>
      <c r="D12">
        <v>558</v>
      </c>
      <c r="G12" s="36"/>
      <c r="H12" s="36"/>
      <c r="I12" s="36"/>
      <c r="J12" s="37"/>
      <c r="K12" s="37"/>
      <c r="L12" s="37"/>
      <c r="M12" s="37"/>
      <c r="N12" s="37"/>
      <c r="O12" s="37"/>
      <c r="V12" t="s">
        <v>18</v>
      </c>
      <c r="W12">
        <v>142</v>
      </c>
    </row>
    <row r="13" spans="1:23" x14ac:dyDescent="0.3">
      <c r="A13" t="s">
        <v>18</v>
      </c>
      <c r="B13">
        <v>2673</v>
      </c>
      <c r="C13" t="s">
        <v>12</v>
      </c>
      <c r="D13">
        <v>15</v>
      </c>
      <c r="G13" s="36"/>
      <c r="H13" s="36"/>
      <c r="I13" s="36"/>
      <c r="J13" s="37"/>
      <c r="K13" s="37"/>
      <c r="L13" s="37"/>
      <c r="M13" s="37"/>
      <c r="N13" s="37"/>
      <c r="O13" s="37"/>
      <c r="V13" t="s">
        <v>18</v>
      </c>
      <c r="W13">
        <v>2673</v>
      </c>
    </row>
    <row r="14" spans="1:23" x14ac:dyDescent="0.3">
      <c r="A14" t="s">
        <v>18</v>
      </c>
      <c r="B14">
        <v>163</v>
      </c>
      <c r="C14" t="s">
        <v>12</v>
      </c>
      <c r="D14">
        <v>2307</v>
      </c>
      <c r="G14" s="36"/>
      <c r="H14" s="36"/>
      <c r="I14" s="36"/>
      <c r="J14" s="37"/>
      <c r="K14" s="37"/>
      <c r="L14" s="37"/>
      <c r="M14" s="37"/>
      <c r="N14" s="37"/>
      <c r="O14" s="37"/>
      <c r="V14" t="s">
        <v>18</v>
      </c>
      <c r="W14">
        <v>163</v>
      </c>
    </row>
    <row r="15" spans="1:23" x14ac:dyDescent="0.3">
      <c r="A15" t="s">
        <v>18</v>
      </c>
      <c r="B15">
        <v>2220</v>
      </c>
      <c r="C15" t="s">
        <v>12</v>
      </c>
      <c r="D15">
        <v>88</v>
      </c>
      <c r="G15" s="36"/>
      <c r="H15" s="36"/>
      <c r="I15" s="36"/>
      <c r="J15" s="37"/>
      <c r="K15" s="37"/>
      <c r="L15" s="37"/>
      <c r="M15" s="37"/>
      <c r="N15" s="37"/>
      <c r="O15" s="37"/>
      <c r="V15" t="s">
        <v>18</v>
      </c>
      <c r="W15">
        <v>2220</v>
      </c>
    </row>
    <row r="16" spans="1:23" x14ac:dyDescent="0.3">
      <c r="A16" t="s">
        <v>18</v>
      </c>
      <c r="B16">
        <v>1606</v>
      </c>
      <c r="C16" t="s">
        <v>12</v>
      </c>
      <c r="D16">
        <v>48</v>
      </c>
      <c r="G16" s="36"/>
      <c r="H16" s="36"/>
      <c r="I16" s="36"/>
      <c r="J16" s="37"/>
      <c r="K16" s="37"/>
      <c r="L16" s="37"/>
      <c r="M16" s="37"/>
      <c r="N16" s="37"/>
      <c r="O16" s="37"/>
      <c r="V16" t="s">
        <v>18</v>
      </c>
      <c r="W16">
        <v>1606</v>
      </c>
    </row>
    <row r="17" spans="1:23" x14ac:dyDescent="0.3">
      <c r="A17" t="s">
        <v>18</v>
      </c>
      <c r="B17">
        <v>129</v>
      </c>
      <c r="C17" t="s">
        <v>12</v>
      </c>
      <c r="D17">
        <v>1</v>
      </c>
      <c r="G17" s="36"/>
      <c r="H17" s="36"/>
      <c r="I17" s="36"/>
      <c r="J17" s="37"/>
      <c r="K17" s="37"/>
      <c r="L17" s="37"/>
      <c r="M17" s="37"/>
      <c r="N17" s="37"/>
      <c r="O17" s="37"/>
      <c r="V17" t="s">
        <v>18</v>
      </c>
      <c r="W17">
        <v>129</v>
      </c>
    </row>
    <row r="18" spans="1:23" x14ac:dyDescent="0.3">
      <c r="A18" t="s">
        <v>18</v>
      </c>
      <c r="B18">
        <v>226</v>
      </c>
      <c r="C18" t="s">
        <v>12</v>
      </c>
      <c r="D18">
        <v>1467</v>
      </c>
      <c r="V18" t="s">
        <v>18</v>
      </c>
      <c r="W18">
        <v>226</v>
      </c>
    </row>
    <row r="19" spans="1:23" x14ac:dyDescent="0.3">
      <c r="A19" t="s">
        <v>18</v>
      </c>
      <c r="B19">
        <v>5419</v>
      </c>
      <c r="C19" t="s">
        <v>12</v>
      </c>
      <c r="D19">
        <v>75</v>
      </c>
      <c r="G19" s="36" t="s">
        <v>2130</v>
      </c>
      <c r="H19" s="36"/>
      <c r="I19" s="36"/>
      <c r="J19" s="37"/>
      <c r="K19" s="37"/>
      <c r="L19" s="37"/>
      <c r="M19" s="37"/>
      <c r="N19" s="37"/>
      <c r="O19" s="37"/>
      <c r="V19" t="s">
        <v>18</v>
      </c>
      <c r="W19">
        <v>5419</v>
      </c>
    </row>
    <row r="20" spans="1:23" x14ac:dyDescent="0.3">
      <c r="A20" t="s">
        <v>18</v>
      </c>
      <c r="B20">
        <v>165</v>
      </c>
      <c r="C20" t="s">
        <v>12</v>
      </c>
      <c r="D20">
        <v>120</v>
      </c>
      <c r="G20" s="36"/>
      <c r="H20" s="36"/>
      <c r="I20" s="36"/>
      <c r="J20" s="37"/>
      <c r="K20" s="37"/>
      <c r="L20" s="37"/>
      <c r="M20" s="37"/>
      <c r="N20" s="37"/>
      <c r="O20" s="37"/>
      <c r="V20" t="s">
        <v>18</v>
      </c>
      <c r="W20">
        <v>165</v>
      </c>
    </row>
    <row r="21" spans="1:23" x14ac:dyDescent="0.3">
      <c r="A21" t="s">
        <v>18</v>
      </c>
      <c r="B21">
        <v>1965</v>
      </c>
      <c r="C21" t="s">
        <v>12</v>
      </c>
      <c r="D21">
        <v>2253</v>
      </c>
      <c r="G21" s="36"/>
      <c r="H21" s="36"/>
      <c r="I21" s="36"/>
      <c r="J21" s="37"/>
      <c r="K21" s="37"/>
      <c r="L21" s="37"/>
      <c r="M21" s="37"/>
      <c r="N21" s="37"/>
      <c r="O21" s="37"/>
      <c r="V21" t="s">
        <v>18</v>
      </c>
      <c r="W21">
        <v>1965</v>
      </c>
    </row>
    <row r="22" spans="1:23" x14ac:dyDescent="0.3">
      <c r="A22" t="s">
        <v>18</v>
      </c>
      <c r="B22">
        <v>16</v>
      </c>
      <c r="C22" t="s">
        <v>12</v>
      </c>
      <c r="D22">
        <v>5</v>
      </c>
      <c r="G22" s="36"/>
      <c r="H22" s="36"/>
      <c r="I22" s="36"/>
      <c r="J22" s="37"/>
      <c r="K22" s="37"/>
      <c r="L22" s="37"/>
      <c r="M22" s="37"/>
      <c r="N22" s="37"/>
      <c r="O22" s="37"/>
      <c r="V22" t="s">
        <v>18</v>
      </c>
      <c r="W22">
        <v>16</v>
      </c>
    </row>
    <row r="23" spans="1:23" x14ac:dyDescent="0.3">
      <c r="A23" t="s">
        <v>18</v>
      </c>
      <c r="B23">
        <v>107</v>
      </c>
      <c r="C23" t="s">
        <v>12</v>
      </c>
      <c r="D23">
        <v>38</v>
      </c>
      <c r="G23" s="36"/>
      <c r="H23" s="36"/>
      <c r="I23" s="36"/>
      <c r="J23" s="37"/>
      <c r="K23" s="37"/>
      <c r="L23" s="37"/>
      <c r="M23" s="37"/>
      <c r="N23" s="37"/>
      <c r="O23" s="37"/>
      <c r="V23" t="s">
        <v>18</v>
      </c>
      <c r="W23">
        <v>107</v>
      </c>
    </row>
    <row r="24" spans="1:23" x14ac:dyDescent="0.3">
      <c r="A24" t="s">
        <v>18</v>
      </c>
      <c r="B24">
        <v>134</v>
      </c>
      <c r="C24" t="s">
        <v>12</v>
      </c>
      <c r="D24">
        <v>12</v>
      </c>
      <c r="G24" s="36"/>
      <c r="H24" s="36"/>
      <c r="I24" s="36"/>
      <c r="J24" s="37"/>
      <c r="K24" s="37"/>
      <c r="L24" s="37"/>
      <c r="M24" s="37"/>
      <c r="N24" s="37"/>
      <c r="O24" s="37"/>
      <c r="V24" t="s">
        <v>18</v>
      </c>
      <c r="W24">
        <v>134</v>
      </c>
    </row>
    <row r="25" spans="1:23" x14ac:dyDescent="0.3">
      <c r="A25" t="s">
        <v>18</v>
      </c>
      <c r="B25">
        <v>198</v>
      </c>
      <c r="C25" t="s">
        <v>12</v>
      </c>
      <c r="D25">
        <v>1684</v>
      </c>
      <c r="G25" s="36"/>
      <c r="H25" s="36"/>
      <c r="I25" s="36"/>
      <c r="J25" s="37"/>
      <c r="K25" s="37"/>
      <c r="L25" s="37"/>
      <c r="M25" s="37"/>
      <c r="N25" s="37"/>
      <c r="O25" s="37"/>
      <c r="V25" t="s">
        <v>18</v>
      </c>
      <c r="W25">
        <v>198</v>
      </c>
    </row>
    <row r="26" spans="1:23" x14ac:dyDescent="0.3">
      <c r="A26" t="s">
        <v>18</v>
      </c>
      <c r="B26">
        <v>111</v>
      </c>
      <c r="C26" t="s">
        <v>12</v>
      </c>
      <c r="D26">
        <v>56</v>
      </c>
      <c r="G26" s="36"/>
      <c r="H26" s="36"/>
      <c r="I26" s="36"/>
      <c r="J26" s="37"/>
      <c r="K26" s="37"/>
      <c r="L26" s="37"/>
      <c r="M26" s="37"/>
      <c r="N26" s="37"/>
      <c r="O26" s="37"/>
      <c r="V26" t="s">
        <v>18</v>
      </c>
      <c r="W26">
        <v>111</v>
      </c>
    </row>
    <row r="27" spans="1:23" x14ac:dyDescent="0.3">
      <c r="A27" t="s">
        <v>18</v>
      </c>
      <c r="B27">
        <v>222</v>
      </c>
      <c r="C27" t="s">
        <v>12</v>
      </c>
      <c r="D27">
        <v>838</v>
      </c>
      <c r="G27" s="36"/>
      <c r="H27" s="36"/>
      <c r="I27" s="36"/>
      <c r="J27" s="37"/>
      <c r="K27" s="37"/>
      <c r="L27" s="37"/>
      <c r="M27" s="37"/>
      <c r="N27" s="37"/>
      <c r="O27" s="37"/>
      <c r="V27" t="s">
        <v>18</v>
      </c>
      <c r="W27">
        <v>222</v>
      </c>
    </row>
    <row r="28" spans="1:23" x14ac:dyDescent="0.3">
      <c r="A28" t="s">
        <v>18</v>
      </c>
      <c r="B28">
        <v>6212</v>
      </c>
      <c r="C28" t="s">
        <v>12</v>
      </c>
      <c r="D28">
        <v>1000</v>
      </c>
      <c r="V28" t="s">
        <v>18</v>
      </c>
      <c r="W28">
        <v>6212</v>
      </c>
    </row>
    <row r="29" spans="1:23" x14ac:dyDescent="0.3">
      <c r="A29" t="s">
        <v>18</v>
      </c>
      <c r="B29">
        <v>98</v>
      </c>
      <c r="C29" t="s">
        <v>12</v>
      </c>
      <c r="D29">
        <v>1482</v>
      </c>
      <c r="V29" t="s">
        <v>18</v>
      </c>
      <c r="W29">
        <v>98</v>
      </c>
    </row>
    <row r="30" spans="1:23" x14ac:dyDescent="0.3">
      <c r="A30" t="s">
        <v>18</v>
      </c>
      <c r="B30">
        <v>92</v>
      </c>
      <c r="C30" t="s">
        <v>12</v>
      </c>
      <c r="D30">
        <v>106</v>
      </c>
      <c r="V30" t="s">
        <v>18</v>
      </c>
      <c r="W30">
        <v>92</v>
      </c>
    </row>
    <row r="31" spans="1:23" x14ac:dyDescent="0.3">
      <c r="A31" t="s">
        <v>18</v>
      </c>
      <c r="B31">
        <v>149</v>
      </c>
      <c r="C31" t="s">
        <v>12</v>
      </c>
      <c r="D31">
        <v>679</v>
      </c>
      <c r="V31" t="s">
        <v>18</v>
      </c>
      <c r="W31">
        <v>149</v>
      </c>
    </row>
    <row r="32" spans="1:23" x14ac:dyDescent="0.3">
      <c r="A32" t="s">
        <v>18</v>
      </c>
      <c r="B32">
        <v>2431</v>
      </c>
      <c r="C32" t="s">
        <v>12</v>
      </c>
      <c r="D32">
        <v>1220</v>
      </c>
      <c r="V32" t="s">
        <v>18</v>
      </c>
      <c r="W32">
        <v>2431</v>
      </c>
    </row>
    <row r="33" spans="1:23" x14ac:dyDescent="0.3">
      <c r="A33" t="s">
        <v>18</v>
      </c>
      <c r="B33">
        <v>303</v>
      </c>
      <c r="C33" t="s">
        <v>12</v>
      </c>
      <c r="D33">
        <v>1</v>
      </c>
      <c r="V33" t="s">
        <v>18</v>
      </c>
      <c r="W33">
        <v>303</v>
      </c>
    </row>
    <row r="34" spans="1:23" x14ac:dyDescent="0.3">
      <c r="A34" t="s">
        <v>18</v>
      </c>
      <c r="B34">
        <v>209</v>
      </c>
      <c r="C34" t="s">
        <v>12</v>
      </c>
      <c r="D34">
        <v>37</v>
      </c>
      <c r="V34" t="s">
        <v>18</v>
      </c>
      <c r="W34">
        <v>209</v>
      </c>
    </row>
    <row r="35" spans="1:23" x14ac:dyDescent="0.3">
      <c r="A35" t="s">
        <v>18</v>
      </c>
      <c r="B35">
        <v>131</v>
      </c>
      <c r="C35" t="s">
        <v>12</v>
      </c>
      <c r="D35">
        <v>60</v>
      </c>
      <c r="V35" t="s">
        <v>18</v>
      </c>
      <c r="W35">
        <v>131</v>
      </c>
    </row>
    <row r="36" spans="1:23" x14ac:dyDescent="0.3">
      <c r="A36" t="s">
        <v>18</v>
      </c>
      <c r="B36">
        <v>164</v>
      </c>
      <c r="C36" t="s">
        <v>12</v>
      </c>
      <c r="D36">
        <v>296</v>
      </c>
      <c r="V36" t="s">
        <v>18</v>
      </c>
      <c r="W36">
        <v>164</v>
      </c>
    </row>
    <row r="37" spans="1:23" x14ac:dyDescent="0.3">
      <c r="A37" t="s">
        <v>18</v>
      </c>
      <c r="B37">
        <v>201</v>
      </c>
      <c r="C37" t="s">
        <v>12</v>
      </c>
      <c r="D37">
        <v>3304</v>
      </c>
      <c r="V37" t="s">
        <v>18</v>
      </c>
      <c r="W37">
        <v>201</v>
      </c>
    </row>
    <row r="38" spans="1:23" x14ac:dyDescent="0.3">
      <c r="A38" t="s">
        <v>18</v>
      </c>
      <c r="B38">
        <v>211</v>
      </c>
      <c r="C38" t="s">
        <v>12</v>
      </c>
      <c r="D38">
        <v>73</v>
      </c>
      <c r="V38" t="s">
        <v>18</v>
      </c>
      <c r="W38">
        <v>211</v>
      </c>
    </row>
    <row r="39" spans="1:23" x14ac:dyDescent="0.3">
      <c r="A39" t="s">
        <v>18</v>
      </c>
      <c r="B39">
        <v>128</v>
      </c>
      <c r="C39" t="s">
        <v>12</v>
      </c>
      <c r="D39">
        <v>3387</v>
      </c>
      <c r="V39" t="s">
        <v>18</v>
      </c>
      <c r="W39">
        <v>128</v>
      </c>
    </row>
    <row r="40" spans="1:23" x14ac:dyDescent="0.3">
      <c r="A40" t="s">
        <v>18</v>
      </c>
      <c r="B40">
        <v>1600</v>
      </c>
      <c r="C40" t="s">
        <v>12</v>
      </c>
      <c r="D40">
        <v>662</v>
      </c>
      <c r="V40" t="s">
        <v>18</v>
      </c>
      <c r="W40">
        <v>1600</v>
      </c>
    </row>
    <row r="41" spans="1:23" x14ac:dyDescent="0.3">
      <c r="A41" t="s">
        <v>18</v>
      </c>
      <c r="B41">
        <v>249</v>
      </c>
      <c r="C41" t="s">
        <v>12</v>
      </c>
      <c r="D41">
        <v>774</v>
      </c>
      <c r="V41" t="s">
        <v>18</v>
      </c>
      <c r="W41">
        <v>249</v>
      </c>
    </row>
    <row r="42" spans="1:23" x14ac:dyDescent="0.3">
      <c r="A42" t="s">
        <v>18</v>
      </c>
      <c r="B42">
        <v>236</v>
      </c>
      <c r="C42" t="s">
        <v>12</v>
      </c>
      <c r="D42">
        <v>672</v>
      </c>
      <c r="V42" t="s">
        <v>18</v>
      </c>
      <c r="W42">
        <v>236</v>
      </c>
    </row>
    <row r="43" spans="1:23" x14ac:dyDescent="0.3">
      <c r="A43" t="s">
        <v>18</v>
      </c>
      <c r="B43">
        <v>4065</v>
      </c>
      <c r="C43" t="s">
        <v>12</v>
      </c>
      <c r="D43">
        <v>940</v>
      </c>
      <c r="V43" t="s">
        <v>18</v>
      </c>
      <c r="W43">
        <v>4065</v>
      </c>
    </row>
    <row r="44" spans="1:23" x14ac:dyDescent="0.3">
      <c r="A44" t="s">
        <v>18</v>
      </c>
      <c r="B44">
        <v>246</v>
      </c>
      <c r="C44" t="s">
        <v>12</v>
      </c>
      <c r="D44">
        <v>117</v>
      </c>
      <c r="V44" t="s">
        <v>18</v>
      </c>
      <c r="W44">
        <v>246</v>
      </c>
    </row>
    <row r="45" spans="1:23" x14ac:dyDescent="0.3">
      <c r="A45" t="s">
        <v>18</v>
      </c>
      <c r="B45">
        <v>2475</v>
      </c>
      <c r="C45" t="s">
        <v>12</v>
      </c>
      <c r="D45">
        <v>115</v>
      </c>
      <c r="V45" t="s">
        <v>18</v>
      </c>
      <c r="W45">
        <v>2475</v>
      </c>
    </row>
    <row r="46" spans="1:23" x14ac:dyDescent="0.3">
      <c r="A46" t="s">
        <v>18</v>
      </c>
      <c r="B46">
        <v>76</v>
      </c>
      <c r="C46" t="s">
        <v>12</v>
      </c>
      <c r="D46">
        <v>326</v>
      </c>
      <c r="V46" t="s">
        <v>18</v>
      </c>
      <c r="W46">
        <v>76</v>
      </c>
    </row>
    <row r="47" spans="1:23" x14ac:dyDescent="0.3">
      <c r="A47" t="s">
        <v>18</v>
      </c>
      <c r="B47">
        <v>54</v>
      </c>
      <c r="C47" t="s">
        <v>12</v>
      </c>
      <c r="D47">
        <v>1</v>
      </c>
      <c r="V47" t="s">
        <v>18</v>
      </c>
      <c r="W47">
        <v>54</v>
      </c>
    </row>
    <row r="48" spans="1:23" x14ac:dyDescent="0.3">
      <c r="A48" t="s">
        <v>18</v>
      </c>
      <c r="B48">
        <v>88</v>
      </c>
      <c r="C48" t="s">
        <v>12</v>
      </c>
      <c r="D48">
        <v>1467</v>
      </c>
      <c r="V48" t="s">
        <v>18</v>
      </c>
      <c r="W48">
        <v>88</v>
      </c>
    </row>
    <row r="49" spans="1:23" x14ac:dyDescent="0.3">
      <c r="A49" t="s">
        <v>18</v>
      </c>
      <c r="B49">
        <v>85</v>
      </c>
      <c r="C49" t="s">
        <v>12</v>
      </c>
      <c r="D49">
        <v>5681</v>
      </c>
      <c r="V49" t="s">
        <v>18</v>
      </c>
      <c r="W49">
        <v>85</v>
      </c>
    </row>
    <row r="50" spans="1:23" x14ac:dyDescent="0.3">
      <c r="A50" t="s">
        <v>18</v>
      </c>
      <c r="B50">
        <v>170</v>
      </c>
      <c r="C50" t="s">
        <v>12</v>
      </c>
      <c r="D50">
        <v>1059</v>
      </c>
      <c r="V50" t="s">
        <v>18</v>
      </c>
      <c r="W50">
        <v>170</v>
      </c>
    </row>
    <row r="51" spans="1:23" x14ac:dyDescent="0.3">
      <c r="A51" t="s">
        <v>18</v>
      </c>
      <c r="B51">
        <v>330</v>
      </c>
      <c r="C51" t="s">
        <v>12</v>
      </c>
      <c r="D51">
        <v>1194</v>
      </c>
      <c r="V51" t="s">
        <v>18</v>
      </c>
      <c r="W51">
        <v>330</v>
      </c>
    </row>
    <row r="52" spans="1:23" x14ac:dyDescent="0.3">
      <c r="A52" t="s">
        <v>18</v>
      </c>
      <c r="B52">
        <v>127</v>
      </c>
      <c r="C52" t="s">
        <v>12</v>
      </c>
      <c r="D52">
        <v>30</v>
      </c>
      <c r="V52" t="s">
        <v>18</v>
      </c>
      <c r="W52">
        <v>127</v>
      </c>
    </row>
    <row r="53" spans="1:23" x14ac:dyDescent="0.3">
      <c r="A53" t="s">
        <v>18</v>
      </c>
      <c r="B53">
        <v>411</v>
      </c>
      <c r="C53" t="s">
        <v>12</v>
      </c>
      <c r="D53">
        <v>75</v>
      </c>
      <c r="V53" t="s">
        <v>18</v>
      </c>
      <c r="W53">
        <v>411</v>
      </c>
    </row>
    <row r="54" spans="1:23" x14ac:dyDescent="0.3">
      <c r="A54" t="s">
        <v>18</v>
      </c>
      <c r="B54">
        <v>180</v>
      </c>
      <c r="C54" t="s">
        <v>12</v>
      </c>
      <c r="D54">
        <v>955</v>
      </c>
      <c r="V54" t="s">
        <v>18</v>
      </c>
      <c r="W54">
        <v>180</v>
      </c>
    </row>
    <row r="55" spans="1:23" x14ac:dyDescent="0.3">
      <c r="A55" t="s">
        <v>18</v>
      </c>
      <c r="B55">
        <v>374</v>
      </c>
      <c r="C55" t="s">
        <v>12</v>
      </c>
      <c r="D55">
        <v>67</v>
      </c>
      <c r="V55" t="s">
        <v>18</v>
      </c>
      <c r="W55">
        <v>374</v>
      </c>
    </row>
    <row r="56" spans="1:23" x14ac:dyDescent="0.3">
      <c r="A56" t="s">
        <v>18</v>
      </c>
      <c r="B56">
        <v>71</v>
      </c>
      <c r="C56" t="s">
        <v>12</v>
      </c>
      <c r="D56">
        <v>5</v>
      </c>
      <c r="V56" t="s">
        <v>18</v>
      </c>
      <c r="W56">
        <v>71</v>
      </c>
    </row>
    <row r="57" spans="1:23" x14ac:dyDescent="0.3">
      <c r="A57" t="s">
        <v>18</v>
      </c>
      <c r="B57">
        <v>203</v>
      </c>
      <c r="C57" t="s">
        <v>12</v>
      </c>
      <c r="D57">
        <v>26</v>
      </c>
      <c r="V57" t="s">
        <v>18</v>
      </c>
      <c r="W57">
        <v>203</v>
      </c>
    </row>
    <row r="58" spans="1:23" x14ac:dyDescent="0.3">
      <c r="A58" t="s">
        <v>18</v>
      </c>
      <c r="B58">
        <v>113</v>
      </c>
      <c r="C58" t="s">
        <v>12</v>
      </c>
      <c r="D58">
        <v>1130</v>
      </c>
      <c r="V58" t="s">
        <v>18</v>
      </c>
      <c r="W58">
        <v>113</v>
      </c>
    </row>
    <row r="59" spans="1:23" x14ac:dyDescent="0.3">
      <c r="A59" t="s">
        <v>18</v>
      </c>
      <c r="B59">
        <v>96</v>
      </c>
      <c r="C59" t="s">
        <v>12</v>
      </c>
      <c r="D59">
        <v>782</v>
      </c>
      <c r="V59" t="s">
        <v>18</v>
      </c>
      <c r="W59">
        <v>96</v>
      </c>
    </row>
    <row r="60" spans="1:23" x14ac:dyDescent="0.3">
      <c r="A60" t="s">
        <v>18</v>
      </c>
      <c r="B60">
        <v>498</v>
      </c>
      <c r="C60" t="s">
        <v>12</v>
      </c>
      <c r="D60">
        <v>210</v>
      </c>
      <c r="V60" t="s">
        <v>18</v>
      </c>
      <c r="W60">
        <v>498</v>
      </c>
    </row>
    <row r="61" spans="1:23" x14ac:dyDescent="0.3">
      <c r="A61" t="s">
        <v>18</v>
      </c>
      <c r="B61">
        <v>180</v>
      </c>
      <c r="C61" t="s">
        <v>12</v>
      </c>
      <c r="D61">
        <v>136</v>
      </c>
      <c r="V61" t="s">
        <v>18</v>
      </c>
      <c r="W61">
        <v>180</v>
      </c>
    </row>
    <row r="62" spans="1:23" x14ac:dyDescent="0.3">
      <c r="A62" t="s">
        <v>18</v>
      </c>
      <c r="B62">
        <v>27</v>
      </c>
      <c r="C62" t="s">
        <v>12</v>
      </c>
      <c r="D62">
        <v>86</v>
      </c>
      <c r="V62" t="s">
        <v>18</v>
      </c>
      <c r="W62">
        <v>27</v>
      </c>
    </row>
    <row r="63" spans="1:23" x14ac:dyDescent="0.3">
      <c r="A63" t="s">
        <v>18</v>
      </c>
      <c r="B63">
        <v>2331</v>
      </c>
      <c r="C63" t="s">
        <v>12</v>
      </c>
      <c r="D63">
        <v>19</v>
      </c>
      <c r="V63" t="s">
        <v>18</v>
      </c>
      <c r="W63">
        <v>2331</v>
      </c>
    </row>
    <row r="64" spans="1:23" x14ac:dyDescent="0.3">
      <c r="A64" t="s">
        <v>18</v>
      </c>
      <c r="B64">
        <v>113</v>
      </c>
      <c r="C64" t="s">
        <v>12</v>
      </c>
      <c r="D64">
        <v>886</v>
      </c>
      <c r="V64" t="s">
        <v>18</v>
      </c>
      <c r="W64">
        <v>113</v>
      </c>
    </row>
    <row r="65" spans="1:23" x14ac:dyDescent="0.3">
      <c r="A65" t="s">
        <v>18</v>
      </c>
      <c r="B65">
        <v>164</v>
      </c>
      <c r="C65" t="s">
        <v>12</v>
      </c>
      <c r="D65">
        <v>35</v>
      </c>
      <c r="V65" t="s">
        <v>18</v>
      </c>
      <c r="W65">
        <v>164</v>
      </c>
    </row>
    <row r="66" spans="1:23" x14ac:dyDescent="0.3">
      <c r="A66" t="s">
        <v>18</v>
      </c>
      <c r="B66">
        <v>164</v>
      </c>
      <c r="C66" t="s">
        <v>12</v>
      </c>
      <c r="D66">
        <v>24</v>
      </c>
      <c r="V66" t="s">
        <v>18</v>
      </c>
      <c r="W66">
        <v>164</v>
      </c>
    </row>
    <row r="67" spans="1:23" x14ac:dyDescent="0.3">
      <c r="A67" t="s">
        <v>18</v>
      </c>
      <c r="B67">
        <v>336</v>
      </c>
      <c r="C67" t="s">
        <v>12</v>
      </c>
      <c r="D67">
        <v>86</v>
      </c>
      <c r="V67" t="s">
        <v>18</v>
      </c>
      <c r="W67">
        <v>336</v>
      </c>
    </row>
    <row r="68" spans="1:23" x14ac:dyDescent="0.3">
      <c r="A68" t="s">
        <v>18</v>
      </c>
      <c r="B68">
        <v>1917</v>
      </c>
      <c r="C68" t="s">
        <v>12</v>
      </c>
      <c r="D68">
        <v>243</v>
      </c>
      <c r="V68" t="s">
        <v>18</v>
      </c>
      <c r="W68">
        <v>1917</v>
      </c>
    </row>
    <row r="69" spans="1:23" x14ac:dyDescent="0.3">
      <c r="A69" t="s">
        <v>18</v>
      </c>
      <c r="B69">
        <v>95</v>
      </c>
      <c r="C69" t="s">
        <v>12</v>
      </c>
      <c r="D69">
        <v>65</v>
      </c>
      <c r="V69" t="s">
        <v>18</v>
      </c>
      <c r="W69">
        <v>95</v>
      </c>
    </row>
    <row r="70" spans="1:23" x14ac:dyDescent="0.3">
      <c r="A70" t="s">
        <v>18</v>
      </c>
      <c r="B70">
        <v>147</v>
      </c>
      <c r="C70" t="s">
        <v>12</v>
      </c>
      <c r="D70">
        <v>100</v>
      </c>
      <c r="V70" t="s">
        <v>18</v>
      </c>
      <c r="W70">
        <v>147</v>
      </c>
    </row>
    <row r="71" spans="1:23" x14ac:dyDescent="0.3">
      <c r="A71" t="s">
        <v>18</v>
      </c>
      <c r="B71">
        <v>86</v>
      </c>
      <c r="C71" t="s">
        <v>12</v>
      </c>
      <c r="D71">
        <v>168</v>
      </c>
      <c r="V71" t="s">
        <v>18</v>
      </c>
      <c r="W71">
        <v>86</v>
      </c>
    </row>
    <row r="72" spans="1:23" x14ac:dyDescent="0.3">
      <c r="A72" t="s">
        <v>18</v>
      </c>
      <c r="B72">
        <v>83</v>
      </c>
      <c r="C72" t="s">
        <v>12</v>
      </c>
      <c r="D72">
        <v>13</v>
      </c>
      <c r="V72" t="s">
        <v>18</v>
      </c>
      <c r="W72">
        <v>83</v>
      </c>
    </row>
    <row r="73" spans="1:23" x14ac:dyDescent="0.3">
      <c r="A73" t="s">
        <v>18</v>
      </c>
      <c r="B73">
        <v>676</v>
      </c>
      <c r="C73" t="s">
        <v>12</v>
      </c>
      <c r="D73">
        <v>1</v>
      </c>
      <c r="V73" t="s">
        <v>18</v>
      </c>
      <c r="W73">
        <v>676</v>
      </c>
    </row>
    <row r="74" spans="1:23" x14ac:dyDescent="0.3">
      <c r="A74" t="s">
        <v>18</v>
      </c>
      <c r="B74">
        <v>361</v>
      </c>
      <c r="C74" t="s">
        <v>12</v>
      </c>
      <c r="D74">
        <v>40</v>
      </c>
      <c r="V74" t="s">
        <v>18</v>
      </c>
      <c r="W74">
        <v>361</v>
      </c>
    </row>
    <row r="75" spans="1:23" x14ac:dyDescent="0.3">
      <c r="A75" t="s">
        <v>18</v>
      </c>
      <c r="B75">
        <v>131</v>
      </c>
      <c r="C75" t="s">
        <v>12</v>
      </c>
      <c r="D75">
        <v>226</v>
      </c>
      <c r="V75" t="s">
        <v>18</v>
      </c>
      <c r="W75">
        <v>131</v>
      </c>
    </row>
    <row r="76" spans="1:23" x14ac:dyDescent="0.3">
      <c r="A76" t="s">
        <v>18</v>
      </c>
      <c r="B76">
        <v>126</v>
      </c>
      <c r="C76" t="s">
        <v>12</v>
      </c>
      <c r="D76">
        <v>1625</v>
      </c>
      <c r="V76" t="s">
        <v>18</v>
      </c>
      <c r="W76">
        <v>126</v>
      </c>
    </row>
    <row r="77" spans="1:23" x14ac:dyDescent="0.3">
      <c r="A77" t="s">
        <v>18</v>
      </c>
      <c r="B77">
        <v>275</v>
      </c>
      <c r="C77" t="s">
        <v>12</v>
      </c>
      <c r="D77">
        <v>143</v>
      </c>
      <c r="V77" t="s">
        <v>18</v>
      </c>
      <c r="W77">
        <v>275</v>
      </c>
    </row>
    <row r="78" spans="1:23" x14ac:dyDescent="0.3">
      <c r="A78" t="s">
        <v>18</v>
      </c>
      <c r="B78">
        <v>67</v>
      </c>
      <c r="C78" t="s">
        <v>12</v>
      </c>
      <c r="D78">
        <v>934</v>
      </c>
      <c r="V78" t="s">
        <v>18</v>
      </c>
      <c r="W78">
        <v>67</v>
      </c>
    </row>
    <row r="79" spans="1:23" x14ac:dyDescent="0.3">
      <c r="A79" t="s">
        <v>18</v>
      </c>
      <c r="B79">
        <v>154</v>
      </c>
      <c r="C79" t="s">
        <v>12</v>
      </c>
      <c r="D79">
        <v>17</v>
      </c>
      <c r="V79" t="s">
        <v>18</v>
      </c>
      <c r="W79">
        <v>154</v>
      </c>
    </row>
    <row r="80" spans="1:23" x14ac:dyDescent="0.3">
      <c r="A80" t="s">
        <v>18</v>
      </c>
      <c r="B80">
        <v>1782</v>
      </c>
      <c r="C80" t="s">
        <v>12</v>
      </c>
      <c r="D80">
        <v>2179</v>
      </c>
      <c r="V80" t="s">
        <v>18</v>
      </c>
      <c r="W80">
        <v>1782</v>
      </c>
    </row>
    <row r="81" spans="1:23" x14ac:dyDescent="0.3">
      <c r="A81" t="s">
        <v>18</v>
      </c>
      <c r="B81">
        <v>903</v>
      </c>
      <c r="C81" t="s">
        <v>12</v>
      </c>
      <c r="D81">
        <v>931</v>
      </c>
      <c r="V81" t="s">
        <v>18</v>
      </c>
      <c r="W81">
        <v>903</v>
      </c>
    </row>
    <row r="82" spans="1:23" x14ac:dyDescent="0.3">
      <c r="A82" t="s">
        <v>18</v>
      </c>
      <c r="B82">
        <v>94</v>
      </c>
      <c r="C82" t="s">
        <v>12</v>
      </c>
      <c r="D82">
        <v>92</v>
      </c>
      <c r="V82" t="s">
        <v>18</v>
      </c>
      <c r="W82">
        <v>94</v>
      </c>
    </row>
    <row r="83" spans="1:23" x14ac:dyDescent="0.3">
      <c r="A83" t="s">
        <v>18</v>
      </c>
      <c r="B83">
        <v>180</v>
      </c>
      <c r="C83" t="s">
        <v>12</v>
      </c>
      <c r="D83">
        <v>57</v>
      </c>
      <c r="V83" t="s">
        <v>18</v>
      </c>
      <c r="W83">
        <v>180</v>
      </c>
    </row>
    <row r="84" spans="1:23" x14ac:dyDescent="0.3">
      <c r="A84" t="s">
        <v>18</v>
      </c>
      <c r="B84">
        <v>533</v>
      </c>
      <c r="C84" t="s">
        <v>12</v>
      </c>
      <c r="D84">
        <v>41</v>
      </c>
      <c r="V84" t="s">
        <v>18</v>
      </c>
      <c r="W84">
        <v>533</v>
      </c>
    </row>
    <row r="85" spans="1:23" x14ac:dyDescent="0.3">
      <c r="A85" t="s">
        <v>18</v>
      </c>
      <c r="B85">
        <v>2443</v>
      </c>
      <c r="C85" t="s">
        <v>12</v>
      </c>
      <c r="D85">
        <v>1</v>
      </c>
      <c r="V85" t="s">
        <v>18</v>
      </c>
      <c r="W85">
        <v>2443</v>
      </c>
    </row>
    <row r="86" spans="1:23" x14ac:dyDescent="0.3">
      <c r="A86" t="s">
        <v>18</v>
      </c>
      <c r="B86">
        <v>89</v>
      </c>
      <c r="C86" t="s">
        <v>12</v>
      </c>
      <c r="D86">
        <v>101</v>
      </c>
      <c r="V86" t="s">
        <v>18</v>
      </c>
      <c r="W86">
        <v>89</v>
      </c>
    </row>
    <row r="87" spans="1:23" x14ac:dyDescent="0.3">
      <c r="A87" t="s">
        <v>18</v>
      </c>
      <c r="B87">
        <v>159</v>
      </c>
      <c r="C87" t="s">
        <v>12</v>
      </c>
      <c r="D87">
        <v>1335</v>
      </c>
      <c r="V87" t="s">
        <v>18</v>
      </c>
      <c r="W87">
        <v>159</v>
      </c>
    </row>
    <row r="88" spans="1:23" x14ac:dyDescent="0.3">
      <c r="A88" t="s">
        <v>18</v>
      </c>
      <c r="B88">
        <v>50</v>
      </c>
      <c r="C88" t="s">
        <v>12</v>
      </c>
      <c r="D88">
        <v>15</v>
      </c>
      <c r="V88" t="s">
        <v>18</v>
      </c>
      <c r="W88">
        <v>50</v>
      </c>
    </row>
    <row r="89" spans="1:23" x14ac:dyDescent="0.3">
      <c r="A89" t="s">
        <v>18</v>
      </c>
      <c r="B89">
        <v>186</v>
      </c>
      <c r="C89" t="s">
        <v>12</v>
      </c>
      <c r="D89">
        <v>454</v>
      </c>
      <c r="V89" t="s">
        <v>18</v>
      </c>
      <c r="W89">
        <v>186</v>
      </c>
    </row>
    <row r="90" spans="1:23" x14ac:dyDescent="0.3">
      <c r="A90" t="s">
        <v>18</v>
      </c>
      <c r="B90">
        <v>1071</v>
      </c>
      <c r="C90" t="s">
        <v>12</v>
      </c>
      <c r="D90">
        <v>3182</v>
      </c>
      <c r="V90" t="s">
        <v>18</v>
      </c>
      <c r="W90">
        <v>1071</v>
      </c>
    </row>
    <row r="91" spans="1:23" x14ac:dyDescent="0.3">
      <c r="A91" t="s">
        <v>18</v>
      </c>
      <c r="B91">
        <v>117</v>
      </c>
      <c r="C91" t="s">
        <v>12</v>
      </c>
      <c r="D91">
        <v>15</v>
      </c>
      <c r="V91" t="s">
        <v>18</v>
      </c>
      <c r="W91">
        <v>117</v>
      </c>
    </row>
    <row r="92" spans="1:23" x14ac:dyDescent="0.3">
      <c r="A92" t="s">
        <v>18</v>
      </c>
      <c r="B92">
        <v>70</v>
      </c>
      <c r="C92" t="s">
        <v>12</v>
      </c>
      <c r="D92">
        <v>133</v>
      </c>
      <c r="V92" t="s">
        <v>18</v>
      </c>
      <c r="W92">
        <v>70</v>
      </c>
    </row>
    <row r="93" spans="1:23" x14ac:dyDescent="0.3">
      <c r="A93" t="s">
        <v>18</v>
      </c>
      <c r="B93">
        <v>135</v>
      </c>
      <c r="C93" t="s">
        <v>12</v>
      </c>
      <c r="D93">
        <v>2062</v>
      </c>
      <c r="V93" t="s">
        <v>18</v>
      </c>
      <c r="W93">
        <v>135</v>
      </c>
    </row>
    <row r="94" spans="1:23" x14ac:dyDescent="0.3">
      <c r="A94" t="s">
        <v>18</v>
      </c>
      <c r="B94">
        <v>768</v>
      </c>
      <c r="C94" t="s">
        <v>12</v>
      </c>
      <c r="D94">
        <v>29</v>
      </c>
      <c r="V94" t="s">
        <v>18</v>
      </c>
      <c r="W94">
        <v>768</v>
      </c>
    </row>
    <row r="95" spans="1:23" x14ac:dyDescent="0.3">
      <c r="A95" t="s">
        <v>18</v>
      </c>
      <c r="B95">
        <v>199</v>
      </c>
      <c r="C95" t="s">
        <v>12</v>
      </c>
      <c r="D95">
        <v>132</v>
      </c>
      <c r="V95" t="s">
        <v>18</v>
      </c>
      <c r="W95">
        <v>199</v>
      </c>
    </row>
    <row r="96" spans="1:23" x14ac:dyDescent="0.3">
      <c r="A96" t="s">
        <v>18</v>
      </c>
      <c r="B96">
        <v>107</v>
      </c>
      <c r="C96" t="s">
        <v>12</v>
      </c>
      <c r="D96">
        <v>137</v>
      </c>
      <c r="V96" t="s">
        <v>18</v>
      </c>
      <c r="W96">
        <v>107</v>
      </c>
    </row>
    <row r="97" spans="1:23" x14ac:dyDescent="0.3">
      <c r="A97" t="s">
        <v>18</v>
      </c>
      <c r="B97">
        <v>195</v>
      </c>
      <c r="C97" t="s">
        <v>12</v>
      </c>
      <c r="D97">
        <v>908</v>
      </c>
      <c r="V97" t="s">
        <v>18</v>
      </c>
      <c r="W97">
        <v>195</v>
      </c>
    </row>
    <row r="98" spans="1:23" x14ac:dyDescent="0.3">
      <c r="A98" t="s">
        <v>18</v>
      </c>
      <c r="B98">
        <v>3376</v>
      </c>
      <c r="C98" t="s">
        <v>12</v>
      </c>
      <c r="D98">
        <v>10</v>
      </c>
      <c r="V98" t="s">
        <v>18</v>
      </c>
      <c r="W98">
        <v>3376</v>
      </c>
    </row>
    <row r="99" spans="1:23" x14ac:dyDescent="0.3">
      <c r="A99" t="s">
        <v>18</v>
      </c>
      <c r="B99">
        <v>41</v>
      </c>
      <c r="C99" t="s">
        <v>12</v>
      </c>
      <c r="D99">
        <v>1910</v>
      </c>
      <c r="V99" t="s">
        <v>18</v>
      </c>
      <c r="W99">
        <v>41</v>
      </c>
    </row>
    <row r="100" spans="1:23" x14ac:dyDescent="0.3">
      <c r="A100" t="s">
        <v>18</v>
      </c>
      <c r="B100">
        <v>1821</v>
      </c>
      <c r="C100" t="s">
        <v>12</v>
      </c>
      <c r="D100">
        <v>38</v>
      </c>
      <c r="V100" t="s">
        <v>18</v>
      </c>
      <c r="W100">
        <v>1821</v>
      </c>
    </row>
    <row r="101" spans="1:23" x14ac:dyDescent="0.3">
      <c r="A101" t="s">
        <v>18</v>
      </c>
      <c r="B101">
        <v>164</v>
      </c>
      <c r="C101" t="s">
        <v>12</v>
      </c>
      <c r="D101">
        <v>104</v>
      </c>
      <c r="V101" t="s">
        <v>18</v>
      </c>
      <c r="W101">
        <v>164</v>
      </c>
    </row>
    <row r="102" spans="1:23" x14ac:dyDescent="0.3">
      <c r="A102" t="s">
        <v>18</v>
      </c>
      <c r="B102">
        <v>157</v>
      </c>
      <c r="C102" t="s">
        <v>12</v>
      </c>
      <c r="D102">
        <v>49</v>
      </c>
      <c r="V102" t="s">
        <v>18</v>
      </c>
      <c r="W102">
        <v>157</v>
      </c>
    </row>
    <row r="103" spans="1:23" x14ac:dyDescent="0.3">
      <c r="A103" t="s">
        <v>18</v>
      </c>
      <c r="B103">
        <v>246</v>
      </c>
      <c r="C103" t="s">
        <v>12</v>
      </c>
      <c r="D103">
        <v>1</v>
      </c>
      <c r="V103" t="s">
        <v>18</v>
      </c>
      <c r="W103">
        <v>246</v>
      </c>
    </row>
    <row r="104" spans="1:23" x14ac:dyDescent="0.3">
      <c r="A104" t="s">
        <v>18</v>
      </c>
      <c r="B104">
        <v>1396</v>
      </c>
      <c r="C104" t="s">
        <v>12</v>
      </c>
      <c r="D104">
        <v>245</v>
      </c>
      <c r="V104" t="s">
        <v>18</v>
      </c>
      <c r="W104">
        <v>1396</v>
      </c>
    </row>
    <row r="105" spans="1:23" x14ac:dyDescent="0.3">
      <c r="A105" t="s">
        <v>18</v>
      </c>
      <c r="B105">
        <v>2506</v>
      </c>
      <c r="C105" t="s">
        <v>12</v>
      </c>
      <c r="D105">
        <v>32</v>
      </c>
      <c r="V105" t="s">
        <v>18</v>
      </c>
      <c r="W105">
        <v>2506</v>
      </c>
    </row>
    <row r="106" spans="1:23" x14ac:dyDescent="0.3">
      <c r="A106" t="s">
        <v>18</v>
      </c>
      <c r="B106">
        <v>244</v>
      </c>
      <c r="C106" t="s">
        <v>12</v>
      </c>
      <c r="D106">
        <v>7</v>
      </c>
      <c r="V106" t="s">
        <v>18</v>
      </c>
      <c r="W106">
        <v>244</v>
      </c>
    </row>
    <row r="107" spans="1:23" x14ac:dyDescent="0.3">
      <c r="A107" t="s">
        <v>18</v>
      </c>
      <c r="B107">
        <v>146</v>
      </c>
      <c r="C107" t="s">
        <v>12</v>
      </c>
      <c r="D107">
        <v>803</v>
      </c>
      <c r="V107" t="s">
        <v>18</v>
      </c>
      <c r="W107">
        <v>146</v>
      </c>
    </row>
    <row r="108" spans="1:23" x14ac:dyDescent="0.3">
      <c r="A108" t="s">
        <v>18</v>
      </c>
      <c r="B108">
        <v>1267</v>
      </c>
      <c r="C108" t="s">
        <v>12</v>
      </c>
      <c r="D108">
        <v>16</v>
      </c>
      <c r="V108" t="s">
        <v>18</v>
      </c>
      <c r="W108">
        <v>1267</v>
      </c>
    </row>
    <row r="109" spans="1:23" x14ac:dyDescent="0.3">
      <c r="A109" t="s">
        <v>18</v>
      </c>
      <c r="B109">
        <v>1561</v>
      </c>
      <c r="C109" t="s">
        <v>12</v>
      </c>
      <c r="D109">
        <v>31</v>
      </c>
      <c r="V109" t="s">
        <v>18</v>
      </c>
      <c r="W109">
        <v>1561</v>
      </c>
    </row>
    <row r="110" spans="1:23" x14ac:dyDescent="0.3">
      <c r="A110" t="s">
        <v>18</v>
      </c>
      <c r="B110">
        <v>48</v>
      </c>
      <c r="C110" t="s">
        <v>12</v>
      </c>
      <c r="D110">
        <v>108</v>
      </c>
      <c r="V110" t="s">
        <v>18</v>
      </c>
      <c r="W110">
        <v>48</v>
      </c>
    </row>
    <row r="111" spans="1:23" x14ac:dyDescent="0.3">
      <c r="A111" t="s">
        <v>18</v>
      </c>
      <c r="B111">
        <v>2739</v>
      </c>
      <c r="C111" t="s">
        <v>12</v>
      </c>
      <c r="D111">
        <v>30</v>
      </c>
      <c r="V111" t="s">
        <v>18</v>
      </c>
      <c r="W111">
        <v>2739</v>
      </c>
    </row>
    <row r="112" spans="1:23" x14ac:dyDescent="0.3">
      <c r="A112" t="s">
        <v>18</v>
      </c>
      <c r="B112">
        <v>3537</v>
      </c>
      <c r="C112" t="s">
        <v>12</v>
      </c>
      <c r="D112">
        <v>17</v>
      </c>
      <c r="V112" t="s">
        <v>18</v>
      </c>
      <c r="W112">
        <v>3537</v>
      </c>
    </row>
    <row r="113" spans="1:23" x14ac:dyDescent="0.3">
      <c r="A113" t="s">
        <v>18</v>
      </c>
      <c r="B113">
        <v>2107</v>
      </c>
      <c r="C113" t="s">
        <v>12</v>
      </c>
      <c r="D113">
        <v>80</v>
      </c>
      <c r="V113" t="s">
        <v>18</v>
      </c>
      <c r="W113">
        <v>2107</v>
      </c>
    </row>
    <row r="114" spans="1:23" x14ac:dyDescent="0.3">
      <c r="A114" t="s">
        <v>18</v>
      </c>
      <c r="B114">
        <v>3318</v>
      </c>
      <c r="C114" t="s">
        <v>12</v>
      </c>
      <c r="D114">
        <v>2468</v>
      </c>
      <c r="V114" t="s">
        <v>18</v>
      </c>
      <c r="W114">
        <v>3318</v>
      </c>
    </row>
    <row r="115" spans="1:23" x14ac:dyDescent="0.3">
      <c r="A115" t="s">
        <v>18</v>
      </c>
      <c r="B115">
        <v>340</v>
      </c>
      <c r="C115" t="s">
        <v>12</v>
      </c>
      <c r="D115">
        <v>26</v>
      </c>
      <c r="V115" t="s">
        <v>18</v>
      </c>
      <c r="W115">
        <v>340</v>
      </c>
    </row>
    <row r="116" spans="1:23" x14ac:dyDescent="0.3">
      <c r="A116" t="s">
        <v>18</v>
      </c>
      <c r="B116">
        <v>1442</v>
      </c>
      <c r="C116" t="s">
        <v>12</v>
      </c>
      <c r="D116">
        <v>73</v>
      </c>
      <c r="V116" t="s">
        <v>18</v>
      </c>
      <c r="W116">
        <v>1442</v>
      </c>
    </row>
    <row r="117" spans="1:23" x14ac:dyDescent="0.3">
      <c r="A117" t="s">
        <v>18</v>
      </c>
      <c r="B117">
        <v>126</v>
      </c>
      <c r="C117" t="s">
        <v>12</v>
      </c>
      <c r="D117">
        <v>128</v>
      </c>
      <c r="V117" t="s">
        <v>18</v>
      </c>
      <c r="W117">
        <v>126</v>
      </c>
    </row>
    <row r="118" spans="1:23" x14ac:dyDescent="0.3">
      <c r="A118" t="s">
        <v>18</v>
      </c>
      <c r="B118">
        <v>524</v>
      </c>
      <c r="C118" t="s">
        <v>12</v>
      </c>
      <c r="D118">
        <v>33</v>
      </c>
      <c r="V118" t="s">
        <v>18</v>
      </c>
      <c r="W118">
        <v>524</v>
      </c>
    </row>
    <row r="119" spans="1:23" x14ac:dyDescent="0.3">
      <c r="A119" t="s">
        <v>18</v>
      </c>
      <c r="B119">
        <v>1989</v>
      </c>
      <c r="C119" t="s">
        <v>12</v>
      </c>
      <c r="D119">
        <v>1072</v>
      </c>
      <c r="V119" t="s">
        <v>18</v>
      </c>
      <c r="W119">
        <v>1989</v>
      </c>
    </row>
    <row r="120" spans="1:23" x14ac:dyDescent="0.3">
      <c r="A120" t="s">
        <v>18</v>
      </c>
      <c r="B120">
        <v>157</v>
      </c>
      <c r="C120" t="s">
        <v>12</v>
      </c>
      <c r="D120">
        <v>393</v>
      </c>
      <c r="V120" t="s">
        <v>18</v>
      </c>
      <c r="W120">
        <v>157</v>
      </c>
    </row>
    <row r="121" spans="1:23" x14ac:dyDescent="0.3">
      <c r="A121" t="s">
        <v>18</v>
      </c>
      <c r="B121">
        <v>4498</v>
      </c>
      <c r="C121" t="s">
        <v>12</v>
      </c>
      <c r="D121">
        <v>1257</v>
      </c>
      <c r="V121" t="s">
        <v>18</v>
      </c>
      <c r="W121">
        <v>4498</v>
      </c>
    </row>
    <row r="122" spans="1:23" x14ac:dyDescent="0.3">
      <c r="A122" t="s">
        <v>18</v>
      </c>
      <c r="B122">
        <v>80</v>
      </c>
      <c r="C122" t="s">
        <v>12</v>
      </c>
      <c r="D122">
        <v>328</v>
      </c>
      <c r="V122" t="s">
        <v>18</v>
      </c>
      <c r="W122">
        <v>80</v>
      </c>
    </row>
    <row r="123" spans="1:23" x14ac:dyDescent="0.3">
      <c r="A123" t="s">
        <v>18</v>
      </c>
      <c r="B123">
        <v>43</v>
      </c>
      <c r="C123" t="s">
        <v>12</v>
      </c>
      <c r="D123">
        <v>147</v>
      </c>
      <c r="V123" t="s">
        <v>18</v>
      </c>
      <c r="W123">
        <v>43</v>
      </c>
    </row>
    <row r="124" spans="1:23" x14ac:dyDescent="0.3">
      <c r="A124" t="s">
        <v>18</v>
      </c>
      <c r="B124">
        <v>2053</v>
      </c>
      <c r="C124" t="s">
        <v>12</v>
      </c>
      <c r="D124">
        <v>830</v>
      </c>
      <c r="V124" t="s">
        <v>18</v>
      </c>
      <c r="W124">
        <v>2053</v>
      </c>
    </row>
    <row r="125" spans="1:23" x14ac:dyDescent="0.3">
      <c r="A125" t="s">
        <v>18</v>
      </c>
      <c r="B125">
        <v>168</v>
      </c>
      <c r="C125" t="s">
        <v>12</v>
      </c>
      <c r="D125">
        <v>331</v>
      </c>
      <c r="V125" t="s">
        <v>18</v>
      </c>
      <c r="W125">
        <v>168</v>
      </c>
    </row>
    <row r="126" spans="1:23" x14ac:dyDescent="0.3">
      <c r="A126" t="s">
        <v>18</v>
      </c>
      <c r="B126">
        <v>4289</v>
      </c>
      <c r="C126" t="s">
        <v>12</v>
      </c>
      <c r="D126">
        <v>25</v>
      </c>
      <c r="V126" t="s">
        <v>18</v>
      </c>
      <c r="W126">
        <v>4289</v>
      </c>
    </row>
    <row r="127" spans="1:23" x14ac:dyDescent="0.3">
      <c r="A127" t="s">
        <v>18</v>
      </c>
      <c r="B127">
        <v>165</v>
      </c>
      <c r="C127" t="s">
        <v>12</v>
      </c>
      <c r="D127">
        <v>3483</v>
      </c>
      <c r="V127" t="s">
        <v>18</v>
      </c>
      <c r="W127">
        <v>165</v>
      </c>
    </row>
    <row r="128" spans="1:23" x14ac:dyDescent="0.3">
      <c r="A128" t="s">
        <v>18</v>
      </c>
      <c r="B128">
        <v>1815</v>
      </c>
      <c r="C128" t="s">
        <v>12</v>
      </c>
      <c r="D128">
        <v>923</v>
      </c>
      <c r="V128" t="s">
        <v>18</v>
      </c>
      <c r="W128">
        <v>1815</v>
      </c>
    </row>
    <row r="129" spans="1:23" x14ac:dyDescent="0.3">
      <c r="A129" t="s">
        <v>18</v>
      </c>
      <c r="B129">
        <v>397</v>
      </c>
      <c r="C129" t="s">
        <v>12</v>
      </c>
      <c r="D129">
        <v>1</v>
      </c>
      <c r="V129" t="s">
        <v>18</v>
      </c>
      <c r="W129">
        <v>397</v>
      </c>
    </row>
    <row r="130" spans="1:23" x14ac:dyDescent="0.3">
      <c r="A130" t="s">
        <v>18</v>
      </c>
      <c r="B130">
        <v>1539</v>
      </c>
      <c r="C130" t="s">
        <v>12</v>
      </c>
      <c r="D130">
        <v>33</v>
      </c>
      <c r="V130" t="s">
        <v>18</v>
      </c>
      <c r="W130">
        <v>1539</v>
      </c>
    </row>
    <row r="131" spans="1:23" x14ac:dyDescent="0.3">
      <c r="A131" t="s">
        <v>18</v>
      </c>
      <c r="B131">
        <v>138</v>
      </c>
      <c r="C131" t="s">
        <v>12</v>
      </c>
      <c r="D131">
        <v>40</v>
      </c>
      <c r="V131" t="s">
        <v>18</v>
      </c>
      <c r="W131">
        <v>138</v>
      </c>
    </row>
    <row r="132" spans="1:23" x14ac:dyDescent="0.3">
      <c r="A132" t="s">
        <v>18</v>
      </c>
      <c r="B132">
        <v>3594</v>
      </c>
      <c r="C132" t="s">
        <v>12</v>
      </c>
      <c r="D132">
        <v>23</v>
      </c>
      <c r="V132" t="s">
        <v>18</v>
      </c>
      <c r="W132">
        <v>3594</v>
      </c>
    </row>
    <row r="133" spans="1:23" x14ac:dyDescent="0.3">
      <c r="A133" t="s">
        <v>18</v>
      </c>
      <c r="B133">
        <v>5880</v>
      </c>
      <c r="C133" t="s">
        <v>12</v>
      </c>
      <c r="D133">
        <v>75</v>
      </c>
      <c r="V133" t="s">
        <v>18</v>
      </c>
      <c r="W133">
        <v>5880</v>
      </c>
    </row>
    <row r="134" spans="1:23" x14ac:dyDescent="0.3">
      <c r="A134" t="s">
        <v>18</v>
      </c>
      <c r="B134">
        <v>112</v>
      </c>
      <c r="C134" t="s">
        <v>12</v>
      </c>
      <c r="D134">
        <v>2176</v>
      </c>
      <c r="V134" t="s">
        <v>18</v>
      </c>
      <c r="W134">
        <v>112</v>
      </c>
    </row>
    <row r="135" spans="1:23" x14ac:dyDescent="0.3">
      <c r="A135" t="s">
        <v>18</v>
      </c>
      <c r="B135">
        <v>943</v>
      </c>
      <c r="C135" t="s">
        <v>12</v>
      </c>
      <c r="D135">
        <v>441</v>
      </c>
      <c r="V135" t="s">
        <v>18</v>
      </c>
      <c r="W135">
        <v>943</v>
      </c>
    </row>
    <row r="136" spans="1:23" x14ac:dyDescent="0.3">
      <c r="A136" t="s">
        <v>18</v>
      </c>
      <c r="B136">
        <v>2468</v>
      </c>
      <c r="C136" t="s">
        <v>12</v>
      </c>
      <c r="D136">
        <v>25</v>
      </c>
      <c r="V136" t="s">
        <v>18</v>
      </c>
      <c r="W136">
        <v>2468</v>
      </c>
    </row>
    <row r="137" spans="1:23" x14ac:dyDescent="0.3">
      <c r="A137" t="s">
        <v>18</v>
      </c>
      <c r="B137">
        <v>2551</v>
      </c>
      <c r="C137" t="s">
        <v>12</v>
      </c>
      <c r="D137">
        <v>127</v>
      </c>
      <c r="V137" t="s">
        <v>18</v>
      </c>
      <c r="W137">
        <v>2551</v>
      </c>
    </row>
    <row r="138" spans="1:23" x14ac:dyDescent="0.3">
      <c r="A138" t="s">
        <v>18</v>
      </c>
      <c r="B138">
        <v>101</v>
      </c>
      <c r="C138" t="s">
        <v>12</v>
      </c>
      <c r="D138">
        <v>355</v>
      </c>
      <c r="V138" t="s">
        <v>18</v>
      </c>
      <c r="W138">
        <v>101</v>
      </c>
    </row>
    <row r="139" spans="1:23" x14ac:dyDescent="0.3">
      <c r="A139" t="s">
        <v>18</v>
      </c>
      <c r="B139">
        <v>92</v>
      </c>
      <c r="C139" t="s">
        <v>12</v>
      </c>
      <c r="D139">
        <v>44</v>
      </c>
      <c r="V139" t="s">
        <v>18</v>
      </c>
      <c r="W139">
        <v>92</v>
      </c>
    </row>
    <row r="140" spans="1:23" x14ac:dyDescent="0.3">
      <c r="A140" t="s">
        <v>18</v>
      </c>
      <c r="B140">
        <v>62</v>
      </c>
      <c r="C140" t="s">
        <v>12</v>
      </c>
      <c r="D140">
        <v>67</v>
      </c>
      <c r="V140" t="s">
        <v>18</v>
      </c>
      <c r="W140">
        <v>62</v>
      </c>
    </row>
    <row r="141" spans="1:23" x14ac:dyDescent="0.3">
      <c r="A141" t="s">
        <v>18</v>
      </c>
      <c r="B141">
        <v>149</v>
      </c>
      <c r="C141" t="s">
        <v>12</v>
      </c>
      <c r="D141">
        <v>1068</v>
      </c>
      <c r="V141" t="s">
        <v>18</v>
      </c>
      <c r="W141">
        <v>149</v>
      </c>
    </row>
    <row r="142" spans="1:23" x14ac:dyDescent="0.3">
      <c r="A142" t="s">
        <v>18</v>
      </c>
      <c r="B142">
        <v>329</v>
      </c>
      <c r="C142" t="s">
        <v>12</v>
      </c>
      <c r="D142">
        <v>424</v>
      </c>
      <c r="V142" t="s">
        <v>18</v>
      </c>
      <c r="W142">
        <v>329</v>
      </c>
    </row>
    <row r="143" spans="1:23" x14ac:dyDescent="0.3">
      <c r="A143" t="s">
        <v>18</v>
      </c>
      <c r="B143">
        <v>97</v>
      </c>
      <c r="C143" t="s">
        <v>12</v>
      </c>
      <c r="D143">
        <v>151</v>
      </c>
      <c r="V143" t="s">
        <v>18</v>
      </c>
      <c r="W143">
        <v>97</v>
      </c>
    </row>
    <row r="144" spans="1:23" x14ac:dyDescent="0.3">
      <c r="A144" t="s">
        <v>18</v>
      </c>
      <c r="B144">
        <v>1784</v>
      </c>
      <c r="C144" t="s">
        <v>12</v>
      </c>
      <c r="D144">
        <v>1608</v>
      </c>
      <c r="V144" t="s">
        <v>18</v>
      </c>
      <c r="W144">
        <v>1784</v>
      </c>
    </row>
    <row r="145" spans="1:23" x14ac:dyDescent="0.3">
      <c r="A145" t="s">
        <v>18</v>
      </c>
      <c r="B145">
        <v>1684</v>
      </c>
      <c r="C145" t="s">
        <v>12</v>
      </c>
      <c r="D145">
        <v>941</v>
      </c>
      <c r="V145" t="s">
        <v>18</v>
      </c>
      <c r="W145">
        <v>1684</v>
      </c>
    </row>
    <row r="146" spans="1:23" x14ac:dyDescent="0.3">
      <c r="A146" t="s">
        <v>18</v>
      </c>
      <c r="B146">
        <v>250</v>
      </c>
      <c r="C146" t="s">
        <v>12</v>
      </c>
      <c r="D146">
        <v>1</v>
      </c>
      <c r="V146" t="s">
        <v>18</v>
      </c>
      <c r="W146">
        <v>250</v>
      </c>
    </row>
    <row r="147" spans="1:23" x14ac:dyDescent="0.3">
      <c r="A147" t="s">
        <v>18</v>
      </c>
      <c r="B147">
        <v>238</v>
      </c>
      <c r="C147" t="s">
        <v>12</v>
      </c>
      <c r="D147">
        <v>40</v>
      </c>
      <c r="V147" t="s">
        <v>18</v>
      </c>
      <c r="W147">
        <v>238</v>
      </c>
    </row>
    <row r="148" spans="1:23" x14ac:dyDescent="0.3">
      <c r="A148" t="s">
        <v>18</v>
      </c>
      <c r="B148">
        <v>53</v>
      </c>
      <c r="C148" t="s">
        <v>12</v>
      </c>
      <c r="D148">
        <v>3015</v>
      </c>
      <c r="V148" t="s">
        <v>18</v>
      </c>
      <c r="W148">
        <v>53</v>
      </c>
    </row>
    <row r="149" spans="1:23" x14ac:dyDescent="0.3">
      <c r="A149" t="s">
        <v>18</v>
      </c>
      <c r="B149">
        <v>214</v>
      </c>
      <c r="C149" t="s">
        <v>12</v>
      </c>
      <c r="D149">
        <v>435</v>
      </c>
      <c r="V149" t="s">
        <v>18</v>
      </c>
      <c r="W149">
        <v>214</v>
      </c>
    </row>
    <row r="150" spans="1:23" x14ac:dyDescent="0.3">
      <c r="A150" t="s">
        <v>18</v>
      </c>
      <c r="B150">
        <v>222</v>
      </c>
      <c r="C150" t="s">
        <v>12</v>
      </c>
      <c r="D150">
        <v>714</v>
      </c>
      <c r="V150" t="s">
        <v>18</v>
      </c>
      <c r="W150">
        <v>222</v>
      </c>
    </row>
    <row r="151" spans="1:23" x14ac:dyDescent="0.3">
      <c r="A151" t="s">
        <v>18</v>
      </c>
      <c r="B151">
        <v>1884</v>
      </c>
      <c r="C151" t="s">
        <v>12</v>
      </c>
      <c r="D151">
        <v>5497</v>
      </c>
      <c r="V151" t="s">
        <v>18</v>
      </c>
      <c r="W151">
        <v>1884</v>
      </c>
    </row>
    <row r="152" spans="1:23" x14ac:dyDescent="0.3">
      <c r="A152" t="s">
        <v>18</v>
      </c>
      <c r="B152">
        <v>218</v>
      </c>
      <c r="C152" t="s">
        <v>12</v>
      </c>
      <c r="D152">
        <v>418</v>
      </c>
      <c r="V152" t="s">
        <v>18</v>
      </c>
      <c r="W152">
        <v>218</v>
      </c>
    </row>
    <row r="153" spans="1:23" x14ac:dyDescent="0.3">
      <c r="A153" t="s">
        <v>18</v>
      </c>
      <c r="B153">
        <v>6465</v>
      </c>
      <c r="C153" t="s">
        <v>12</v>
      </c>
      <c r="D153">
        <v>1439</v>
      </c>
      <c r="V153" t="s">
        <v>18</v>
      </c>
      <c r="W153">
        <v>6465</v>
      </c>
    </row>
    <row r="154" spans="1:23" x14ac:dyDescent="0.3">
      <c r="A154" t="s">
        <v>18</v>
      </c>
      <c r="B154">
        <v>59</v>
      </c>
      <c r="C154" t="s">
        <v>12</v>
      </c>
      <c r="D154">
        <v>15</v>
      </c>
      <c r="V154" t="s">
        <v>18</v>
      </c>
      <c r="W154">
        <v>59</v>
      </c>
    </row>
    <row r="155" spans="1:23" x14ac:dyDescent="0.3">
      <c r="A155" t="s">
        <v>18</v>
      </c>
      <c r="B155">
        <v>88</v>
      </c>
      <c r="C155" t="s">
        <v>12</v>
      </c>
      <c r="D155">
        <v>1999</v>
      </c>
      <c r="V155" t="s">
        <v>18</v>
      </c>
      <c r="W155">
        <v>88</v>
      </c>
    </row>
    <row r="156" spans="1:23" x14ac:dyDescent="0.3">
      <c r="A156" t="s">
        <v>18</v>
      </c>
      <c r="B156">
        <v>1697</v>
      </c>
      <c r="C156" t="s">
        <v>12</v>
      </c>
      <c r="D156">
        <v>118</v>
      </c>
      <c r="V156" t="s">
        <v>18</v>
      </c>
      <c r="W156">
        <v>1697</v>
      </c>
    </row>
    <row r="157" spans="1:23" x14ac:dyDescent="0.3">
      <c r="A157" t="s">
        <v>18</v>
      </c>
      <c r="B157">
        <v>92</v>
      </c>
      <c r="C157" t="s">
        <v>12</v>
      </c>
      <c r="D157">
        <v>162</v>
      </c>
      <c r="V157" t="s">
        <v>18</v>
      </c>
      <c r="W157">
        <v>92</v>
      </c>
    </row>
    <row r="158" spans="1:23" x14ac:dyDescent="0.3">
      <c r="A158" t="s">
        <v>18</v>
      </c>
      <c r="B158">
        <v>186</v>
      </c>
      <c r="C158" t="s">
        <v>12</v>
      </c>
      <c r="D158">
        <v>83</v>
      </c>
      <c r="V158" t="s">
        <v>18</v>
      </c>
      <c r="W158">
        <v>186</v>
      </c>
    </row>
    <row r="159" spans="1:23" x14ac:dyDescent="0.3">
      <c r="A159" t="s">
        <v>18</v>
      </c>
      <c r="B159">
        <v>138</v>
      </c>
      <c r="C159" t="s">
        <v>12</v>
      </c>
      <c r="D159">
        <v>747</v>
      </c>
      <c r="V159" t="s">
        <v>18</v>
      </c>
      <c r="W159">
        <v>138</v>
      </c>
    </row>
    <row r="160" spans="1:23" x14ac:dyDescent="0.3">
      <c r="A160" t="s">
        <v>18</v>
      </c>
      <c r="B160">
        <v>261</v>
      </c>
      <c r="C160" t="s">
        <v>12</v>
      </c>
      <c r="D160">
        <v>84</v>
      </c>
      <c r="V160" t="s">
        <v>18</v>
      </c>
      <c r="W160">
        <v>261</v>
      </c>
    </row>
    <row r="161" spans="1:23" x14ac:dyDescent="0.3">
      <c r="A161" t="s">
        <v>18</v>
      </c>
      <c r="B161">
        <v>107</v>
      </c>
      <c r="C161" t="s">
        <v>12</v>
      </c>
      <c r="D161">
        <v>91</v>
      </c>
      <c r="V161" t="s">
        <v>18</v>
      </c>
      <c r="W161">
        <v>107</v>
      </c>
    </row>
    <row r="162" spans="1:23" x14ac:dyDescent="0.3">
      <c r="A162" t="s">
        <v>18</v>
      </c>
      <c r="B162">
        <v>199</v>
      </c>
      <c r="C162" t="s">
        <v>12</v>
      </c>
      <c r="D162">
        <v>792</v>
      </c>
      <c r="V162" t="s">
        <v>18</v>
      </c>
      <c r="W162">
        <v>199</v>
      </c>
    </row>
    <row r="163" spans="1:23" x14ac:dyDescent="0.3">
      <c r="A163" t="s">
        <v>18</v>
      </c>
      <c r="B163">
        <v>5512</v>
      </c>
      <c r="C163" t="s">
        <v>12</v>
      </c>
      <c r="D163">
        <v>32</v>
      </c>
      <c r="V163" t="s">
        <v>18</v>
      </c>
      <c r="W163">
        <v>5512</v>
      </c>
    </row>
    <row r="164" spans="1:23" x14ac:dyDescent="0.3">
      <c r="A164" t="s">
        <v>18</v>
      </c>
      <c r="B164">
        <v>86</v>
      </c>
      <c r="C164" t="s">
        <v>12</v>
      </c>
      <c r="D164">
        <v>186</v>
      </c>
      <c r="V164" t="s">
        <v>18</v>
      </c>
      <c r="W164">
        <v>86</v>
      </c>
    </row>
    <row r="165" spans="1:23" x14ac:dyDescent="0.3">
      <c r="A165" t="s">
        <v>18</v>
      </c>
      <c r="B165">
        <v>2768</v>
      </c>
      <c r="C165" t="s">
        <v>12</v>
      </c>
      <c r="D165">
        <v>605</v>
      </c>
      <c r="V165" t="s">
        <v>18</v>
      </c>
      <c r="W165">
        <v>2768</v>
      </c>
    </row>
    <row r="166" spans="1:23" x14ac:dyDescent="0.3">
      <c r="A166" t="s">
        <v>18</v>
      </c>
      <c r="B166">
        <v>48</v>
      </c>
      <c r="C166" t="s">
        <v>12</v>
      </c>
      <c r="D166">
        <v>1</v>
      </c>
      <c r="V166" t="s">
        <v>18</v>
      </c>
      <c r="W166">
        <v>48</v>
      </c>
    </row>
    <row r="167" spans="1:23" x14ac:dyDescent="0.3">
      <c r="A167" t="s">
        <v>18</v>
      </c>
      <c r="B167">
        <v>87</v>
      </c>
      <c r="C167" t="s">
        <v>12</v>
      </c>
      <c r="D167">
        <v>31</v>
      </c>
      <c r="V167" t="s">
        <v>18</v>
      </c>
      <c r="W167">
        <v>87</v>
      </c>
    </row>
    <row r="168" spans="1:23" x14ac:dyDescent="0.3">
      <c r="A168" t="s">
        <v>18</v>
      </c>
      <c r="B168">
        <v>1894</v>
      </c>
      <c r="C168" t="s">
        <v>12</v>
      </c>
      <c r="D168">
        <v>1181</v>
      </c>
      <c r="V168" t="s">
        <v>18</v>
      </c>
      <c r="W168">
        <v>1894</v>
      </c>
    </row>
    <row r="169" spans="1:23" x14ac:dyDescent="0.3">
      <c r="A169" t="s">
        <v>18</v>
      </c>
      <c r="B169">
        <v>282</v>
      </c>
      <c r="C169" t="s">
        <v>12</v>
      </c>
      <c r="D169">
        <v>39</v>
      </c>
      <c r="V169" t="s">
        <v>18</v>
      </c>
      <c r="W169">
        <v>282</v>
      </c>
    </row>
    <row r="170" spans="1:23" x14ac:dyDescent="0.3">
      <c r="A170" t="s">
        <v>18</v>
      </c>
      <c r="B170">
        <v>116</v>
      </c>
      <c r="C170" t="s">
        <v>12</v>
      </c>
      <c r="D170">
        <v>46</v>
      </c>
      <c r="V170" t="s">
        <v>18</v>
      </c>
      <c r="W170">
        <v>116</v>
      </c>
    </row>
    <row r="171" spans="1:23" x14ac:dyDescent="0.3">
      <c r="A171" t="s">
        <v>18</v>
      </c>
      <c r="B171">
        <v>83</v>
      </c>
      <c r="C171" t="s">
        <v>12</v>
      </c>
      <c r="D171">
        <v>105</v>
      </c>
      <c r="V171" t="s">
        <v>18</v>
      </c>
      <c r="W171">
        <v>83</v>
      </c>
    </row>
    <row r="172" spans="1:23" x14ac:dyDescent="0.3">
      <c r="A172" t="s">
        <v>18</v>
      </c>
      <c r="B172">
        <v>91</v>
      </c>
      <c r="C172" t="s">
        <v>12</v>
      </c>
      <c r="D172">
        <v>535</v>
      </c>
      <c r="V172" t="s">
        <v>18</v>
      </c>
      <c r="W172">
        <v>91</v>
      </c>
    </row>
    <row r="173" spans="1:23" x14ac:dyDescent="0.3">
      <c r="A173" t="s">
        <v>18</v>
      </c>
      <c r="B173">
        <v>546</v>
      </c>
      <c r="C173" t="s">
        <v>12</v>
      </c>
      <c r="D173">
        <v>16</v>
      </c>
      <c r="V173" t="s">
        <v>18</v>
      </c>
      <c r="W173">
        <v>546</v>
      </c>
    </row>
    <row r="174" spans="1:23" x14ac:dyDescent="0.3">
      <c r="A174" t="s">
        <v>18</v>
      </c>
      <c r="B174">
        <v>393</v>
      </c>
      <c r="C174" t="s">
        <v>12</v>
      </c>
      <c r="D174">
        <v>575</v>
      </c>
      <c r="V174" t="s">
        <v>18</v>
      </c>
      <c r="W174">
        <v>393</v>
      </c>
    </row>
    <row r="175" spans="1:23" x14ac:dyDescent="0.3">
      <c r="A175" t="s">
        <v>18</v>
      </c>
      <c r="B175">
        <v>133</v>
      </c>
      <c r="C175" t="s">
        <v>12</v>
      </c>
      <c r="D175">
        <v>1120</v>
      </c>
      <c r="V175" t="s">
        <v>18</v>
      </c>
      <c r="W175">
        <v>133</v>
      </c>
    </row>
    <row r="176" spans="1:23" x14ac:dyDescent="0.3">
      <c r="A176" t="s">
        <v>18</v>
      </c>
      <c r="B176">
        <v>254</v>
      </c>
      <c r="C176" t="s">
        <v>12</v>
      </c>
      <c r="D176">
        <v>113</v>
      </c>
      <c r="V176" t="s">
        <v>18</v>
      </c>
      <c r="W176">
        <v>254</v>
      </c>
    </row>
    <row r="177" spans="1:23" x14ac:dyDescent="0.3">
      <c r="A177" t="s">
        <v>18</v>
      </c>
      <c r="B177">
        <v>176</v>
      </c>
      <c r="C177" t="s">
        <v>12</v>
      </c>
      <c r="D177">
        <v>1538</v>
      </c>
      <c r="V177" t="s">
        <v>18</v>
      </c>
      <c r="W177">
        <v>176</v>
      </c>
    </row>
    <row r="178" spans="1:23" x14ac:dyDescent="0.3">
      <c r="A178" t="s">
        <v>18</v>
      </c>
      <c r="B178">
        <v>337</v>
      </c>
      <c r="C178" t="s">
        <v>12</v>
      </c>
      <c r="D178">
        <v>9</v>
      </c>
      <c r="V178" t="s">
        <v>18</v>
      </c>
      <c r="W178">
        <v>337</v>
      </c>
    </row>
    <row r="179" spans="1:23" x14ac:dyDescent="0.3">
      <c r="A179" t="s">
        <v>18</v>
      </c>
      <c r="B179">
        <v>107</v>
      </c>
      <c r="C179" t="s">
        <v>12</v>
      </c>
      <c r="D179">
        <v>554</v>
      </c>
      <c r="V179" t="s">
        <v>18</v>
      </c>
      <c r="W179">
        <v>107</v>
      </c>
    </row>
    <row r="180" spans="1:23" x14ac:dyDescent="0.3">
      <c r="A180" t="s">
        <v>18</v>
      </c>
      <c r="B180">
        <v>183</v>
      </c>
      <c r="C180" t="s">
        <v>12</v>
      </c>
      <c r="D180">
        <v>648</v>
      </c>
      <c r="V180" t="s">
        <v>18</v>
      </c>
      <c r="W180">
        <v>183</v>
      </c>
    </row>
    <row r="181" spans="1:23" x14ac:dyDescent="0.3">
      <c r="A181" t="s">
        <v>18</v>
      </c>
      <c r="B181">
        <v>72</v>
      </c>
      <c r="C181" t="s">
        <v>12</v>
      </c>
      <c r="D181">
        <v>21</v>
      </c>
      <c r="V181" t="s">
        <v>18</v>
      </c>
      <c r="W181">
        <v>72</v>
      </c>
    </row>
    <row r="182" spans="1:23" x14ac:dyDescent="0.3">
      <c r="A182" t="s">
        <v>18</v>
      </c>
      <c r="B182">
        <v>295</v>
      </c>
      <c r="C182" t="s">
        <v>12</v>
      </c>
      <c r="D182">
        <v>54</v>
      </c>
      <c r="V182" t="s">
        <v>18</v>
      </c>
      <c r="W182">
        <v>295</v>
      </c>
    </row>
    <row r="183" spans="1:23" x14ac:dyDescent="0.3">
      <c r="A183" t="s">
        <v>18</v>
      </c>
      <c r="B183">
        <v>142</v>
      </c>
      <c r="C183" t="s">
        <v>12</v>
      </c>
      <c r="D183">
        <v>120</v>
      </c>
      <c r="V183" t="s">
        <v>18</v>
      </c>
      <c r="W183">
        <v>142</v>
      </c>
    </row>
    <row r="184" spans="1:23" x14ac:dyDescent="0.3">
      <c r="A184" t="s">
        <v>18</v>
      </c>
      <c r="B184">
        <v>85</v>
      </c>
      <c r="C184" t="s">
        <v>12</v>
      </c>
      <c r="D184">
        <v>579</v>
      </c>
      <c r="V184" t="s">
        <v>18</v>
      </c>
      <c r="W184">
        <v>85</v>
      </c>
    </row>
    <row r="185" spans="1:23" x14ac:dyDescent="0.3">
      <c r="A185" t="s">
        <v>18</v>
      </c>
      <c r="B185">
        <v>659</v>
      </c>
      <c r="C185" t="s">
        <v>12</v>
      </c>
      <c r="D185">
        <v>2072</v>
      </c>
      <c r="V185" t="s">
        <v>18</v>
      </c>
      <c r="W185">
        <v>659</v>
      </c>
    </row>
    <row r="186" spans="1:23" x14ac:dyDescent="0.3">
      <c r="A186" t="s">
        <v>18</v>
      </c>
      <c r="B186">
        <v>121</v>
      </c>
      <c r="C186" t="s">
        <v>12</v>
      </c>
      <c r="D186">
        <v>0</v>
      </c>
      <c r="V186" t="s">
        <v>18</v>
      </c>
      <c r="W186">
        <v>121</v>
      </c>
    </row>
    <row r="187" spans="1:23" x14ac:dyDescent="0.3">
      <c r="A187" t="s">
        <v>18</v>
      </c>
      <c r="B187">
        <v>3742</v>
      </c>
      <c r="C187" t="s">
        <v>12</v>
      </c>
      <c r="D187">
        <v>1796</v>
      </c>
      <c r="V187" t="s">
        <v>18</v>
      </c>
      <c r="W187">
        <v>3742</v>
      </c>
    </row>
    <row r="188" spans="1:23" x14ac:dyDescent="0.3">
      <c r="A188" t="s">
        <v>18</v>
      </c>
      <c r="B188">
        <v>223</v>
      </c>
      <c r="C188" t="s">
        <v>12</v>
      </c>
      <c r="D188">
        <v>62</v>
      </c>
      <c r="V188" t="s">
        <v>18</v>
      </c>
      <c r="W188">
        <v>223</v>
      </c>
    </row>
    <row r="189" spans="1:23" x14ac:dyDescent="0.3">
      <c r="A189" t="s">
        <v>18</v>
      </c>
      <c r="B189">
        <v>133</v>
      </c>
      <c r="C189" t="s">
        <v>12</v>
      </c>
      <c r="D189">
        <v>347</v>
      </c>
      <c r="V189" t="s">
        <v>18</v>
      </c>
      <c r="W189">
        <v>133</v>
      </c>
    </row>
    <row r="190" spans="1:23" x14ac:dyDescent="0.3">
      <c r="A190" t="s">
        <v>18</v>
      </c>
      <c r="B190">
        <v>5168</v>
      </c>
      <c r="C190" t="s">
        <v>12</v>
      </c>
      <c r="D190">
        <v>19</v>
      </c>
      <c r="V190" t="s">
        <v>18</v>
      </c>
      <c r="W190">
        <v>5168</v>
      </c>
    </row>
    <row r="191" spans="1:23" x14ac:dyDescent="0.3">
      <c r="A191" t="s">
        <v>18</v>
      </c>
      <c r="B191">
        <v>307</v>
      </c>
      <c r="C191" t="s">
        <v>12</v>
      </c>
      <c r="D191">
        <v>1258</v>
      </c>
      <c r="V191" t="s">
        <v>18</v>
      </c>
      <c r="W191">
        <v>307</v>
      </c>
    </row>
    <row r="192" spans="1:23" x14ac:dyDescent="0.3">
      <c r="A192" t="s">
        <v>18</v>
      </c>
      <c r="B192">
        <v>2441</v>
      </c>
      <c r="C192" t="s">
        <v>12</v>
      </c>
      <c r="D192">
        <v>362</v>
      </c>
      <c r="V192" t="s">
        <v>18</v>
      </c>
      <c r="W192">
        <v>2441</v>
      </c>
    </row>
    <row r="193" spans="1:23" x14ac:dyDescent="0.3">
      <c r="A193" t="s">
        <v>18</v>
      </c>
      <c r="B193">
        <v>1385</v>
      </c>
      <c r="C193" t="s">
        <v>12</v>
      </c>
      <c r="D193">
        <v>133</v>
      </c>
      <c r="V193" t="s">
        <v>18</v>
      </c>
      <c r="W193">
        <v>1385</v>
      </c>
    </row>
    <row r="194" spans="1:23" x14ac:dyDescent="0.3">
      <c r="A194" t="s">
        <v>18</v>
      </c>
      <c r="B194">
        <v>190</v>
      </c>
      <c r="C194" t="s">
        <v>12</v>
      </c>
      <c r="D194">
        <v>846</v>
      </c>
      <c r="V194" t="s">
        <v>18</v>
      </c>
      <c r="W194">
        <v>190</v>
      </c>
    </row>
    <row r="195" spans="1:23" x14ac:dyDescent="0.3">
      <c r="A195" t="s">
        <v>18</v>
      </c>
      <c r="B195">
        <v>470</v>
      </c>
      <c r="C195" t="s">
        <v>12</v>
      </c>
      <c r="D195">
        <v>10</v>
      </c>
      <c r="V195" t="s">
        <v>18</v>
      </c>
      <c r="W195">
        <v>470</v>
      </c>
    </row>
    <row r="196" spans="1:23" x14ac:dyDescent="0.3">
      <c r="A196" t="s">
        <v>18</v>
      </c>
      <c r="B196">
        <v>253</v>
      </c>
      <c r="C196" t="s">
        <v>12</v>
      </c>
      <c r="D196">
        <v>191</v>
      </c>
      <c r="V196" t="s">
        <v>18</v>
      </c>
      <c r="W196">
        <v>253</v>
      </c>
    </row>
    <row r="197" spans="1:23" x14ac:dyDescent="0.3">
      <c r="A197" t="s">
        <v>18</v>
      </c>
      <c r="B197">
        <v>1113</v>
      </c>
      <c r="C197" t="s">
        <v>12</v>
      </c>
      <c r="D197">
        <v>1979</v>
      </c>
      <c r="V197" t="s">
        <v>18</v>
      </c>
      <c r="W197">
        <v>1113</v>
      </c>
    </row>
    <row r="198" spans="1:23" x14ac:dyDescent="0.3">
      <c r="A198" t="s">
        <v>18</v>
      </c>
      <c r="B198">
        <v>2283</v>
      </c>
      <c r="C198" t="s">
        <v>12</v>
      </c>
      <c r="D198">
        <v>63</v>
      </c>
      <c r="V198" t="s">
        <v>18</v>
      </c>
      <c r="W198">
        <v>2283</v>
      </c>
    </row>
    <row r="199" spans="1:23" x14ac:dyDescent="0.3">
      <c r="A199" t="s">
        <v>18</v>
      </c>
      <c r="B199">
        <v>1095</v>
      </c>
      <c r="C199" t="s">
        <v>12</v>
      </c>
      <c r="D199">
        <v>6080</v>
      </c>
      <c r="V199" t="s">
        <v>18</v>
      </c>
      <c r="W199">
        <v>1095</v>
      </c>
    </row>
    <row r="200" spans="1:23" x14ac:dyDescent="0.3">
      <c r="A200" t="s">
        <v>18</v>
      </c>
      <c r="B200">
        <v>1690</v>
      </c>
      <c r="C200" t="s">
        <v>12</v>
      </c>
      <c r="D200">
        <v>80</v>
      </c>
      <c r="V200" t="s">
        <v>18</v>
      </c>
      <c r="W200">
        <v>1690</v>
      </c>
    </row>
    <row r="201" spans="1:23" x14ac:dyDescent="0.3">
      <c r="A201" t="s">
        <v>18</v>
      </c>
      <c r="B201">
        <v>191</v>
      </c>
      <c r="C201" t="s">
        <v>12</v>
      </c>
      <c r="D201">
        <v>9</v>
      </c>
      <c r="V201" t="s">
        <v>18</v>
      </c>
      <c r="W201">
        <v>191</v>
      </c>
    </row>
    <row r="202" spans="1:23" x14ac:dyDescent="0.3">
      <c r="A202" t="s">
        <v>18</v>
      </c>
      <c r="B202">
        <v>2013</v>
      </c>
      <c r="C202" t="s">
        <v>12</v>
      </c>
      <c r="D202">
        <v>1784</v>
      </c>
      <c r="V202" t="s">
        <v>18</v>
      </c>
      <c r="W202">
        <v>2013</v>
      </c>
    </row>
    <row r="203" spans="1:23" x14ac:dyDescent="0.3">
      <c r="A203" t="s">
        <v>18</v>
      </c>
      <c r="B203">
        <v>1703</v>
      </c>
      <c r="C203" t="s">
        <v>12</v>
      </c>
      <c r="D203">
        <v>243</v>
      </c>
      <c r="V203" t="s">
        <v>18</v>
      </c>
      <c r="W203">
        <v>1703</v>
      </c>
    </row>
    <row r="204" spans="1:23" x14ac:dyDescent="0.3">
      <c r="A204" t="s">
        <v>18</v>
      </c>
      <c r="B204">
        <v>80</v>
      </c>
      <c r="C204" t="s">
        <v>12</v>
      </c>
      <c r="D204">
        <v>1296</v>
      </c>
      <c r="V204" t="s">
        <v>18</v>
      </c>
      <c r="W204">
        <v>80</v>
      </c>
    </row>
    <row r="205" spans="1:23" x14ac:dyDescent="0.3">
      <c r="A205" t="s">
        <v>18</v>
      </c>
      <c r="B205">
        <v>41</v>
      </c>
      <c r="C205" t="s">
        <v>12</v>
      </c>
      <c r="D205">
        <v>77</v>
      </c>
      <c r="V205" t="s">
        <v>18</v>
      </c>
      <c r="W205">
        <v>41</v>
      </c>
    </row>
    <row r="206" spans="1:23" x14ac:dyDescent="0.3">
      <c r="A206" t="s">
        <v>18</v>
      </c>
      <c r="B206">
        <v>187</v>
      </c>
      <c r="C206" t="s">
        <v>12</v>
      </c>
      <c r="D206">
        <v>395</v>
      </c>
      <c r="V206" t="s">
        <v>18</v>
      </c>
      <c r="W206">
        <v>187</v>
      </c>
    </row>
    <row r="207" spans="1:23" x14ac:dyDescent="0.3">
      <c r="A207" t="s">
        <v>18</v>
      </c>
      <c r="B207">
        <v>2875</v>
      </c>
      <c r="C207" t="s">
        <v>12</v>
      </c>
      <c r="D207">
        <v>49</v>
      </c>
      <c r="V207" t="s">
        <v>18</v>
      </c>
      <c r="W207">
        <v>2875</v>
      </c>
    </row>
    <row r="208" spans="1:23" x14ac:dyDescent="0.3">
      <c r="A208" t="s">
        <v>18</v>
      </c>
      <c r="B208">
        <v>88</v>
      </c>
      <c r="C208" t="s">
        <v>12</v>
      </c>
      <c r="D208">
        <v>180</v>
      </c>
      <c r="V208" t="s">
        <v>18</v>
      </c>
      <c r="W208">
        <v>88</v>
      </c>
    </row>
    <row r="209" spans="1:23" x14ac:dyDescent="0.3">
      <c r="A209" t="s">
        <v>18</v>
      </c>
      <c r="B209">
        <v>191</v>
      </c>
      <c r="C209" t="s">
        <v>12</v>
      </c>
      <c r="D209">
        <v>2690</v>
      </c>
      <c r="V209" t="s">
        <v>18</v>
      </c>
      <c r="W209">
        <v>191</v>
      </c>
    </row>
    <row r="210" spans="1:23" x14ac:dyDescent="0.3">
      <c r="A210" t="s">
        <v>18</v>
      </c>
      <c r="B210">
        <v>139</v>
      </c>
      <c r="C210" t="s">
        <v>12</v>
      </c>
      <c r="D210">
        <v>2779</v>
      </c>
      <c r="V210" t="s">
        <v>18</v>
      </c>
      <c r="W210">
        <v>139</v>
      </c>
    </row>
    <row r="211" spans="1:23" x14ac:dyDescent="0.3">
      <c r="A211" t="s">
        <v>18</v>
      </c>
      <c r="B211">
        <v>186</v>
      </c>
      <c r="C211" t="s">
        <v>12</v>
      </c>
      <c r="D211">
        <v>92</v>
      </c>
      <c r="V211" t="s">
        <v>18</v>
      </c>
      <c r="W211">
        <v>186</v>
      </c>
    </row>
    <row r="212" spans="1:23" x14ac:dyDescent="0.3">
      <c r="A212" t="s">
        <v>18</v>
      </c>
      <c r="B212">
        <v>112</v>
      </c>
      <c r="C212" t="s">
        <v>12</v>
      </c>
      <c r="D212">
        <v>1028</v>
      </c>
      <c r="V212" t="s">
        <v>18</v>
      </c>
      <c r="W212">
        <v>112</v>
      </c>
    </row>
    <row r="213" spans="1:23" x14ac:dyDescent="0.3">
      <c r="A213" t="s">
        <v>18</v>
      </c>
      <c r="B213">
        <v>101</v>
      </c>
      <c r="C213" t="s">
        <v>12</v>
      </c>
      <c r="D213">
        <v>26</v>
      </c>
      <c r="V213" t="s">
        <v>18</v>
      </c>
      <c r="W213">
        <v>101</v>
      </c>
    </row>
    <row r="214" spans="1:23" x14ac:dyDescent="0.3">
      <c r="A214" t="s">
        <v>18</v>
      </c>
      <c r="B214">
        <v>206</v>
      </c>
      <c r="C214" t="s">
        <v>12</v>
      </c>
      <c r="D214">
        <v>1790</v>
      </c>
      <c r="V214" t="s">
        <v>18</v>
      </c>
      <c r="W214">
        <v>206</v>
      </c>
    </row>
    <row r="215" spans="1:23" x14ac:dyDescent="0.3">
      <c r="A215" t="s">
        <v>18</v>
      </c>
      <c r="B215">
        <v>154</v>
      </c>
      <c r="C215" t="s">
        <v>12</v>
      </c>
      <c r="D215">
        <v>37</v>
      </c>
      <c r="V215" t="s">
        <v>18</v>
      </c>
      <c r="W215">
        <v>154</v>
      </c>
    </row>
    <row r="216" spans="1:23" x14ac:dyDescent="0.3">
      <c r="A216" t="s">
        <v>18</v>
      </c>
      <c r="B216">
        <v>5966</v>
      </c>
      <c r="C216" t="s">
        <v>12</v>
      </c>
      <c r="D216">
        <v>35</v>
      </c>
      <c r="V216" t="s">
        <v>18</v>
      </c>
      <c r="W216">
        <v>5966</v>
      </c>
    </row>
    <row r="217" spans="1:23" x14ac:dyDescent="0.3">
      <c r="A217" t="s">
        <v>18</v>
      </c>
      <c r="B217">
        <v>169</v>
      </c>
      <c r="C217" t="s">
        <v>12</v>
      </c>
      <c r="D217">
        <v>558</v>
      </c>
      <c r="V217" t="s">
        <v>18</v>
      </c>
      <c r="W217">
        <v>169</v>
      </c>
    </row>
    <row r="218" spans="1:23" x14ac:dyDescent="0.3">
      <c r="A218" t="s">
        <v>18</v>
      </c>
      <c r="B218">
        <v>2106</v>
      </c>
      <c r="C218" t="s">
        <v>12</v>
      </c>
      <c r="D218">
        <v>64</v>
      </c>
      <c r="V218" t="s">
        <v>18</v>
      </c>
      <c r="W218">
        <v>2106</v>
      </c>
    </row>
    <row r="219" spans="1:23" x14ac:dyDescent="0.3">
      <c r="A219" t="s">
        <v>18</v>
      </c>
      <c r="B219">
        <v>131</v>
      </c>
      <c r="C219" t="s">
        <v>12</v>
      </c>
      <c r="D219">
        <v>245</v>
      </c>
      <c r="V219" t="s">
        <v>18</v>
      </c>
      <c r="W219">
        <v>131</v>
      </c>
    </row>
    <row r="220" spans="1:23" x14ac:dyDescent="0.3">
      <c r="A220" t="s">
        <v>18</v>
      </c>
      <c r="B220">
        <v>84</v>
      </c>
      <c r="C220" t="s">
        <v>12</v>
      </c>
      <c r="D220">
        <v>71</v>
      </c>
      <c r="V220" t="s">
        <v>18</v>
      </c>
      <c r="W220">
        <v>84</v>
      </c>
    </row>
    <row r="221" spans="1:23" x14ac:dyDescent="0.3">
      <c r="A221" t="s">
        <v>18</v>
      </c>
      <c r="B221">
        <v>155</v>
      </c>
      <c r="C221" t="s">
        <v>12</v>
      </c>
      <c r="D221">
        <v>42</v>
      </c>
      <c r="V221" t="s">
        <v>18</v>
      </c>
      <c r="W221">
        <v>155</v>
      </c>
    </row>
    <row r="222" spans="1:23" x14ac:dyDescent="0.3">
      <c r="A222" t="s">
        <v>18</v>
      </c>
      <c r="B222">
        <v>189</v>
      </c>
      <c r="C222" t="s">
        <v>12</v>
      </c>
      <c r="D222">
        <v>156</v>
      </c>
      <c r="V222" t="s">
        <v>18</v>
      </c>
      <c r="W222">
        <v>189</v>
      </c>
    </row>
    <row r="223" spans="1:23" x14ac:dyDescent="0.3">
      <c r="A223" t="s">
        <v>18</v>
      </c>
      <c r="B223">
        <v>4799</v>
      </c>
      <c r="C223" t="s">
        <v>12</v>
      </c>
      <c r="D223">
        <v>1368</v>
      </c>
      <c r="V223" t="s">
        <v>18</v>
      </c>
      <c r="W223">
        <v>4799</v>
      </c>
    </row>
    <row r="224" spans="1:23" x14ac:dyDescent="0.3">
      <c r="A224" t="s">
        <v>18</v>
      </c>
      <c r="B224">
        <v>1137</v>
      </c>
      <c r="C224" t="s">
        <v>12</v>
      </c>
      <c r="D224">
        <v>102</v>
      </c>
      <c r="V224" t="s">
        <v>18</v>
      </c>
      <c r="W224">
        <v>1137</v>
      </c>
    </row>
    <row r="225" spans="1:23" x14ac:dyDescent="0.3">
      <c r="A225" t="s">
        <v>18</v>
      </c>
      <c r="B225">
        <v>1152</v>
      </c>
      <c r="C225" t="s">
        <v>12</v>
      </c>
      <c r="D225">
        <v>86</v>
      </c>
      <c r="V225" t="s">
        <v>18</v>
      </c>
      <c r="W225">
        <v>1152</v>
      </c>
    </row>
    <row r="226" spans="1:23" x14ac:dyDescent="0.3">
      <c r="A226" t="s">
        <v>18</v>
      </c>
      <c r="B226">
        <v>50</v>
      </c>
      <c r="C226" t="s">
        <v>12</v>
      </c>
      <c r="D226">
        <v>253</v>
      </c>
      <c r="V226" t="s">
        <v>18</v>
      </c>
      <c r="W226">
        <v>50</v>
      </c>
    </row>
    <row r="227" spans="1:23" x14ac:dyDescent="0.3">
      <c r="A227" t="s">
        <v>18</v>
      </c>
      <c r="B227">
        <v>3059</v>
      </c>
      <c r="C227" t="s">
        <v>12</v>
      </c>
      <c r="D227">
        <v>157</v>
      </c>
      <c r="V227" t="s">
        <v>18</v>
      </c>
      <c r="W227">
        <v>3059</v>
      </c>
    </row>
    <row r="228" spans="1:23" x14ac:dyDescent="0.3">
      <c r="A228" t="s">
        <v>18</v>
      </c>
      <c r="B228">
        <v>34</v>
      </c>
      <c r="C228" t="s">
        <v>12</v>
      </c>
      <c r="D228">
        <v>183</v>
      </c>
      <c r="V228" t="s">
        <v>18</v>
      </c>
      <c r="W228">
        <v>34</v>
      </c>
    </row>
    <row r="229" spans="1:23" x14ac:dyDescent="0.3">
      <c r="A229" t="s">
        <v>18</v>
      </c>
      <c r="B229">
        <v>220</v>
      </c>
      <c r="C229" t="s">
        <v>12</v>
      </c>
      <c r="D229">
        <v>82</v>
      </c>
      <c r="V229" t="s">
        <v>18</v>
      </c>
      <c r="W229">
        <v>220</v>
      </c>
    </row>
    <row r="230" spans="1:23" x14ac:dyDescent="0.3">
      <c r="A230" t="s">
        <v>18</v>
      </c>
      <c r="B230">
        <v>1604</v>
      </c>
      <c r="C230" t="s">
        <v>12</v>
      </c>
      <c r="D230">
        <v>1</v>
      </c>
      <c r="V230" t="s">
        <v>18</v>
      </c>
      <c r="W230">
        <v>1604</v>
      </c>
    </row>
    <row r="231" spans="1:23" x14ac:dyDescent="0.3">
      <c r="A231" t="s">
        <v>18</v>
      </c>
      <c r="B231">
        <v>454</v>
      </c>
      <c r="C231" t="s">
        <v>12</v>
      </c>
      <c r="D231">
        <v>1198</v>
      </c>
      <c r="V231" t="s">
        <v>18</v>
      </c>
      <c r="W231">
        <v>454</v>
      </c>
    </row>
    <row r="232" spans="1:23" x14ac:dyDescent="0.3">
      <c r="A232" t="s">
        <v>18</v>
      </c>
      <c r="B232">
        <v>123</v>
      </c>
      <c r="C232" t="s">
        <v>12</v>
      </c>
      <c r="D232">
        <v>648</v>
      </c>
      <c r="V232" t="s">
        <v>18</v>
      </c>
      <c r="W232">
        <v>123</v>
      </c>
    </row>
    <row r="233" spans="1:23" x14ac:dyDescent="0.3">
      <c r="A233" t="s">
        <v>18</v>
      </c>
      <c r="B233">
        <v>299</v>
      </c>
      <c r="C233" t="s">
        <v>12</v>
      </c>
      <c r="D233">
        <v>64</v>
      </c>
      <c r="V233" t="s">
        <v>18</v>
      </c>
      <c r="W233">
        <v>299</v>
      </c>
    </row>
    <row r="234" spans="1:23" x14ac:dyDescent="0.3">
      <c r="A234" t="s">
        <v>18</v>
      </c>
      <c r="B234">
        <v>2237</v>
      </c>
      <c r="C234" t="s">
        <v>12</v>
      </c>
      <c r="D234">
        <v>62</v>
      </c>
      <c r="V234" t="s">
        <v>18</v>
      </c>
      <c r="W234">
        <v>2237</v>
      </c>
    </row>
    <row r="235" spans="1:23" x14ac:dyDescent="0.3">
      <c r="A235" t="s">
        <v>18</v>
      </c>
      <c r="B235">
        <v>645</v>
      </c>
      <c r="C235" t="s">
        <v>12</v>
      </c>
      <c r="D235">
        <v>750</v>
      </c>
      <c r="V235" t="s">
        <v>18</v>
      </c>
      <c r="W235">
        <v>645</v>
      </c>
    </row>
    <row r="236" spans="1:23" x14ac:dyDescent="0.3">
      <c r="A236" t="s">
        <v>18</v>
      </c>
      <c r="B236">
        <v>484</v>
      </c>
      <c r="C236" t="s">
        <v>12</v>
      </c>
      <c r="D236">
        <v>105</v>
      </c>
      <c r="V236" t="s">
        <v>18</v>
      </c>
      <c r="W236">
        <v>484</v>
      </c>
    </row>
    <row r="237" spans="1:23" x14ac:dyDescent="0.3">
      <c r="A237" t="s">
        <v>18</v>
      </c>
      <c r="B237">
        <v>154</v>
      </c>
      <c r="C237" t="s">
        <v>12</v>
      </c>
      <c r="D237">
        <v>2604</v>
      </c>
      <c r="V237" t="s">
        <v>18</v>
      </c>
      <c r="W237">
        <v>154</v>
      </c>
    </row>
    <row r="238" spans="1:23" x14ac:dyDescent="0.3">
      <c r="A238" t="s">
        <v>18</v>
      </c>
      <c r="B238">
        <v>82</v>
      </c>
      <c r="C238" t="s">
        <v>12</v>
      </c>
      <c r="D238">
        <v>65</v>
      </c>
      <c r="V238" t="s">
        <v>18</v>
      </c>
      <c r="W238">
        <v>82</v>
      </c>
    </row>
    <row r="239" spans="1:23" x14ac:dyDescent="0.3">
      <c r="A239" t="s">
        <v>18</v>
      </c>
      <c r="B239">
        <v>134</v>
      </c>
      <c r="C239" t="s">
        <v>12</v>
      </c>
      <c r="D239">
        <v>94</v>
      </c>
      <c r="V239" t="s">
        <v>18</v>
      </c>
      <c r="W239">
        <v>134</v>
      </c>
    </row>
    <row r="240" spans="1:23" x14ac:dyDescent="0.3">
      <c r="A240" t="s">
        <v>18</v>
      </c>
      <c r="B240">
        <v>5203</v>
      </c>
      <c r="C240" t="s">
        <v>12</v>
      </c>
      <c r="D240">
        <v>257</v>
      </c>
      <c r="V240" t="s">
        <v>18</v>
      </c>
      <c r="W240">
        <v>5203</v>
      </c>
    </row>
    <row r="241" spans="1:23" x14ac:dyDescent="0.3">
      <c r="A241" t="s">
        <v>18</v>
      </c>
      <c r="B241">
        <v>94</v>
      </c>
      <c r="C241" t="s">
        <v>12</v>
      </c>
      <c r="D241">
        <v>2928</v>
      </c>
      <c r="V241" t="s">
        <v>18</v>
      </c>
      <c r="W241">
        <v>94</v>
      </c>
    </row>
    <row r="242" spans="1:23" x14ac:dyDescent="0.3">
      <c r="A242" t="s">
        <v>18</v>
      </c>
      <c r="B242">
        <v>205</v>
      </c>
      <c r="C242" t="s">
        <v>12</v>
      </c>
      <c r="D242">
        <v>4697</v>
      </c>
      <c r="V242" t="s">
        <v>18</v>
      </c>
      <c r="W242">
        <v>205</v>
      </c>
    </row>
    <row r="243" spans="1:23" x14ac:dyDescent="0.3">
      <c r="A243" t="s">
        <v>18</v>
      </c>
      <c r="B243">
        <v>92</v>
      </c>
      <c r="C243" t="s">
        <v>12</v>
      </c>
      <c r="D243">
        <v>2915</v>
      </c>
      <c r="V243" t="s">
        <v>18</v>
      </c>
      <c r="W243">
        <v>92</v>
      </c>
    </row>
    <row r="244" spans="1:23" x14ac:dyDescent="0.3">
      <c r="A244" t="s">
        <v>18</v>
      </c>
      <c r="B244">
        <v>219</v>
      </c>
      <c r="C244" t="s">
        <v>12</v>
      </c>
      <c r="D244">
        <v>18</v>
      </c>
      <c r="V244" t="s">
        <v>18</v>
      </c>
      <c r="W244">
        <v>219</v>
      </c>
    </row>
    <row r="245" spans="1:23" x14ac:dyDescent="0.3">
      <c r="A245" t="s">
        <v>18</v>
      </c>
      <c r="B245">
        <v>2526</v>
      </c>
      <c r="C245" t="s">
        <v>12</v>
      </c>
      <c r="D245">
        <v>602</v>
      </c>
      <c r="V245" t="s">
        <v>18</v>
      </c>
      <c r="W245">
        <v>2526</v>
      </c>
    </row>
    <row r="246" spans="1:23" x14ac:dyDescent="0.3">
      <c r="A246" t="s">
        <v>18</v>
      </c>
      <c r="B246">
        <v>94</v>
      </c>
      <c r="C246" t="s">
        <v>12</v>
      </c>
      <c r="D246">
        <v>1</v>
      </c>
      <c r="V246" t="s">
        <v>18</v>
      </c>
      <c r="W246">
        <v>94</v>
      </c>
    </row>
    <row r="247" spans="1:23" x14ac:dyDescent="0.3">
      <c r="A247" t="s">
        <v>18</v>
      </c>
      <c r="B247">
        <v>1713</v>
      </c>
      <c r="C247" t="s">
        <v>12</v>
      </c>
      <c r="D247">
        <v>3868</v>
      </c>
      <c r="V247" t="s">
        <v>18</v>
      </c>
      <c r="W247">
        <v>1713</v>
      </c>
    </row>
    <row r="248" spans="1:23" x14ac:dyDescent="0.3">
      <c r="A248" t="s">
        <v>18</v>
      </c>
      <c r="B248">
        <v>249</v>
      </c>
      <c r="C248" t="s">
        <v>12</v>
      </c>
      <c r="D248">
        <v>504</v>
      </c>
      <c r="V248" t="s">
        <v>18</v>
      </c>
      <c r="W248">
        <v>249</v>
      </c>
    </row>
    <row r="249" spans="1:23" x14ac:dyDescent="0.3">
      <c r="A249" t="s">
        <v>18</v>
      </c>
      <c r="B249">
        <v>192</v>
      </c>
      <c r="C249" t="s">
        <v>12</v>
      </c>
      <c r="D249">
        <v>14</v>
      </c>
      <c r="V249" t="s">
        <v>18</v>
      </c>
      <c r="W249">
        <v>192</v>
      </c>
    </row>
    <row r="250" spans="1:23" x14ac:dyDescent="0.3">
      <c r="A250" t="s">
        <v>18</v>
      </c>
      <c r="B250">
        <v>247</v>
      </c>
      <c r="C250" t="s">
        <v>12</v>
      </c>
      <c r="D250">
        <v>750</v>
      </c>
      <c r="V250" t="s">
        <v>18</v>
      </c>
      <c r="W250">
        <v>247</v>
      </c>
    </row>
    <row r="251" spans="1:23" x14ac:dyDescent="0.3">
      <c r="A251" t="s">
        <v>18</v>
      </c>
      <c r="B251">
        <v>2293</v>
      </c>
      <c r="C251" t="s">
        <v>12</v>
      </c>
      <c r="D251">
        <v>77</v>
      </c>
      <c r="V251" t="s">
        <v>18</v>
      </c>
      <c r="W251">
        <v>2293</v>
      </c>
    </row>
    <row r="252" spans="1:23" x14ac:dyDescent="0.3">
      <c r="A252" t="s">
        <v>18</v>
      </c>
      <c r="B252">
        <v>3131</v>
      </c>
      <c r="C252" t="s">
        <v>12</v>
      </c>
      <c r="D252">
        <v>752</v>
      </c>
      <c r="V252" t="s">
        <v>18</v>
      </c>
      <c r="W252">
        <v>3131</v>
      </c>
    </row>
    <row r="253" spans="1:23" x14ac:dyDescent="0.3">
      <c r="A253" t="s">
        <v>18</v>
      </c>
      <c r="B253">
        <v>143</v>
      </c>
      <c r="C253" t="s">
        <v>12</v>
      </c>
      <c r="D253">
        <v>131</v>
      </c>
      <c r="V253" t="s">
        <v>18</v>
      </c>
      <c r="W253">
        <v>143</v>
      </c>
    </row>
    <row r="254" spans="1:23" x14ac:dyDescent="0.3">
      <c r="A254" t="s">
        <v>18</v>
      </c>
      <c r="B254">
        <v>296</v>
      </c>
      <c r="C254" t="s">
        <v>12</v>
      </c>
      <c r="D254">
        <v>87</v>
      </c>
      <c r="V254" t="s">
        <v>18</v>
      </c>
      <c r="W254">
        <v>296</v>
      </c>
    </row>
    <row r="255" spans="1:23" x14ac:dyDescent="0.3">
      <c r="A255" t="s">
        <v>18</v>
      </c>
      <c r="B255">
        <v>170</v>
      </c>
      <c r="C255" t="s">
        <v>12</v>
      </c>
      <c r="D255">
        <v>1063</v>
      </c>
      <c r="V255" t="s">
        <v>18</v>
      </c>
      <c r="W255">
        <v>170</v>
      </c>
    </row>
    <row r="256" spans="1:23" x14ac:dyDescent="0.3">
      <c r="A256" t="s">
        <v>18</v>
      </c>
      <c r="B256">
        <v>86</v>
      </c>
      <c r="C256" t="s">
        <v>12</v>
      </c>
      <c r="D256">
        <v>76</v>
      </c>
      <c r="V256" t="s">
        <v>18</v>
      </c>
      <c r="W256">
        <v>86</v>
      </c>
    </row>
    <row r="257" spans="1:23" x14ac:dyDescent="0.3">
      <c r="A257" t="s">
        <v>18</v>
      </c>
      <c r="B257">
        <v>6286</v>
      </c>
      <c r="C257" t="s">
        <v>12</v>
      </c>
      <c r="D257">
        <v>4428</v>
      </c>
      <c r="V257" t="s">
        <v>18</v>
      </c>
      <c r="W257">
        <v>6286</v>
      </c>
    </row>
    <row r="258" spans="1:23" x14ac:dyDescent="0.3">
      <c r="A258" t="s">
        <v>18</v>
      </c>
      <c r="B258">
        <v>3727</v>
      </c>
      <c r="C258" t="s">
        <v>12</v>
      </c>
      <c r="D258">
        <v>58</v>
      </c>
      <c r="V258" t="s">
        <v>18</v>
      </c>
      <c r="W258">
        <v>3727</v>
      </c>
    </row>
    <row r="259" spans="1:23" x14ac:dyDescent="0.3">
      <c r="A259" t="s">
        <v>18</v>
      </c>
      <c r="B259">
        <v>1605</v>
      </c>
      <c r="C259" t="s">
        <v>12</v>
      </c>
      <c r="D259">
        <v>111</v>
      </c>
      <c r="V259" t="s">
        <v>18</v>
      </c>
      <c r="W259">
        <v>1605</v>
      </c>
    </row>
    <row r="260" spans="1:23" x14ac:dyDescent="0.3">
      <c r="A260" t="s">
        <v>18</v>
      </c>
      <c r="B260">
        <v>2120</v>
      </c>
      <c r="C260" t="s">
        <v>12</v>
      </c>
      <c r="D260">
        <v>2955</v>
      </c>
      <c r="V260" t="s">
        <v>18</v>
      </c>
      <c r="W260">
        <v>2120</v>
      </c>
    </row>
    <row r="261" spans="1:23" x14ac:dyDescent="0.3">
      <c r="A261" t="s">
        <v>18</v>
      </c>
      <c r="B261">
        <v>50</v>
      </c>
      <c r="C261" t="s">
        <v>12</v>
      </c>
      <c r="D261">
        <v>1657</v>
      </c>
      <c r="V261" t="s">
        <v>18</v>
      </c>
      <c r="W261">
        <v>50</v>
      </c>
    </row>
    <row r="262" spans="1:23" x14ac:dyDescent="0.3">
      <c r="A262" t="s">
        <v>18</v>
      </c>
      <c r="B262">
        <v>2080</v>
      </c>
      <c r="C262" t="s">
        <v>12</v>
      </c>
      <c r="D262">
        <v>926</v>
      </c>
      <c r="V262" t="s">
        <v>18</v>
      </c>
      <c r="W262">
        <v>2080</v>
      </c>
    </row>
    <row r="263" spans="1:23" x14ac:dyDescent="0.3">
      <c r="A263" t="s">
        <v>18</v>
      </c>
      <c r="B263">
        <v>2105</v>
      </c>
      <c r="C263" t="s">
        <v>12</v>
      </c>
      <c r="D263">
        <v>77</v>
      </c>
      <c r="V263" t="s">
        <v>18</v>
      </c>
      <c r="W263">
        <v>2105</v>
      </c>
    </row>
    <row r="264" spans="1:23" x14ac:dyDescent="0.3">
      <c r="A264" t="s">
        <v>18</v>
      </c>
      <c r="B264">
        <v>2436</v>
      </c>
      <c r="C264" t="s">
        <v>12</v>
      </c>
      <c r="D264">
        <v>1748</v>
      </c>
      <c r="V264" t="s">
        <v>18</v>
      </c>
      <c r="W264">
        <v>2436</v>
      </c>
    </row>
    <row r="265" spans="1:23" x14ac:dyDescent="0.3">
      <c r="A265" t="s">
        <v>18</v>
      </c>
      <c r="B265">
        <v>80</v>
      </c>
      <c r="C265" t="s">
        <v>12</v>
      </c>
      <c r="D265">
        <v>79</v>
      </c>
      <c r="V265" t="s">
        <v>18</v>
      </c>
      <c r="W265">
        <v>80</v>
      </c>
    </row>
    <row r="266" spans="1:23" x14ac:dyDescent="0.3">
      <c r="A266" t="s">
        <v>18</v>
      </c>
      <c r="B266">
        <v>42</v>
      </c>
      <c r="C266" t="s">
        <v>12</v>
      </c>
      <c r="D266">
        <v>889</v>
      </c>
      <c r="V266" t="s">
        <v>18</v>
      </c>
      <c r="W266">
        <v>42</v>
      </c>
    </row>
    <row r="267" spans="1:23" x14ac:dyDescent="0.3">
      <c r="A267" t="s">
        <v>18</v>
      </c>
      <c r="B267">
        <v>139</v>
      </c>
      <c r="C267" t="s">
        <v>12</v>
      </c>
      <c r="D267">
        <v>56</v>
      </c>
      <c r="V267" t="s">
        <v>18</v>
      </c>
      <c r="W267">
        <v>139</v>
      </c>
    </row>
    <row r="268" spans="1:23" x14ac:dyDescent="0.3">
      <c r="A268" t="s">
        <v>18</v>
      </c>
      <c r="B268">
        <v>159</v>
      </c>
      <c r="C268" t="s">
        <v>12</v>
      </c>
      <c r="D268">
        <v>1</v>
      </c>
      <c r="V268" t="s">
        <v>18</v>
      </c>
      <c r="W268">
        <v>159</v>
      </c>
    </row>
    <row r="269" spans="1:23" x14ac:dyDescent="0.3">
      <c r="A269" t="s">
        <v>18</v>
      </c>
      <c r="B269">
        <v>381</v>
      </c>
      <c r="C269" t="s">
        <v>12</v>
      </c>
      <c r="D269">
        <v>83</v>
      </c>
      <c r="V269" t="s">
        <v>18</v>
      </c>
      <c r="W269">
        <v>381</v>
      </c>
    </row>
    <row r="270" spans="1:23" x14ac:dyDescent="0.3">
      <c r="A270" t="s">
        <v>18</v>
      </c>
      <c r="B270">
        <v>194</v>
      </c>
      <c r="C270" t="s">
        <v>12</v>
      </c>
      <c r="D270">
        <v>2025</v>
      </c>
      <c r="V270" t="s">
        <v>18</v>
      </c>
      <c r="W270">
        <v>194</v>
      </c>
    </row>
    <row r="271" spans="1:23" x14ac:dyDescent="0.3">
      <c r="A271" t="s">
        <v>18</v>
      </c>
      <c r="B271">
        <v>106</v>
      </c>
      <c r="C271" t="s">
        <v>12</v>
      </c>
      <c r="D271">
        <v>14</v>
      </c>
      <c r="V271" t="s">
        <v>18</v>
      </c>
      <c r="W271">
        <v>106</v>
      </c>
    </row>
    <row r="272" spans="1:23" x14ac:dyDescent="0.3">
      <c r="A272" t="s">
        <v>18</v>
      </c>
      <c r="B272">
        <v>142</v>
      </c>
      <c r="C272" t="s">
        <v>12</v>
      </c>
      <c r="D272">
        <v>656</v>
      </c>
      <c r="V272" t="s">
        <v>18</v>
      </c>
      <c r="W272">
        <v>142</v>
      </c>
    </row>
    <row r="273" spans="1:23" x14ac:dyDescent="0.3">
      <c r="A273" t="s">
        <v>18</v>
      </c>
      <c r="B273">
        <v>211</v>
      </c>
      <c r="C273" t="s">
        <v>12</v>
      </c>
      <c r="D273">
        <v>1596</v>
      </c>
      <c r="V273" t="s">
        <v>18</v>
      </c>
      <c r="W273">
        <v>211</v>
      </c>
    </row>
    <row r="274" spans="1:23" x14ac:dyDescent="0.3">
      <c r="A274" t="s">
        <v>18</v>
      </c>
      <c r="B274">
        <v>2756</v>
      </c>
      <c r="C274" t="s">
        <v>12</v>
      </c>
      <c r="D274">
        <v>10</v>
      </c>
      <c r="V274" t="s">
        <v>18</v>
      </c>
      <c r="W274">
        <v>2756</v>
      </c>
    </row>
    <row r="275" spans="1:23" x14ac:dyDescent="0.3">
      <c r="A275" t="s">
        <v>18</v>
      </c>
      <c r="B275">
        <v>173</v>
      </c>
      <c r="C275" t="s">
        <v>12</v>
      </c>
      <c r="D275">
        <v>1121</v>
      </c>
      <c r="V275" t="s">
        <v>18</v>
      </c>
      <c r="W275">
        <v>173</v>
      </c>
    </row>
    <row r="276" spans="1:23" x14ac:dyDescent="0.3">
      <c r="A276" t="s">
        <v>18</v>
      </c>
      <c r="B276">
        <v>87</v>
      </c>
      <c r="C276" t="s">
        <v>12</v>
      </c>
      <c r="D276">
        <v>15</v>
      </c>
      <c r="V276" t="s">
        <v>18</v>
      </c>
      <c r="W276">
        <v>87</v>
      </c>
    </row>
    <row r="277" spans="1:23" x14ac:dyDescent="0.3">
      <c r="A277" t="s">
        <v>18</v>
      </c>
      <c r="B277">
        <v>1572</v>
      </c>
      <c r="C277" t="s">
        <v>12</v>
      </c>
      <c r="D277">
        <v>191</v>
      </c>
      <c r="V277" t="s">
        <v>18</v>
      </c>
      <c r="W277">
        <v>1572</v>
      </c>
    </row>
    <row r="278" spans="1:23" x14ac:dyDescent="0.3">
      <c r="A278" t="s">
        <v>18</v>
      </c>
      <c r="B278">
        <v>2346</v>
      </c>
      <c r="C278" t="s">
        <v>12</v>
      </c>
      <c r="D278">
        <v>16</v>
      </c>
      <c r="V278" t="s">
        <v>18</v>
      </c>
      <c r="W278">
        <v>2346</v>
      </c>
    </row>
    <row r="279" spans="1:23" x14ac:dyDescent="0.3">
      <c r="A279" t="s">
        <v>18</v>
      </c>
      <c r="B279">
        <v>115</v>
      </c>
      <c r="C279" t="s">
        <v>12</v>
      </c>
      <c r="D279">
        <v>17</v>
      </c>
      <c r="V279" t="s">
        <v>18</v>
      </c>
      <c r="W279">
        <v>115</v>
      </c>
    </row>
    <row r="280" spans="1:23" x14ac:dyDescent="0.3">
      <c r="A280" t="s">
        <v>18</v>
      </c>
      <c r="B280">
        <v>85</v>
      </c>
      <c r="C280" t="s">
        <v>12</v>
      </c>
      <c r="D280">
        <v>34</v>
      </c>
      <c r="V280" t="s">
        <v>18</v>
      </c>
      <c r="W280">
        <v>85</v>
      </c>
    </row>
    <row r="281" spans="1:23" x14ac:dyDescent="0.3">
      <c r="A281" t="s">
        <v>18</v>
      </c>
      <c r="B281">
        <v>144</v>
      </c>
      <c r="C281" t="s">
        <v>12</v>
      </c>
      <c r="D281">
        <v>1</v>
      </c>
      <c r="V281" t="s">
        <v>18</v>
      </c>
      <c r="W281">
        <v>144</v>
      </c>
    </row>
    <row r="282" spans="1:23" x14ac:dyDescent="0.3">
      <c r="A282" t="s">
        <v>18</v>
      </c>
      <c r="B282">
        <v>2443</v>
      </c>
      <c r="C282" t="s">
        <v>12</v>
      </c>
      <c r="D282">
        <v>1274</v>
      </c>
      <c r="V282" t="s">
        <v>18</v>
      </c>
      <c r="W282">
        <v>2443</v>
      </c>
    </row>
    <row r="283" spans="1:23" x14ac:dyDescent="0.3">
      <c r="A283" t="s">
        <v>18</v>
      </c>
      <c r="B283">
        <v>64</v>
      </c>
      <c r="C283" t="s">
        <v>12</v>
      </c>
      <c r="D283">
        <v>210</v>
      </c>
      <c r="V283" t="s">
        <v>18</v>
      </c>
      <c r="W283">
        <v>64</v>
      </c>
    </row>
    <row r="284" spans="1:23" x14ac:dyDescent="0.3">
      <c r="A284" t="s">
        <v>18</v>
      </c>
      <c r="B284">
        <v>268</v>
      </c>
      <c r="C284" t="s">
        <v>12</v>
      </c>
      <c r="D284">
        <v>248</v>
      </c>
      <c r="V284" t="s">
        <v>18</v>
      </c>
      <c r="W284">
        <v>268</v>
      </c>
    </row>
    <row r="285" spans="1:23" x14ac:dyDescent="0.3">
      <c r="A285" t="s">
        <v>18</v>
      </c>
      <c r="B285">
        <v>195</v>
      </c>
      <c r="C285" t="s">
        <v>12</v>
      </c>
      <c r="D285">
        <v>513</v>
      </c>
      <c r="V285" t="s">
        <v>18</v>
      </c>
      <c r="W285">
        <v>195</v>
      </c>
    </row>
    <row r="286" spans="1:23" x14ac:dyDescent="0.3">
      <c r="A286" t="s">
        <v>18</v>
      </c>
      <c r="B286">
        <v>186</v>
      </c>
      <c r="C286" t="s">
        <v>12</v>
      </c>
      <c r="D286">
        <v>3410</v>
      </c>
      <c r="V286" t="s">
        <v>18</v>
      </c>
      <c r="W286">
        <v>186</v>
      </c>
    </row>
    <row r="287" spans="1:23" x14ac:dyDescent="0.3">
      <c r="A287" t="s">
        <v>18</v>
      </c>
      <c r="B287">
        <v>460</v>
      </c>
      <c r="C287" t="s">
        <v>12</v>
      </c>
      <c r="D287">
        <v>10</v>
      </c>
      <c r="V287" t="s">
        <v>18</v>
      </c>
      <c r="W287">
        <v>460</v>
      </c>
    </row>
    <row r="288" spans="1:23" x14ac:dyDescent="0.3">
      <c r="A288" t="s">
        <v>18</v>
      </c>
      <c r="B288">
        <v>2528</v>
      </c>
      <c r="C288" t="s">
        <v>12</v>
      </c>
      <c r="D288">
        <v>2201</v>
      </c>
      <c r="V288" t="s">
        <v>18</v>
      </c>
      <c r="W288">
        <v>2528</v>
      </c>
    </row>
    <row r="289" spans="1:23" x14ac:dyDescent="0.3">
      <c r="A289" t="s">
        <v>18</v>
      </c>
      <c r="B289">
        <v>3657</v>
      </c>
      <c r="C289" t="s">
        <v>12</v>
      </c>
      <c r="D289">
        <v>676</v>
      </c>
      <c r="V289" t="s">
        <v>18</v>
      </c>
      <c r="W289">
        <v>3657</v>
      </c>
    </row>
    <row r="290" spans="1:23" x14ac:dyDescent="0.3">
      <c r="A290" t="s">
        <v>18</v>
      </c>
      <c r="B290">
        <v>131</v>
      </c>
      <c r="C290" t="s">
        <v>12</v>
      </c>
      <c r="D290">
        <v>831</v>
      </c>
      <c r="V290" t="s">
        <v>18</v>
      </c>
      <c r="W290">
        <v>131</v>
      </c>
    </row>
    <row r="291" spans="1:23" x14ac:dyDescent="0.3">
      <c r="A291" t="s">
        <v>18</v>
      </c>
      <c r="B291">
        <v>239</v>
      </c>
      <c r="C291" t="s">
        <v>12</v>
      </c>
      <c r="D291">
        <v>859</v>
      </c>
      <c r="V291" t="s">
        <v>18</v>
      </c>
      <c r="W291">
        <v>239</v>
      </c>
    </row>
    <row r="292" spans="1:23" x14ac:dyDescent="0.3">
      <c r="A292" t="s">
        <v>18</v>
      </c>
      <c r="B292">
        <v>78</v>
      </c>
      <c r="C292" t="s">
        <v>12</v>
      </c>
      <c r="D292">
        <v>45</v>
      </c>
      <c r="V292" t="s">
        <v>18</v>
      </c>
      <c r="W292">
        <v>78</v>
      </c>
    </row>
    <row r="293" spans="1:23" x14ac:dyDescent="0.3">
      <c r="A293" t="s">
        <v>18</v>
      </c>
      <c r="B293">
        <v>1773</v>
      </c>
      <c r="C293" t="s">
        <v>12</v>
      </c>
      <c r="D293">
        <v>6</v>
      </c>
      <c r="V293" t="s">
        <v>18</v>
      </c>
      <c r="W293">
        <v>1773</v>
      </c>
    </row>
    <row r="294" spans="1:23" x14ac:dyDescent="0.3">
      <c r="A294" t="s">
        <v>18</v>
      </c>
      <c r="B294">
        <v>32</v>
      </c>
      <c r="C294" t="s">
        <v>12</v>
      </c>
      <c r="D294">
        <v>7</v>
      </c>
      <c r="V294" t="s">
        <v>18</v>
      </c>
      <c r="W294">
        <v>32</v>
      </c>
    </row>
    <row r="295" spans="1:23" x14ac:dyDescent="0.3">
      <c r="A295" t="s">
        <v>18</v>
      </c>
      <c r="B295">
        <v>369</v>
      </c>
      <c r="C295" t="s">
        <v>12</v>
      </c>
      <c r="D295">
        <v>31</v>
      </c>
      <c r="V295" t="s">
        <v>18</v>
      </c>
      <c r="W295">
        <v>369</v>
      </c>
    </row>
    <row r="296" spans="1:23" x14ac:dyDescent="0.3">
      <c r="A296" t="s">
        <v>18</v>
      </c>
      <c r="B296">
        <v>89</v>
      </c>
      <c r="C296" t="s">
        <v>12</v>
      </c>
      <c r="D296">
        <v>78</v>
      </c>
      <c r="V296" t="s">
        <v>18</v>
      </c>
      <c r="W296">
        <v>89</v>
      </c>
    </row>
    <row r="297" spans="1:23" x14ac:dyDescent="0.3">
      <c r="A297" t="s">
        <v>18</v>
      </c>
      <c r="B297">
        <v>147</v>
      </c>
      <c r="C297" t="s">
        <v>12</v>
      </c>
      <c r="D297">
        <v>1225</v>
      </c>
      <c r="V297" t="s">
        <v>18</v>
      </c>
      <c r="W297">
        <v>147</v>
      </c>
    </row>
    <row r="298" spans="1:23" x14ac:dyDescent="0.3">
      <c r="A298" t="s">
        <v>18</v>
      </c>
      <c r="B298">
        <v>126</v>
      </c>
      <c r="C298" t="s">
        <v>12</v>
      </c>
      <c r="D298">
        <v>1</v>
      </c>
      <c r="V298" t="s">
        <v>18</v>
      </c>
      <c r="W298">
        <v>126</v>
      </c>
    </row>
    <row r="299" spans="1:23" x14ac:dyDescent="0.3">
      <c r="A299" t="s">
        <v>18</v>
      </c>
      <c r="B299">
        <v>2218</v>
      </c>
      <c r="C299" t="s">
        <v>12</v>
      </c>
      <c r="D299">
        <v>67</v>
      </c>
      <c r="V299" t="s">
        <v>18</v>
      </c>
      <c r="W299">
        <v>2218</v>
      </c>
    </row>
    <row r="300" spans="1:23" x14ac:dyDescent="0.3">
      <c r="A300" t="s">
        <v>18</v>
      </c>
      <c r="B300">
        <v>202</v>
      </c>
      <c r="C300" t="s">
        <v>12</v>
      </c>
      <c r="D300">
        <v>19</v>
      </c>
      <c r="V300" t="s">
        <v>18</v>
      </c>
      <c r="W300">
        <v>202</v>
      </c>
    </row>
    <row r="301" spans="1:23" x14ac:dyDescent="0.3">
      <c r="A301" t="s">
        <v>18</v>
      </c>
      <c r="B301">
        <v>140</v>
      </c>
      <c r="C301" t="s">
        <v>12</v>
      </c>
      <c r="D301">
        <v>2108</v>
      </c>
      <c r="V301" t="s">
        <v>18</v>
      </c>
      <c r="W301">
        <v>140</v>
      </c>
    </row>
    <row r="302" spans="1:23" x14ac:dyDescent="0.3">
      <c r="A302" t="s">
        <v>18</v>
      </c>
      <c r="B302">
        <v>1052</v>
      </c>
      <c r="C302" t="s">
        <v>12</v>
      </c>
      <c r="D302">
        <v>679</v>
      </c>
      <c r="V302" t="s">
        <v>18</v>
      </c>
      <c r="W302">
        <v>1052</v>
      </c>
    </row>
    <row r="303" spans="1:23" x14ac:dyDescent="0.3">
      <c r="A303" t="s">
        <v>18</v>
      </c>
      <c r="B303">
        <v>247</v>
      </c>
      <c r="C303" t="s">
        <v>12</v>
      </c>
      <c r="D303">
        <v>36</v>
      </c>
      <c r="V303" t="s">
        <v>18</v>
      </c>
      <c r="W303">
        <v>247</v>
      </c>
    </row>
    <row r="304" spans="1:23" x14ac:dyDescent="0.3">
      <c r="A304" t="s">
        <v>18</v>
      </c>
      <c r="B304">
        <v>84</v>
      </c>
      <c r="C304" t="s">
        <v>12</v>
      </c>
      <c r="D304">
        <v>47</v>
      </c>
      <c r="V304" t="s">
        <v>18</v>
      </c>
      <c r="W304">
        <v>84</v>
      </c>
    </row>
    <row r="305" spans="1:23" x14ac:dyDescent="0.3">
      <c r="A305" t="s">
        <v>18</v>
      </c>
      <c r="B305">
        <v>88</v>
      </c>
      <c r="C305" t="s">
        <v>12</v>
      </c>
      <c r="D305">
        <v>70</v>
      </c>
      <c r="V305" t="s">
        <v>18</v>
      </c>
      <c r="W305">
        <v>88</v>
      </c>
    </row>
    <row r="306" spans="1:23" x14ac:dyDescent="0.3">
      <c r="A306" t="s">
        <v>18</v>
      </c>
      <c r="B306">
        <v>156</v>
      </c>
      <c r="C306" t="s">
        <v>12</v>
      </c>
      <c r="D306">
        <v>154</v>
      </c>
      <c r="V306" t="s">
        <v>18</v>
      </c>
      <c r="W306">
        <v>156</v>
      </c>
    </row>
    <row r="307" spans="1:23" x14ac:dyDescent="0.3">
      <c r="A307" t="s">
        <v>18</v>
      </c>
      <c r="B307">
        <v>2985</v>
      </c>
      <c r="C307" t="s">
        <v>12</v>
      </c>
      <c r="D307">
        <v>22</v>
      </c>
      <c r="V307" t="s">
        <v>18</v>
      </c>
      <c r="W307">
        <v>2985</v>
      </c>
    </row>
    <row r="308" spans="1:23" x14ac:dyDescent="0.3">
      <c r="A308" t="s">
        <v>18</v>
      </c>
      <c r="B308">
        <v>762</v>
      </c>
      <c r="C308" t="s">
        <v>12</v>
      </c>
      <c r="D308">
        <v>1758</v>
      </c>
      <c r="V308" t="s">
        <v>18</v>
      </c>
      <c r="W308">
        <v>762</v>
      </c>
    </row>
    <row r="309" spans="1:23" x14ac:dyDescent="0.3">
      <c r="A309" t="s">
        <v>18</v>
      </c>
      <c r="B309">
        <v>554</v>
      </c>
      <c r="C309" t="s">
        <v>12</v>
      </c>
      <c r="D309">
        <v>94</v>
      </c>
      <c r="V309" t="s">
        <v>18</v>
      </c>
      <c r="W309">
        <v>554</v>
      </c>
    </row>
    <row r="310" spans="1:23" x14ac:dyDescent="0.3">
      <c r="A310" t="s">
        <v>18</v>
      </c>
      <c r="B310">
        <v>135</v>
      </c>
      <c r="C310" t="s">
        <v>12</v>
      </c>
      <c r="D310">
        <v>33</v>
      </c>
      <c r="V310" t="s">
        <v>18</v>
      </c>
      <c r="W310">
        <v>135</v>
      </c>
    </row>
    <row r="311" spans="1:23" x14ac:dyDescent="0.3">
      <c r="A311" t="s">
        <v>18</v>
      </c>
      <c r="B311">
        <v>122</v>
      </c>
      <c r="C311" t="s">
        <v>12</v>
      </c>
      <c r="D311">
        <v>1</v>
      </c>
      <c r="V311" t="s">
        <v>18</v>
      </c>
      <c r="W311">
        <v>122</v>
      </c>
    </row>
    <row r="312" spans="1:23" x14ac:dyDescent="0.3">
      <c r="A312" t="s">
        <v>18</v>
      </c>
      <c r="B312">
        <v>221</v>
      </c>
      <c r="C312" t="s">
        <v>12</v>
      </c>
      <c r="D312">
        <v>31</v>
      </c>
      <c r="V312" t="s">
        <v>18</v>
      </c>
      <c r="W312">
        <v>221</v>
      </c>
    </row>
    <row r="313" spans="1:23" x14ac:dyDescent="0.3">
      <c r="A313" t="s">
        <v>18</v>
      </c>
      <c r="B313">
        <v>126</v>
      </c>
      <c r="C313" t="s">
        <v>12</v>
      </c>
      <c r="D313">
        <v>35</v>
      </c>
      <c r="V313" t="s">
        <v>18</v>
      </c>
      <c r="W313">
        <v>126</v>
      </c>
    </row>
    <row r="314" spans="1:23" x14ac:dyDescent="0.3">
      <c r="A314" t="s">
        <v>18</v>
      </c>
      <c r="B314">
        <v>1022</v>
      </c>
      <c r="C314" t="s">
        <v>12</v>
      </c>
      <c r="D314">
        <v>63</v>
      </c>
      <c r="V314" t="s">
        <v>18</v>
      </c>
      <c r="W314">
        <v>1022</v>
      </c>
    </row>
    <row r="315" spans="1:23" x14ac:dyDescent="0.3">
      <c r="A315" t="s">
        <v>18</v>
      </c>
      <c r="B315">
        <v>3177</v>
      </c>
      <c r="C315" t="s">
        <v>12</v>
      </c>
      <c r="D315">
        <v>526</v>
      </c>
      <c r="V315" t="s">
        <v>18</v>
      </c>
      <c r="W315">
        <v>3177</v>
      </c>
    </row>
    <row r="316" spans="1:23" x14ac:dyDescent="0.3">
      <c r="A316" t="s">
        <v>18</v>
      </c>
      <c r="B316">
        <v>198</v>
      </c>
      <c r="C316" t="s">
        <v>12</v>
      </c>
      <c r="D316">
        <v>121</v>
      </c>
      <c r="V316" t="s">
        <v>18</v>
      </c>
      <c r="W316">
        <v>198</v>
      </c>
    </row>
    <row r="317" spans="1:23" x14ac:dyDescent="0.3">
      <c r="A317" t="s">
        <v>18</v>
      </c>
      <c r="B317">
        <v>85</v>
      </c>
      <c r="C317" t="s">
        <v>12</v>
      </c>
      <c r="D317">
        <v>67</v>
      </c>
      <c r="V317" t="s">
        <v>18</v>
      </c>
      <c r="W317">
        <v>85</v>
      </c>
    </row>
    <row r="318" spans="1:23" x14ac:dyDescent="0.3">
      <c r="A318" t="s">
        <v>18</v>
      </c>
      <c r="B318">
        <v>3596</v>
      </c>
      <c r="C318" t="s">
        <v>12</v>
      </c>
      <c r="D318">
        <v>57</v>
      </c>
      <c r="V318" t="s">
        <v>18</v>
      </c>
      <c r="W318">
        <v>3596</v>
      </c>
    </row>
    <row r="319" spans="1:23" x14ac:dyDescent="0.3">
      <c r="A319" t="s">
        <v>18</v>
      </c>
      <c r="B319">
        <v>244</v>
      </c>
      <c r="C319" t="s">
        <v>12</v>
      </c>
      <c r="D319">
        <v>1229</v>
      </c>
      <c r="V319" t="s">
        <v>18</v>
      </c>
      <c r="W319">
        <v>244</v>
      </c>
    </row>
    <row r="320" spans="1:23" x14ac:dyDescent="0.3">
      <c r="A320" t="s">
        <v>18</v>
      </c>
      <c r="B320">
        <v>5180</v>
      </c>
      <c r="C320" t="s">
        <v>12</v>
      </c>
      <c r="D320">
        <v>12</v>
      </c>
      <c r="V320" t="s">
        <v>18</v>
      </c>
      <c r="W320">
        <v>5180</v>
      </c>
    </row>
    <row r="321" spans="1:23" x14ac:dyDescent="0.3">
      <c r="A321" t="s">
        <v>18</v>
      </c>
      <c r="B321">
        <v>589</v>
      </c>
      <c r="C321" t="s">
        <v>12</v>
      </c>
      <c r="D321">
        <v>452</v>
      </c>
      <c r="V321" t="s">
        <v>18</v>
      </c>
      <c r="W321">
        <v>589</v>
      </c>
    </row>
    <row r="322" spans="1:23" x14ac:dyDescent="0.3">
      <c r="A322" t="s">
        <v>18</v>
      </c>
      <c r="B322">
        <v>2725</v>
      </c>
      <c r="C322" t="s">
        <v>12</v>
      </c>
      <c r="D322">
        <v>1886</v>
      </c>
      <c r="V322" t="s">
        <v>18</v>
      </c>
      <c r="W322">
        <v>2725</v>
      </c>
    </row>
    <row r="323" spans="1:23" x14ac:dyDescent="0.3">
      <c r="A323" t="s">
        <v>18</v>
      </c>
      <c r="B323">
        <v>300</v>
      </c>
      <c r="C323" t="s">
        <v>12</v>
      </c>
      <c r="D323">
        <v>1825</v>
      </c>
      <c r="V323" t="s">
        <v>18</v>
      </c>
      <c r="W323">
        <v>300</v>
      </c>
    </row>
    <row r="324" spans="1:23" x14ac:dyDescent="0.3">
      <c r="A324" t="s">
        <v>18</v>
      </c>
      <c r="B324">
        <v>144</v>
      </c>
      <c r="C324" t="s">
        <v>12</v>
      </c>
      <c r="D324">
        <v>31</v>
      </c>
      <c r="V324" t="s">
        <v>18</v>
      </c>
      <c r="W324">
        <v>144</v>
      </c>
    </row>
    <row r="325" spans="1:23" x14ac:dyDescent="0.3">
      <c r="A325" t="s">
        <v>18</v>
      </c>
      <c r="B325">
        <v>87</v>
      </c>
      <c r="C325" t="s">
        <v>12</v>
      </c>
      <c r="D325">
        <v>107</v>
      </c>
      <c r="V325" t="s">
        <v>18</v>
      </c>
      <c r="W325">
        <v>87</v>
      </c>
    </row>
    <row r="326" spans="1:23" x14ac:dyDescent="0.3">
      <c r="A326" t="s">
        <v>18</v>
      </c>
      <c r="B326">
        <v>3116</v>
      </c>
      <c r="C326" t="s">
        <v>12</v>
      </c>
      <c r="D326">
        <v>27</v>
      </c>
      <c r="V326" t="s">
        <v>18</v>
      </c>
      <c r="W326">
        <v>3116</v>
      </c>
    </row>
    <row r="327" spans="1:23" x14ac:dyDescent="0.3">
      <c r="A327" t="s">
        <v>18</v>
      </c>
      <c r="B327">
        <v>909</v>
      </c>
      <c r="C327" t="s">
        <v>12</v>
      </c>
      <c r="D327">
        <v>1221</v>
      </c>
      <c r="V327" t="s">
        <v>18</v>
      </c>
      <c r="W327">
        <v>909</v>
      </c>
    </row>
    <row r="328" spans="1:23" x14ac:dyDescent="0.3">
      <c r="A328" t="s">
        <v>18</v>
      </c>
      <c r="B328">
        <v>1613</v>
      </c>
      <c r="C328" t="s">
        <v>12</v>
      </c>
      <c r="D328">
        <v>1</v>
      </c>
      <c r="V328" t="s">
        <v>18</v>
      </c>
      <c r="W328">
        <v>1613</v>
      </c>
    </row>
    <row r="329" spans="1:23" x14ac:dyDescent="0.3">
      <c r="A329" t="s">
        <v>18</v>
      </c>
      <c r="B329">
        <v>136</v>
      </c>
      <c r="C329" t="s">
        <v>12</v>
      </c>
      <c r="D329">
        <v>16</v>
      </c>
      <c r="V329" t="s">
        <v>18</v>
      </c>
      <c r="W329">
        <v>136</v>
      </c>
    </row>
    <row r="330" spans="1:23" x14ac:dyDescent="0.3">
      <c r="A330" t="s">
        <v>18</v>
      </c>
      <c r="B330">
        <v>130</v>
      </c>
      <c r="C330" t="s">
        <v>12</v>
      </c>
      <c r="D330">
        <v>41</v>
      </c>
      <c r="V330" t="s">
        <v>18</v>
      </c>
      <c r="W330">
        <v>130</v>
      </c>
    </row>
    <row r="331" spans="1:23" x14ac:dyDescent="0.3">
      <c r="A331" t="s">
        <v>18</v>
      </c>
      <c r="B331">
        <v>102</v>
      </c>
      <c r="C331" t="s">
        <v>12</v>
      </c>
      <c r="D331">
        <v>523</v>
      </c>
      <c r="V331" t="s">
        <v>18</v>
      </c>
      <c r="W331">
        <v>102</v>
      </c>
    </row>
    <row r="332" spans="1:23" x14ac:dyDescent="0.3">
      <c r="A332" t="s">
        <v>18</v>
      </c>
      <c r="B332">
        <v>4006</v>
      </c>
      <c r="C332" t="s">
        <v>12</v>
      </c>
      <c r="D332">
        <v>141</v>
      </c>
      <c r="V332" t="s">
        <v>18</v>
      </c>
      <c r="W332">
        <v>4006</v>
      </c>
    </row>
    <row r="333" spans="1:23" x14ac:dyDescent="0.3">
      <c r="A333" t="s">
        <v>18</v>
      </c>
      <c r="B333">
        <v>1629</v>
      </c>
      <c r="C333" t="s">
        <v>12</v>
      </c>
      <c r="D333">
        <v>52</v>
      </c>
      <c r="V333" t="s">
        <v>18</v>
      </c>
      <c r="W333">
        <v>1629</v>
      </c>
    </row>
    <row r="334" spans="1:23" x14ac:dyDescent="0.3">
      <c r="A334" t="s">
        <v>18</v>
      </c>
      <c r="B334">
        <v>2188</v>
      </c>
      <c r="C334" t="s">
        <v>12</v>
      </c>
      <c r="D334">
        <v>225</v>
      </c>
      <c r="V334" t="s">
        <v>18</v>
      </c>
      <c r="W334">
        <v>2188</v>
      </c>
    </row>
    <row r="335" spans="1:23" x14ac:dyDescent="0.3">
      <c r="A335" t="s">
        <v>18</v>
      </c>
      <c r="B335">
        <v>2409</v>
      </c>
      <c r="C335" t="s">
        <v>12</v>
      </c>
      <c r="D335">
        <v>38</v>
      </c>
      <c r="V335" t="s">
        <v>18</v>
      </c>
      <c r="W335">
        <v>2409</v>
      </c>
    </row>
    <row r="336" spans="1:23" x14ac:dyDescent="0.3">
      <c r="A336" t="s">
        <v>18</v>
      </c>
      <c r="B336">
        <v>194</v>
      </c>
      <c r="C336" t="s">
        <v>12</v>
      </c>
      <c r="D336">
        <v>15</v>
      </c>
      <c r="V336" t="s">
        <v>18</v>
      </c>
      <c r="W336">
        <v>194</v>
      </c>
    </row>
    <row r="337" spans="1:23" x14ac:dyDescent="0.3">
      <c r="A337" t="s">
        <v>18</v>
      </c>
      <c r="B337">
        <v>1140</v>
      </c>
      <c r="C337" t="s">
        <v>12</v>
      </c>
      <c r="D337">
        <v>37</v>
      </c>
      <c r="V337" t="s">
        <v>18</v>
      </c>
      <c r="W337">
        <v>1140</v>
      </c>
    </row>
    <row r="338" spans="1:23" x14ac:dyDescent="0.3">
      <c r="A338" t="s">
        <v>18</v>
      </c>
      <c r="B338">
        <v>102</v>
      </c>
      <c r="C338" t="s">
        <v>12</v>
      </c>
      <c r="D338">
        <v>112</v>
      </c>
      <c r="V338" t="s">
        <v>18</v>
      </c>
      <c r="W338">
        <v>102</v>
      </c>
    </row>
    <row r="339" spans="1:23" x14ac:dyDescent="0.3">
      <c r="A339" t="s">
        <v>18</v>
      </c>
      <c r="B339">
        <v>2857</v>
      </c>
      <c r="C339" t="s">
        <v>12</v>
      </c>
      <c r="D339">
        <v>21</v>
      </c>
      <c r="V339" t="s">
        <v>18</v>
      </c>
      <c r="W339">
        <v>2857</v>
      </c>
    </row>
    <row r="340" spans="1:23" x14ac:dyDescent="0.3">
      <c r="A340" t="s">
        <v>18</v>
      </c>
      <c r="B340">
        <v>107</v>
      </c>
      <c r="C340" t="s">
        <v>12</v>
      </c>
      <c r="D340">
        <v>67</v>
      </c>
      <c r="V340" t="s">
        <v>18</v>
      </c>
      <c r="W340">
        <v>107</v>
      </c>
    </row>
    <row r="341" spans="1:23" x14ac:dyDescent="0.3">
      <c r="A341" t="s">
        <v>18</v>
      </c>
      <c r="B341">
        <v>160</v>
      </c>
      <c r="C341" t="s">
        <v>12</v>
      </c>
      <c r="D341">
        <v>78</v>
      </c>
      <c r="V341" t="s">
        <v>18</v>
      </c>
      <c r="W341">
        <v>160</v>
      </c>
    </row>
    <row r="342" spans="1:23" x14ac:dyDescent="0.3">
      <c r="A342" t="s">
        <v>18</v>
      </c>
      <c r="B342">
        <v>2230</v>
      </c>
      <c r="C342" t="s">
        <v>12</v>
      </c>
      <c r="D342">
        <v>67</v>
      </c>
      <c r="V342" t="s">
        <v>18</v>
      </c>
      <c r="W342">
        <v>2230</v>
      </c>
    </row>
    <row r="343" spans="1:23" x14ac:dyDescent="0.3">
      <c r="A343" t="s">
        <v>18</v>
      </c>
      <c r="B343">
        <v>316</v>
      </c>
      <c r="C343" t="s">
        <v>12</v>
      </c>
      <c r="D343">
        <v>263</v>
      </c>
      <c r="V343" t="s">
        <v>18</v>
      </c>
      <c r="W343">
        <v>316</v>
      </c>
    </row>
    <row r="344" spans="1:23" x14ac:dyDescent="0.3">
      <c r="A344" t="s">
        <v>18</v>
      </c>
      <c r="B344">
        <v>117</v>
      </c>
      <c r="C344" t="s">
        <v>12</v>
      </c>
      <c r="D344">
        <v>1691</v>
      </c>
      <c r="V344" t="s">
        <v>18</v>
      </c>
      <c r="W344">
        <v>117</v>
      </c>
    </row>
    <row r="345" spans="1:23" x14ac:dyDescent="0.3">
      <c r="A345" t="s">
        <v>18</v>
      </c>
      <c r="B345">
        <v>6406</v>
      </c>
      <c r="C345" t="s">
        <v>12</v>
      </c>
      <c r="D345">
        <v>181</v>
      </c>
      <c r="V345" t="s">
        <v>18</v>
      </c>
      <c r="W345">
        <v>6406</v>
      </c>
    </row>
    <row r="346" spans="1:23" x14ac:dyDescent="0.3">
      <c r="A346" t="s">
        <v>18</v>
      </c>
      <c r="B346">
        <v>192</v>
      </c>
      <c r="C346" t="s">
        <v>12</v>
      </c>
      <c r="D346">
        <v>13</v>
      </c>
      <c r="V346" t="s">
        <v>18</v>
      </c>
      <c r="W346">
        <v>192</v>
      </c>
    </row>
    <row r="347" spans="1:23" x14ac:dyDescent="0.3">
      <c r="A347" t="s">
        <v>18</v>
      </c>
      <c r="B347">
        <v>26</v>
      </c>
      <c r="C347" t="s">
        <v>12</v>
      </c>
      <c r="D347">
        <v>1</v>
      </c>
      <c r="V347" t="s">
        <v>18</v>
      </c>
      <c r="W347">
        <v>26</v>
      </c>
    </row>
    <row r="348" spans="1:23" x14ac:dyDescent="0.3">
      <c r="A348" t="s">
        <v>18</v>
      </c>
      <c r="B348">
        <v>723</v>
      </c>
      <c r="C348" t="s">
        <v>12</v>
      </c>
      <c r="D348">
        <v>21</v>
      </c>
      <c r="V348" t="s">
        <v>18</v>
      </c>
      <c r="W348">
        <v>723</v>
      </c>
    </row>
    <row r="349" spans="1:23" x14ac:dyDescent="0.3">
      <c r="A349" t="s">
        <v>18</v>
      </c>
      <c r="B349">
        <v>170</v>
      </c>
      <c r="C349" t="s">
        <v>12</v>
      </c>
      <c r="D349">
        <v>830</v>
      </c>
      <c r="V349" t="s">
        <v>18</v>
      </c>
      <c r="W349">
        <v>170</v>
      </c>
    </row>
    <row r="350" spans="1:23" x14ac:dyDescent="0.3">
      <c r="A350" t="s">
        <v>18</v>
      </c>
      <c r="B350">
        <v>238</v>
      </c>
      <c r="C350" t="s">
        <v>12</v>
      </c>
      <c r="D350">
        <v>130</v>
      </c>
      <c r="V350" t="s">
        <v>18</v>
      </c>
      <c r="W350">
        <v>238</v>
      </c>
    </row>
    <row r="351" spans="1:23" x14ac:dyDescent="0.3">
      <c r="A351" t="s">
        <v>18</v>
      </c>
      <c r="B351">
        <v>55</v>
      </c>
      <c r="C351" t="s">
        <v>12</v>
      </c>
      <c r="D351">
        <v>55</v>
      </c>
      <c r="V351" t="s">
        <v>18</v>
      </c>
      <c r="W351">
        <v>55</v>
      </c>
    </row>
    <row r="352" spans="1:23" x14ac:dyDescent="0.3">
      <c r="A352" t="s">
        <v>18</v>
      </c>
      <c r="B352">
        <v>128</v>
      </c>
      <c r="C352" t="s">
        <v>12</v>
      </c>
      <c r="D352">
        <v>114</v>
      </c>
      <c r="V352" t="s">
        <v>18</v>
      </c>
      <c r="W352">
        <v>128</v>
      </c>
    </row>
    <row r="353" spans="1:23" x14ac:dyDescent="0.3">
      <c r="A353" t="s">
        <v>18</v>
      </c>
      <c r="B353">
        <v>2144</v>
      </c>
      <c r="C353" t="s">
        <v>12</v>
      </c>
      <c r="D353">
        <v>594</v>
      </c>
      <c r="V353" t="s">
        <v>18</v>
      </c>
      <c r="W353">
        <v>2144</v>
      </c>
    </row>
    <row r="354" spans="1:23" x14ac:dyDescent="0.3">
      <c r="A354" t="s">
        <v>18</v>
      </c>
      <c r="B354">
        <v>2693</v>
      </c>
      <c r="C354" t="s">
        <v>12</v>
      </c>
      <c r="D354">
        <v>24</v>
      </c>
      <c r="V354" t="s">
        <v>18</v>
      </c>
      <c r="W354">
        <v>2693</v>
      </c>
    </row>
    <row r="355" spans="1:23" x14ac:dyDescent="0.3">
      <c r="A355" t="s">
        <v>18</v>
      </c>
      <c r="B355">
        <v>432</v>
      </c>
      <c r="C355" t="s">
        <v>12</v>
      </c>
      <c r="D355">
        <v>252</v>
      </c>
      <c r="V355" t="s">
        <v>18</v>
      </c>
      <c r="W355">
        <v>432</v>
      </c>
    </row>
    <row r="356" spans="1:23" x14ac:dyDescent="0.3">
      <c r="A356" t="s">
        <v>18</v>
      </c>
      <c r="B356">
        <v>189</v>
      </c>
      <c r="C356" t="s">
        <v>12</v>
      </c>
      <c r="D356">
        <v>67</v>
      </c>
      <c r="V356" t="s">
        <v>18</v>
      </c>
      <c r="W356">
        <v>189</v>
      </c>
    </row>
    <row r="357" spans="1:23" x14ac:dyDescent="0.3">
      <c r="A357" t="s">
        <v>18</v>
      </c>
      <c r="B357">
        <v>154</v>
      </c>
      <c r="C357" t="s">
        <v>12</v>
      </c>
      <c r="D357">
        <v>742</v>
      </c>
      <c r="V357" t="s">
        <v>18</v>
      </c>
      <c r="W357">
        <v>154</v>
      </c>
    </row>
    <row r="358" spans="1:23" x14ac:dyDescent="0.3">
      <c r="A358" t="s">
        <v>18</v>
      </c>
      <c r="B358">
        <v>96</v>
      </c>
      <c r="C358" t="s">
        <v>12</v>
      </c>
      <c r="D358">
        <v>75</v>
      </c>
      <c r="V358" t="s">
        <v>18</v>
      </c>
      <c r="W358">
        <v>96</v>
      </c>
    </row>
    <row r="359" spans="1:23" x14ac:dyDescent="0.3">
      <c r="A359" t="s">
        <v>18</v>
      </c>
      <c r="B359">
        <v>3063</v>
      </c>
      <c r="C359" t="s">
        <v>12</v>
      </c>
      <c r="D359">
        <v>4405</v>
      </c>
      <c r="V359" t="s">
        <v>18</v>
      </c>
      <c r="W359">
        <v>3063</v>
      </c>
    </row>
    <row r="360" spans="1:23" x14ac:dyDescent="0.3">
      <c r="A360" t="s">
        <v>18</v>
      </c>
      <c r="B360">
        <v>2266</v>
      </c>
      <c r="C360" t="s">
        <v>12</v>
      </c>
      <c r="D360">
        <v>92</v>
      </c>
      <c r="V360" t="s">
        <v>18</v>
      </c>
      <c r="W360">
        <v>2266</v>
      </c>
    </row>
    <row r="361" spans="1:23" x14ac:dyDescent="0.3">
      <c r="A361" t="s">
        <v>18</v>
      </c>
      <c r="B361">
        <v>194</v>
      </c>
      <c r="C361" t="s">
        <v>12</v>
      </c>
      <c r="D361">
        <v>64</v>
      </c>
      <c r="V361" t="s">
        <v>18</v>
      </c>
      <c r="W361">
        <v>194</v>
      </c>
    </row>
    <row r="362" spans="1:23" x14ac:dyDescent="0.3">
      <c r="A362" t="s">
        <v>18</v>
      </c>
      <c r="B362">
        <v>129</v>
      </c>
      <c r="C362" t="s">
        <v>12</v>
      </c>
      <c r="D362">
        <v>64</v>
      </c>
      <c r="V362" t="s">
        <v>18</v>
      </c>
      <c r="W362">
        <v>129</v>
      </c>
    </row>
    <row r="363" spans="1:23" x14ac:dyDescent="0.3">
      <c r="A363" t="s">
        <v>18</v>
      </c>
      <c r="B363">
        <v>375</v>
      </c>
      <c r="C363" t="s">
        <v>12</v>
      </c>
      <c r="D363">
        <v>842</v>
      </c>
      <c r="V363" t="s">
        <v>18</v>
      </c>
      <c r="W363">
        <v>375</v>
      </c>
    </row>
    <row r="364" spans="1:23" x14ac:dyDescent="0.3">
      <c r="A364" t="s">
        <v>18</v>
      </c>
      <c r="B364">
        <v>409</v>
      </c>
      <c r="C364" t="s">
        <v>12</v>
      </c>
      <c r="D364">
        <v>112</v>
      </c>
      <c r="V364" t="s">
        <v>18</v>
      </c>
      <c r="W364">
        <v>409</v>
      </c>
    </row>
    <row r="365" spans="1:23" x14ac:dyDescent="0.3">
      <c r="A365" t="s">
        <v>18</v>
      </c>
      <c r="B365">
        <v>234</v>
      </c>
      <c r="C365" t="s">
        <v>12</v>
      </c>
      <c r="D365">
        <v>374</v>
      </c>
      <c r="V365" t="s">
        <v>18</v>
      </c>
      <c r="W365">
        <v>234</v>
      </c>
    </row>
    <row r="366" spans="1:23" x14ac:dyDescent="0.3">
      <c r="A366" t="s">
        <v>18</v>
      </c>
      <c r="B366">
        <v>3016</v>
      </c>
      <c r="V366" t="s">
        <v>18</v>
      </c>
      <c r="W366">
        <v>3016</v>
      </c>
    </row>
    <row r="367" spans="1:23" x14ac:dyDescent="0.3">
      <c r="A367" t="s">
        <v>18</v>
      </c>
      <c r="B367">
        <v>264</v>
      </c>
      <c r="V367" t="s">
        <v>18</v>
      </c>
      <c r="W367">
        <v>264</v>
      </c>
    </row>
    <row r="368" spans="1:23" x14ac:dyDescent="0.3">
      <c r="A368" t="s">
        <v>18</v>
      </c>
      <c r="B368">
        <v>272</v>
      </c>
      <c r="V368" t="s">
        <v>18</v>
      </c>
      <c r="W368">
        <v>272</v>
      </c>
    </row>
    <row r="369" spans="1:23" x14ac:dyDescent="0.3">
      <c r="A369" t="s">
        <v>18</v>
      </c>
      <c r="B369">
        <v>419</v>
      </c>
      <c r="V369" t="s">
        <v>18</v>
      </c>
      <c r="W369">
        <v>419</v>
      </c>
    </row>
    <row r="370" spans="1:23" x14ac:dyDescent="0.3">
      <c r="A370" t="s">
        <v>18</v>
      </c>
      <c r="B370">
        <v>1621</v>
      </c>
      <c r="V370" t="s">
        <v>18</v>
      </c>
      <c r="W370">
        <v>1621</v>
      </c>
    </row>
    <row r="371" spans="1:23" x14ac:dyDescent="0.3">
      <c r="A371" t="s">
        <v>18</v>
      </c>
      <c r="B371">
        <v>1101</v>
      </c>
      <c r="V371" t="s">
        <v>18</v>
      </c>
      <c r="W371">
        <v>1101</v>
      </c>
    </row>
    <row r="372" spans="1:23" x14ac:dyDescent="0.3">
      <c r="A372" t="s">
        <v>18</v>
      </c>
      <c r="B372">
        <v>1073</v>
      </c>
      <c r="V372" t="s">
        <v>18</v>
      </c>
      <c r="W372">
        <v>1073</v>
      </c>
    </row>
    <row r="373" spans="1:23" x14ac:dyDescent="0.3">
      <c r="A373" t="s">
        <v>18</v>
      </c>
      <c r="B373">
        <v>331</v>
      </c>
      <c r="V373" t="s">
        <v>18</v>
      </c>
      <c r="W373">
        <v>331</v>
      </c>
    </row>
    <row r="374" spans="1:23" x14ac:dyDescent="0.3">
      <c r="A374" t="s">
        <v>18</v>
      </c>
      <c r="B374">
        <v>1170</v>
      </c>
      <c r="V374" t="s">
        <v>18</v>
      </c>
      <c r="W374">
        <v>1170</v>
      </c>
    </row>
    <row r="375" spans="1:23" x14ac:dyDescent="0.3">
      <c r="A375" t="s">
        <v>18</v>
      </c>
      <c r="B375">
        <v>363</v>
      </c>
      <c r="V375" t="s">
        <v>18</v>
      </c>
      <c r="W375">
        <v>363</v>
      </c>
    </row>
    <row r="376" spans="1:23" x14ac:dyDescent="0.3">
      <c r="A376" t="s">
        <v>18</v>
      </c>
      <c r="B376">
        <v>103</v>
      </c>
      <c r="V376" t="s">
        <v>18</v>
      </c>
      <c r="W376">
        <v>103</v>
      </c>
    </row>
    <row r="377" spans="1:23" x14ac:dyDescent="0.3">
      <c r="A377" t="s">
        <v>18</v>
      </c>
      <c r="B377">
        <v>147</v>
      </c>
      <c r="V377" t="s">
        <v>18</v>
      </c>
      <c r="W377">
        <v>147</v>
      </c>
    </row>
    <row r="378" spans="1:23" x14ac:dyDescent="0.3">
      <c r="A378" t="s">
        <v>18</v>
      </c>
      <c r="B378">
        <v>110</v>
      </c>
      <c r="V378" t="s">
        <v>18</v>
      </c>
      <c r="W378">
        <v>110</v>
      </c>
    </row>
    <row r="379" spans="1:23" x14ac:dyDescent="0.3">
      <c r="A379" t="s">
        <v>18</v>
      </c>
      <c r="B379">
        <v>134</v>
      </c>
      <c r="V379" t="s">
        <v>18</v>
      </c>
      <c r="W379">
        <v>134</v>
      </c>
    </row>
    <row r="380" spans="1:23" x14ac:dyDescent="0.3">
      <c r="A380" t="s">
        <v>18</v>
      </c>
      <c r="B380">
        <v>269</v>
      </c>
      <c r="V380" t="s">
        <v>18</v>
      </c>
      <c r="W380">
        <v>269</v>
      </c>
    </row>
    <row r="381" spans="1:23" x14ac:dyDescent="0.3">
      <c r="A381" t="s">
        <v>18</v>
      </c>
      <c r="B381">
        <v>175</v>
      </c>
      <c r="V381" t="s">
        <v>18</v>
      </c>
      <c r="W381">
        <v>175</v>
      </c>
    </row>
    <row r="382" spans="1:23" x14ac:dyDescent="0.3">
      <c r="A382" t="s">
        <v>18</v>
      </c>
      <c r="B382">
        <v>69</v>
      </c>
      <c r="V382" t="s">
        <v>18</v>
      </c>
      <c r="W382">
        <v>69</v>
      </c>
    </row>
    <row r="383" spans="1:23" x14ac:dyDescent="0.3">
      <c r="A383" t="s">
        <v>18</v>
      </c>
      <c r="B383">
        <v>190</v>
      </c>
      <c r="V383" t="s">
        <v>18</v>
      </c>
      <c r="W383">
        <v>190</v>
      </c>
    </row>
    <row r="384" spans="1:23" x14ac:dyDescent="0.3">
      <c r="A384" t="s">
        <v>18</v>
      </c>
      <c r="B384">
        <v>237</v>
      </c>
      <c r="V384" t="s">
        <v>18</v>
      </c>
      <c r="W384">
        <v>237</v>
      </c>
    </row>
    <row r="385" spans="1:23" x14ac:dyDescent="0.3">
      <c r="A385" t="s">
        <v>18</v>
      </c>
      <c r="B385">
        <v>196</v>
      </c>
      <c r="V385" t="s">
        <v>18</v>
      </c>
      <c r="W385">
        <v>196</v>
      </c>
    </row>
    <row r="386" spans="1:23" x14ac:dyDescent="0.3">
      <c r="A386" t="s">
        <v>18</v>
      </c>
      <c r="B386">
        <v>7295</v>
      </c>
      <c r="V386" t="s">
        <v>18</v>
      </c>
      <c r="W386">
        <v>7295</v>
      </c>
    </row>
    <row r="387" spans="1:23" x14ac:dyDescent="0.3">
      <c r="A387" t="s">
        <v>18</v>
      </c>
      <c r="B387">
        <v>2893</v>
      </c>
      <c r="V387" t="s">
        <v>18</v>
      </c>
      <c r="W387">
        <v>2893</v>
      </c>
    </row>
    <row r="388" spans="1:23" x14ac:dyDescent="0.3">
      <c r="A388" t="s">
        <v>18</v>
      </c>
      <c r="B388">
        <v>820</v>
      </c>
      <c r="V388" t="s">
        <v>18</v>
      </c>
      <c r="W388">
        <v>820</v>
      </c>
    </row>
    <row r="389" spans="1:23" x14ac:dyDescent="0.3">
      <c r="A389" t="s">
        <v>18</v>
      </c>
      <c r="B389">
        <v>2038</v>
      </c>
      <c r="V389" t="s">
        <v>18</v>
      </c>
      <c r="W389">
        <v>2038</v>
      </c>
    </row>
    <row r="390" spans="1:23" x14ac:dyDescent="0.3">
      <c r="A390" t="s">
        <v>18</v>
      </c>
      <c r="B390">
        <v>116</v>
      </c>
      <c r="V390" t="s">
        <v>18</v>
      </c>
      <c r="W390">
        <v>116</v>
      </c>
    </row>
    <row r="391" spans="1:23" x14ac:dyDescent="0.3">
      <c r="A391" t="s">
        <v>18</v>
      </c>
      <c r="B391">
        <v>1345</v>
      </c>
      <c r="V391" t="s">
        <v>18</v>
      </c>
      <c r="W391">
        <v>1345</v>
      </c>
    </row>
    <row r="392" spans="1:23" x14ac:dyDescent="0.3">
      <c r="A392" t="s">
        <v>18</v>
      </c>
      <c r="B392">
        <v>168</v>
      </c>
      <c r="V392" t="s">
        <v>18</v>
      </c>
      <c r="W392">
        <v>168</v>
      </c>
    </row>
    <row r="393" spans="1:23" x14ac:dyDescent="0.3">
      <c r="A393" t="s">
        <v>18</v>
      </c>
      <c r="B393">
        <v>137</v>
      </c>
      <c r="V393" t="s">
        <v>18</v>
      </c>
      <c r="W393">
        <v>137</v>
      </c>
    </row>
    <row r="394" spans="1:23" x14ac:dyDescent="0.3">
      <c r="A394" t="s">
        <v>18</v>
      </c>
      <c r="B394">
        <v>186</v>
      </c>
      <c r="V394" t="s">
        <v>18</v>
      </c>
      <c r="W394">
        <v>186</v>
      </c>
    </row>
    <row r="395" spans="1:23" x14ac:dyDescent="0.3">
      <c r="A395" t="s">
        <v>18</v>
      </c>
      <c r="B395">
        <v>125</v>
      </c>
      <c r="V395" t="s">
        <v>18</v>
      </c>
      <c r="W395">
        <v>125</v>
      </c>
    </row>
    <row r="396" spans="1:23" x14ac:dyDescent="0.3">
      <c r="A396" t="s">
        <v>18</v>
      </c>
      <c r="B396">
        <v>202</v>
      </c>
      <c r="V396" t="s">
        <v>18</v>
      </c>
      <c r="W396">
        <v>202</v>
      </c>
    </row>
    <row r="397" spans="1:23" x14ac:dyDescent="0.3">
      <c r="A397" t="s">
        <v>18</v>
      </c>
      <c r="B397">
        <v>103</v>
      </c>
      <c r="V397" t="s">
        <v>18</v>
      </c>
      <c r="W397">
        <v>103</v>
      </c>
    </row>
    <row r="398" spans="1:23" x14ac:dyDescent="0.3">
      <c r="A398" t="s">
        <v>18</v>
      </c>
      <c r="B398">
        <v>1785</v>
      </c>
      <c r="V398" t="s">
        <v>18</v>
      </c>
      <c r="W398">
        <v>1785</v>
      </c>
    </row>
    <row r="399" spans="1:23" x14ac:dyDescent="0.3">
      <c r="A399" t="s">
        <v>18</v>
      </c>
      <c r="B399">
        <v>157</v>
      </c>
      <c r="V399" t="s">
        <v>18</v>
      </c>
      <c r="W399">
        <v>157</v>
      </c>
    </row>
    <row r="400" spans="1:23" x14ac:dyDescent="0.3">
      <c r="A400" t="s">
        <v>18</v>
      </c>
      <c r="B400">
        <v>555</v>
      </c>
      <c r="V400" t="s">
        <v>18</v>
      </c>
      <c r="W400">
        <v>555</v>
      </c>
    </row>
    <row r="401" spans="1:23" x14ac:dyDescent="0.3">
      <c r="A401" t="s">
        <v>18</v>
      </c>
      <c r="B401">
        <v>297</v>
      </c>
      <c r="V401" t="s">
        <v>18</v>
      </c>
      <c r="W401">
        <v>297</v>
      </c>
    </row>
    <row r="402" spans="1:23" x14ac:dyDescent="0.3">
      <c r="A402" t="s">
        <v>18</v>
      </c>
      <c r="B402">
        <v>123</v>
      </c>
      <c r="V402" t="s">
        <v>18</v>
      </c>
      <c r="W402">
        <v>123</v>
      </c>
    </row>
    <row r="403" spans="1:23" x14ac:dyDescent="0.3">
      <c r="A403" t="s">
        <v>18</v>
      </c>
      <c r="B403">
        <v>3036</v>
      </c>
      <c r="V403" t="s">
        <v>18</v>
      </c>
      <c r="W403">
        <v>3036</v>
      </c>
    </row>
    <row r="404" spans="1:23" x14ac:dyDescent="0.3">
      <c r="A404" t="s">
        <v>18</v>
      </c>
      <c r="B404">
        <v>144</v>
      </c>
      <c r="V404" t="s">
        <v>18</v>
      </c>
      <c r="W404">
        <v>144</v>
      </c>
    </row>
    <row r="405" spans="1:23" x14ac:dyDescent="0.3">
      <c r="A405" t="s">
        <v>18</v>
      </c>
      <c r="B405">
        <v>121</v>
      </c>
      <c r="V405" t="s">
        <v>18</v>
      </c>
      <c r="W405">
        <v>121</v>
      </c>
    </row>
    <row r="406" spans="1:23" x14ac:dyDescent="0.3">
      <c r="A406" t="s">
        <v>18</v>
      </c>
      <c r="B406">
        <v>181</v>
      </c>
      <c r="V406" t="s">
        <v>18</v>
      </c>
      <c r="W406">
        <v>181</v>
      </c>
    </row>
    <row r="407" spans="1:23" x14ac:dyDescent="0.3">
      <c r="A407" t="s">
        <v>18</v>
      </c>
      <c r="B407">
        <v>122</v>
      </c>
      <c r="V407" t="s">
        <v>18</v>
      </c>
      <c r="W407">
        <v>122</v>
      </c>
    </row>
    <row r="408" spans="1:23" x14ac:dyDescent="0.3">
      <c r="A408" t="s">
        <v>18</v>
      </c>
      <c r="B408">
        <v>1071</v>
      </c>
      <c r="V408" t="s">
        <v>18</v>
      </c>
      <c r="W408">
        <v>1071</v>
      </c>
    </row>
    <row r="409" spans="1:23" x14ac:dyDescent="0.3">
      <c r="A409" t="s">
        <v>18</v>
      </c>
      <c r="B409">
        <v>980</v>
      </c>
      <c r="V409" t="s">
        <v>18</v>
      </c>
      <c r="W409">
        <v>980</v>
      </c>
    </row>
    <row r="410" spans="1:23" x14ac:dyDescent="0.3">
      <c r="A410" t="s">
        <v>18</v>
      </c>
      <c r="B410">
        <v>536</v>
      </c>
      <c r="V410" t="s">
        <v>18</v>
      </c>
      <c r="W410">
        <v>536</v>
      </c>
    </row>
    <row r="411" spans="1:23" x14ac:dyDescent="0.3">
      <c r="A411" t="s">
        <v>18</v>
      </c>
      <c r="B411">
        <v>1991</v>
      </c>
      <c r="V411" t="s">
        <v>18</v>
      </c>
      <c r="W411">
        <v>1991</v>
      </c>
    </row>
    <row r="412" spans="1:23" x14ac:dyDescent="0.3">
      <c r="A412" t="s">
        <v>18</v>
      </c>
      <c r="B412">
        <v>180</v>
      </c>
      <c r="V412" t="s">
        <v>18</v>
      </c>
      <c r="W412">
        <v>180</v>
      </c>
    </row>
    <row r="413" spans="1:23" x14ac:dyDescent="0.3">
      <c r="A413" t="s">
        <v>18</v>
      </c>
      <c r="B413">
        <v>130</v>
      </c>
      <c r="V413" t="s">
        <v>18</v>
      </c>
      <c r="W413">
        <v>130</v>
      </c>
    </row>
    <row r="414" spans="1:23" x14ac:dyDescent="0.3">
      <c r="A414" t="s">
        <v>18</v>
      </c>
      <c r="B414">
        <v>122</v>
      </c>
      <c r="V414" t="s">
        <v>18</v>
      </c>
      <c r="W414">
        <v>122</v>
      </c>
    </row>
    <row r="415" spans="1:23" x14ac:dyDescent="0.3">
      <c r="A415" t="s">
        <v>18</v>
      </c>
      <c r="B415">
        <v>140</v>
      </c>
      <c r="V415" t="s">
        <v>18</v>
      </c>
      <c r="W415">
        <v>140</v>
      </c>
    </row>
    <row r="416" spans="1:23" x14ac:dyDescent="0.3">
      <c r="A416" t="s">
        <v>18</v>
      </c>
      <c r="B416">
        <v>3388</v>
      </c>
      <c r="V416" t="s">
        <v>18</v>
      </c>
      <c r="W416">
        <v>3388</v>
      </c>
    </row>
    <row r="417" spans="1:23" x14ac:dyDescent="0.3">
      <c r="A417" t="s">
        <v>18</v>
      </c>
      <c r="B417">
        <v>280</v>
      </c>
      <c r="V417" t="s">
        <v>18</v>
      </c>
      <c r="W417">
        <v>280</v>
      </c>
    </row>
    <row r="418" spans="1:23" x14ac:dyDescent="0.3">
      <c r="A418" t="s">
        <v>18</v>
      </c>
      <c r="B418">
        <v>366</v>
      </c>
      <c r="V418" t="s">
        <v>18</v>
      </c>
      <c r="W418">
        <v>366</v>
      </c>
    </row>
    <row r="419" spans="1:23" x14ac:dyDescent="0.3">
      <c r="A419" t="s">
        <v>18</v>
      </c>
      <c r="B419">
        <v>270</v>
      </c>
      <c r="V419" t="s">
        <v>18</v>
      </c>
      <c r="W419">
        <v>270</v>
      </c>
    </row>
    <row r="420" spans="1:23" x14ac:dyDescent="0.3">
      <c r="A420" t="s">
        <v>18</v>
      </c>
      <c r="B420">
        <v>137</v>
      </c>
      <c r="V420" t="s">
        <v>18</v>
      </c>
      <c r="W420">
        <v>137</v>
      </c>
    </row>
    <row r="421" spans="1:23" x14ac:dyDescent="0.3">
      <c r="A421" t="s">
        <v>18</v>
      </c>
      <c r="B421">
        <v>3205</v>
      </c>
      <c r="V421" t="s">
        <v>18</v>
      </c>
      <c r="W421">
        <v>3205</v>
      </c>
    </row>
    <row r="422" spans="1:23" x14ac:dyDescent="0.3">
      <c r="A422" t="s">
        <v>18</v>
      </c>
      <c r="B422">
        <v>288</v>
      </c>
      <c r="V422" t="s">
        <v>18</v>
      </c>
      <c r="W422">
        <v>288</v>
      </c>
    </row>
    <row r="423" spans="1:23" x14ac:dyDescent="0.3">
      <c r="A423" t="s">
        <v>18</v>
      </c>
      <c r="B423">
        <v>148</v>
      </c>
      <c r="V423" t="s">
        <v>18</v>
      </c>
      <c r="W423">
        <v>148</v>
      </c>
    </row>
    <row r="424" spans="1:23" x14ac:dyDescent="0.3">
      <c r="A424" t="s">
        <v>18</v>
      </c>
      <c r="B424">
        <v>114</v>
      </c>
      <c r="V424" t="s">
        <v>18</v>
      </c>
      <c r="W424">
        <v>114</v>
      </c>
    </row>
    <row r="425" spans="1:23" x14ac:dyDescent="0.3">
      <c r="A425" t="s">
        <v>18</v>
      </c>
      <c r="B425">
        <v>1518</v>
      </c>
      <c r="V425" t="s">
        <v>18</v>
      </c>
      <c r="W425">
        <v>1518</v>
      </c>
    </row>
    <row r="426" spans="1:23" x14ac:dyDescent="0.3">
      <c r="A426" t="s">
        <v>18</v>
      </c>
      <c r="B426">
        <v>166</v>
      </c>
      <c r="V426" t="s">
        <v>18</v>
      </c>
      <c r="W426">
        <v>166</v>
      </c>
    </row>
    <row r="427" spans="1:23" x14ac:dyDescent="0.3">
      <c r="A427" t="s">
        <v>18</v>
      </c>
      <c r="B427">
        <v>100</v>
      </c>
      <c r="V427" t="s">
        <v>18</v>
      </c>
      <c r="W427">
        <v>100</v>
      </c>
    </row>
    <row r="428" spans="1:23" x14ac:dyDescent="0.3">
      <c r="A428" t="s">
        <v>18</v>
      </c>
      <c r="B428">
        <v>235</v>
      </c>
      <c r="V428" t="s">
        <v>18</v>
      </c>
      <c r="W428">
        <v>235</v>
      </c>
    </row>
    <row r="429" spans="1:23" x14ac:dyDescent="0.3">
      <c r="A429" t="s">
        <v>18</v>
      </c>
      <c r="B429">
        <v>148</v>
      </c>
      <c r="V429" t="s">
        <v>18</v>
      </c>
      <c r="W429">
        <v>148</v>
      </c>
    </row>
    <row r="430" spans="1:23" x14ac:dyDescent="0.3">
      <c r="A430" t="s">
        <v>18</v>
      </c>
      <c r="B430">
        <v>198</v>
      </c>
      <c r="V430" t="s">
        <v>18</v>
      </c>
      <c r="W430">
        <v>198</v>
      </c>
    </row>
    <row r="431" spans="1:23" x14ac:dyDescent="0.3">
      <c r="A431" t="s">
        <v>18</v>
      </c>
      <c r="B431">
        <v>150</v>
      </c>
      <c r="V431" t="s">
        <v>18</v>
      </c>
      <c r="W431">
        <v>150</v>
      </c>
    </row>
    <row r="432" spans="1:23" x14ac:dyDescent="0.3">
      <c r="A432" t="s">
        <v>18</v>
      </c>
      <c r="B432">
        <v>216</v>
      </c>
      <c r="V432" t="s">
        <v>18</v>
      </c>
      <c r="W432">
        <v>216</v>
      </c>
    </row>
    <row r="433" spans="1:23" x14ac:dyDescent="0.3">
      <c r="A433" t="s">
        <v>18</v>
      </c>
      <c r="B433">
        <v>5139</v>
      </c>
      <c r="V433" t="s">
        <v>18</v>
      </c>
      <c r="W433">
        <v>5139</v>
      </c>
    </row>
    <row r="434" spans="1:23" x14ac:dyDescent="0.3">
      <c r="A434" t="s">
        <v>18</v>
      </c>
      <c r="B434">
        <v>2353</v>
      </c>
      <c r="V434" t="s">
        <v>18</v>
      </c>
      <c r="W434">
        <v>2353</v>
      </c>
    </row>
    <row r="435" spans="1:23" x14ac:dyDescent="0.3">
      <c r="A435" t="s">
        <v>18</v>
      </c>
      <c r="B435">
        <v>78</v>
      </c>
      <c r="V435" t="s">
        <v>18</v>
      </c>
      <c r="W435">
        <v>78</v>
      </c>
    </row>
    <row r="436" spans="1:23" x14ac:dyDescent="0.3">
      <c r="A436" t="s">
        <v>18</v>
      </c>
      <c r="B436">
        <v>174</v>
      </c>
      <c r="V436" t="s">
        <v>18</v>
      </c>
      <c r="W436">
        <v>174</v>
      </c>
    </row>
    <row r="437" spans="1:23" x14ac:dyDescent="0.3">
      <c r="A437" t="s">
        <v>18</v>
      </c>
      <c r="B437">
        <v>164</v>
      </c>
      <c r="V437" t="s">
        <v>18</v>
      </c>
      <c r="W437">
        <v>164</v>
      </c>
    </row>
    <row r="438" spans="1:23" x14ac:dyDescent="0.3">
      <c r="A438" t="s">
        <v>18</v>
      </c>
      <c r="B438">
        <v>161</v>
      </c>
      <c r="V438" t="s">
        <v>18</v>
      </c>
      <c r="W438">
        <v>161</v>
      </c>
    </row>
    <row r="439" spans="1:23" x14ac:dyDescent="0.3">
      <c r="A439" t="s">
        <v>18</v>
      </c>
      <c r="B439">
        <v>138</v>
      </c>
      <c r="V439" t="s">
        <v>18</v>
      </c>
      <c r="W439">
        <v>138</v>
      </c>
    </row>
    <row r="440" spans="1:23" x14ac:dyDescent="0.3">
      <c r="A440" t="s">
        <v>18</v>
      </c>
      <c r="B440">
        <v>3308</v>
      </c>
      <c r="V440" t="s">
        <v>18</v>
      </c>
      <c r="W440">
        <v>3308</v>
      </c>
    </row>
    <row r="441" spans="1:23" x14ac:dyDescent="0.3">
      <c r="A441" t="s">
        <v>18</v>
      </c>
      <c r="B441">
        <v>127</v>
      </c>
      <c r="V441" t="s">
        <v>18</v>
      </c>
      <c r="W441">
        <v>127</v>
      </c>
    </row>
    <row r="442" spans="1:23" x14ac:dyDescent="0.3">
      <c r="A442" t="s">
        <v>18</v>
      </c>
      <c r="B442">
        <v>207</v>
      </c>
      <c r="V442" t="s">
        <v>18</v>
      </c>
      <c r="W442">
        <v>207</v>
      </c>
    </row>
    <row r="443" spans="1:23" x14ac:dyDescent="0.3">
      <c r="A443" t="s">
        <v>18</v>
      </c>
      <c r="B443">
        <v>181</v>
      </c>
      <c r="V443" t="s">
        <v>18</v>
      </c>
      <c r="W443">
        <v>181</v>
      </c>
    </row>
    <row r="444" spans="1:23" x14ac:dyDescent="0.3">
      <c r="A444" t="s">
        <v>18</v>
      </c>
      <c r="B444">
        <v>110</v>
      </c>
      <c r="V444" t="s">
        <v>18</v>
      </c>
      <c r="W444">
        <v>110</v>
      </c>
    </row>
    <row r="445" spans="1:23" x14ac:dyDescent="0.3">
      <c r="A445" t="s">
        <v>18</v>
      </c>
      <c r="B445">
        <v>185</v>
      </c>
      <c r="V445" t="s">
        <v>18</v>
      </c>
      <c r="W445">
        <v>185</v>
      </c>
    </row>
    <row r="446" spans="1:23" x14ac:dyDescent="0.3">
      <c r="A446" t="s">
        <v>18</v>
      </c>
      <c r="B446">
        <v>121</v>
      </c>
      <c r="V446" t="s">
        <v>18</v>
      </c>
      <c r="W446">
        <v>121</v>
      </c>
    </row>
    <row r="447" spans="1:23" x14ac:dyDescent="0.3">
      <c r="A447" t="s">
        <v>18</v>
      </c>
      <c r="B447">
        <v>106</v>
      </c>
      <c r="V447" t="s">
        <v>18</v>
      </c>
      <c r="W447">
        <v>106</v>
      </c>
    </row>
    <row r="448" spans="1:23" x14ac:dyDescent="0.3">
      <c r="A448" t="s">
        <v>18</v>
      </c>
      <c r="B448">
        <v>142</v>
      </c>
      <c r="V448" t="s">
        <v>18</v>
      </c>
      <c r="W448">
        <v>142</v>
      </c>
    </row>
    <row r="449" spans="1:23" x14ac:dyDescent="0.3">
      <c r="A449" t="s">
        <v>18</v>
      </c>
      <c r="B449">
        <v>233</v>
      </c>
      <c r="V449" t="s">
        <v>18</v>
      </c>
      <c r="W449">
        <v>233</v>
      </c>
    </row>
    <row r="450" spans="1:23" x14ac:dyDescent="0.3">
      <c r="A450" t="s">
        <v>18</v>
      </c>
      <c r="B450">
        <v>218</v>
      </c>
      <c r="V450" t="s">
        <v>18</v>
      </c>
      <c r="W450">
        <v>218</v>
      </c>
    </row>
    <row r="451" spans="1:23" x14ac:dyDescent="0.3">
      <c r="A451" t="s">
        <v>18</v>
      </c>
      <c r="B451">
        <v>76</v>
      </c>
      <c r="V451" t="s">
        <v>18</v>
      </c>
      <c r="W451">
        <v>76</v>
      </c>
    </row>
    <row r="452" spans="1:23" x14ac:dyDescent="0.3">
      <c r="A452" t="s">
        <v>18</v>
      </c>
      <c r="B452">
        <v>43</v>
      </c>
      <c r="V452" t="s">
        <v>18</v>
      </c>
      <c r="W452">
        <v>43</v>
      </c>
    </row>
    <row r="453" spans="1:23" x14ac:dyDescent="0.3">
      <c r="A453" t="s">
        <v>18</v>
      </c>
      <c r="B453">
        <v>221</v>
      </c>
      <c r="V453" t="s">
        <v>18</v>
      </c>
      <c r="W453">
        <v>221</v>
      </c>
    </row>
    <row r="454" spans="1:23" x14ac:dyDescent="0.3">
      <c r="A454" t="s">
        <v>18</v>
      </c>
      <c r="B454">
        <v>2805</v>
      </c>
      <c r="V454" t="s">
        <v>18</v>
      </c>
      <c r="W454">
        <v>2805</v>
      </c>
    </row>
    <row r="455" spans="1:23" x14ac:dyDescent="0.3">
      <c r="A455" t="s">
        <v>18</v>
      </c>
      <c r="B455">
        <v>68</v>
      </c>
      <c r="V455" t="s">
        <v>18</v>
      </c>
      <c r="W455">
        <v>68</v>
      </c>
    </row>
    <row r="456" spans="1:23" x14ac:dyDescent="0.3">
      <c r="A456" t="s">
        <v>18</v>
      </c>
      <c r="B456">
        <v>183</v>
      </c>
      <c r="V456" t="s">
        <v>18</v>
      </c>
      <c r="W456">
        <v>183</v>
      </c>
    </row>
    <row r="457" spans="1:23" x14ac:dyDescent="0.3">
      <c r="A457" t="s">
        <v>18</v>
      </c>
      <c r="B457">
        <v>133</v>
      </c>
      <c r="V457" t="s">
        <v>18</v>
      </c>
      <c r="W457">
        <v>133</v>
      </c>
    </row>
    <row r="458" spans="1:23" x14ac:dyDescent="0.3">
      <c r="A458" t="s">
        <v>18</v>
      </c>
      <c r="B458">
        <v>2489</v>
      </c>
      <c r="V458" t="s">
        <v>18</v>
      </c>
      <c r="W458">
        <v>2489</v>
      </c>
    </row>
    <row r="459" spans="1:23" x14ac:dyDescent="0.3">
      <c r="A459" t="s">
        <v>18</v>
      </c>
      <c r="B459">
        <v>69</v>
      </c>
      <c r="V459" t="s">
        <v>18</v>
      </c>
      <c r="W459">
        <v>69</v>
      </c>
    </row>
    <row r="460" spans="1:23" x14ac:dyDescent="0.3">
      <c r="A460" t="s">
        <v>18</v>
      </c>
      <c r="B460">
        <v>279</v>
      </c>
      <c r="V460" t="s">
        <v>18</v>
      </c>
      <c r="W460">
        <v>279</v>
      </c>
    </row>
    <row r="461" spans="1:23" x14ac:dyDescent="0.3">
      <c r="A461" t="s">
        <v>18</v>
      </c>
      <c r="B461">
        <v>210</v>
      </c>
      <c r="V461" t="s">
        <v>18</v>
      </c>
      <c r="W461">
        <v>210</v>
      </c>
    </row>
    <row r="462" spans="1:23" x14ac:dyDescent="0.3">
      <c r="A462" t="s">
        <v>18</v>
      </c>
      <c r="B462">
        <v>2100</v>
      </c>
      <c r="V462" t="s">
        <v>18</v>
      </c>
      <c r="W462">
        <v>2100</v>
      </c>
    </row>
    <row r="463" spans="1:23" x14ac:dyDescent="0.3">
      <c r="A463" t="s">
        <v>18</v>
      </c>
      <c r="B463">
        <v>252</v>
      </c>
      <c r="V463" t="s">
        <v>18</v>
      </c>
      <c r="W463">
        <v>252</v>
      </c>
    </row>
    <row r="464" spans="1:23" x14ac:dyDescent="0.3">
      <c r="A464" t="s">
        <v>18</v>
      </c>
      <c r="B464">
        <v>1280</v>
      </c>
      <c r="V464" t="s">
        <v>18</v>
      </c>
      <c r="W464">
        <v>1280</v>
      </c>
    </row>
    <row r="465" spans="1:23" x14ac:dyDescent="0.3">
      <c r="A465" t="s">
        <v>18</v>
      </c>
      <c r="B465">
        <v>157</v>
      </c>
      <c r="V465" t="s">
        <v>18</v>
      </c>
      <c r="W465">
        <v>157</v>
      </c>
    </row>
    <row r="466" spans="1:23" x14ac:dyDescent="0.3">
      <c r="A466" t="s">
        <v>18</v>
      </c>
      <c r="B466">
        <v>194</v>
      </c>
      <c r="V466" t="s">
        <v>18</v>
      </c>
      <c r="W466">
        <v>194</v>
      </c>
    </row>
    <row r="467" spans="1:23" x14ac:dyDescent="0.3">
      <c r="A467" t="s">
        <v>18</v>
      </c>
      <c r="B467">
        <v>82</v>
      </c>
      <c r="V467" t="s">
        <v>18</v>
      </c>
      <c r="W467">
        <v>82</v>
      </c>
    </row>
    <row r="468" spans="1:23" x14ac:dyDescent="0.3">
      <c r="A468" t="s">
        <v>18</v>
      </c>
      <c r="B468">
        <v>4233</v>
      </c>
      <c r="V468" t="s">
        <v>18</v>
      </c>
      <c r="W468">
        <v>4233</v>
      </c>
    </row>
    <row r="469" spans="1:23" x14ac:dyDescent="0.3">
      <c r="A469" t="s">
        <v>18</v>
      </c>
      <c r="B469">
        <v>1297</v>
      </c>
      <c r="V469" t="s">
        <v>18</v>
      </c>
      <c r="W469">
        <v>1297</v>
      </c>
    </row>
    <row r="470" spans="1:23" x14ac:dyDescent="0.3">
      <c r="A470" t="s">
        <v>18</v>
      </c>
      <c r="B470">
        <v>165</v>
      </c>
      <c r="V470" t="s">
        <v>18</v>
      </c>
      <c r="W470">
        <v>165</v>
      </c>
    </row>
    <row r="471" spans="1:23" x14ac:dyDescent="0.3">
      <c r="A471" t="s">
        <v>18</v>
      </c>
      <c r="B471">
        <v>119</v>
      </c>
      <c r="V471" t="s">
        <v>18</v>
      </c>
      <c r="W471">
        <v>119</v>
      </c>
    </row>
    <row r="472" spans="1:23" x14ac:dyDescent="0.3">
      <c r="A472" t="s">
        <v>18</v>
      </c>
      <c r="B472">
        <v>1797</v>
      </c>
      <c r="V472" t="s">
        <v>18</v>
      </c>
      <c r="W472">
        <v>1797</v>
      </c>
    </row>
    <row r="473" spans="1:23" x14ac:dyDescent="0.3">
      <c r="A473" t="s">
        <v>18</v>
      </c>
      <c r="B473">
        <v>261</v>
      </c>
      <c r="V473" t="s">
        <v>18</v>
      </c>
      <c r="W473">
        <v>261</v>
      </c>
    </row>
    <row r="474" spans="1:23" x14ac:dyDescent="0.3">
      <c r="A474" t="s">
        <v>18</v>
      </c>
      <c r="B474">
        <v>157</v>
      </c>
      <c r="V474" t="s">
        <v>18</v>
      </c>
      <c r="W474">
        <v>157</v>
      </c>
    </row>
    <row r="475" spans="1:23" x14ac:dyDescent="0.3">
      <c r="A475" t="s">
        <v>18</v>
      </c>
      <c r="B475">
        <v>3533</v>
      </c>
      <c r="V475" t="s">
        <v>18</v>
      </c>
      <c r="W475">
        <v>3533</v>
      </c>
    </row>
    <row r="476" spans="1:23" x14ac:dyDescent="0.3">
      <c r="A476" t="s">
        <v>18</v>
      </c>
      <c r="B476">
        <v>155</v>
      </c>
      <c r="V476" t="s">
        <v>18</v>
      </c>
      <c r="W476">
        <v>155</v>
      </c>
    </row>
    <row r="477" spans="1:23" x14ac:dyDescent="0.3">
      <c r="A477" t="s">
        <v>18</v>
      </c>
      <c r="B477">
        <v>132</v>
      </c>
      <c r="V477" t="s">
        <v>18</v>
      </c>
      <c r="W477">
        <v>132</v>
      </c>
    </row>
    <row r="478" spans="1:23" x14ac:dyDescent="0.3">
      <c r="A478" t="s">
        <v>18</v>
      </c>
      <c r="B478">
        <v>1354</v>
      </c>
      <c r="V478" t="s">
        <v>18</v>
      </c>
      <c r="W478">
        <v>1354</v>
      </c>
    </row>
    <row r="479" spans="1:23" x14ac:dyDescent="0.3">
      <c r="A479" t="s">
        <v>18</v>
      </c>
      <c r="B479">
        <v>48</v>
      </c>
      <c r="V479" t="s">
        <v>18</v>
      </c>
      <c r="W479">
        <v>48</v>
      </c>
    </row>
    <row r="480" spans="1:23" x14ac:dyDescent="0.3">
      <c r="A480" t="s">
        <v>18</v>
      </c>
      <c r="B480">
        <v>110</v>
      </c>
      <c r="V480" t="s">
        <v>18</v>
      </c>
      <c r="W480">
        <v>110</v>
      </c>
    </row>
    <row r="481" spans="1:23" x14ac:dyDescent="0.3">
      <c r="A481" t="s">
        <v>18</v>
      </c>
      <c r="B481">
        <v>172</v>
      </c>
      <c r="V481" t="s">
        <v>18</v>
      </c>
      <c r="W481">
        <v>172</v>
      </c>
    </row>
    <row r="482" spans="1:23" x14ac:dyDescent="0.3">
      <c r="A482" t="s">
        <v>18</v>
      </c>
      <c r="B482">
        <v>307</v>
      </c>
      <c r="V482" t="s">
        <v>18</v>
      </c>
      <c r="W482">
        <v>307</v>
      </c>
    </row>
    <row r="483" spans="1:23" x14ac:dyDescent="0.3">
      <c r="A483" t="s">
        <v>18</v>
      </c>
      <c r="B483">
        <v>160</v>
      </c>
      <c r="V483" t="s">
        <v>18</v>
      </c>
      <c r="W483">
        <v>160</v>
      </c>
    </row>
    <row r="484" spans="1:23" x14ac:dyDescent="0.3">
      <c r="A484" t="s">
        <v>18</v>
      </c>
      <c r="B484">
        <v>1467</v>
      </c>
      <c r="V484" t="s">
        <v>18</v>
      </c>
      <c r="W484">
        <v>1467</v>
      </c>
    </row>
    <row r="485" spans="1:23" x14ac:dyDescent="0.3">
      <c r="A485" t="s">
        <v>18</v>
      </c>
      <c r="B485">
        <v>2662</v>
      </c>
      <c r="V485" t="s">
        <v>18</v>
      </c>
      <c r="W485">
        <v>2662</v>
      </c>
    </row>
    <row r="486" spans="1:23" x14ac:dyDescent="0.3">
      <c r="A486" t="s">
        <v>18</v>
      </c>
      <c r="B486">
        <v>452</v>
      </c>
      <c r="V486" t="s">
        <v>18</v>
      </c>
      <c r="W486">
        <v>452</v>
      </c>
    </row>
    <row r="487" spans="1:23" x14ac:dyDescent="0.3">
      <c r="A487" t="s">
        <v>18</v>
      </c>
      <c r="B487">
        <v>158</v>
      </c>
      <c r="V487" t="s">
        <v>18</v>
      </c>
      <c r="W487">
        <v>158</v>
      </c>
    </row>
    <row r="488" spans="1:23" x14ac:dyDescent="0.3">
      <c r="A488" t="s">
        <v>18</v>
      </c>
      <c r="B488">
        <v>225</v>
      </c>
      <c r="V488" t="s">
        <v>18</v>
      </c>
      <c r="W488">
        <v>225</v>
      </c>
    </row>
    <row r="489" spans="1:23" x14ac:dyDescent="0.3">
      <c r="A489" t="s">
        <v>18</v>
      </c>
      <c r="B489">
        <v>65</v>
      </c>
      <c r="V489" t="s">
        <v>18</v>
      </c>
      <c r="W489">
        <v>65</v>
      </c>
    </row>
    <row r="490" spans="1:23" x14ac:dyDescent="0.3">
      <c r="A490" t="s">
        <v>18</v>
      </c>
      <c r="B490">
        <v>163</v>
      </c>
      <c r="V490" t="s">
        <v>18</v>
      </c>
      <c r="W490">
        <v>163</v>
      </c>
    </row>
    <row r="491" spans="1:23" x14ac:dyDescent="0.3">
      <c r="A491" t="s">
        <v>18</v>
      </c>
      <c r="B491">
        <v>85</v>
      </c>
      <c r="V491" t="s">
        <v>18</v>
      </c>
      <c r="W491">
        <v>85</v>
      </c>
    </row>
    <row r="492" spans="1:23" x14ac:dyDescent="0.3">
      <c r="A492" t="s">
        <v>18</v>
      </c>
      <c r="B492">
        <v>217</v>
      </c>
      <c r="V492" t="s">
        <v>18</v>
      </c>
      <c r="W492">
        <v>217</v>
      </c>
    </row>
    <row r="493" spans="1:23" x14ac:dyDescent="0.3">
      <c r="A493" t="s">
        <v>18</v>
      </c>
      <c r="B493">
        <v>150</v>
      </c>
      <c r="V493" t="s">
        <v>18</v>
      </c>
      <c r="W493">
        <v>150</v>
      </c>
    </row>
    <row r="494" spans="1:23" x14ac:dyDescent="0.3">
      <c r="A494" t="s">
        <v>18</v>
      </c>
      <c r="B494">
        <v>3272</v>
      </c>
      <c r="V494" t="s">
        <v>18</v>
      </c>
      <c r="W494">
        <v>3272</v>
      </c>
    </row>
    <row r="495" spans="1:23" x14ac:dyDescent="0.3">
      <c r="A495" t="s">
        <v>18</v>
      </c>
      <c r="B495">
        <v>300</v>
      </c>
      <c r="V495" t="s">
        <v>18</v>
      </c>
      <c r="W495">
        <v>300</v>
      </c>
    </row>
    <row r="496" spans="1:23" x14ac:dyDescent="0.3">
      <c r="A496" t="s">
        <v>18</v>
      </c>
      <c r="B496">
        <v>126</v>
      </c>
      <c r="V496" t="s">
        <v>18</v>
      </c>
      <c r="W496">
        <v>126</v>
      </c>
    </row>
    <row r="497" spans="1:23" x14ac:dyDescent="0.3">
      <c r="A497" t="s">
        <v>18</v>
      </c>
      <c r="B497">
        <v>2320</v>
      </c>
      <c r="V497" t="s">
        <v>18</v>
      </c>
      <c r="W497">
        <v>2320</v>
      </c>
    </row>
    <row r="498" spans="1:23" x14ac:dyDescent="0.3">
      <c r="A498" t="s">
        <v>18</v>
      </c>
      <c r="B498">
        <v>81</v>
      </c>
      <c r="V498" t="s">
        <v>18</v>
      </c>
      <c r="W498">
        <v>81</v>
      </c>
    </row>
    <row r="499" spans="1:23" x14ac:dyDescent="0.3">
      <c r="A499" t="s">
        <v>18</v>
      </c>
      <c r="B499">
        <v>1887</v>
      </c>
      <c r="V499" t="s">
        <v>18</v>
      </c>
      <c r="W499">
        <v>1887</v>
      </c>
    </row>
    <row r="500" spans="1:23" x14ac:dyDescent="0.3">
      <c r="A500" t="s">
        <v>18</v>
      </c>
      <c r="B500">
        <v>4358</v>
      </c>
      <c r="V500" t="s">
        <v>18</v>
      </c>
      <c r="W500">
        <v>4358</v>
      </c>
    </row>
    <row r="501" spans="1:23" x14ac:dyDescent="0.3">
      <c r="A501" t="s">
        <v>18</v>
      </c>
      <c r="B501">
        <v>53</v>
      </c>
      <c r="V501" t="s">
        <v>18</v>
      </c>
      <c r="W501">
        <v>53</v>
      </c>
    </row>
    <row r="502" spans="1:23" x14ac:dyDescent="0.3">
      <c r="A502" t="s">
        <v>18</v>
      </c>
      <c r="B502">
        <v>2414</v>
      </c>
      <c r="V502" t="s">
        <v>18</v>
      </c>
      <c r="W502">
        <v>2414</v>
      </c>
    </row>
    <row r="503" spans="1:23" x14ac:dyDescent="0.3">
      <c r="A503" t="s">
        <v>18</v>
      </c>
      <c r="B503">
        <v>80</v>
      </c>
      <c r="V503" t="s">
        <v>18</v>
      </c>
      <c r="W503">
        <v>80</v>
      </c>
    </row>
    <row r="504" spans="1:23" x14ac:dyDescent="0.3">
      <c r="A504" t="s">
        <v>18</v>
      </c>
      <c r="B504">
        <v>193</v>
      </c>
      <c r="V504" t="s">
        <v>18</v>
      </c>
      <c r="W504">
        <v>193</v>
      </c>
    </row>
    <row r="505" spans="1:23" x14ac:dyDescent="0.3">
      <c r="A505" t="s">
        <v>18</v>
      </c>
      <c r="B505">
        <v>52</v>
      </c>
      <c r="V505" t="s">
        <v>18</v>
      </c>
      <c r="W505">
        <v>52</v>
      </c>
    </row>
    <row r="506" spans="1:23" x14ac:dyDescent="0.3">
      <c r="A506" t="s">
        <v>18</v>
      </c>
      <c r="B506">
        <v>290</v>
      </c>
      <c r="V506" t="s">
        <v>18</v>
      </c>
      <c r="W506">
        <v>290</v>
      </c>
    </row>
    <row r="507" spans="1:23" x14ac:dyDescent="0.3">
      <c r="A507" t="s">
        <v>18</v>
      </c>
      <c r="B507">
        <v>122</v>
      </c>
      <c r="V507" t="s">
        <v>18</v>
      </c>
      <c r="W507">
        <v>122</v>
      </c>
    </row>
    <row r="508" spans="1:23" x14ac:dyDescent="0.3">
      <c r="A508" t="s">
        <v>18</v>
      </c>
      <c r="B508">
        <v>1470</v>
      </c>
      <c r="V508" t="s">
        <v>18</v>
      </c>
      <c r="W508">
        <v>1470</v>
      </c>
    </row>
    <row r="509" spans="1:23" x14ac:dyDescent="0.3">
      <c r="A509" t="s">
        <v>18</v>
      </c>
      <c r="B509">
        <v>165</v>
      </c>
      <c r="V509" t="s">
        <v>18</v>
      </c>
      <c r="W509">
        <v>165</v>
      </c>
    </row>
    <row r="510" spans="1:23" x14ac:dyDescent="0.3">
      <c r="A510" t="s">
        <v>18</v>
      </c>
      <c r="B510">
        <v>182</v>
      </c>
      <c r="V510" t="s">
        <v>18</v>
      </c>
      <c r="W510">
        <v>182</v>
      </c>
    </row>
    <row r="511" spans="1:23" x14ac:dyDescent="0.3">
      <c r="A511" t="s">
        <v>18</v>
      </c>
      <c r="B511">
        <v>199</v>
      </c>
      <c r="V511" t="s">
        <v>18</v>
      </c>
      <c r="W511">
        <v>199</v>
      </c>
    </row>
    <row r="512" spans="1:23" x14ac:dyDescent="0.3">
      <c r="A512" t="s">
        <v>18</v>
      </c>
      <c r="B512">
        <v>56</v>
      </c>
      <c r="V512" t="s">
        <v>18</v>
      </c>
      <c r="W512">
        <v>56</v>
      </c>
    </row>
    <row r="513" spans="1:23" x14ac:dyDescent="0.3">
      <c r="A513" t="s">
        <v>18</v>
      </c>
      <c r="B513">
        <v>1460</v>
      </c>
      <c r="V513" t="s">
        <v>18</v>
      </c>
      <c r="W513">
        <v>1460</v>
      </c>
    </row>
    <row r="514" spans="1:23" x14ac:dyDescent="0.3">
      <c r="A514" t="s">
        <v>18</v>
      </c>
      <c r="B514">
        <v>123</v>
      </c>
      <c r="V514" t="s">
        <v>18</v>
      </c>
      <c r="W514">
        <v>123</v>
      </c>
    </row>
    <row r="515" spans="1:23" x14ac:dyDescent="0.3">
      <c r="A515" t="s">
        <v>18</v>
      </c>
      <c r="B515">
        <v>159</v>
      </c>
      <c r="V515" t="s">
        <v>18</v>
      </c>
      <c r="W515">
        <v>159</v>
      </c>
    </row>
    <row r="516" spans="1:23" x14ac:dyDescent="0.3">
      <c r="A516" t="s">
        <v>18</v>
      </c>
      <c r="B516">
        <v>110</v>
      </c>
      <c r="V516" t="s">
        <v>18</v>
      </c>
      <c r="W516">
        <v>110</v>
      </c>
    </row>
    <row r="517" spans="1:23" x14ac:dyDescent="0.3">
      <c r="A517" t="s">
        <v>18</v>
      </c>
      <c r="B517">
        <v>236</v>
      </c>
      <c r="V517" t="s">
        <v>18</v>
      </c>
      <c r="W517">
        <v>236</v>
      </c>
    </row>
    <row r="518" spans="1:23" x14ac:dyDescent="0.3">
      <c r="A518" t="s">
        <v>18</v>
      </c>
      <c r="B518">
        <v>191</v>
      </c>
      <c r="V518" t="s">
        <v>18</v>
      </c>
      <c r="W518">
        <v>191</v>
      </c>
    </row>
    <row r="519" spans="1:23" x14ac:dyDescent="0.3">
      <c r="A519" t="s">
        <v>18</v>
      </c>
      <c r="B519">
        <v>3934</v>
      </c>
      <c r="V519" t="s">
        <v>18</v>
      </c>
      <c r="W519">
        <v>3934</v>
      </c>
    </row>
    <row r="520" spans="1:23" x14ac:dyDescent="0.3">
      <c r="A520" t="s">
        <v>18</v>
      </c>
      <c r="B520">
        <v>80</v>
      </c>
      <c r="V520" t="s">
        <v>18</v>
      </c>
      <c r="W520">
        <v>80</v>
      </c>
    </row>
    <row r="521" spans="1:23" x14ac:dyDescent="0.3">
      <c r="A521" t="s">
        <v>18</v>
      </c>
      <c r="B521">
        <v>462</v>
      </c>
      <c r="V521" t="s">
        <v>18</v>
      </c>
      <c r="W521">
        <v>462</v>
      </c>
    </row>
    <row r="522" spans="1:23" x14ac:dyDescent="0.3">
      <c r="A522" t="s">
        <v>18</v>
      </c>
      <c r="B522">
        <v>179</v>
      </c>
      <c r="V522" t="s">
        <v>18</v>
      </c>
      <c r="W522">
        <v>179</v>
      </c>
    </row>
    <row r="523" spans="1:23" x14ac:dyDescent="0.3">
      <c r="A523" t="s">
        <v>18</v>
      </c>
      <c r="B523">
        <v>1866</v>
      </c>
      <c r="V523" t="s">
        <v>18</v>
      </c>
      <c r="W523">
        <v>1866</v>
      </c>
    </row>
    <row r="524" spans="1:23" x14ac:dyDescent="0.3">
      <c r="A524" t="s">
        <v>18</v>
      </c>
      <c r="B524">
        <v>156</v>
      </c>
      <c r="V524" t="s">
        <v>18</v>
      </c>
      <c r="W524">
        <v>156</v>
      </c>
    </row>
    <row r="525" spans="1:23" x14ac:dyDescent="0.3">
      <c r="A525" t="s">
        <v>18</v>
      </c>
      <c r="B525">
        <v>255</v>
      </c>
      <c r="V525" t="s">
        <v>18</v>
      </c>
      <c r="W525">
        <v>255</v>
      </c>
    </row>
    <row r="526" spans="1:23" x14ac:dyDescent="0.3">
      <c r="A526" t="s">
        <v>18</v>
      </c>
      <c r="B526">
        <v>2261</v>
      </c>
      <c r="V526" t="s">
        <v>18</v>
      </c>
      <c r="W526">
        <v>2261</v>
      </c>
    </row>
    <row r="527" spans="1:23" x14ac:dyDescent="0.3">
      <c r="A527" t="s">
        <v>18</v>
      </c>
      <c r="B527">
        <v>40</v>
      </c>
      <c r="V527" t="s">
        <v>18</v>
      </c>
      <c r="W527">
        <v>40</v>
      </c>
    </row>
    <row r="528" spans="1:23" x14ac:dyDescent="0.3">
      <c r="A528" t="s">
        <v>18</v>
      </c>
      <c r="B528">
        <v>2289</v>
      </c>
      <c r="V528" t="s">
        <v>18</v>
      </c>
      <c r="W528">
        <v>2289</v>
      </c>
    </row>
    <row r="529" spans="1:23" x14ac:dyDescent="0.3">
      <c r="A529" t="s">
        <v>18</v>
      </c>
      <c r="B529">
        <v>65</v>
      </c>
      <c r="V529" t="s">
        <v>18</v>
      </c>
      <c r="W529">
        <v>65</v>
      </c>
    </row>
    <row r="530" spans="1:23" x14ac:dyDescent="0.3">
      <c r="A530" t="s">
        <v>18</v>
      </c>
      <c r="B530">
        <v>3777</v>
      </c>
      <c r="V530" t="s">
        <v>18</v>
      </c>
      <c r="W530">
        <v>3777</v>
      </c>
    </row>
    <row r="531" spans="1:23" x14ac:dyDescent="0.3">
      <c r="A531" t="s">
        <v>18</v>
      </c>
      <c r="B531">
        <v>184</v>
      </c>
      <c r="V531" t="s">
        <v>18</v>
      </c>
      <c r="W531">
        <v>184</v>
      </c>
    </row>
    <row r="532" spans="1:23" x14ac:dyDescent="0.3">
      <c r="A532" t="s">
        <v>18</v>
      </c>
      <c r="B532">
        <v>85</v>
      </c>
      <c r="V532" t="s">
        <v>18</v>
      </c>
      <c r="W532">
        <v>85</v>
      </c>
    </row>
    <row r="533" spans="1:23" x14ac:dyDescent="0.3">
      <c r="A533" t="s">
        <v>18</v>
      </c>
      <c r="B533">
        <v>144</v>
      </c>
      <c r="V533" t="s">
        <v>18</v>
      </c>
      <c r="W533">
        <v>144</v>
      </c>
    </row>
    <row r="534" spans="1:23" x14ac:dyDescent="0.3">
      <c r="A534" t="s">
        <v>18</v>
      </c>
      <c r="B534">
        <v>1902</v>
      </c>
      <c r="V534" t="s">
        <v>18</v>
      </c>
      <c r="W534">
        <v>1902</v>
      </c>
    </row>
    <row r="535" spans="1:23" x14ac:dyDescent="0.3">
      <c r="A535" t="s">
        <v>18</v>
      </c>
      <c r="B535">
        <v>105</v>
      </c>
      <c r="V535" t="s">
        <v>18</v>
      </c>
      <c r="W535">
        <v>105</v>
      </c>
    </row>
    <row r="536" spans="1:23" x14ac:dyDescent="0.3">
      <c r="A536" t="s">
        <v>18</v>
      </c>
      <c r="B536">
        <v>132</v>
      </c>
      <c r="V536" t="s">
        <v>18</v>
      </c>
      <c r="W536">
        <v>132</v>
      </c>
    </row>
    <row r="537" spans="1:23" x14ac:dyDescent="0.3">
      <c r="A537" t="s">
        <v>18</v>
      </c>
      <c r="B537">
        <v>96</v>
      </c>
      <c r="V537" t="s">
        <v>18</v>
      </c>
      <c r="W537">
        <v>96</v>
      </c>
    </row>
    <row r="538" spans="1:23" x14ac:dyDescent="0.3">
      <c r="A538" t="s">
        <v>18</v>
      </c>
      <c r="B538">
        <v>114</v>
      </c>
      <c r="V538" t="s">
        <v>18</v>
      </c>
      <c r="W538">
        <v>114</v>
      </c>
    </row>
    <row r="539" spans="1:23" x14ac:dyDescent="0.3">
      <c r="A539" t="s">
        <v>18</v>
      </c>
      <c r="B539">
        <v>203</v>
      </c>
      <c r="V539" t="s">
        <v>18</v>
      </c>
      <c r="W539">
        <v>203</v>
      </c>
    </row>
    <row r="540" spans="1:23" x14ac:dyDescent="0.3">
      <c r="A540" t="s">
        <v>18</v>
      </c>
      <c r="B540">
        <v>1559</v>
      </c>
      <c r="V540" t="s">
        <v>18</v>
      </c>
      <c r="W540">
        <v>1559</v>
      </c>
    </row>
    <row r="541" spans="1:23" x14ac:dyDescent="0.3">
      <c r="A541" t="s">
        <v>18</v>
      </c>
      <c r="B541">
        <v>1548</v>
      </c>
      <c r="V541" t="s">
        <v>18</v>
      </c>
      <c r="W541">
        <v>1548</v>
      </c>
    </row>
    <row r="542" spans="1:23" x14ac:dyDescent="0.3">
      <c r="A542" t="s">
        <v>18</v>
      </c>
      <c r="B542">
        <v>80</v>
      </c>
      <c r="V542" t="s">
        <v>18</v>
      </c>
      <c r="W542">
        <v>80</v>
      </c>
    </row>
    <row r="543" spans="1:23" x14ac:dyDescent="0.3">
      <c r="A543" t="s">
        <v>18</v>
      </c>
      <c r="B543">
        <v>131</v>
      </c>
      <c r="V543" t="s">
        <v>18</v>
      </c>
      <c r="W543">
        <v>131</v>
      </c>
    </row>
    <row r="544" spans="1:23" x14ac:dyDescent="0.3">
      <c r="A544" t="s">
        <v>18</v>
      </c>
      <c r="B544">
        <v>112</v>
      </c>
      <c r="V544" t="s">
        <v>18</v>
      </c>
      <c r="W544">
        <v>112</v>
      </c>
    </row>
    <row r="545" spans="1:23" x14ac:dyDescent="0.3">
      <c r="A545" t="s">
        <v>18</v>
      </c>
      <c r="B545">
        <v>155</v>
      </c>
      <c r="V545" t="s">
        <v>18</v>
      </c>
      <c r="W545">
        <v>155</v>
      </c>
    </row>
    <row r="546" spans="1:23" x14ac:dyDescent="0.3">
      <c r="A546" t="s">
        <v>18</v>
      </c>
      <c r="B546">
        <v>266</v>
      </c>
      <c r="V546" t="s">
        <v>18</v>
      </c>
      <c r="W546">
        <v>266</v>
      </c>
    </row>
    <row r="547" spans="1:23" x14ac:dyDescent="0.3">
      <c r="A547" t="s">
        <v>18</v>
      </c>
      <c r="B547">
        <v>155</v>
      </c>
      <c r="V547" t="s">
        <v>18</v>
      </c>
      <c r="W547">
        <v>155</v>
      </c>
    </row>
    <row r="548" spans="1:23" x14ac:dyDescent="0.3">
      <c r="A548" t="s">
        <v>18</v>
      </c>
      <c r="B548">
        <v>207</v>
      </c>
      <c r="V548" t="s">
        <v>18</v>
      </c>
      <c r="W548">
        <v>207</v>
      </c>
    </row>
    <row r="549" spans="1:23" x14ac:dyDescent="0.3">
      <c r="A549" t="s">
        <v>18</v>
      </c>
      <c r="B549">
        <v>245</v>
      </c>
      <c r="V549" t="s">
        <v>18</v>
      </c>
      <c r="W549">
        <v>245</v>
      </c>
    </row>
    <row r="550" spans="1:23" x14ac:dyDescent="0.3">
      <c r="A550" t="s">
        <v>18</v>
      </c>
      <c r="B550">
        <v>1573</v>
      </c>
      <c r="V550" t="s">
        <v>18</v>
      </c>
      <c r="W550">
        <v>1573</v>
      </c>
    </row>
    <row r="551" spans="1:23" x14ac:dyDescent="0.3">
      <c r="A551" t="s">
        <v>18</v>
      </c>
      <c r="B551">
        <v>114</v>
      </c>
      <c r="V551" t="s">
        <v>18</v>
      </c>
      <c r="W551">
        <v>114</v>
      </c>
    </row>
    <row r="552" spans="1:23" x14ac:dyDescent="0.3">
      <c r="A552" t="s">
        <v>18</v>
      </c>
      <c r="B552">
        <v>93</v>
      </c>
      <c r="V552" t="s">
        <v>18</v>
      </c>
      <c r="W552">
        <v>93</v>
      </c>
    </row>
    <row r="553" spans="1:23" x14ac:dyDescent="0.3">
      <c r="A553" t="s">
        <v>18</v>
      </c>
      <c r="B553">
        <v>1681</v>
      </c>
      <c r="V553" t="s">
        <v>18</v>
      </c>
      <c r="W553">
        <v>1681</v>
      </c>
    </row>
    <row r="554" spans="1:23" x14ac:dyDescent="0.3">
      <c r="A554" t="s">
        <v>18</v>
      </c>
      <c r="B554">
        <v>32</v>
      </c>
      <c r="V554" t="s">
        <v>18</v>
      </c>
      <c r="W554">
        <v>32</v>
      </c>
    </row>
    <row r="555" spans="1:23" x14ac:dyDescent="0.3">
      <c r="A555" t="s">
        <v>18</v>
      </c>
      <c r="B555">
        <v>135</v>
      </c>
      <c r="V555" t="s">
        <v>18</v>
      </c>
      <c r="W555">
        <v>135</v>
      </c>
    </row>
    <row r="556" spans="1:23" x14ac:dyDescent="0.3">
      <c r="A556" t="s">
        <v>18</v>
      </c>
      <c r="B556">
        <v>140</v>
      </c>
      <c r="V556" t="s">
        <v>18</v>
      </c>
      <c r="W556">
        <v>140</v>
      </c>
    </row>
    <row r="557" spans="1:23" x14ac:dyDescent="0.3">
      <c r="A557" t="s">
        <v>18</v>
      </c>
      <c r="B557">
        <v>92</v>
      </c>
      <c r="V557" t="s">
        <v>18</v>
      </c>
      <c r="W557">
        <v>92</v>
      </c>
    </row>
    <row r="558" spans="1:23" x14ac:dyDescent="0.3">
      <c r="A558" t="s">
        <v>18</v>
      </c>
      <c r="B558">
        <v>1015</v>
      </c>
      <c r="V558" t="s">
        <v>18</v>
      </c>
      <c r="W558">
        <v>1015</v>
      </c>
    </row>
    <row r="559" spans="1:23" x14ac:dyDescent="0.3">
      <c r="A559" t="s">
        <v>18</v>
      </c>
      <c r="B559">
        <v>323</v>
      </c>
      <c r="V559" t="s">
        <v>18</v>
      </c>
      <c r="W559">
        <v>323</v>
      </c>
    </row>
    <row r="560" spans="1:23" x14ac:dyDescent="0.3">
      <c r="A560" t="s">
        <v>18</v>
      </c>
      <c r="B560">
        <v>2326</v>
      </c>
      <c r="V560" t="s">
        <v>18</v>
      </c>
      <c r="W560">
        <v>2326</v>
      </c>
    </row>
    <row r="561" spans="1:23" x14ac:dyDescent="0.3">
      <c r="A561" t="s">
        <v>18</v>
      </c>
      <c r="B561">
        <v>381</v>
      </c>
      <c r="V561" t="s">
        <v>18</v>
      </c>
      <c r="W561">
        <v>381</v>
      </c>
    </row>
    <row r="562" spans="1:23" x14ac:dyDescent="0.3">
      <c r="A562" t="s">
        <v>18</v>
      </c>
      <c r="B562">
        <v>480</v>
      </c>
      <c r="V562" t="s">
        <v>18</v>
      </c>
      <c r="W562">
        <v>480</v>
      </c>
    </row>
    <row r="563" spans="1:23" x14ac:dyDescent="0.3">
      <c r="A563" t="s">
        <v>18</v>
      </c>
      <c r="B563">
        <v>226</v>
      </c>
      <c r="V563" t="s">
        <v>18</v>
      </c>
      <c r="W563">
        <v>226</v>
      </c>
    </row>
    <row r="564" spans="1:23" x14ac:dyDescent="0.3">
      <c r="A564" t="s">
        <v>18</v>
      </c>
      <c r="B564">
        <v>241</v>
      </c>
      <c r="V564" t="s">
        <v>18</v>
      </c>
      <c r="W564">
        <v>241</v>
      </c>
    </row>
    <row r="565" spans="1:23" x14ac:dyDescent="0.3">
      <c r="A565" t="s">
        <v>18</v>
      </c>
      <c r="B565">
        <v>132</v>
      </c>
      <c r="V565" t="s">
        <v>18</v>
      </c>
      <c r="W565">
        <v>132</v>
      </c>
    </row>
    <row r="566" spans="1:23" x14ac:dyDescent="0.3">
      <c r="A566" t="s">
        <v>18</v>
      </c>
      <c r="B566">
        <v>2043</v>
      </c>
      <c r="V566" t="s">
        <v>18</v>
      </c>
      <c r="W566">
        <v>2043</v>
      </c>
    </row>
    <row r="567" spans="1:23" x14ac:dyDescent="0.3">
      <c r="V567" t="s">
        <v>12</v>
      </c>
      <c r="W567">
        <v>0</v>
      </c>
    </row>
    <row r="568" spans="1:23" x14ac:dyDescent="0.3">
      <c r="V568" t="s">
        <v>12</v>
      </c>
      <c r="W568">
        <v>24</v>
      </c>
    </row>
    <row r="569" spans="1:23" x14ac:dyDescent="0.3">
      <c r="V569" t="s">
        <v>12</v>
      </c>
      <c r="W569">
        <v>53</v>
      </c>
    </row>
    <row r="570" spans="1:23" x14ac:dyDescent="0.3">
      <c r="V570" t="s">
        <v>12</v>
      </c>
      <c r="W570">
        <v>18</v>
      </c>
    </row>
    <row r="571" spans="1:23" x14ac:dyDescent="0.3">
      <c r="V571" t="s">
        <v>12</v>
      </c>
      <c r="W571">
        <v>44</v>
      </c>
    </row>
    <row r="572" spans="1:23" x14ac:dyDescent="0.3">
      <c r="V572" t="s">
        <v>12</v>
      </c>
      <c r="W572">
        <v>27</v>
      </c>
    </row>
    <row r="573" spans="1:23" x14ac:dyDescent="0.3">
      <c r="V573" t="s">
        <v>12</v>
      </c>
      <c r="W573">
        <v>55</v>
      </c>
    </row>
    <row r="574" spans="1:23" x14ac:dyDescent="0.3">
      <c r="V574" t="s">
        <v>12</v>
      </c>
      <c r="W574">
        <v>200</v>
      </c>
    </row>
    <row r="575" spans="1:23" x14ac:dyDescent="0.3">
      <c r="V575" t="s">
        <v>12</v>
      </c>
      <c r="W575">
        <v>452</v>
      </c>
    </row>
    <row r="576" spans="1:23" x14ac:dyDescent="0.3">
      <c r="V576" t="s">
        <v>12</v>
      </c>
      <c r="W576">
        <v>674</v>
      </c>
    </row>
    <row r="577" spans="22:23" x14ac:dyDescent="0.3">
      <c r="V577" t="s">
        <v>12</v>
      </c>
      <c r="W577">
        <v>558</v>
      </c>
    </row>
    <row r="578" spans="22:23" x14ac:dyDescent="0.3">
      <c r="V578" t="s">
        <v>12</v>
      </c>
      <c r="W578">
        <v>15</v>
      </c>
    </row>
    <row r="579" spans="22:23" x14ac:dyDescent="0.3">
      <c r="V579" t="s">
        <v>12</v>
      </c>
      <c r="W579">
        <v>2307</v>
      </c>
    </row>
    <row r="580" spans="22:23" x14ac:dyDescent="0.3">
      <c r="V580" t="s">
        <v>12</v>
      </c>
      <c r="W580">
        <v>88</v>
      </c>
    </row>
    <row r="581" spans="22:23" x14ac:dyDescent="0.3">
      <c r="V581" t="s">
        <v>12</v>
      </c>
      <c r="W581">
        <v>48</v>
      </c>
    </row>
    <row r="582" spans="22:23" x14ac:dyDescent="0.3">
      <c r="V582" t="s">
        <v>12</v>
      </c>
      <c r="W582">
        <v>1</v>
      </c>
    </row>
    <row r="583" spans="22:23" x14ac:dyDescent="0.3">
      <c r="V583" t="s">
        <v>12</v>
      </c>
      <c r="W583">
        <v>1467</v>
      </c>
    </row>
    <row r="584" spans="22:23" x14ac:dyDescent="0.3">
      <c r="V584" t="s">
        <v>12</v>
      </c>
      <c r="W584">
        <v>75</v>
      </c>
    </row>
    <row r="585" spans="22:23" x14ac:dyDescent="0.3">
      <c r="V585" t="s">
        <v>12</v>
      </c>
      <c r="W585">
        <v>120</v>
      </c>
    </row>
    <row r="586" spans="22:23" x14ac:dyDescent="0.3">
      <c r="V586" t="s">
        <v>12</v>
      </c>
      <c r="W586">
        <v>2253</v>
      </c>
    </row>
    <row r="587" spans="22:23" x14ac:dyDescent="0.3">
      <c r="V587" t="s">
        <v>12</v>
      </c>
      <c r="W587">
        <v>5</v>
      </c>
    </row>
    <row r="588" spans="22:23" x14ac:dyDescent="0.3">
      <c r="V588" t="s">
        <v>12</v>
      </c>
      <c r="W588">
        <v>38</v>
      </c>
    </row>
    <row r="589" spans="22:23" x14ac:dyDescent="0.3">
      <c r="V589" t="s">
        <v>12</v>
      </c>
      <c r="W589">
        <v>12</v>
      </c>
    </row>
    <row r="590" spans="22:23" x14ac:dyDescent="0.3">
      <c r="V590" t="s">
        <v>12</v>
      </c>
      <c r="W590">
        <v>1684</v>
      </c>
    </row>
    <row r="591" spans="22:23" x14ac:dyDescent="0.3">
      <c r="V591" t="s">
        <v>12</v>
      </c>
      <c r="W591">
        <v>56</v>
      </c>
    </row>
    <row r="592" spans="22:23" x14ac:dyDescent="0.3">
      <c r="V592" t="s">
        <v>12</v>
      </c>
      <c r="W592">
        <v>838</v>
      </c>
    </row>
    <row r="593" spans="22:23" x14ac:dyDescent="0.3">
      <c r="V593" t="s">
        <v>12</v>
      </c>
      <c r="W593">
        <v>1000</v>
      </c>
    </row>
    <row r="594" spans="22:23" x14ac:dyDescent="0.3">
      <c r="V594" t="s">
        <v>12</v>
      </c>
      <c r="W594">
        <v>1482</v>
      </c>
    </row>
    <row r="595" spans="22:23" x14ac:dyDescent="0.3">
      <c r="V595" t="s">
        <v>12</v>
      </c>
      <c r="W595">
        <v>106</v>
      </c>
    </row>
    <row r="596" spans="22:23" x14ac:dyDescent="0.3">
      <c r="V596" t="s">
        <v>12</v>
      </c>
      <c r="W596">
        <v>679</v>
      </c>
    </row>
    <row r="597" spans="22:23" x14ac:dyDescent="0.3">
      <c r="V597" t="s">
        <v>12</v>
      </c>
      <c r="W597">
        <v>1220</v>
      </c>
    </row>
    <row r="598" spans="22:23" x14ac:dyDescent="0.3">
      <c r="V598" t="s">
        <v>12</v>
      </c>
      <c r="W598">
        <v>1</v>
      </c>
    </row>
    <row r="599" spans="22:23" x14ac:dyDescent="0.3">
      <c r="V599" t="s">
        <v>12</v>
      </c>
      <c r="W599">
        <v>37</v>
      </c>
    </row>
    <row r="600" spans="22:23" x14ac:dyDescent="0.3">
      <c r="V600" t="s">
        <v>12</v>
      </c>
      <c r="W600">
        <v>60</v>
      </c>
    </row>
    <row r="601" spans="22:23" x14ac:dyDescent="0.3">
      <c r="V601" t="s">
        <v>12</v>
      </c>
      <c r="W601">
        <v>296</v>
      </c>
    </row>
    <row r="602" spans="22:23" x14ac:dyDescent="0.3">
      <c r="V602" t="s">
        <v>12</v>
      </c>
      <c r="W602">
        <v>3304</v>
      </c>
    </row>
    <row r="603" spans="22:23" x14ac:dyDescent="0.3">
      <c r="V603" t="s">
        <v>12</v>
      </c>
      <c r="W603">
        <v>73</v>
      </c>
    </row>
    <row r="604" spans="22:23" x14ac:dyDescent="0.3">
      <c r="V604" t="s">
        <v>12</v>
      </c>
      <c r="W604">
        <v>3387</v>
      </c>
    </row>
    <row r="605" spans="22:23" x14ac:dyDescent="0.3">
      <c r="V605" t="s">
        <v>12</v>
      </c>
      <c r="W605">
        <v>662</v>
      </c>
    </row>
    <row r="606" spans="22:23" x14ac:dyDescent="0.3">
      <c r="V606" t="s">
        <v>12</v>
      </c>
      <c r="W606">
        <v>774</v>
      </c>
    </row>
    <row r="607" spans="22:23" x14ac:dyDescent="0.3">
      <c r="V607" t="s">
        <v>12</v>
      </c>
      <c r="W607">
        <v>672</v>
      </c>
    </row>
    <row r="608" spans="22:23" x14ac:dyDescent="0.3">
      <c r="V608" t="s">
        <v>12</v>
      </c>
      <c r="W608">
        <v>940</v>
      </c>
    </row>
    <row r="609" spans="22:23" x14ac:dyDescent="0.3">
      <c r="V609" t="s">
        <v>12</v>
      </c>
      <c r="W609">
        <v>117</v>
      </c>
    </row>
    <row r="610" spans="22:23" x14ac:dyDescent="0.3">
      <c r="V610" t="s">
        <v>12</v>
      </c>
      <c r="W610">
        <v>115</v>
      </c>
    </row>
    <row r="611" spans="22:23" x14ac:dyDescent="0.3">
      <c r="V611" t="s">
        <v>12</v>
      </c>
      <c r="W611">
        <v>326</v>
      </c>
    </row>
    <row r="612" spans="22:23" x14ac:dyDescent="0.3">
      <c r="V612" t="s">
        <v>12</v>
      </c>
      <c r="W612">
        <v>1</v>
      </c>
    </row>
    <row r="613" spans="22:23" x14ac:dyDescent="0.3">
      <c r="V613" t="s">
        <v>12</v>
      </c>
      <c r="W613">
        <v>1467</v>
      </c>
    </row>
    <row r="614" spans="22:23" x14ac:dyDescent="0.3">
      <c r="V614" t="s">
        <v>12</v>
      </c>
      <c r="W614">
        <v>5681</v>
      </c>
    </row>
    <row r="615" spans="22:23" x14ac:dyDescent="0.3">
      <c r="V615" t="s">
        <v>12</v>
      </c>
      <c r="W615">
        <v>1059</v>
      </c>
    </row>
    <row r="616" spans="22:23" x14ac:dyDescent="0.3">
      <c r="V616" t="s">
        <v>12</v>
      </c>
      <c r="W616">
        <v>1194</v>
      </c>
    </row>
    <row r="617" spans="22:23" x14ac:dyDescent="0.3">
      <c r="V617" t="s">
        <v>12</v>
      </c>
      <c r="W617">
        <v>30</v>
      </c>
    </row>
    <row r="618" spans="22:23" x14ac:dyDescent="0.3">
      <c r="V618" t="s">
        <v>12</v>
      </c>
      <c r="W618">
        <v>75</v>
      </c>
    </row>
    <row r="619" spans="22:23" x14ac:dyDescent="0.3">
      <c r="V619" t="s">
        <v>12</v>
      </c>
      <c r="W619">
        <v>955</v>
      </c>
    </row>
    <row r="620" spans="22:23" x14ac:dyDescent="0.3">
      <c r="V620" t="s">
        <v>12</v>
      </c>
      <c r="W620">
        <v>67</v>
      </c>
    </row>
    <row r="621" spans="22:23" x14ac:dyDescent="0.3">
      <c r="V621" t="s">
        <v>12</v>
      </c>
      <c r="W621">
        <v>5</v>
      </c>
    </row>
    <row r="622" spans="22:23" x14ac:dyDescent="0.3">
      <c r="V622" t="s">
        <v>12</v>
      </c>
      <c r="W622">
        <v>26</v>
      </c>
    </row>
    <row r="623" spans="22:23" x14ac:dyDescent="0.3">
      <c r="V623" t="s">
        <v>12</v>
      </c>
      <c r="W623">
        <v>1130</v>
      </c>
    </row>
    <row r="624" spans="22:23" x14ac:dyDescent="0.3">
      <c r="V624" t="s">
        <v>12</v>
      </c>
      <c r="W624">
        <v>782</v>
      </c>
    </row>
    <row r="625" spans="22:23" x14ac:dyDescent="0.3">
      <c r="V625" t="s">
        <v>12</v>
      </c>
      <c r="W625">
        <v>210</v>
      </c>
    </row>
    <row r="626" spans="22:23" x14ac:dyDescent="0.3">
      <c r="V626" t="s">
        <v>12</v>
      </c>
      <c r="W626">
        <v>136</v>
      </c>
    </row>
    <row r="627" spans="22:23" x14ac:dyDescent="0.3">
      <c r="V627" t="s">
        <v>12</v>
      </c>
      <c r="W627">
        <v>86</v>
      </c>
    </row>
    <row r="628" spans="22:23" x14ac:dyDescent="0.3">
      <c r="V628" t="s">
        <v>12</v>
      </c>
      <c r="W628">
        <v>19</v>
      </c>
    </row>
    <row r="629" spans="22:23" x14ac:dyDescent="0.3">
      <c r="V629" t="s">
        <v>12</v>
      </c>
      <c r="W629">
        <v>886</v>
      </c>
    </row>
    <row r="630" spans="22:23" x14ac:dyDescent="0.3">
      <c r="V630" t="s">
        <v>12</v>
      </c>
      <c r="W630">
        <v>35</v>
      </c>
    </row>
    <row r="631" spans="22:23" x14ac:dyDescent="0.3">
      <c r="V631" t="s">
        <v>12</v>
      </c>
      <c r="W631">
        <v>24</v>
      </c>
    </row>
    <row r="632" spans="22:23" x14ac:dyDescent="0.3">
      <c r="V632" t="s">
        <v>12</v>
      </c>
      <c r="W632">
        <v>86</v>
      </c>
    </row>
    <row r="633" spans="22:23" x14ac:dyDescent="0.3">
      <c r="V633" t="s">
        <v>12</v>
      </c>
      <c r="W633">
        <v>243</v>
      </c>
    </row>
    <row r="634" spans="22:23" x14ac:dyDescent="0.3">
      <c r="V634" t="s">
        <v>12</v>
      </c>
      <c r="W634">
        <v>65</v>
      </c>
    </row>
    <row r="635" spans="22:23" x14ac:dyDescent="0.3">
      <c r="V635" t="s">
        <v>12</v>
      </c>
      <c r="W635">
        <v>100</v>
      </c>
    </row>
    <row r="636" spans="22:23" x14ac:dyDescent="0.3">
      <c r="V636" t="s">
        <v>12</v>
      </c>
      <c r="W636">
        <v>168</v>
      </c>
    </row>
    <row r="637" spans="22:23" x14ac:dyDescent="0.3">
      <c r="V637" t="s">
        <v>12</v>
      </c>
      <c r="W637">
        <v>13</v>
      </c>
    </row>
    <row r="638" spans="22:23" x14ac:dyDescent="0.3">
      <c r="V638" t="s">
        <v>12</v>
      </c>
      <c r="W638">
        <v>1</v>
      </c>
    </row>
    <row r="639" spans="22:23" x14ac:dyDescent="0.3">
      <c r="V639" t="s">
        <v>12</v>
      </c>
      <c r="W639">
        <v>40</v>
      </c>
    </row>
    <row r="640" spans="22:23" x14ac:dyDescent="0.3">
      <c r="V640" t="s">
        <v>12</v>
      </c>
      <c r="W640">
        <v>226</v>
      </c>
    </row>
    <row r="641" spans="22:23" x14ac:dyDescent="0.3">
      <c r="V641" t="s">
        <v>12</v>
      </c>
      <c r="W641">
        <v>1625</v>
      </c>
    </row>
    <row r="642" spans="22:23" x14ac:dyDescent="0.3">
      <c r="V642" t="s">
        <v>12</v>
      </c>
      <c r="W642">
        <v>143</v>
      </c>
    </row>
    <row r="643" spans="22:23" x14ac:dyDescent="0.3">
      <c r="V643" t="s">
        <v>12</v>
      </c>
      <c r="W643">
        <v>934</v>
      </c>
    </row>
    <row r="644" spans="22:23" x14ac:dyDescent="0.3">
      <c r="V644" t="s">
        <v>12</v>
      </c>
      <c r="W644">
        <v>17</v>
      </c>
    </row>
    <row r="645" spans="22:23" x14ac:dyDescent="0.3">
      <c r="V645" t="s">
        <v>12</v>
      </c>
      <c r="W645">
        <v>2179</v>
      </c>
    </row>
    <row r="646" spans="22:23" x14ac:dyDescent="0.3">
      <c r="V646" t="s">
        <v>12</v>
      </c>
      <c r="W646">
        <v>931</v>
      </c>
    </row>
    <row r="647" spans="22:23" x14ac:dyDescent="0.3">
      <c r="V647" t="s">
        <v>12</v>
      </c>
      <c r="W647">
        <v>92</v>
      </c>
    </row>
    <row r="648" spans="22:23" x14ac:dyDescent="0.3">
      <c r="V648" t="s">
        <v>12</v>
      </c>
      <c r="W648">
        <v>57</v>
      </c>
    </row>
    <row r="649" spans="22:23" x14ac:dyDescent="0.3">
      <c r="V649" t="s">
        <v>12</v>
      </c>
      <c r="W649">
        <v>41</v>
      </c>
    </row>
    <row r="650" spans="22:23" x14ac:dyDescent="0.3">
      <c r="V650" t="s">
        <v>12</v>
      </c>
      <c r="W650">
        <v>1</v>
      </c>
    </row>
    <row r="651" spans="22:23" x14ac:dyDescent="0.3">
      <c r="V651" t="s">
        <v>12</v>
      </c>
      <c r="W651">
        <v>101</v>
      </c>
    </row>
    <row r="652" spans="22:23" x14ac:dyDescent="0.3">
      <c r="V652" t="s">
        <v>12</v>
      </c>
      <c r="W652">
        <v>1335</v>
      </c>
    </row>
    <row r="653" spans="22:23" x14ac:dyDescent="0.3">
      <c r="V653" t="s">
        <v>12</v>
      </c>
      <c r="W653">
        <v>15</v>
      </c>
    </row>
    <row r="654" spans="22:23" x14ac:dyDescent="0.3">
      <c r="V654" t="s">
        <v>12</v>
      </c>
      <c r="W654">
        <v>454</v>
      </c>
    </row>
    <row r="655" spans="22:23" x14ac:dyDescent="0.3">
      <c r="V655" t="s">
        <v>12</v>
      </c>
      <c r="W655">
        <v>3182</v>
      </c>
    </row>
    <row r="656" spans="22:23" x14ac:dyDescent="0.3">
      <c r="V656" t="s">
        <v>12</v>
      </c>
      <c r="W656">
        <v>15</v>
      </c>
    </row>
    <row r="657" spans="22:23" x14ac:dyDescent="0.3">
      <c r="V657" t="s">
        <v>12</v>
      </c>
      <c r="W657">
        <v>133</v>
      </c>
    </row>
    <row r="658" spans="22:23" x14ac:dyDescent="0.3">
      <c r="V658" t="s">
        <v>12</v>
      </c>
      <c r="W658">
        <v>2062</v>
      </c>
    </row>
    <row r="659" spans="22:23" x14ac:dyDescent="0.3">
      <c r="V659" t="s">
        <v>12</v>
      </c>
      <c r="W659">
        <v>29</v>
      </c>
    </row>
    <row r="660" spans="22:23" x14ac:dyDescent="0.3">
      <c r="V660" t="s">
        <v>12</v>
      </c>
      <c r="W660">
        <v>132</v>
      </c>
    </row>
    <row r="661" spans="22:23" x14ac:dyDescent="0.3">
      <c r="V661" t="s">
        <v>12</v>
      </c>
      <c r="W661">
        <v>137</v>
      </c>
    </row>
    <row r="662" spans="22:23" x14ac:dyDescent="0.3">
      <c r="V662" t="s">
        <v>12</v>
      </c>
      <c r="W662">
        <v>908</v>
      </c>
    </row>
    <row r="663" spans="22:23" x14ac:dyDescent="0.3">
      <c r="V663" t="s">
        <v>12</v>
      </c>
      <c r="W663">
        <v>10</v>
      </c>
    </row>
    <row r="664" spans="22:23" x14ac:dyDescent="0.3">
      <c r="V664" t="s">
        <v>12</v>
      </c>
      <c r="W664">
        <v>1910</v>
      </c>
    </row>
    <row r="665" spans="22:23" x14ac:dyDescent="0.3">
      <c r="V665" t="s">
        <v>12</v>
      </c>
      <c r="W665">
        <v>38</v>
      </c>
    </row>
    <row r="666" spans="22:23" x14ac:dyDescent="0.3">
      <c r="V666" t="s">
        <v>12</v>
      </c>
      <c r="W666">
        <v>104</v>
      </c>
    </row>
    <row r="667" spans="22:23" x14ac:dyDescent="0.3">
      <c r="V667" t="s">
        <v>12</v>
      </c>
      <c r="W667">
        <v>49</v>
      </c>
    </row>
    <row r="668" spans="22:23" x14ac:dyDescent="0.3">
      <c r="V668" t="s">
        <v>12</v>
      </c>
      <c r="W668">
        <v>1</v>
      </c>
    </row>
    <row r="669" spans="22:23" x14ac:dyDescent="0.3">
      <c r="V669" t="s">
        <v>12</v>
      </c>
      <c r="W669">
        <v>245</v>
      </c>
    </row>
    <row r="670" spans="22:23" x14ac:dyDescent="0.3">
      <c r="V670" t="s">
        <v>12</v>
      </c>
      <c r="W670">
        <v>32</v>
      </c>
    </row>
    <row r="671" spans="22:23" x14ac:dyDescent="0.3">
      <c r="V671" t="s">
        <v>12</v>
      </c>
      <c r="W671">
        <v>7</v>
      </c>
    </row>
    <row r="672" spans="22:23" x14ac:dyDescent="0.3">
      <c r="V672" t="s">
        <v>12</v>
      </c>
      <c r="W672">
        <v>803</v>
      </c>
    </row>
    <row r="673" spans="22:23" x14ac:dyDescent="0.3">
      <c r="V673" t="s">
        <v>12</v>
      </c>
      <c r="W673">
        <v>16</v>
      </c>
    </row>
    <row r="674" spans="22:23" x14ac:dyDescent="0.3">
      <c r="V674" t="s">
        <v>12</v>
      </c>
      <c r="W674">
        <v>31</v>
      </c>
    </row>
    <row r="675" spans="22:23" x14ac:dyDescent="0.3">
      <c r="V675" t="s">
        <v>12</v>
      </c>
      <c r="W675">
        <v>108</v>
      </c>
    </row>
    <row r="676" spans="22:23" x14ac:dyDescent="0.3">
      <c r="V676" t="s">
        <v>12</v>
      </c>
      <c r="W676">
        <v>30</v>
      </c>
    </row>
    <row r="677" spans="22:23" x14ac:dyDescent="0.3">
      <c r="V677" t="s">
        <v>12</v>
      </c>
      <c r="W677">
        <v>17</v>
      </c>
    </row>
    <row r="678" spans="22:23" x14ac:dyDescent="0.3">
      <c r="V678" t="s">
        <v>12</v>
      </c>
      <c r="W678">
        <v>80</v>
      </c>
    </row>
    <row r="679" spans="22:23" x14ac:dyDescent="0.3">
      <c r="V679" t="s">
        <v>12</v>
      </c>
      <c r="W679">
        <v>2468</v>
      </c>
    </row>
    <row r="680" spans="22:23" x14ac:dyDescent="0.3">
      <c r="V680" t="s">
        <v>12</v>
      </c>
      <c r="W680">
        <v>26</v>
      </c>
    </row>
    <row r="681" spans="22:23" x14ac:dyDescent="0.3">
      <c r="V681" t="s">
        <v>12</v>
      </c>
      <c r="W681">
        <v>73</v>
      </c>
    </row>
    <row r="682" spans="22:23" x14ac:dyDescent="0.3">
      <c r="V682" t="s">
        <v>12</v>
      </c>
      <c r="W682">
        <v>128</v>
      </c>
    </row>
    <row r="683" spans="22:23" x14ac:dyDescent="0.3">
      <c r="V683" t="s">
        <v>12</v>
      </c>
      <c r="W683">
        <v>33</v>
      </c>
    </row>
    <row r="684" spans="22:23" x14ac:dyDescent="0.3">
      <c r="V684" t="s">
        <v>12</v>
      </c>
      <c r="W684">
        <v>1072</v>
      </c>
    </row>
    <row r="685" spans="22:23" x14ac:dyDescent="0.3">
      <c r="V685" t="s">
        <v>12</v>
      </c>
      <c r="W685">
        <v>393</v>
      </c>
    </row>
    <row r="686" spans="22:23" x14ac:dyDescent="0.3">
      <c r="V686" t="s">
        <v>12</v>
      </c>
      <c r="W686">
        <v>1257</v>
      </c>
    </row>
    <row r="687" spans="22:23" x14ac:dyDescent="0.3">
      <c r="V687" t="s">
        <v>12</v>
      </c>
      <c r="W687">
        <v>328</v>
      </c>
    </row>
    <row r="688" spans="22:23" x14ac:dyDescent="0.3">
      <c r="V688" t="s">
        <v>12</v>
      </c>
      <c r="W688">
        <v>147</v>
      </c>
    </row>
    <row r="689" spans="22:23" x14ac:dyDescent="0.3">
      <c r="V689" t="s">
        <v>12</v>
      </c>
      <c r="W689">
        <v>830</v>
      </c>
    </row>
    <row r="690" spans="22:23" x14ac:dyDescent="0.3">
      <c r="V690" t="s">
        <v>12</v>
      </c>
      <c r="W690">
        <v>331</v>
      </c>
    </row>
    <row r="691" spans="22:23" x14ac:dyDescent="0.3">
      <c r="V691" t="s">
        <v>12</v>
      </c>
      <c r="W691">
        <v>25</v>
      </c>
    </row>
    <row r="692" spans="22:23" x14ac:dyDescent="0.3">
      <c r="V692" t="s">
        <v>12</v>
      </c>
      <c r="W692">
        <v>3483</v>
      </c>
    </row>
    <row r="693" spans="22:23" x14ac:dyDescent="0.3">
      <c r="V693" t="s">
        <v>12</v>
      </c>
      <c r="W693">
        <v>923</v>
      </c>
    </row>
    <row r="694" spans="22:23" x14ac:dyDescent="0.3">
      <c r="V694" t="s">
        <v>12</v>
      </c>
      <c r="W694">
        <v>1</v>
      </c>
    </row>
    <row r="695" spans="22:23" x14ac:dyDescent="0.3">
      <c r="V695" t="s">
        <v>12</v>
      </c>
      <c r="W695">
        <v>33</v>
      </c>
    </row>
    <row r="696" spans="22:23" x14ac:dyDescent="0.3">
      <c r="V696" t="s">
        <v>12</v>
      </c>
      <c r="W696">
        <v>40</v>
      </c>
    </row>
    <row r="697" spans="22:23" x14ac:dyDescent="0.3">
      <c r="V697" t="s">
        <v>12</v>
      </c>
      <c r="W697">
        <v>23</v>
      </c>
    </row>
    <row r="698" spans="22:23" x14ac:dyDescent="0.3">
      <c r="V698" t="s">
        <v>12</v>
      </c>
      <c r="W698">
        <v>75</v>
      </c>
    </row>
    <row r="699" spans="22:23" x14ac:dyDescent="0.3">
      <c r="V699" t="s">
        <v>12</v>
      </c>
      <c r="W699">
        <v>2176</v>
      </c>
    </row>
    <row r="700" spans="22:23" x14ac:dyDescent="0.3">
      <c r="V700" t="s">
        <v>12</v>
      </c>
      <c r="W700">
        <v>441</v>
      </c>
    </row>
    <row r="701" spans="22:23" x14ac:dyDescent="0.3">
      <c r="V701" t="s">
        <v>12</v>
      </c>
      <c r="W701">
        <v>25</v>
      </c>
    </row>
    <row r="702" spans="22:23" x14ac:dyDescent="0.3">
      <c r="V702" t="s">
        <v>12</v>
      </c>
      <c r="W702">
        <v>127</v>
      </c>
    </row>
    <row r="703" spans="22:23" x14ac:dyDescent="0.3">
      <c r="V703" t="s">
        <v>12</v>
      </c>
      <c r="W703">
        <v>355</v>
      </c>
    </row>
    <row r="704" spans="22:23" x14ac:dyDescent="0.3">
      <c r="V704" t="s">
        <v>12</v>
      </c>
      <c r="W704">
        <v>44</v>
      </c>
    </row>
    <row r="705" spans="22:23" x14ac:dyDescent="0.3">
      <c r="V705" t="s">
        <v>12</v>
      </c>
      <c r="W705">
        <v>67</v>
      </c>
    </row>
    <row r="706" spans="22:23" x14ac:dyDescent="0.3">
      <c r="V706" t="s">
        <v>12</v>
      </c>
      <c r="W706">
        <v>1068</v>
      </c>
    </row>
    <row r="707" spans="22:23" x14ac:dyDescent="0.3">
      <c r="V707" t="s">
        <v>12</v>
      </c>
      <c r="W707">
        <v>424</v>
      </c>
    </row>
    <row r="708" spans="22:23" x14ac:dyDescent="0.3">
      <c r="V708" t="s">
        <v>12</v>
      </c>
      <c r="W708">
        <v>151</v>
      </c>
    </row>
    <row r="709" spans="22:23" x14ac:dyDescent="0.3">
      <c r="V709" t="s">
        <v>12</v>
      </c>
      <c r="W709">
        <v>1608</v>
      </c>
    </row>
    <row r="710" spans="22:23" x14ac:dyDescent="0.3">
      <c r="V710" t="s">
        <v>12</v>
      </c>
      <c r="W710">
        <v>941</v>
      </c>
    </row>
    <row r="711" spans="22:23" x14ac:dyDescent="0.3">
      <c r="V711" t="s">
        <v>12</v>
      </c>
      <c r="W711">
        <v>1</v>
      </c>
    </row>
    <row r="712" spans="22:23" x14ac:dyDescent="0.3">
      <c r="V712" t="s">
        <v>12</v>
      </c>
      <c r="W712">
        <v>40</v>
      </c>
    </row>
    <row r="713" spans="22:23" x14ac:dyDescent="0.3">
      <c r="V713" t="s">
        <v>12</v>
      </c>
      <c r="W713">
        <v>3015</v>
      </c>
    </row>
    <row r="714" spans="22:23" x14ac:dyDescent="0.3">
      <c r="V714" t="s">
        <v>12</v>
      </c>
      <c r="W714">
        <v>435</v>
      </c>
    </row>
    <row r="715" spans="22:23" x14ac:dyDescent="0.3">
      <c r="V715" t="s">
        <v>12</v>
      </c>
      <c r="W715">
        <v>714</v>
      </c>
    </row>
    <row r="716" spans="22:23" x14ac:dyDescent="0.3">
      <c r="V716" t="s">
        <v>12</v>
      </c>
      <c r="W716">
        <v>5497</v>
      </c>
    </row>
    <row r="717" spans="22:23" x14ac:dyDescent="0.3">
      <c r="V717" t="s">
        <v>12</v>
      </c>
      <c r="W717">
        <v>418</v>
      </c>
    </row>
    <row r="718" spans="22:23" x14ac:dyDescent="0.3">
      <c r="V718" t="s">
        <v>12</v>
      </c>
      <c r="W718">
        <v>1439</v>
      </c>
    </row>
    <row r="719" spans="22:23" x14ac:dyDescent="0.3">
      <c r="V719" t="s">
        <v>12</v>
      </c>
      <c r="W719">
        <v>15</v>
      </c>
    </row>
    <row r="720" spans="22:23" x14ac:dyDescent="0.3">
      <c r="V720" t="s">
        <v>12</v>
      </c>
      <c r="W720">
        <v>1999</v>
      </c>
    </row>
    <row r="721" spans="22:23" x14ac:dyDescent="0.3">
      <c r="V721" t="s">
        <v>12</v>
      </c>
      <c r="W721">
        <v>118</v>
      </c>
    </row>
    <row r="722" spans="22:23" x14ac:dyDescent="0.3">
      <c r="V722" t="s">
        <v>12</v>
      </c>
      <c r="W722">
        <v>162</v>
      </c>
    </row>
    <row r="723" spans="22:23" x14ac:dyDescent="0.3">
      <c r="V723" t="s">
        <v>12</v>
      </c>
      <c r="W723">
        <v>83</v>
      </c>
    </row>
    <row r="724" spans="22:23" x14ac:dyDescent="0.3">
      <c r="V724" t="s">
        <v>12</v>
      </c>
      <c r="W724">
        <v>747</v>
      </c>
    </row>
    <row r="725" spans="22:23" x14ac:dyDescent="0.3">
      <c r="V725" t="s">
        <v>12</v>
      </c>
      <c r="W725">
        <v>84</v>
      </c>
    </row>
    <row r="726" spans="22:23" x14ac:dyDescent="0.3">
      <c r="V726" t="s">
        <v>12</v>
      </c>
      <c r="W726">
        <v>91</v>
      </c>
    </row>
    <row r="727" spans="22:23" x14ac:dyDescent="0.3">
      <c r="V727" t="s">
        <v>12</v>
      </c>
      <c r="W727">
        <v>792</v>
      </c>
    </row>
    <row r="728" spans="22:23" x14ac:dyDescent="0.3">
      <c r="V728" t="s">
        <v>12</v>
      </c>
      <c r="W728">
        <v>32</v>
      </c>
    </row>
    <row r="729" spans="22:23" x14ac:dyDescent="0.3">
      <c r="V729" t="s">
        <v>12</v>
      </c>
      <c r="W729">
        <v>186</v>
      </c>
    </row>
    <row r="730" spans="22:23" x14ac:dyDescent="0.3">
      <c r="V730" t="s">
        <v>12</v>
      </c>
      <c r="W730">
        <v>605</v>
      </c>
    </row>
    <row r="731" spans="22:23" x14ac:dyDescent="0.3">
      <c r="V731" t="s">
        <v>12</v>
      </c>
      <c r="W731">
        <v>1</v>
      </c>
    </row>
    <row r="732" spans="22:23" x14ac:dyDescent="0.3">
      <c r="V732" t="s">
        <v>12</v>
      </c>
      <c r="W732">
        <v>31</v>
      </c>
    </row>
    <row r="733" spans="22:23" x14ac:dyDescent="0.3">
      <c r="V733" t="s">
        <v>12</v>
      </c>
      <c r="W733">
        <v>1181</v>
      </c>
    </row>
    <row r="734" spans="22:23" x14ac:dyDescent="0.3">
      <c r="V734" t="s">
        <v>12</v>
      </c>
      <c r="W734">
        <v>39</v>
      </c>
    </row>
    <row r="735" spans="22:23" x14ac:dyDescent="0.3">
      <c r="V735" t="s">
        <v>12</v>
      </c>
      <c r="W735">
        <v>46</v>
      </c>
    </row>
    <row r="736" spans="22:23" x14ac:dyDescent="0.3">
      <c r="V736" t="s">
        <v>12</v>
      </c>
      <c r="W736">
        <v>105</v>
      </c>
    </row>
    <row r="737" spans="22:23" x14ac:dyDescent="0.3">
      <c r="V737" t="s">
        <v>12</v>
      </c>
      <c r="W737">
        <v>535</v>
      </c>
    </row>
    <row r="738" spans="22:23" x14ac:dyDescent="0.3">
      <c r="V738" t="s">
        <v>12</v>
      </c>
      <c r="W738">
        <v>16</v>
      </c>
    </row>
    <row r="739" spans="22:23" x14ac:dyDescent="0.3">
      <c r="V739" t="s">
        <v>12</v>
      </c>
      <c r="W739">
        <v>575</v>
      </c>
    </row>
    <row r="740" spans="22:23" x14ac:dyDescent="0.3">
      <c r="V740" t="s">
        <v>12</v>
      </c>
      <c r="W740">
        <v>1120</v>
      </c>
    </row>
    <row r="741" spans="22:23" x14ac:dyDescent="0.3">
      <c r="V741" t="s">
        <v>12</v>
      </c>
      <c r="W741">
        <v>113</v>
      </c>
    </row>
    <row r="742" spans="22:23" x14ac:dyDescent="0.3">
      <c r="V742" t="s">
        <v>12</v>
      </c>
      <c r="W742">
        <v>1538</v>
      </c>
    </row>
    <row r="743" spans="22:23" x14ac:dyDescent="0.3">
      <c r="V743" t="s">
        <v>12</v>
      </c>
      <c r="W743">
        <v>9</v>
      </c>
    </row>
    <row r="744" spans="22:23" x14ac:dyDescent="0.3">
      <c r="V744" t="s">
        <v>12</v>
      </c>
      <c r="W744">
        <v>554</v>
      </c>
    </row>
    <row r="745" spans="22:23" x14ac:dyDescent="0.3">
      <c r="V745" t="s">
        <v>12</v>
      </c>
      <c r="W745">
        <v>648</v>
      </c>
    </row>
    <row r="746" spans="22:23" x14ac:dyDescent="0.3">
      <c r="V746" t="s">
        <v>12</v>
      </c>
      <c r="W746">
        <v>21</v>
      </c>
    </row>
    <row r="747" spans="22:23" x14ac:dyDescent="0.3">
      <c r="V747" t="s">
        <v>12</v>
      </c>
      <c r="W747">
        <v>54</v>
      </c>
    </row>
    <row r="748" spans="22:23" x14ac:dyDescent="0.3">
      <c r="V748" t="s">
        <v>12</v>
      </c>
      <c r="W748">
        <v>120</v>
      </c>
    </row>
    <row r="749" spans="22:23" x14ac:dyDescent="0.3">
      <c r="V749" t="s">
        <v>12</v>
      </c>
      <c r="W749">
        <v>579</v>
      </c>
    </row>
    <row r="750" spans="22:23" x14ac:dyDescent="0.3">
      <c r="V750" t="s">
        <v>12</v>
      </c>
      <c r="W750">
        <v>2072</v>
      </c>
    </row>
    <row r="751" spans="22:23" x14ac:dyDescent="0.3">
      <c r="V751" t="s">
        <v>12</v>
      </c>
      <c r="W751">
        <v>0</v>
      </c>
    </row>
    <row r="752" spans="22:23" x14ac:dyDescent="0.3">
      <c r="V752" t="s">
        <v>12</v>
      </c>
      <c r="W752">
        <v>1796</v>
      </c>
    </row>
    <row r="753" spans="22:23" x14ac:dyDescent="0.3">
      <c r="V753" t="s">
        <v>12</v>
      </c>
      <c r="W753">
        <v>62</v>
      </c>
    </row>
    <row r="754" spans="22:23" x14ac:dyDescent="0.3">
      <c r="V754" t="s">
        <v>12</v>
      </c>
      <c r="W754">
        <v>347</v>
      </c>
    </row>
    <row r="755" spans="22:23" x14ac:dyDescent="0.3">
      <c r="V755" t="s">
        <v>12</v>
      </c>
      <c r="W755">
        <v>19</v>
      </c>
    </row>
    <row r="756" spans="22:23" x14ac:dyDescent="0.3">
      <c r="V756" t="s">
        <v>12</v>
      </c>
      <c r="W756">
        <v>1258</v>
      </c>
    </row>
    <row r="757" spans="22:23" x14ac:dyDescent="0.3">
      <c r="V757" t="s">
        <v>12</v>
      </c>
      <c r="W757">
        <v>362</v>
      </c>
    </row>
    <row r="758" spans="22:23" x14ac:dyDescent="0.3">
      <c r="V758" t="s">
        <v>12</v>
      </c>
      <c r="W758">
        <v>133</v>
      </c>
    </row>
    <row r="759" spans="22:23" x14ac:dyDescent="0.3">
      <c r="V759" t="s">
        <v>12</v>
      </c>
      <c r="W759">
        <v>846</v>
      </c>
    </row>
    <row r="760" spans="22:23" x14ac:dyDescent="0.3">
      <c r="V760" t="s">
        <v>12</v>
      </c>
      <c r="W760">
        <v>10</v>
      </c>
    </row>
    <row r="761" spans="22:23" x14ac:dyDescent="0.3">
      <c r="V761" t="s">
        <v>12</v>
      </c>
      <c r="W761">
        <v>191</v>
      </c>
    </row>
    <row r="762" spans="22:23" x14ac:dyDescent="0.3">
      <c r="V762" t="s">
        <v>12</v>
      </c>
      <c r="W762">
        <v>1979</v>
      </c>
    </row>
    <row r="763" spans="22:23" x14ac:dyDescent="0.3">
      <c r="V763" t="s">
        <v>12</v>
      </c>
      <c r="W763">
        <v>63</v>
      </c>
    </row>
    <row r="764" spans="22:23" x14ac:dyDescent="0.3">
      <c r="V764" t="s">
        <v>12</v>
      </c>
      <c r="W764">
        <v>6080</v>
      </c>
    </row>
    <row r="765" spans="22:23" x14ac:dyDescent="0.3">
      <c r="V765" t="s">
        <v>12</v>
      </c>
      <c r="W765">
        <v>80</v>
      </c>
    </row>
    <row r="766" spans="22:23" x14ac:dyDescent="0.3">
      <c r="V766" t="s">
        <v>12</v>
      </c>
      <c r="W766">
        <v>9</v>
      </c>
    </row>
    <row r="767" spans="22:23" x14ac:dyDescent="0.3">
      <c r="V767" t="s">
        <v>12</v>
      </c>
      <c r="W767">
        <v>1784</v>
      </c>
    </row>
    <row r="768" spans="22:23" x14ac:dyDescent="0.3">
      <c r="V768" t="s">
        <v>12</v>
      </c>
      <c r="W768">
        <v>243</v>
      </c>
    </row>
    <row r="769" spans="22:23" x14ac:dyDescent="0.3">
      <c r="V769" t="s">
        <v>12</v>
      </c>
      <c r="W769">
        <v>1296</v>
      </c>
    </row>
    <row r="770" spans="22:23" x14ac:dyDescent="0.3">
      <c r="V770" t="s">
        <v>12</v>
      </c>
      <c r="W770">
        <v>77</v>
      </c>
    </row>
    <row r="771" spans="22:23" x14ac:dyDescent="0.3">
      <c r="V771" t="s">
        <v>12</v>
      </c>
      <c r="W771">
        <v>395</v>
      </c>
    </row>
    <row r="772" spans="22:23" x14ac:dyDescent="0.3">
      <c r="V772" t="s">
        <v>12</v>
      </c>
      <c r="W772">
        <v>49</v>
      </c>
    </row>
    <row r="773" spans="22:23" x14ac:dyDescent="0.3">
      <c r="V773" t="s">
        <v>12</v>
      </c>
      <c r="W773">
        <v>180</v>
      </c>
    </row>
    <row r="774" spans="22:23" x14ac:dyDescent="0.3">
      <c r="V774" t="s">
        <v>12</v>
      </c>
      <c r="W774">
        <v>2690</v>
      </c>
    </row>
    <row r="775" spans="22:23" x14ac:dyDescent="0.3">
      <c r="V775" t="s">
        <v>12</v>
      </c>
      <c r="W775">
        <v>2779</v>
      </c>
    </row>
    <row r="776" spans="22:23" x14ac:dyDescent="0.3">
      <c r="V776" t="s">
        <v>12</v>
      </c>
      <c r="W776">
        <v>92</v>
      </c>
    </row>
    <row r="777" spans="22:23" x14ac:dyDescent="0.3">
      <c r="V777" t="s">
        <v>12</v>
      </c>
      <c r="W777">
        <v>1028</v>
      </c>
    </row>
    <row r="778" spans="22:23" x14ac:dyDescent="0.3">
      <c r="V778" t="s">
        <v>12</v>
      </c>
      <c r="W778">
        <v>26</v>
      </c>
    </row>
    <row r="779" spans="22:23" x14ac:dyDescent="0.3">
      <c r="V779" t="s">
        <v>12</v>
      </c>
      <c r="W779">
        <v>1790</v>
      </c>
    </row>
    <row r="780" spans="22:23" x14ac:dyDescent="0.3">
      <c r="V780" t="s">
        <v>12</v>
      </c>
      <c r="W780">
        <v>37</v>
      </c>
    </row>
    <row r="781" spans="22:23" x14ac:dyDescent="0.3">
      <c r="V781" t="s">
        <v>12</v>
      </c>
      <c r="W781">
        <v>35</v>
      </c>
    </row>
    <row r="782" spans="22:23" x14ac:dyDescent="0.3">
      <c r="V782" t="s">
        <v>12</v>
      </c>
      <c r="W782">
        <v>558</v>
      </c>
    </row>
    <row r="783" spans="22:23" x14ac:dyDescent="0.3">
      <c r="V783" t="s">
        <v>12</v>
      </c>
      <c r="W783">
        <v>64</v>
      </c>
    </row>
    <row r="784" spans="22:23" x14ac:dyDescent="0.3">
      <c r="V784" t="s">
        <v>12</v>
      </c>
      <c r="W784">
        <v>245</v>
      </c>
    </row>
    <row r="785" spans="22:23" x14ac:dyDescent="0.3">
      <c r="V785" t="s">
        <v>12</v>
      </c>
      <c r="W785">
        <v>71</v>
      </c>
    </row>
    <row r="786" spans="22:23" x14ac:dyDescent="0.3">
      <c r="V786" t="s">
        <v>12</v>
      </c>
      <c r="W786">
        <v>42</v>
      </c>
    </row>
    <row r="787" spans="22:23" x14ac:dyDescent="0.3">
      <c r="V787" t="s">
        <v>12</v>
      </c>
      <c r="W787">
        <v>156</v>
      </c>
    </row>
    <row r="788" spans="22:23" x14ac:dyDescent="0.3">
      <c r="V788" t="s">
        <v>12</v>
      </c>
      <c r="W788">
        <v>1368</v>
      </c>
    </row>
    <row r="789" spans="22:23" x14ac:dyDescent="0.3">
      <c r="V789" t="s">
        <v>12</v>
      </c>
      <c r="W789">
        <v>102</v>
      </c>
    </row>
    <row r="790" spans="22:23" x14ac:dyDescent="0.3">
      <c r="V790" t="s">
        <v>12</v>
      </c>
      <c r="W790">
        <v>86</v>
      </c>
    </row>
    <row r="791" spans="22:23" x14ac:dyDescent="0.3">
      <c r="V791" t="s">
        <v>12</v>
      </c>
      <c r="W791">
        <v>253</v>
      </c>
    </row>
    <row r="792" spans="22:23" x14ac:dyDescent="0.3">
      <c r="V792" t="s">
        <v>12</v>
      </c>
      <c r="W792">
        <v>157</v>
      </c>
    </row>
    <row r="793" spans="22:23" x14ac:dyDescent="0.3">
      <c r="V793" t="s">
        <v>12</v>
      </c>
      <c r="W793">
        <v>183</v>
      </c>
    </row>
    <row r="794" spans="22:23" x14ac:dyDescent="0.3">
      <c r="V794" t="s">
        <v>12</v>
      </c>
      <c r="W794">
        <v>82</v>
      </c>
    </row>
    <row r="795" spans="22:23" x14ac:dyDescent="0.3">
      <c r="V795" t="s">
        <v>12</v>
      </c>
      <c r="W795">
        <v>1</v>
      </c>
    </row>
    <row r="796" spans="22:23" x14ac:dyDescent="0.3">
      <c r="V796" t="s">
        <v>12</v>
      </c>
      <c r="W796">
        <v>1198</v>
      </c>
    </row>
    <row r="797" spans="22:23" x14ac:dyDescent="0.3">
      <c r="V797" t="s">
        <v>12</v>
      </c>
      <c r="W797">
        <v>648</v>
      </c>
    </row>
    <row r="798" spans="22:23" x14ac:dyDescent="0.3">
      <c r="V798" t="s">
        <v>12</v>
      </c>
      <c r="W798">
        <v>64</v>
      </c>
    </row>
    <row r="799" spans="22:23" x14ac:dyDescent="0.3">
      <c r="V799" t="s">
        <v>12</v>
      </c>
      <c r="W799">
        <v>62</v>
      </c>
    </row>
    <row r="800" spans="22:23" x14ac:dyDescent="0.3">
      <c r="V800" t="s">
        <v>12</v>
      </c>
      <c r="W800">
        <v>750</v>
      </c>
    </row>
    <row r="801" spans="22:23" x14ac:dyDescent="0.3">
      <c r="V801" t="s">
        <v>12</v>
      </c>
      <c r="W801">
        <v>105</v>
      </c>
    </row>
    <row r="802" spans="22:23" x14ac:dyDescent="0.3">
      <c r="V802" t="s">
        <v>12</v>
      </c>
      <c r="W802">
        <v>2604</v>
      </c>
    </row>
    <row r="803" spans="22:23" x14ac:dyDescent="0.3">
      <c r="V803" t="s">
        <v>12</v>
      </c>
      <c r="W803">
        <v>65</v>
      </c>
    </row>
    <row r="804" spans="22:23" x14ac:dyDescent="0.3">
      <c r="V804" t="s">
        <v>12</v>
      </c>
      <c r="W804">
        <v>94</v>
      </c>
    </row>
    <row r="805" spans="22:23" x14ac:dyDescent="0.3">
      <c r="V805" t="s">
        <v>12</v>
      </c>
      <c r="W805">
        <v>257</v>
      </c>
    </row>
    <row r="806" spans="22:23" x14ac:dyDescent="0.3">
      <c r="V806" t="s">
        <v>12</v>
      </c>
      <c r="W806">
        <v>2928</v>
      </c>
    </row>
    <row r="807" spans="22:23" x14ac:dyDescent="0.3">
      <c r="V807" t="s">
        <v>12</v>
      </c>
      <c r="W807">
        <v>4697</v>
      </c>
    </row>
    <row r="808" spans="22:23" x14ac:dyDescent="0.3">
      <c r="V808" t="s">
        <v>12</v>
      </c>
      <c r="W808">
        <v>2915</v>
      </c>
    </row>
    <row r="809" spans="22:23" x14ac:dyDescent="0.3">
      <c r="V809" t="s">
        <v>12</v>
      </c>
      <c r="W809">
        <v>18</v>
      </c>
    </row>
    <row r="810" spans="22:23" x14ac:dyDescent="0.3">
      <c r="V810" t="s">
        <v>12</v>
      </c>
      <c r="W810">
        <v>602</v>
      </c>
    </row>
    <row r="811" spans="22:23" x14ac:dyDescent="0.3">
      <c r="V811" t="s">
        <v>12</v>
      </c>
      <c r="W811">
        <v>1</v>
      </c>
    </row>
    <row r="812" spans="22:23" x14ac:dyDescent="0.3">
      <c r="V812" t="s">
        <v>12</v>
      </c>
      <c r="W812">
        <v>3868</v>
      </c>
    </row>
    <row r="813" spans="22:23" x14ac:dyDescent="0.3">
      <c r="V813" t="s">
        <v>12</v>
      </c>
      <c r="W813">
        <v>504</v>
      </c>
    </row>
    <row r="814" spans="22:23" x14ac:dyDescent="0.3">
      <c r="V814" t="s">
        <v>12</v>
      </c>
      <c r="W814">
        <v>14</v>
      </c>
    </row>
    <row r="815" spans="22:23" x14ac:dyDescent="0.3">
      <c r="V815" t="s">
        <v>12</v>
      </c>
      <c r="W815">
        <v>750</v>
      </c>
    </row>
    <row r="816" spans="22:23" x14ac:dyDescent="0.3">
      <c r="V816" t="s">
        <v>12</v>
      </c>
      <c r="W816">
        <v>77</v>
      </c>
    </row>
    <row r="817" spans="22:23" x14ac:dyDescent="0.3">
      <c r="V817" t="s">
        <v>12</v>
      </c>
      <c r="W817">
        <v>752</v>
      </c>
    </row>
    <row r="818" spans="22:23" x14ac:dyDescent="0.3">
      <c r="V818" t="s">
        <v>12</v>
      </c>
      <c r="W818">
        <v>131</v>
      </c>
    </row>
    <row r="819" spans="22:23" x14ac:dyDescent="0.3">
      <c r="V819" t="s">
        <v>12</v>
      </c>
      <c r="W819">
        <v>87</v>
      </c>
    </row>
    <row r="820" spans="22:23" x14ac:dyDescent="0.3">
      <c r="V820" t="s">
        <v>12</v>
      </c>
      <c r="W820">
        <v>1063</v>
      </c>
    </row>
    <row r="821" spans="22:23" x14ac:dyDescent="0.3">
      <c r="V821" t="s">
        <v>12</v>
      </c>
      <c r="W821">
        <v>76</v>
      </c>
    </row>
    <row r="822" spans="22:23" x14ac:dyDescent="0.3">
      <c r="V822" t="s">
        <v>12</v>
      </c>
      <c r="W822">
        <v>4428</v>
      </c>
    </row>
    <row r="823" spans="22:23" x14ac:dyDescent="0.3">
      <c r="V823" t="s">
        <v>12</v>
      </c>
      <c r="W823">
        <v>58</v>
      </c>
    </row>
    <row r="824" spans="22:23" x14ac:dyDescent="0.3">
      <c r="V824" t="s">
        <v>12</v>
      </c>
      <c r="W824">
        <v>111</v>
      </c>
    </row>
    <row r="825" spans="22:23" x14ac:dyDescent="0.3">
      <c r="V825" t="s">
        <v>12</v>
      </c>
      <c r="W825">
        <v>2955</v>
      </c>
    </row>
    <row r="826" spans="22:23" x14ac:dyDescent="0.3">
      <c r="V826" t="s">
        <v>12</v>
      </c>
      <c r="W826">
        <v>1657</v>
      </c>
    </row>
    <row r="827" spans="22:23" x14ac:dyDescent="0.3">
      <c r="V827" t="s">
        <v>12</v>
      </c>
      <c r="W827">
        <v>926</v>
      </c>
    </row>
    <row r="828" spans="22:23" x14ac:dyDescent="0.3">
      <c r="V828" t="s">
        <v>12</v>
      </c>
      <c r="W828">
        <v>77</v>
      </c>
    </row>
    <row r="829" spans="22:23" x14ac:dyDescent="0.3">
      <c r="V829" t="s">
        <v>12</v>
      </c>
      <c r="W829">
        <v>1748</v>
      </c>
    </row>
    <row r="830" spans="22:23" x14ac:dyDescent="0.3">
      <c r="V830" t="s">
        <v>12</v>
      </c>
      <c r="W830">
        <v>79</v>
      </c>
    </row>
    <row r="831" spans="22:23" x14ac:dyDescent="0.3">
      <c r="V831" t="s">
        <v>12</v>
      </c>
      <c r="W831">
        <v>889</v>
      </c>
    </row>
    <row r="832" spans="22:23" x14ac:dyDescent="0.3">
      <c r="V832" t="s">
        <v>12</v>
      </c>
      <c r="W832">
        <v>56</v>
      </c>
    </row>
    <row r="833" spans="22:23" x14ac:dyDescent="0.3">
      <c r="V833" t="s">
        <v>12</v>
      </c>
      <c r="W833">
        <v>1</v>
      </c>
    </row>
    <row r="834" spans="22:23" x14ac:dyDescent="0.3">
      <c r="V834" t="s">
        <v>12</v>
      </c>
      <c r="W834">
        <v>83</v>
      </c>
    </row>
    <row r="835" spans="22:23" x14ac:dyDescent="0.3">
      <c r="V835" t="s">
        <v>12</v>
      </c>
      <c r="W835">
        <v>2025</v>
      </c>
    </row>
    <row r="836" spans="22:23" x14ac:dyDescent="0.3">
      <c r="V836" t="s">
        <v>12</v>
      </c>
      <c r="W836">
        <v>14</v>
      </c>
    </row>
    <row r="837" spans="22:23" x14ac:dyDescent="0.3">
      <c r="V837" t="s">
        <v>12</v>
      </c>
      <c r="W837">
        <v>656</v>
      </c>
    </row>
    <row r="838" spans="22:23" x14ac:dyDescent="0.3">
      <c r="V838" t="s">
        <v>12</v>
      </c>
      <c r="W838">
        <v>1596</v>
      </c>
    </row>
    <row r="839" spans="22:23" x14ac:dyDescent="0.3">
      <c r="V839" t="s">
        <v>12</v>
      </c>
      <c r="W839">
        <v>10</v>
      </c>
    </row>
    <row r="840" spans="22:23" x14ac:dyDescent="0.3">
      <c r="V840" t="s">
        <v>12</v>
      </c>
      <c r="W840">
        <v>1121</v>
      </c>
    </row>
    <row r="841" spans="22:23" x14ac:dyDescent="0.3">
      <c r="V841" t="s">
        <v>12</v>
      </c>
      <c r="W841">
        <v>15</v>
      </c>
    </row>
    <row r="842" spans="22:23" x14ac:dyDescent="0.3">
      <c r="V842" t="s">
        <v>12</v>
      </c>
      <c r="W842">
        <v>191</v>
      </c>
    </row>
    <row r="843" spans="22:23" x14ac:dyDescent="0.3">
      <c r="V843" t="s">
        <v>12</v>
      </c>
      <c r="W843">
        <v>16</v>
      </c>
    </row>
    <row r="844" spans="22:23" x14ac:dyDescent="0.3">
      <c r="V844" t="s">
        <v>12</v>
      </c>
      <c r="W844">
        <v>17</v>
      </c>
    </row>
    <row r="845" spans="22:23" x14ac:dyDescent="0.3">
      <c r="V845" t="s">
        <v>12</v>
      </c>
      <c r="W845">
        <v>34</v>
      </c>
    </row>
    <row r="846" spans="22:23" x14ac:dyDescent="0.3">
      <c r="V846" t="s">
        <v>12</v>
      </c>
      <c r="W846">
        <v>1</v>
      </c>
    </row>
    <row r="847" spans="22:23" x14ac:dyDescent="0.3">
      <c r="V847" t="s">
        <v>12</v>
      </c>
      <c r="W847">
        <v>1274</v>
      </c>
    </row>
    <row r="848" spans="22:23" x14ac:dyDescent="0.3">
      <c r="V848" t="s">
        <v>12</v>
      </c>
      <c r="W848">
        <v>210</v>
      </c>
    </row>
    <row r="849" spans="22:23" x14ac:dyDescent="0.3">
      <c r="V849" t="s">
        <v>12</v>
      </c>
      <c r="W849">
        <v>248</v>
      </c>
    </row>
    <row r="850" spans="22:23" x14ac:dyDescent="0.3">
      <c r="V850" t="s">
        <v>12</v>
      </c>
      <c r="W850">
        <v>513</v>
      </c>
    </row>
    <row r="851" spans="22:23" x14ac:dyDescent="0.3">
      <c r="V851" t="s">
        <v>12</v>
      </c>
      <c r="W851">
        <v>3410</v>
      </c>
    </row>
    <row r="852" spans="22:23" x14ac:dyDescent="0.3">
      <c r="V852" t="s">
        <v>12</v>
      </c>
      <c r="W852">
        <v>10</v>
      </c>
    </row>
    <row r="853" spans="22:23" x14ac:dyDescent="0.3">
      <c r="V853" t="s">
        <v>12</v>
      </c>
      <c r="W853">
        <v>2201</v>
      </c>
    </row>
    <row r="854" spans="22:23" x14ac:dyDescent="0.3">
      <c r="V854" t="s">
        <v>12</v>
      </c>
      <c r="W854">
        <v>676</v>
      </c>
    </row>
    <row r="855" spans="22:23" x14ac:dyDescent="0.3">
      <c r="V855" t="s">
        <v>12</v>
      </c>
      <c r="W855">
        <v>831</v>
      </c>
    </row>
    <row r="856" spans="22:23" x14ac:dyDescent="0.3">
      <c r="V856" t="s">
        <v>12</v>
      </c>
      <c r="W856">
        <v>859</v>
      </c>
    </row>
    <row r="857" spans="22:23" x14ac:dyDescent="0.3">
      <c r="V857" t="s">
        <v>12</v>
      </c>
      <c r="W857">
        <v>45</v>
      </c>
    </row>
    <row r="858" spans="22:23" x14ac:dyDescent="0.3">
      <c r="V858" t="s">
        <v>12</v>
      </c>
      <c r="W858">
        <v>6</v>
      </c>
    </row>
    <row r="859" spans="22:23" x14ac:dyDescent="0.3">
      <c r="V859" t="s">
        <v>12</v>
      </c>
      <c r="W859">
        <v>7</v>
      </c>
    </row>
    <row r="860" spans="22:23" x14ac:dyDescent="0.3">
      <c r="V860" t="s">
        <v>12</v>
      </c>
      <c r="W860">
        <v>31</v>
      </c>
    </row>
    <row r="861" spans="22:23" x14ac:dyDescent="0.3">
      <c r="V861" t="s">
        <v>12</v>
      </c>
      <c r="W861">
        <v>78</v>
      </c>
    </row>
    <row r="862" spans="22:23" x14ac:dyDescent="0.3">
      <c r="V862" t="s">
        <v>12</v>
      </c>
      <c r="W862">
        <v>1225</v>
      </c>
    </row>
    <row r="863" spans="22:23" x14ac:dyDescent="0.3">
      <c r="V863" t="s">
        <v>12</v>
      </c>
      <c r="W863">
        <v>1</v>
      </c>
    </row>
    <row r="864" spans="22:23" x14ac:dyDescent="0.3">
      <c r="V864" t="s">
        <v>12</v>
      </c>
      <c r="W864">
        <v>67</v>
      </c>
    </row>
    <row r="865" spans="22:23" x14ac:dyDescent="0.3">
      <c r="V865" t="s">
        <v>12</v>
      </c>
      <c r="W865">
        <v>19</v>
      </c>
    </row>
    <row r="866" spans="22:23" x14ac:dyDescent="0.3">
      <c r="V866" t="s">
        <v>12</v>
      </c>
      <c r="W866">
        <v>2108</v>
      </c>
    </row>
    <row r="867" spans="22:23" x14ac:dyDescent="0.3">
      <c r="V867" t="s">
        <v>12</v>
      </c>
      <c r="W867">
        <v>679</v>
      </c>
    </row>
    <row r="868" spans="22:23" x14ac:dyDescent="0.3">
      <c r="V868" t="s">
        <v>12</v>
      </c>
      <c r="W868">
        <v>36</v>
      </c>
    </row>
    <row r="869" spans="22:23" x14ac:dyDescent="0.3">
      <c r="V869" t="s">
        <v>12</v>
      </c>
      <c r="W869">
        <v>47</v>
      </c>
    </row>
    <row r="870" spans="22:23" x14ac:dyDescent="0.3">
      <c r="V870" t="s">
        <v>12</v>
      </c>
      <c r="W870">
        <v>70</v>
      </c>
    </row>
    <row r="871" spans="22:23" x14ac:dyDescent="0.3">
      <c r="V871" t="s">
        <v>12</v>
      </c>
      <c r="W871">
        <v>154</v>
      </c>
    </row>
    <row r="872" spans="22:23" x14ac:dyDescent="0.3">
      <c r="V872" t="s">
        <v>12</v>
      </c>
      <c r="W872">
        <v>22</v>
      </c>
    </row>
    <row r="873" spans="22:23" x14ac:dyDescent="0.3">
      <c r="V873" t="s">
        <v>12</v>
      </c>
      <c r="W873">
        <v>1758</v>
      </c>
    </row>
    <row r="874" spans="22:23" x14ac:dyDescent="0.3">
      <c r="V874" t="s">
        <v>12</v>
      </c>
      <c r="W874">
        <v>94</v>
      </c>
    </row>
    <row r="875" spans="22:23" x14ac:dyDescent="0.3">
      <c r="V875" t="s">
        <v>12</v>
      </c>
      <c r="W875">
        <v>33</v>
      </c>
    </row>
    <row r="876" spans="22:23" x14ac:dyDescent="0.3">
      <c r="V876" t="s">
        <v>12</v>
      </c>
      <c r="W876">
        <v>1</v>
      </c>
    </row>
    <row r="877" spans="22:23" x14ac:dyDescent="0.3">
      <c r="V877" t="s">
        <v>12</v>
      </c>
      <c r="W877">
        <v>31</v>
      </c>
    </row>
    <row r="878" spans="22:23" x14ac:dyDescent="0.3">
      <c r="V878" t="s">
        <v>12</v>
      </c>
      <c r="W878">
        <v>35</v>
      </c>
    </row>
    <row r="879" spans="22:23" x14ac:dyDescent="0.3">
      <c r="V879" t="s">
        <v>12</v>
      </c>
      <c r="W879">
        <v>63</v>
      </c>
    </row>
    <row r="880" spans="22:23" x14ac:dyDescent="0.3">
      <c r="V880" t="s">
        <v>12</v>
      </c>
      <c r="W880">
        <v>526</v>
      </c>
    </row>
    <row r="881" spans="22:23" x14ac:dyDescent="0.3">
      <c r="V881" t="s">
        <v>12</v>
      </c>
      <c r="W881">
        <v>121</v>
      </c>
    </row>
    <row r="882" spans="22:23" x14ac:dyDescent="0.3">
      <c r="V882" t="s">
        <v>12</v>
      </c>
      <c r="W882">
        <v>67</v>
      </c>
    </row>
    <row r="883" spans="22:23" x14ac:dyDescent="0.3">
      <c r="V883" t="s">
        <v>12</v>
      </c>
      <c r="W883">
        <v>57</v>
      </c>
    </row>
    <row r="884" spans="22:23" x14ac:dyDescent="0.3">
      <c r="V884" t="s">
        <v>12</v>
      </c>
      <c r="W884">
        <v>1229</v>
      </c>
    </row>
    <row r="885" spans="22:23" x14ac:dyDescent="0.3">
      <c r="V885" t="s">
        <v>12</v>
      </c>
      <c r="W885">
        <v>12</v>
      </c>
    </row>
    <row r="886" spans="22:23" x14ac:dyDescent="0.3">
      <c r="V886" t="s">
        <v>12</v>
      </c>
      <c r="W886">
        <v>452</v>
      </c>
    </row>
    <row r="887" spans="22:23" x14ac:dyDescent="0.3">
      <c r="V887" t="s">
        <v>12</v>
      </c>
      <c r="W887">
        <v>1886</v>
      </c>
    </row>
    <row r="888" spans="22:23" x14ac:dyDescent="0.3">
      <c r="V888" t="s">
        <v>12</v>
      </c>
      <c r="W888">
        <v>1825</v>
      </c>
    </row>
    <row r="889" spans="22:23" x14ac:dyDescent="0.3">
      <c r="V889" t="s">
        <v>12</v>
      </c>
      <c r="W889">
        <v>31</v>
      </c>
    </row>
    <row r="890" spans="22:23" x14ac:dyDescent="0.3">
      <c r="V890" t="s">
        <v>12</v>
      </c>
      <c r="W890">
        <v>107</v>
      </c>
    </row>
    <row r="891" spans="22:23" x14ac:dyDescent="0.3">
      <c r="V891" t="s">
        <v>12</v>
      </c>
      <c r="W891">
        <v>27</v>
      </c>
    </row>
    <row r="892" spans="22:23" x14ac:dyDescent="0.3">
      <c r="V892" t="s">
        <v>12</v>
      </c>
      <c r="W892">
        <v>1221</v>
      </c>
    </row>
    <row r="893" spans="22:23" x14ac:dyDescent="0.3">
      <c r="V893" t="s">
        <v>12</v>
      </c>
      <c r="W893">
        <v>1</v>
      </c>
    </row>
    <row r="894" spans="22:23" x14ac:dyDescent="0.3">
      <c r="V894" t="s">
        <v>12</v>
      </c>
      <c r="W894">
        <v>16</v>
      </c>
    </row>
    <row r="895" spans="22:23" x14ac:dyDescent="0.3">
      <c r="V895" t="s">
        <v>12</v>
      </c>
      <c r="W895">
        <v>41</v>
      </c>
    </row>
    <row r="896" spans="22:23" x14ac:dyDescent="0.3">
      <c r="V896" t="s">
        <v>12</v>
      </c>
      <c r="W896">
        <v>523</v>
      </c>
    </row>
    <row r="897" spans="22:23" x14ac:dyDescent="0.3">
      <c r="V897" t="s">
        <v>12</v>
      </c>
      <c r="W897">
        <v>141</v>
      </c>
    </row>
    <row r="898" spans="22:23" x14ac:dyDescent="0.3">
      <c r="V898" t="s">
        <v>12</v>
      </c>
      <c r="W898">
        <v>52</v>
      </c>
    </row>
    <row r="899" spans="22:23" x14ac:dyDescent="0.3">
      <c r="V899" t="s">
        <v>12</v>
      </c>
      <c r="W899">
        <v>225</v>
      </c>
    </row>
    <row r="900" spans="22:23" x14ac:dyDescent="0.3">
      <c r="V900" t="s">
        <v>12</v>
      </c>
      <c r="W900">
        <v>38</v>
      </c>
    </row>
    <row r="901" spans="22:23" x14ac:dyDescent="0.3">
      <c r="V901" t="s">
        <v>12</v>
      </c>
      <c r="W901">
        <v>15</v>
      </c>
    </row>
    <row r="902" spans="22:23" x14ac:dyDescent="0.3">
      <c r="V902" t="s">
        <v>12</v>
      </c>
      <c r="W902">
        <v>37</v>
      </c>
    </row>
    <row r="903" spans="22:23" x14ac:dyDescent="0.3">
      <c r="V903" t="s">
        <v>12</v>
      </c>
      <c r="W903">
        <v>112</v>
      </c>
    </row>
    <row r="904" spans="22:23" x14ac:dyDescent="0.3">
      <c r="V904" t="s">
        <v>12</v>
      </c>
      <c r="W904">
        <v>21</v>
      </c>
    </row>
    <row r="905" spans="22:23" x14ac:dyDescent="0.3">
      <c r="V905" t="s">
        <v>12</v>
      </c>
      <c r="W905">
        <v>67</v>
      </c>
    </row>
    <row r="906" spans="22:23" x14ac:dyDescent="0.3">
      <c r="V906" t="s">
        <v>12</v>
      </c>
      <c r="W906">
        <v>78</v>
      </c>
    </row>
    <row r="907" spans="22:23" x14ac:dyDescent="0.3">
      <c r="V907" t="s">
        <v>12</v>
      </c>
      <c r="W907">
        <v>67</v>
      </c>
    </row>
    <row r="908" spans="22:23" x14ac:dyDescent="0.3">
      <c r="V908" t="s">
        <v>12</v>
      </c>
      <c r="W908">
        <v>263</v>
      </c>
    </row>
    <row r="909" spans="22:23" x14ac:dyDescent="0.3">
      <c r="V909" t="s">
        <v>12</v>
      </c>
      <c r="W909">
        <v>1691</v>
      </c>
    </row>
    <row r="910" spans="22:23" x14ac:dyDescent="0.3">
      <c r="V910" t="s">
        <v>12</v>
      </c>
      <c r="W910">
        <v>181</v>
      </c>
    </row>
    <row r="911" spans="22:23" x14ac:dyDescent="0.3">
      <c r="V911" t="s">
        <v>12</v>
      </c>
      <c r="W911">
        <v>13</v>
      </c>
    </row>
    <row r="912" spans="22:23" x14ac:dyDescent="0.3">
      <c r="V912" t="s">
        <v>12</v>
      </c>
      <c r="W912">
        <v>1</v>
      </c>
    </row>
    <row r="913" spans="22:23" x14ac:dyDescent="0.3">
      <c r="V913" t="s">
        <v>12</v>
      </c>
      <c r="W913">
        <v>21</v>
      </c>
    </row>
    <row r="914" spans="22:23" x14ac:dyDescent="0.3">
      <c r="V914" t="s">
        <v>12</v>
      </c>
      <c r="W914">
        <v>830</v>
      </c>
    </row>
    <row r="915" spans="22:23" x14ac:dyDescent="0.3">
      <c r="V915" t="s">
        <v>12</v>
      </c>
      <c r="W915">
        <v>130</v>
      </c>
    </row>
    <row r="916" spans="22:23" x14ac:dyDescent="0.3">
      <c r="V916" t="s">
        <v>12</v>
      </c>
      <c r="W916">
        <v>55</v>
      </c>
    </row>
    <row r="917" spans="22:23" x14ac:dyDescent="0.3">
      <c r="V917" t="s">
        <v>12</v>
      </c>
      <c r="W917">
        <v>114</v>
      </c>
    </row>
    <row r="918" spans="22:23" x14ac:dyDescent="0.3">
      <c r="V918" t="s">
        <v>12</v>
      </c>
      <c r="W918">
        <v>594</v>
      </c>
    </row>
    <row r="919" spans="22:23" x14ac:dyDescent="0.3">
      <c r="V919" t="s">
        <v>12</v>
      </c>
      <c r="W919">
        <v>24</v>
      </c>
    </row>
    <row r="920" spans="22:23" x14ac:dyDescent="0.3">
      <c r="V920" t="s">
        <v>12</v>
      </c>
      <c r="W920">
        <v>252</v>
      </c>
    </row>
    <row r="921" spans="22:23" x14ac:dyDescent="0.3">
      <c r="V921" t="s">
        <v>12</v>
      </c>
      <c r="W921">
        <v>67</v>
      </c>
    </row>
    <row r="922" spans="22:23" x14ac:dyDescent="0.3">
      <c r="V922" t="s">
        <v>12</v>
      </c>
      <c r="W922">
        <v>742</v>
      </c>
    </row>
    <row r="923" spans="22:23" x14ac:dyDescent="0.3">
      <c r="V923" t="s">
        <v>12</v>
      </c>
      <c r="W923">
        <v>75</v>
      </c>
    </row>
    <row r="924" spans="22:23" x14ac:dyDescent="0.3">
      <c r="V924" t="s">
        <v>12</v>
      </c>
      <c r="W924">
        <v>4405</v>
      </c>
    </row>
    <row r="925" spans="22:23" x14ac:dyDescent="0.3">
      <c r="V925" t="s">
        <v>12</v>
      </c>
      <c r="W925">
        <v>92</v>
      </c>
    </row>
    <row r="926" spans="22:23" x14ac:dyDescent="0.3">
      <c r="V926" t="s">
        <v>12</v>
      </c>
      <c r="W926">
        <v>64</v>
      </c>
    </row>
    <row r="927" spans="22:23" x14ac:dyDescent="0.3">
      <c r="V927" t="s">
        <v>12</v>
      </c>
      <c r="W927">
        <v>64</v>
      </c>
    </row>
    <row r="928" spans="22:23" x14ac:dyDescent="0.3">
      <c r="V928" t="s">
        <v>12</v>
      </c>
      <c r="W928">
        <v>842</v>
      </c>
    </row>
    <row r="929" spans="22:23" x14ac:dyDescent="0.3">
      <c r="V929" t="s">
        <v>12</v>
      </c>
      <c r="W929">
        <v>112</v>
      </c>
    </row>
    <row r="930" spans="22:23" x14ac:dyDescent="0.3">
      <c r="V930" t="s">
        <v>12</v>
      </c>
      <c r="W930">
        <v>374</v>
      </c>
    </row>
  </sheetData>
  <mergeCells count="2">
    <mergeCell ref="G11:I17"/>
    <mergeCell ref="G19:I27"/>
  </mergeCells>
  <conditionalFormatting sqref="A1:A1048141">
    <cfRule type="cellIs" dxfId="31" priority="21" operator="equal">
      <formula>"live"</formula>
    </cfRule>
    <cfRule type="cellIs" dxfId="30" priority="22" operator="equal">
      <formula>"canceled"</formula>
    </cfRule>
    <cfRule type="cellIs" dxfId="29" priority="23" operator="equal">
      <formula>"successful"</formula>
    </cfRule>
    <cfRule type="cellIs" dxfId="28" priority="24" operator="equal">
      <formula>"failed"</formula>
    </cfRule>
  </conditionalFormatting>
  <conditionalFormatting sqref="C1:C1047940">
    <cfRule type="cellIs" dxfId="27" priority="17" operator="equal">
      <formula>"live"</formula>
    </cfRule>
    <cfRule type="cellIs" dxfId="26" priority="18" operator="equal">
      <formula>"canceled"</formula>
    </cfRule>
    <cfRule type="cellIs" dxfId="25" priority="19" operator="equal">
      <formula>"successful"</formula>
    </cfRule>
    <cfRule type="cellIs" dxfId="24" priority="20" operator="equal">
      <formula>"failed"</formula>
    </cfRule>
  </conditionalFormatting>
  <conditionalFormatting sqref="H1">
    <cfRule type="cellIs" dxfId="23" priority="13" operator="equal">
      <formula>"live"</formula>
    </cfRule>
    <cfRule type="cellIs" dxfId="22" priority="14" operator="equal">
      <formula>"canceled"</formula>
    </cfRule>
    <cfRule type="cellIs" dxfId="21" priority="15" operator="equal">
      <formula>"successful"</formula>
    </cfRule>
    <cfRule type="cellIs" dxfId="20" priority="16" operator="equal">
      <formula>"failed"</formula>
    </cfRule>
  </conditionalFormatting>
  <conditionalFormatting sqref="I1:O1">
    <cfRule type="cellIs" dxfId="15" priority="9" operator="equal">
      <formula>"live"</formula>
    </cfRule>
    <cfRule type="cellIs" dxfId="14" priority="10" operator="equal">
      <formula>"canceled"</formula>
    </cfRule>
    <cfRule type="cellIs" dxfId="13" priority="11" operator="equal">
      <formula>"successful"</formula>
    </cfRule>
    <cfRule type="cellIs" dxfId="12" priority="12" operator="equal">
      <formula>"failed"</formula>
    </cfRule>
  </conditionalFormatting>
  <conditionalFormatting sqref="V1:V566 V931:V1048141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V567:V930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D7FA-4C1D-4474-8924-0293E0832687}">
  <dimension ref="A1:J1001"/>
  <sheetViews>
    <sheetView workbookViewId="0">
      <selection activeCell="E2" sqref="E2"/>
    </sheetView>
  </sheetViews>
  <sheetFormatPr defaultRowHeight="15.6" x14ac:dyDescent="0.3"/>
  <cols>
    <col min="1" max="1" width="11.296875" customWidth="1"/>
    <col min="2" max="2" width="11.19921875" bestFit="1" customWidth="1"/>
    <col min="3" max="3" width="13.59765625" style="15" customWidth="1"/>
    <col min="4" max="5" width="11.19921875" style="22" customWidth="1"/>
    <col min="6" max="6" width="11.19921875" style="20" customWidth="1"/>
    <col min="7" max="8" width="11.19921875" style="17" customWidth="1"/>
    <col min="9" max="9" width="11.19921875"/>
    <col min="10" max="10" width="13.69921875" customWidth="1"/>
  </cols>
  <sheetData>
    <row r="1" spans="1:10" ht="31.2" x14ac:dyDescent="0.3">
      <c r="A1" s="1" t="s">
        <v>6</v>
      </c>
      <c r="B1" s="1" t="s">
        <v>7</v>
      </c>
      <c r="C1" s="14" t="s">
        <v>2076</v>
      </c>
      <c r="D1" s="21" t="s">
        <v>2092</v>
      </c>
      <c r="E1" s="21" t="s">
        <v>2078</v>
      </c>
      <c r="F1" s="18" t="s">
        <v>2077</v>
      </c>
      <c r="G1" s="16" t="s">
        <v>2093</v>
      </c>
      <c r="H1" s="16" t="s">
        <v>2079</v>
      </c>
      <c r="I1" s="1" t="s">
        <v>2</v>
      </c>
      <c r="J1" s="1" t="s">
        <v>2101</v>
      </c>
    </row>
    <row r="2" spans="1:10" x14ac:dyDescent="0.3">
      <c r="A2">
        <v>1448690400</v>
      </c>
      <c r="B2">
        <v>1450159200</v>
      </c>
      <c r="C2" s="15">
        <f>(((A2/60)/60)/24)+DATE(1970,15,1)</f>
        <v>42760.25</v>
      </c>
      <c r="D2" s="22" t="str">
        <f t="shared" ref="D2:D65" si="0">TEXT(C2,"mmm")</f>
        <v>Jan</v>
      </c>
      <c r="E2" s="22">
        <f>YEAR(C2)</f>
        <v>2017</v>
      </c>
      <c r="F2" s="19">
        <f t="shared" ref="F2:F65" si="1">(((B2/60)/60)/24)+DATE(1970,15,1)</f>
        <v>42777.25</v>
      </c>
      <c r="G2" s="17" t="str">
        <f t="shared" ref="G2:G65" si="2">TEXT(F2,"mmm")</f>
        <v>Feb</v>
      </c>
      <c r="H2" s="17">
        <f>YEAR(F2)</f>
        <v>2017</v>
      </c>
      <c r="I2" t="s">
        <v>12</v>
      </c>
      <c r="J2" t="s">
        <v>2037</v>
      </c>
    </row>
    <row r="3" spans="1:10" x14ac:dyDescent="0.3">
      <c r="A3">
        <v>1408424400</v>
      </c>
      <c r="B3">
        <v>1408597200</v>
      </c>
      <c r="C3" s="15">
        <f t="shared" ref="C3:C66" si="3">(((A3/60)/60)/24)+DATE(1970,15,1)</f>
        <v>42294.208333333336</v>
      </c>
      <c r="D3" s="22" t="str">
        <f t="shared" si="0"/>
        <v>Oct</v>
      </c>
      <c r="E3" s="22">
        <f t="shared" ref="E3:E66" si="4">YEAR(C3)</f>
        <v>2015</v>
      </c>
      <c r="F3" s="19">
        <f t="shared" si="1"/>
        <v>42296.208333333336</v>
      </c>
      <c r="G3" s="17" t="str">
        <f t="shared" si="2"/>
        <v>Oct</v>
      </c>
      <c r="H3" s="17">
        <f t="shared" ref="H3:H66" si="5">YEAR(F3)</f>
        <v>2015</v>
      </c>
      <c r="I3" t="s">
        <v>18</v>
      </c>
      <c r="J3" t="s">
        <v>2039</v>
      </c>
    </row>
    <row r="4" spans="1:10" x14ac:dyDescent="0.3">
      <c r="A4">
        <v>1384668000</v>
      </c>
      <c r="B4">
        <v>1384840800</v>
      </c>
      <c r="C4" s="15">
        <f t="shared" si="3"/>
        <v>42019.25</v>
      </c>
      <c r="D4" s="22" t="str">
        <f t="shared" si="0"/>
        <v>Jan</v>
      </c>
      <c r="E4" s="22">
        <f t="shared" si="4"/>
        <v>2015</v>
      </c>
      <c r="F4" s="19">
        <f t="shared" si="1"/>
        <v>42021.25</v>
      </c>
      <c r="G4" s="17" t="str">
        <f t="shared" si="2"/>
        <v>Jan</v>
      </c>
      <c r="H4" s="17">
        <f t="shared" si="5"/>
        <v>2015</v>
      </c>
      <c r="I4" t="s">
        <v>18</v>
      </c>
      <c r="J4" t="s">
        <v>2041</v>
      </c>
    </row>
    <row r="5" spans="1:10" x14ac:dyDescent="0.3">
      <c r="A5">
        <v>1565499600</v>
      </c>
      <c r="B5">
        <v>1568955600</v>
      </c>
      <c r="C5" s="15">
        <f t="shared" si="3"/>
        <v>44112.208333333328</v>
      </c>
      <c r="D5" s="22" t="str">
        <f t="shared" si="0"/>
        <v>Oct</v>
      </c>
      <c r="E5" s="22">
        <f t="shared" si="4"/>
        <v>2020</v>
      </c>
      <c r="F5" s="19">
        <f t="shared" si="1"/>
        <v>44152.208333333328</v>
      </c>
      <c r="G5" s="17" t="str">
        <f t="shared" si="2"/>
        <v>Nov</v>
      </c>
      <c r="H5" s="17">
        <f t="shared" si="5"/>
        <v>2020</v>
      </c>
      <c r="I5" t="s">
        <v>12</v>
      </c>
      <c r="J5" t="s">
        <v>2039</v>
      </c>
    </row>
    <row r="6" spans="1:10" x14ac:dyDescent="0.3">
      <c r="A6">
        <v>1547964000</v>
      </c>
      <c r="B6">
        <v>1548309600</v>
      </c>
      <c r="C6" s="15">
        <f t="shared" si="3"/>
        <v>43909.25</v>
      </c>
      <c r="D6" s="22" t="str">
        <f t="shared" si="0"/>
        <v>Mar</v>
      </c>
      <c r="E6" s="22">
        <f t="shared" si="4"/>
        <v>2020</v>
      </c>
      <c r="F6" s="19">
        <f t="shared" si="1"/>
        <v>43913.25</v>
      </c>
      <c r="G6" s="17" t="str">
        <f t="shared" si="2"/>
        <v>Mar</v>
      </c>
      <c r="H6" s="17">
        <f t="shared" si="5"/>
        <v>2020</v>
      </c>
      <c r="I6" t="s">
        <v>12</v>
      </c>
      <c r="J6" t="s">
        <v>2043</v>
      </c>
    </row>
    <row r="7" spans="1:10" x14ac:dyDescent="0.3">
      <c r="A7">
        <v>1346130000</v>
      </c>
      <c r="B7">
        <v>1347080400</v>
      </c>
      <c r="C7" s="15">
        <f t="shared" si="3"/>
        <v>41573.208333333336</v>
      </c>
      <c r="D7" s="22" t="str">
        <f t="shared" si="0"/>
        <v>Oct</v>
      </c>
      <c r="E7" s="22">
        <f t="shared" si="4"/>
        <v>2013</v>
      </c>
      <c r="F7" s="19">
        <f t="shared" si="1"/>
        <v>41584.208333333336</v>
      </c>
      <c r="G7" s="17" t="str">
        <f t="shared" si="2"/>
        <v>Nov</v>
      </c>
      <c r="H7" s="17">
        <f t="shared" si="5"/>
        <v>2013</v>
      </c>
      <c r="I7" t="s">
        <v>18</v>
      </c>
      <c r="J7" t="s">
        <v>2043</v>
      </c>
    </row>
    <row r="8" spans="1:10" x14ac:dyDescent="0.3">
      <c r="A8">
        <v>1505278800</v>
      </c>
      <c r="B8">
        <v>1505365200</v>
      </c>
      <c r="C8" s="15">
        <f t="shared" si="3"/>
        <v>43415.208333333328</v>
      </c>
      <c r="D8" s="22" t="str">
        <f t="shared" si="0"/>
        <v>Nov</v>
      </c>
      <c r="E8" s="22">
        <f t="shared" si="4"/>
        <v>2018</v>
      </c>
      <c r="F8" s="19">
        <f t="shared" si="1"/>
        <v>43416.208333333328</v>
      </c>
      <c r="G8" s="17" t="str">
        <f t="shared" si="2"/>
        <v>Nov</v>
      </c>
      <c r="H8" s="17">
        <f t="shared" si="5"/>
        <v>2018</v>
      </c>
      <c r="I8" t="s">
        <v>12</v>
      </c>
      <c r="J8" t="s">
        <v>2045</v>
      </c>
    </row>
    <row r="9" spans="1:10" x14ac:dyDescent="0.3">
      <c r="A9">
        <v>1439442000</v>
      </c>
      <c r="B9">
        <v>1439614800</v>
      </c>
      <c r="C9" s="15">
        <f t="shared" si="3"/>
        <v>42653.208333333328</v>
      </c>
      <c r="D9" s="22" t="str">
        <f t="shared" si="0"/>
        <v>Oct</v>
      </c>
      <c r="E9" s="22">
        <f t="shared" si="4"/>
        <v>2016</v>
      </c>
      <c r="F9" s="19">
        <f t="shared" si="1"/>
        <v>42655.208333333328</v>
      </c>
      <c r="G9" s="17" t="str">
        <f t="shared" si="2"/>
        <v>Oct</v>
      </c>
      <c r="H9" s="17">
        <f t="shared" si="5"/>
        <v>2016</v>
      </c>
      <c r="I9" t="s">
        <v>18</v>
      </c>
      <c r="J9" t="s">
        <v>2043</v>
      </c>
    </row>
    <row r="10" spans="1:10" x14ac:dyDescent="0.3">
      <c r="A10">
        <v>1281330000</v>
      </c>
      <c r="B10">
        <v>1281502800</v>
      </c>
      <c r="C10" s="15">
        <f t="shared" si="3"/>
        <v>40823.208333333336</v>
      </c>
      <c r="D10" s="22" t="str">
        <f t="shared" si="0"/>
        <v>Oct</v>
      </c>
      <c r="E10" s="22">
        <f t="shared" si="4"/>
        <v>2011</v>
      </c>
      <c r="F10" s="19">
        <f t="shared" si="1"/>
        <v>40825.208333333336</v>
      </c>
      <c r="G10" s="17" t="str">
        <f t="shared" si="2"/>
        <v>Oct</v>
      </c>
      <c r="H10" s="17">
        <f t="shared" si="5"/>
        <v>2011</v>
      </c>
      <c r="I10" t="s">
        <v>45</v>
      </c>
      <c r="J10" t="s">
        <v>2043</v>
      </c>
    </row>
    <row r="11" spans="1:10" x14ac:dyDescent="0.3">
      <c r="A11">
        <v>1379566800</v>
      </c>
      <c r="B11">
        <v>1383804000</v>
      </c>
      <c r="C11" s="15">
        <f t="shared" si="3"/>
        <v>41960.208333333336</v>
      </c>
      <c r="D11" s="22" t="str">
        <f t="shared" si="0"/>
        <v>Nov</v>
      </c>
      <c r="E11" s="22">
        <f t="shared" si="4"/>
        <v>2014</v>
      </c>
      <c r="F11" s="19">
        <f t="shared" si="1"/>
        <v>42009.25</v>
      </c>
      <c r="G11" s="17" t="str">
        <f t="shared" si="2"/>
        <v>Jan</v>
      </c>
      <c r="H11" s="17">
        <f t="shared" si="5"/>
        <v>2015</v>
      </c>
      <c r="I11" t="s">
        <v>12</v>
      </c>
      <c r="J11" t="s">
        <v>2039</v>
      </c>
    </row>
    <row r="12" spans="1:10" x14ac:dyDescent="0.3">
      <c r="A12">
        <v>1281762000</v>
      </c>
      <c r="B12">
        <v>1285909200</v>
      </c>
      <c r="C12" s="15">
        <f t="shared" si="3"/>
        <v>40828.208333333336</v>
      </c>
      <c r="D12" s="22" t="str">
        <f t="shared" si="0"/>
        <v>Oct</v>
      </c>
      <c r="E12" s="22">
        <f t="shared" si="4"/>
        <v>2011</v>
      </c>
      <c r="F12" s="19">
        <f t="shared" si="1"/>
        <v>40876.208333333336</v>
      </c>
      <c r="G12" s="17" t="str">
        <f t="shared" si="2"/>
        <v>Nov</v>
      </c>
      <c r="H12" s="17">
        <f t="shared" si="5"/>
        <v>2011</v>
      </c>
      <c r="I12" t="s">
        <v>18</v>
      </c>
      <c r="J12" t="s">
        <v>2045</v>
      </c>
    </row>
    <row r="13" spans="1:10" x14ac:dyDescent="0.3">
      <c r="A13">
        <v>1285045200</v>
      </c>
      <c r="B13">
        <v>1285563600</v>
      </c>
      <c r="C13" s="15">
        <f t="shared" si="3"/>
        <v>40866.208333333336</v>
      </c>
      <c r="D13" s="22" t="str">
        <f t="shared" si="0"/>
        <v>Nov</v>
      </c>
      <c r="E13" s="22">
        <f t="shared" si="4"/>
        <v>2011</v>
      </c>
      <c r="F13" s="19">
        <f t="shared" si="1"/>
        <v>40872.208333333336</v>
      </c>
      <c r="G13" s="17" t="str">
        <f t="shared" si="2"/>
        <v>Nov</v>
      </c>
      <c r="H13" s="17">
        <f t="shared" si="5"/>
        <v>2011</v>
      </c>
      <c r="I13" t="s">
        <v>12</v>
      </c>
      <c r="J13" t="s">
        <v>2043</v>
      </c>
    </row>
    <row r="14" spans="1:10" x14ac:dyDescent="0.3">
      <c r="A14">
        <v>1571720400</v>
      </c>
      <c r="B14">
        <v>1572411600</v>
      </c>
      <c r="C14" s="15">
        <f t="shared" si="3"/>
        <v>44184.208333333328</v>
      </c>
      <c r="D14" s="22" t="str">
        <f t="shared" si="0"/>
        <v>Dec</v>
      </c>
      <c r="E14" s="22">
        <f t="shared" si="4"/>
        <v>2020</v>
      </c>
      <c r="F14" s="19">
        <f t="shared" si="1"/>
        <v>44192.208333333328</v>
      </c>
      <c r="G14" s="17" t="str">
        <f t="shared" si="2"/>
        <v>Dec</v>
      </c>
      <c r="H14" s="17">
        <f t="shared" si="5"/>
        <v>2020</v>
      </c>
      <c r="I14" t="s">
        <v>12</v>
      </c>
      <c r="J14" t="s">
        <v>2045</v>
      </c>
    </row>
    <row r="15" spans="1:10" x14ac:dyDescent="0.3">
      <c r="A15">
        <v>1465621200</v>
      </c>
      <c r="B15">
        <v>1466658000</v>
      </c>
      <c r="C15" s="15">
        <f t="shared" si="3"/>
        <v>42956.208333333328</v>
      </c>
      <c r="D15" s="22" t="str">
        <f t="shared" si="0"/>
        <v>Aug</v>
      </c>
      <c r="E15" s="22">
        <f t="shared" si="4"/>
        <v>2017</v>
      </c>
      <c r="F15" s="19">
        <f t="shared" si="1"/>
        <v>42968.208333333328</v>
      </c>
      <c r="G15" s="17" t="str">
        <f t="shared" si="2"/>
        <v>Aug</v>
      </c>
      <c r="H15" s="17">
        <f t="shared" si="5"/>
        <v>2017</v>
      </c>
      <c r="I15" t="s">
        <v>18</v>
      </c>
      <c r="J15" t="s">
        <v>2039</v>
      </c>
    </row>
    <row r="16" spans="1:10" x14ac:dyDescent="0.3">
      <c r="A16">
        <v>1331013600</v>
      </c>
      <c r="B16">
        <v>1333342800</v>
      </c>
      <c r="C16" s="15">
        <f t="shared" si="3"/>
        <v>41398.25</v>
      </c>
      <c r="D16" s="22" t="str">
        <f t="shared" si="0"/>
        <v>May</v>
      </c>
      <c r="E16" s="22">
        <f t="shared" si="4"/>
        <v>2013</v>
      </c>
      <c r="F16" s="19">
        <f t="shared" si="1"/>
        <v>41425.208333333336</v>
      </c>
      <c r="G16" s="17" t="str">
        <f t="shared" si="2"/>
        <v>May</v>
      </c>
      <c r="H16" s="17">
        <f t="shared" si="5"/>
        <v>2013</v>
      </c>
      <c r="I16" t="s">
        <v>12</v>
      </c>
      <c r="J16" t="s">
        <v>2039</v>
      </c>
    </row>
    <row r="17" spans="1:10" x14ac:dyDescent="0.3">
      <c r="A17">
        <v>1575957600</v>
      </c>
      <c r="B17">
        <v>1576303200</v>
      </c>
      <c r="C17" s="15">
        <f t="shared" si="3"/>
        <v>44233.25</v>
      </c>
      <c r="D17" s="22" t="str">
        <f t="shared" si="0"/>
        <v>Feb</v>
      </c>
      <c r="E17" s="22">
        <f t="shared" si="4"/>
        <v>2021</v>
      </c>
      <c r="F17" s="19">
        <f t="shared" si="1"/>
        <v>44237.25</v>
      </c>
      <c r="G17" s="17" t="str">
        <f t="shared" si="2"/>
        <v>Feb</v>
      </c>
      <c r="H17" s="17">
        <f t="shared" si="5"/>
        <v>2021</v>
      </c>
      <c r="I17" t="s">
        <v>12</v>
      </c>
      <c r="J17" t="s">
        <v>2041</v>
      </c>
    </row>
    <row r="18" spans="1:10" x14ac:dyDescent="0.3">
      <c r="A18">
        <v>1390370400</v>
      </c>
      <c r="B18">
        <v>1392271200</v>
      </c>
      <c r="C18" s="15">
        <f t="shared" si="3"/>
        <v>42085.25</v>
      </c>
      <c r="D18" s="22" t="str">
        <f t="shared" si="0"/>
        <v>Mar</v>
      </c>
      <c r="E18" s="22">
        <f t="shared" si="4"/>
        <v>2015</v>
      </c>
      <c r="F18" s="19">
        <f t="shared" si="1"/>
        <v>42107.25</v>
      </c>
      <c r="G18" s="17" t="str">
        <f t="shared" si="2"/>
        <v>Apr</v>
      </c>
      <c r="H18" s="17">
        <f t="shared" si="5"/>
        <v>2015</v>
      </c>
      <c r="I18" t="s">
        <v>18</v>
      </c>
      <c r="J18" t="s">
        <v>2051</v>
      </c>
    </row>
    <row r="19" spans="1:10" x14ac:dyDescent="0.3">
      <c r="A19">
        <v>1294812000</v>
      </c>
      <c r="B19">
        <v>1294898400</v>
      </c>
      <c r="C19" s="15">
        <f t="shared" si="3"/>
        <v>40979.25</v>
      </c>
      <c r="D19" s="22" t="str">
        <f t="shared" si="0"/>
        <v>Mar</v>
      </c>
      <c r="E19" s="22">
        <f t="shared" si="4"/>
        <v>2012</v>
      </c>
      <c r="F19" s="19">
        <f t="shared" si="1"/>
        <v>40980.25</v>
      </c>
      <c r="G19" s="17" t="str">
        <f t="shared" si="2"/>
        <v>Mar</v>
      </c>
      <c r="H19" s="17">
        <f t="shared" si="5"/>
        <v>2012</v>
      </c>
      <c r="I19" t="s">
        <v>18</v>
      </c>
      <c r="J19" t="s">
        <v>2045</v>
      </c>
    </row>
    <row r="20" spans="1:10" x14ac:dyDescent="0.3">
      <c r="A20">
        <v>1536382800</v>
      </c>
      <c r="B20">
        <v>1537074000</v>
      </c>
      <c r="C20" s="15">
        <f t="shared" si="3"/>
        <v>43775.208333333328</v>
      </c>
      <c r="D20" s="22" t="str">
        <f t="shared" si="0"/>
        <v>Nov</v>
      </c>
      <c r="E20" s="22">
        <f t="shared" si="4"/>
        <v>2019</v>
      </c>
      <c r="F20" s="19">
        <f t="shared" si="1"/>
        <v>43783.208333333328</v>
      </c>
      <c r="G20" s="17" t="str">
        <f t="shared" si="2"/>
        <v>Nov</v>
      </c>
      <c r="H20" s="17">
        <f t="shared" si="5"/>
        <v>2019</v>
      </c>
      <c r="I20" t="s">
        <v>72</v>
      </c>
      <c r="J20" t="s">
        <v>2043</v>
      </c>
    </row>
    <row r="21" spans="1:10" x14ac:dyDescent="0.3">
      <c r="A21">
        <v>1551679200</v>
      </c>
      <c r="B21">
        <v>1553490000</v>
      </c>
      <c r="C21" s="15">
        <f t="shared" si="3"/>
        <v>43952.25</v>
      </c>
      <c r="D21" s="22" t="str">
        <f t="shared" si="0"/>
        <v>May</v>
      </c>
      <c r="E21" s="22">
        <f t="shared" si="4"/>
        <v>2020</v>
      </c>
      <c r="F21" s="19">
        <f t="shared" si="1"/>
        <v>43973.208333333328</v>
      </c>
      <c r="G21" s="17" t="str">
        <f t="shared" si="2"/>
        <v>May</v>
      </c>
      <c r="H21" s="17">
        <f t="shared" si="5"/>
        <v>2020</v>
      </c>
      <c r="I21" t="s">
        <v>12</v>
      </c>
      <c r="J21" t="s">
        <v>2043</v>
      </c>
    </row>
    <row r="22" spans="1:10" x14ac:dyDescent="0.3">
      <c r="A22">
        <v>1406523600</v>
      </c>
      <c r="B22">
        <v>1406523600</v>
      </c>
      <c r="C22" s="15">
        <f t="shared" si="3"/>
        <v>42272.208333333336</v>
      </c>
      <c r="D22" s="22" t="str">
        <f t="shared" si="0"/>
        <v>Sep</v>
      </c>
      <c r="E22" s="22">
        <f t="shared" si="4"/>
        <v>2015</v>
      </c>
      <c r="F22" s="19">
        <f t="shared" si="1"/>
        <v>42272.208333333336</v>
      </c>
      <c r="G22" s="17" t="str">
        <f t="shared" si="2"/>
        <v>Sep</v>
      </c>
      <c r="H22" s="17">
        <f t="shared" si="5"/>
        <v>2015</v>
      </c>
      <c r="I22" t="s">
        <v>18</v>
      </c>
      <c r="J22" t="s">
        <v>2045</v>
      </c>
    </row>
    <row r="23" spans="1:10" x14ac:dyDescent="0.3">
      <c r="A23">
        <v>1313384400</v>
      </c>
      <c r="B23">
        <v>1316322000</v>
      </c>
      <c r="C23" s="15">
        <f t="shared" si="3"/>
        <v>41194.208333333336</v>
      </c>
      <c r="D23" s="22" t="str">
        <f t="shared" si="0"/>
        <v>Oct</v>
      </c>
      <c r="E23" s="22">
        <f t="shared" si="4"/>
        <v>2012</v>
      </c>
      <c r="F23" s="19">
        <f t="shared" si="1"/>
        <v>41228.208333333336</v>
      </c>
      <c r="G23" s="17" t="str">
        <f t="shared" si="2"/>
        <v>Nov</v>
      </c>
      <c r="H23" s="17">
        <f t="shared" si="5"/>
        <v>2012</v>
      </c>
      <c r="I23" t="s">
        <v>12</v>
      </c>
      <c r="J23" t="s">
        <v>2043</v>
      </c>
    </row>
    <row r="24" spans="1:10" x14ac:dyDescent="0.3">
      <c r="A24">
        <v>1522731600</v>
      </c>
      <c r="B24">
        <v>1524027600</v>
      </c>
      <c r="C24" s="15">
        <f t="shared" si="3"/>
        <v>43617.208333333328</v>
      </c>
      <c r="D24" s="22" t="str">
        <f t="shared" si="0"/>
        <v>Jun</v>
      </c>
      <c r="E24" s="22">
        <f t="shared" si="4"/>
        <v>2019</v>
      </c>
      <c r="F24" s="19">
        <f t="shared" si="1"/>
        <v>43632.208333333328</v>
      </c>
      <c r="G24" s="17" t="str">
        <f t="shared" si="2"/>
        <v>Jun</v>
      </c>
      <c r="H24" s="17">
        <f t="shared" si="5"/>
        <v>2019</v>
      </c>
      <c r="I24" t="s">
        <v>18</v>
      </c>
      <c r="J24" t="s">
        <v>2043</v>
      </c>
    </row>
    <row r="25" spans="1:10" x14ac:dyDescent="0.3">
      <c r="A25">
        <v>1550124000</v>
      </c>
      <c r="B25">
        <v>1554699600</v>
      </c>
      <c r="C25" s="15">
        <f t="shared" si="3"/>
        <v>43934.25</v>
      </c>
      <c r="D25" s="22" t="str">
        <f t="shared" si="0"/>
        <v>Apr</v>
      </c>
      <c r="E25" s="22">
        <f t="shared" si="4"/>
        <v>2020</v>
      </c>
      <c r="F25" s="19">
        <f t="shared" si="1"/>
        <v>43987.208333333328</v>
      </c>
      <c r="G25" s="17" t="str">
        <f t="shared" si="2"/>
        <v>Jun</v>
      </c>
      <c r="H25" s="17">
        <f t="shared" si="5"/>
        <v>2020</v>
      </c>
      <c r="I25" t="s">
        <v>18</v>
      </c>
      <c r="J25" t="s">
        <v>2045</v>
      </c>
    </row>
    <row r="26" spans="1:10" x14ac:dyDescent="0.3">
      <c r="A26">
        <v>1403326800</v>
      </c>
      <c r="B26">
        <v>1403499600</v>
      </c>
      <c r="C26" s="15">
        <f t="shared" si="3"/>
        <v>42235.208333333336</v>
      </c>
      <c r="D26" s="22" t="str">
        <f t="shared" si="0"/>
        <v>Aug</v>
      </c>
      <c r="E26" s="22">
        <f t="shared" si="4"/>
        <v>2015</v>
      </c>
      <c r="F26" s="19">
        <f t="shared" si="1"/>
        <v>42237.208333333336</v>
      </c>
      <c r="G26" s="17" t="str">
        <f t="shared" si="2"/>
        <v>Aug</v>
      </c>
      <c r="H26" s="17">
        <f t="shared" si="5"/>
        <v>2015</v>
      </c>
      <c r="I26" t="s">
        <v>18</v>
      </c>
      <c r="J26" t="s">
        <v>2041</v>
      </c>
    </row>
    <row r="27" spans="1:10" x14ac:dyDescent="0.3">
      <c r="A27">
        <v>1305694800</v>
      </c>
      <c r="B27">
        <v>1307422800</v>
      </c>
      <c r="C27" s="15">
        <f t="shared" si="3"/>
        <v>41105.208333333336</v>
      </c>
      <c r="D27" s="22" t="str">
        <f t="shared" si="0"/>
        <v>Jul</v>
      </c>
      <c r="E27" s="22">
        <f t="shared" si="4"/>
        <v>2012</v>
      </c>
      <c r="F27" s="19">
        <f t="shared" si="1"/>
        <v>41125.208333333336</v>
      </c>
      <c r="G27" s="17" t="str">
        <f t="shared" si="2"/>
        <v>Aug</v>
      </c>
      <c r="H27" s="17">
        <f t="shared" si="5"/>
        <v>2012</v>
      </c>
      <c r="I27" t="s">
        <v>18</v>
      </c>
      <c r="J27" t="s">
        <v>2054</v>
      </c>
    </row>
    <row r="28" spans="1:10" x14ac:dyDescent="0.3">
      <c r="A28">
        <v>1533013200</v>
      </c>
      <c r="B28">
        <v>1535346000</v>
      </c>
      <c r="C28" s="15">
        <f t="shared" si="3"/>
        <v>43736.208333333328</v>
      </c>
      <c r="D28" s="22" t="str">
        <f t="shared" si="0"/>
        <v>Sep</v>
      </c>
      <c r="E28" s="22">
        <f t="shared" si="4"/>
        <v>2019</v>
      </c>
      <c r="F28" s="19">
        <f t="shared" si="1"/>
        <v>43763.208333333328</v>
      </c>
      <c r="G28" s="17" t="str">
        <f t="shared" si="2"/>
        <v>Oct</v>
      </c>
      <c r="H28" s="17">
        <f t="shared" si="5"/>
        <v>2019</v>
      </c>
      <c r="I28" t="s">
        <v>72</v>
      </c>
      <c r="J28" t="s">
        <v>2043</v>
      </c>
    </row>
    <row r="29" spans="1:10" x14ac:dyDescent="0.3">
      <c r="A29">
        <v>1443848400</v>
      </c>
      <c r="B29">
        <v>1444539600</v>
      </c>
      <c r="C29" s="15">
        <f t="shared" si="3"/>
        <v>42704.208333333328</v>
      </c>
      <c r="D29" s="22" t="str">
        <f t="shared" si="0"/>
        <v>Nov</v>
      </c>
      <c r="E29" s="22">
        <f t="shared" si="4"/>
        <v>2016</v>
      </c>
      <c r="F29" s="19">
        <f t="shared" si="1"/>
        <v>42712.208333333328</v>
      </c>
      <c r="G29" s="17" t="str">
        <f t="shared" si="2"/>
        <v>Dec</v>
      </c>
      <c r="H29" s="17">
        <f t="shared" si="5"/>
        <v>2016</v>
      </c>
      <c r="I29" t="s">
        <v>12</v>
      </c>
      <c r="J29" t="s">
        <v>2039</v>
      </c>
    </row>
    <row r="30" spans="1:10" x14ac:dyDescent="0.3">
      <c r="A30">
        <v>1265695200</v>
      </c>
      <c r="B30">
        <v>1267682400</v>
      </c>
      <c r="C30" s="15">
        <f t="shared" si="3"/>
        <v>40642.25</v>
      </c>
      <c r="D30" s="22" t="str">
        <f t="shared" si="0"/>
        <v>Apr</v>
      </c>
      <c r="E30" s="22">
        <f t="shared" si="4"/>
        <v>2011</v>
      </c>
      <c r="F30" s="19">
        <f t="shared" si="1"/>
        <v>40665.25</v>
      </c>
      <c r="G30" s="17" t="str">
        <f t="shared" si="2"/>
        <v>May</v>
      </c>
      <c r="H30" s="17">
        <f t="shared" si="5"/>
        <v>2011</v>
      </c>
      <c r="I30" t="s">
        <v>18</v>
      </c>
      <c r="J30" t="s">
        <v>2043</v>
      </c>
    </row>
    <row r="31" spans="1:10" x14ac:dyDescent="0.3">
      <c r="A31">
        <v>1532062800</v>
      </c>
      <c r="B31">
        <v>1535518800</v>
      </c>
      <c r="C31" s="15">
        <f t="shared" si="3"/>
        <v>43725.208333333328</v>
      </c>
      <c r="D31" s="22" t="str">
        <f t="shared" si="0"/>
        <v>Sep</v>
      </c>
      <c r="E31" s="22">
        <f t="shared" si="4"/>
        <v>2019</v>
      </c>
      <c r="F31" s="19">
        <f t="shared" si="1"/>
        <v>43765.208333333328</v>
      </c>
      <c r="G31" s="17" t="str">
        <f t="shared" si="2"/>
        <v>Oct</v>
      </c>
      <c r="H31" s="17">
        <f t="shared" si="5"/>
        <v>2019</v>
      </c>
      <c r="I31" t="s">
        <v>18</v>
      </c>
      <c r="J31" t="s">
        <v>2045</v>
      </c>
    </row>
    <row r="32" spans="1:10" x14ac:dyDescent="0.3">
      <c r="A32">
        <v>1558674000</v>
      </c>
      <c r="B32">
        <v>1559106000</v>
      </c>
      <c r="C32" s="15">
        <f t="shared" si="3"/>
        <v>44033.208333333328</v>
      </c>
      <c r="D32" s="22" t="str">
        <f t="shared" si="0"/>
        <v>Jul</v>
      </c>
      <c r="E32" s="22">
        <f t="shared" si="4"/>
        <v>2020</v>
      </c>
      <c r="F32" s="19">
        <f t="shared" si="1"/>
        <v>44038.208333333328</v>
      </c>
      <c r="G32" s="17" t="str">
        <f t="shared" si="2"/>
        <v>Jul</v>
      </c>
      <c r="H32" s="17">
        <f t="shared" si="5"/>
        <v>2020</v>
      </c>
      <c r="I32" t="s">
        <v>18</v>
      </c>
      <c r="J32" t="s">
        <v>2045</v>
      </c>
    </row>
    <row r="33" spans="1:10" x14ac:dyDescent="0.3">
      <c r="A33">
        <v>1451973600</v>
      </c>
      <c r="B33">
        <v>1454392800</v>
      </c>
      <c r="C33" s="15">
        <f t="shared" si="3"/>
        <v>42798.25</v>
      </c>
      <c r="D33" s="22" t="str">
        <f t="shared" si="0"/>
        <v>Mar</v>
      </c>
      <c r="E33" s="22">
        <f t="shared" si="4"/>
        <v>2017</v>
      </c>
      <c r="F33" s="19">
        <f t="shared" si="1"/>
        <v>42826.25</v>
      </c>
      <c r="G33" s="17" t="str">
        <f t="shared" si="2"/>
        <v>Apr</v>
      </c>
      <c r="H33" s="17">
        <f t="shared" si="5"/>
        <v>2017</v>
      </c>
      <c r="I33" t="s">
        <v>18</v>
      </c>
      <c r="J33" t="s">
        <v>2054</v>
      </c>
    </row>
    <row r="34" spans="1:10" x14ac:dyDescent="0.3">
      <c r="A34">
        <v>1515564000</v>
      </c>
      <c r="B34">
        <v>1517896800</v>
      </c>
      <c r="C34" s="15">
        <f t="shared" si="3"/>
        <v>43534.25</v>
      </c>
      <c r="D34" s="22" t="str">
        <f t="shared" si="0"/>
        <v>Mar</v>
      </c>
      <c r="E34" s="22">
        <f t="shared" si="4"/>
        <v>2019</v>
      </c>
      <c r="F34" s="19">
        <f t="shared" si="1"/>
        <v>43561.25</v>
      </c>
      <c r="G34" s="17" t="str">
        <f t="shared" si="2"/>
        <v>Apr</v>
      </c>
      <c r="H34" s="17">
        <f t="shared" si="5"/>
        <v>2019</v>
      </c>
      <c r="I34" t="s">
        <v>12</v>
      </c>
      <c r="J34" t="s">
        <v>2045</v>
      </c>
    </row>
    <row r="35" spans="1:10" x14ac:dyDescent="0.3">
      <c r="A35">
        <v>1412485200</v>
      </c>
      <c r="B35">
        <v>1415685600</v>
      </c>
      <c r="C35" s="15">
        <f t="shared" si="3"/>
        <v>42341.208333333336</v>
      </c>
      <c r="D35" s="22" t="str">
        <f t="shared" si="0"/>
        <v>Dec</v>
      </c>
      <c r="E35" s="22">
        <f t="shared" si="4"/>
        <v>2015</v>
      </c>
      <c r="F35" s="19">
        <f t="shared" si="1"/>
        <v>42378.25</v>
      </c>
      <c r="G35" s="17" t="str">
        <f t="shared" si="2"/>
        <v>Jan</v>
      </c>
      <c r="H35" s="17">
        <f t="shared" si="5"/>
        <v>2016</v>
      </c>
      <c r="I35" t="s">
        <v>18</v>
      </c>
      <c r="J35" t="s">
        <v>2043</v>
      </c>
    </row>
    <row r="36" spans="1:10" x14ac:dyDescent="0.3">
      <c r="A36">
        <v>1490245200</v>
      </c>
      <c r="B36">
        <v>1490677200</v>
      </c>
      <c r="C36" s="15">
        <f t="shared" si="3"/>
        <v>43241.208333333328</v>
      </c>
      <c r="D36" s="22" t="str">
        <f t="shared" si="0"/>
        <v>May</v>
      </c>
      <c r="E36" s="22">
        <f t="shared" si="4"/>
        <v>2018</v>
      </c>
      <c r="F36" s="19">
        <f t="shared" si="1"/>
        <v>43246.208333333328</v>
      </c>
      <c r="G36" s="17" t="str">
        <f t="shared" si="2"/>
        <v>May</v>
      </c>
      <c r="H36" s="17">
        <f t="shared" si="5"/>
        <v>2018</v>
      </c>
      <c r="I36" t="s">
        <v>18</v>
      </c>
      <c r="J36" t="s">
        <v>2045</v>
      </c>
    </row>
    <row r="37" spans="1:10" x14ac:dyDescent="0.3">
      <c r="A37">
        <v>1547877600</v>
      </c>
      <c r="B37">
        <v>1551506400</v>
      </c>
      <c r="C37" s="15">
        <f t="shared" si="3"/>
        <v>43908.25</v>
      </c>
      <c r="D37" s="22" t="str">
        <f t="shared" si="0"/>
        <v>Mar</v>
      </c>
      <c r="E37" s="22">
        <f t="shared" si="4"/>
        <v>2020</v>
      </c>
      <c r="F37" s="19">
        <f t="shared" si="1"/>
        <v>43950.25</v>
      </c>
      <c r="G37" s="17" t="str">
        <f t="shared" si="2"/>
        <v>Apr</v>
      </c>
      <c r="H37" s="17">
        <f t="shared" si="5"/>
        <v>2020</v>
      </c>
      <c r="I37" t="s">
        <v>18</v>
      </c>
      <c r="J37" t="s">
        <v>2045</v>
      </c>
    </row>
    <row r="38" spans="1:10" x14ac:dyDescent="0.3">
      <c r="A38">
        <v>1298700000</v>
      </c>
      <c r="B38">
        <v>1300856400</v>
      </c>
      <c r="C38" s="15">
        <f t="shared" si="3"/>
        <v>41024.25</v>
      </c>
      <c r="D38" s="22" t="str">
        <f t="shared" si="0"/>
        <v>Apr</v>
      </c>
      <c r="E38" s="22">
        <f t="shared" si="4"/>
        <v>2012</v>
      </c>
      <c r="F38" s="19">
        <f t="shared" si="1"/>
        <v>41049.208333333336</v>
      </c>
      <c r="G38" s="17" t="str">
        <f t="shared" si="2"/>
        <v>May</v>
      </c>
      <c r="H38" s="17">
        <f t="shared" si="5"/>
        <v>2012</v>
      </c>
      <c r="I38" t="s">
        <v>18</v>
      </c>
      <c r="J38" t="s">
        <v>2043</v>
      </c>
    </row>
    <row r="39" spans="1:10" x14ac:dyDescent="0.3">
      <c r="A39">
        <v>1570338000</v>
      </c>
      <c r="B39">
        <v>1573192800</v>
      </c>
      <c r="C39" s="15">
        <f t="shared" si="3"/>
        <v>44168.208333333328</v>
      </c>
      <c r="D39" s="22" t="str">
        <f t="shared" si="0"/>
        <v>Dec</v>
      </c>
      <c r="E39" s="22">
        <f t="shared" si="4"/>
        <v>2020</v>
      </c>
      <c r="F39" s="19">
        <f t="shared" si="1"/>
        <v>44201.25</v>
      </c>
      <c r="G39" s="17" t="str">
        <f t="shared" si="2"/>
        <v>Jan</v>
      </c>
      <c r="H39" s="17">
        <f t="shared" si="5"/>
        <v>2021</v>
      </c>
      <c r="I39" t="s">
        <v>18</v>
      </c>
      <c r="J39" t="s">
        <v>2051</v>
      </c>
    </row>
    <row r="40" spans="1:10" x14ac:dyDescent="0.3">
      <c r="A40">
        <v>1287378000</v>
      </c>
      <c r="B40">
        <v>1287810000</v>
      </c>
      <c r="C40" s="15">
        <f t="shared" si="3"/>
        <v>40893.208333333336</v>
      </c>
      <c r="D40" s="22" t="str">
        <f t="shared" si="0"/>
        <v>Dec</v>
      </c>
      <c r="E40" s="22">
        <f t="shared" si="4"/>
        <v>2011</v>
      </c>
      <c r="F40" s="19">
        <f t="shared" si="1"/>
        <v>40898.208333333336</v>
      </c>
      <c r="G40" s="17" t="str">
        <f t="shared" si="2"/>
        <v>Dec</v>
      </c>
      <c r="H40" s="17">
        <f t="shared" si="5"/>
        <v>2011</v>
      </c>
      <c r="I40" t="s">
        <v>18</v>
      </c>
      <c r="J40" t="s">
        <v>2058</v>
      </c>
    </row>
    <row r="41" spans="1:10" x14ac:dyDescent="0.3">
      <c r="A41">
        <v>1361772000</v>
      </c>
      <c r="B41">
        <v>1362978000</v>
      </c>
      <c r="C41" s="15">
        <f t="shared" si="3"/>
        <v>41754.25</v>
      </c>
      <c r="D41" s="22" t="str">
        <f t="shared" si="0"/>
        <v>Apr</v>
      </c>
      <c r="E41" s="22">
        <f t="shared" si="4"/>
        <v>2014</v>
      </c>
      <c r="F41" s="19">
        <f t="shared" si="1"/>
        <v>41768.208333333336</v>
      </c>
      <c r="G41" s="17" t="str">
        <f t="shared" si="2"/>
        <v>May</v>
      </c>
      <c r="H41" s="17">
        <f t="shared" si="5"/>
        <v>2014</v>
      </c>
      <c r="I41" t="s">
        <v>12</v>
      </c>
      <c r="J41" t="s">
        <v>2043</v>
      </c>
    </row>
    <row r="42" spans="1:10" x14ac:dyDescent="0.3">
      <c r="A42">
        <v>1275714000</v>
      </c>
      <c r="B42">
        <v>1277355600</v>
      </c>
      <c r="C42" s="15">
        <f t="shared" si="3"/>
        <v>40758.208333333336</v>
      </c>
      <c r="D42" s="22" t="str">
        <f t="shared" si="0"/>
        <v>Aug</v>
      </c>
      <c r="E42" s="22">
        <f t="shared" si="4"/>
        <v>2011</v>
      </c>
      <c r="F42" s="19">
        <f t="shared" si="1"/>
        <v>40777.208333333336</v>
      </c>
      <c r="G42" s="17" t="str">
        <f t="shared" si="2"/>
        <v>Aug</v>
      </c>
      <c r="H42" s="17">
        <f t="shared" si="5"/>
        <v>2011</v>
      </c>
      <c r="I42" t="s">
        <v>18</v>
      </c>
      <c r="J42" t="s">
        <v>2041</v>
      </c>
    </row>
    <row r="43" spans="1:10" x14ac:dyDescent="0.3">
      <c r="A43">
        <v>1346734800</v>
      </c>
      <c r="B43">
        <v>1348981200</v>
      </c>
      <c r="C43" s="15">
        <f t="shared" si="3"/>
        <v>41580.208333333336</v>
      </c>
      <c r="D43" s="22" t="str">
        <f t="shared" si="0"/>
        <v>Nov</v>
      </c>
      <c r="E43" s="22">
        <f t="shared" si="4"/>
        <v>2013</v>
      </c>
      <c r="F43" s="19">
        <f t="shared" si="1"/>
        <v>41606.208333333336</v>
      </c>
      <c r="G43" s="17" t="str">
        <f t="shared" si="2"/>
        <v>Nov</v>
      </c>
      <c r="H43" s="17">
        <f t="shared" si="5"/>
        <v>2013</v>
      </c>
      <c r="I43" t="s">
        <v>18</v>
      </c>
      <c r="J43" t="s">
        <v>2039</v>
      </c>
    </row>
    <row r="44" spans="1:10" x14ac:dyDescent="0.3">
      <c r="A44">
        <v>1309755600</v>
      </c>
      <c r="B44">
        <v>1310533200</v>
      </c>
      <c r="C44" s="15">
        <f t="shared" si="3"/>
        <v>41152.208333333336</v>
      </c>
      <c r="D44" s="22" t="str">
        <f t="shared" si="0"/>
        <v>Aug</v>
      </c>
      <c r="E44" s="22">
        <f t="shared" si="4"/>
        <v>2012</v>
      </c>
      <c r="F44" s="19">
        <f t="shared" si="1"/>
        <v>41161.208333333336</v>
      </c>
      <c r="G44" s="17" t="str">
        <f t="shared" si="2"/>
        <v>Sep</v>
      </c>
      <c r="H44" s="17">
        <f t="shared" si="5"/>
        <v>2012</v>
      </c>
      <c r="I44" t="s">
        <v>18</v>
      </c>
      <c r="J44" t="s">
        <v>2037</v>
      </c>
    </row>
    <row r="45" spans="1:10" x14ac:dyDescent="0.3">
      <c r="A45">
        <v>1406178000</v>
      </c>
      <c r="B45">
        <v>1407560400</v>
      </c>
      <c r="C45" s="15">
        <f t="shared" si="3"/>
        <v>42268.208333333336</v>
      </c>
      <c r="D45" s="22" t="str">
        <f t="shared" si="0"/>
        <v>Sep</v>
      </c>
      <c r="E45" s="22">
        <f t="shared" si="4"/>
        <v>2015</v>
      </c>
      <c r="F45" s="19">
        <f t="shared" si="1"/>
        <v>42284.208333333336</v>
      </c>
      <c r="G45" s="17" t="str">
        <f t="shared" si="2"/>
        <v>Oct</v>
      </c>
      <c r="H45" s="17">
        <f t="shared" si="5"/>
        <v>2015</v>
      </c>
      <c r="I45" t="s">
        <v>18</v>
      </c>
      <c r="J45" t="s">
        <v>2051</v>
      </c>
    </row>
    <row r="46" spans="1:10" x14ac:dyDescent="0.3">
      <c r="A46">
        <v>1552798800</v>
      </c>
      <c r="B46">
        <v>1552885200</v>
      </c>
      <c r="C46" s="15">
        <f t="shared" si="3"/>
        <v>43965.208333333328</v>
      </c>
      <c r="D46" s="22" t="str">
        <f t="shared" si="0"/>
        <v>May</v>
      </c>
      <c r="E46" s="22">
        <f t="shared" si="4"/>
        <v>2020</v>
      </c>
      <c r="F46" s="19">
        <f t="shared" si="1"/>
        <v>43966.208333333328</v>
      </c>
      <c r="G46" s="17" t="str">
        <f t="shared" si="2"/>
        <v>May</v>
      </c>
      <c r="H46" s="17">
        <f t="shared" si="5"/>
        <v>2020</v>
      </c>
      <c r="I46" t="s">
        <v>18</v>
      </c>
      <c r="J46" t="s">
        <v>2051</v>
      </c>
    </row>
    <row r="47" spans="1:10" x14ac:dyDescent="0.3">
      <c r="A47">
        <v>1478062800</v>
      </c>
      <c r="B47">
        <v>1479362400</v>
      </c>
      <c r="C47" s="15">
        <f t="shared" si="3"/>
        <v>43100.208333333328</v>
      </c>
      <c r="D47" s="22" t="str">
        <f t="shared" si="0"/>
        <v>Dec</v>
      </c>
      <c r="E47" s="22">
        <f t="shared" si="4"/>
        <v>2017</v>
      </c>
      <c r="F47" s="19">
        <f t="shared" si="1"/>
        <v>43115.25</v>
      </c>
      <c r="G47" s="17" t="str">
        <f t="shared" si="2"/>
        <v>Jan</v>
      </c>
      <c r="H47" s="17">
        <f t="shared" si="5"/>
        <v>2018</v>
      </c>
      <c r="I47" t="s">
        <v>12</v>
      </c>
      <c r="J47" t="s">
        <v>2043</v>
      </c>
    </row>
    <row r="48" spans="1:10" x14ac:dyDescent="0.3">
      <c r="A48">
        <v>1278565200</v>
      </c>
      <c r="B48">
        <v>1280552400</v>
      </c>
      <c r="C48" s="15">
        <f t="shared" si="3"/>
        <v>40791.208333333336</v>
      </c>
      <c r="D48" s="22" t="str">
        <f t="shared" si="0"/>
        <v>Sep</v>
      </c>
      <c r="E48" s="22">
        <f t="shared" si="4"/>
        <v>2011</v>
      </c>
      <c r="F48" s="19">
        <f t="shared" si="1"/>
        <v>40814.208333333336</v>
      </c>
      <c r="G48" s="17" t="str">
        <f t="shared" si="2"/>
        <v>Sep</v>
      </c>
      <c r="H48" s="17">
        <f t="shared" si="5"/>
        <v>2011</v>
      </c>
      <c r="I48" t="s">
        <v>18</v>
      </c>
      <c r="J48" t="s">
        <v>2039</v>
      </c>
    </row>
    <row r="49" spans="1:10" x14ac:dyDescent="0.3">
      <c r="A49">
        <v>1396069200</v>
      </c>
      <c r="B49">
        <v>1398661200</v>
      </c>
      <c r="C49" s="15">
        <f t="shared" si="3"/>
        <v>42151.208333333336</v>
      </c>
      <c r="D49" s="22" t="str">
        <f t="shared" si="0"/>
        <v>May</v>
      </c>
      <c r="E49" s="22">
        <f t="shared" si="4"/>
        <v>2015</v>
      </c>
      <c r="F49" s="19">
        <f t="shared" si="1"/>
        <v>42181.208333333336</v>
      </c>
      <c r="G49" s="17" t="str">
        <f t="shared" si="2"/>
        <v>Jun</v>
      </c>
      <c r="H49" s="17">
        <f t="shared" si="5"/>
        <v>2015</v>
      </c>
      <c r="I49" t="s">
        <v>18</v>
      </c>
      <c r="J49" t="s">
        <v>2043</v>
      </c>
    </row>
    <row r="50" spans="1:10" x14ac:dyDescent="0.3">
      <c r="A50">
        <v>1435208400</v>
      </c>
      <c r="B50">
        <v>1436245200</v>
      </c>
      <c r="C50" s="15">
        <f t="shared" si="3"/>
        <v>42604.208333333328</v>
      </c>
      <c r="D50" s="22" t="str">
        <f t="shared" si="0"/>
        <v>Aug</v>
      </c>
      <c r="E50" s="22">
        <f t="shared" si="4"/>
        <v>2016</v>
      </c>
      <c r="F50" s="19">
        <f t="shared" si="1"/>
        <v>42616.208333333328</v>
      </c>
      <c r="G50" s="17" t="str">
        <f t="shared" si="2"/>
        <v>Sep</v>
      </c>
      <c r="H50" s="17">
        <f t="shared" si="5"/>
        <v>2016</v>
      </c>
      <c r="I50" t="s">
        <v>18</v>
      </c>
      <c r="J50" t="s">
        <v>2043</v>
      </c>
    </row>
    <row r="51" spans="1:10" x14ac:dyDescent="0.3">
      <c r="A51">
        <v>1571547600</v>
      </c>
      <c r="B51">
        <v>1575439200</v>
      </c>
      <c r="C51" s="15">
        <f t="shared" si="3"/>
        <v>44182.208333333328</v>
      </c>
      <c r="D51" s="22" t="str">
        <f t="shared" si="0"/>
        <v>Dec</v>
      </c>
      <c r="E51" s="22">
        <f t="shared" si="4"/>
        <v>2020</v>
      </c>
      <c r="F51" s="19">
        <f t="shared" si="1"/>
        <v>44227.25</v>
      </c>
      <c r="G51" s="17" t="str">
        <f t="shared" si="2"/>
        <v>Jan</v>
      </c>
      <c r="H51" s="17">
        <f t="shared" si="5"/>
        <v>2021</v>
      </c>
      <c r="I51" t="s">
        <v>18</v>
      </c>
      <c r="J51" t="s">
        <v>2039</v>
      </c>
    </row>
    <row r="52" spans="1:10" x14ac:dyDescent="0.3">
      <c r="A52">
        <v>1375333200</v>
      </c>
      <c r="B52">
        <v>1377752400</v>
      </c>
      <c r="C52" s="15">
        <f t="shared" si="3"/>
        <v>41911.208333333336</v>
      </c>
      <c r="D52" s="22" t="str">
        <f t="shared" si="0"/>
        <v>Sep</v>
      </c>
      <c r="E52" s="22">
        <f t="shared" si="4"/>
        <v>2014</v>
      </c>
      <c r="F52" s="19">
        <f t="shared" si="1"/>
        <v>41939.208333333336</v>
      </c>
      <c r="G52" s="17" t="str">
        <f t="shared" si="2"/>
        <v>Oct</v>
      </c>
      <c r="H52" s="17">
        <f t="shared" si="5"/>
        <v>2014</v>
      </c>
      <c r="I52" t="s">
        <v>12</v>
      </c>
      <c r="J52" t="s">
        <v>2039</v>
      </c>
    </row>
    <row r="53" spans="1:10" x14ac:dyDescent="0.3">
      <c r="A53">
        <v>1332824400</v>
      </c>
      <c r="B53">
        <v>1334206800</v>
      </c>
      <c r="C53" s="15">
        <f t="shared" si="3"/>
        <v>41419.208333333336</v>
      </c>
      <c r="D53" s="22" t="str">
        <f t="shared" si="0"/>
        <v>May</v>
      </c>
      <c r="E53" s="22">
        <f t="shared" si="4"/>
        <v>2013</v>
      </c>
      <c r="F53" s="19">
        <f t="shared" si="1"/>
        <v>41435.208333333336</v>
      </c>
      <c r="G53" s="17" t="str">
        <f t="shared" si="2"/>
        <v>Jun</v>
      </c>
      <c r="H53" s="17">
        <f t="shared" si="5"/>
        <v>2013</v>
      </c>
      <c r="I53" t="s">
        <v>12</v>
      </c>
      <c r="J53" t="s">
        <v>2041</v>
      </c>
    </row>
    <row r="54" spans="1:10" x14ac:dyDescent="0.3">
      <c r="A54">
        <v>1284526800</v>
      </c>
      <c r="B54">
        <v>1284872400</v>
      </c>
      <c r="C54" s="15">
        <f t="shared" si="3"/>
        <v>40860.208333333336</v>
      </c>
      <c r="D54" s="22" t="str">
        <f t="shared" si="0"/>
        <v>Nov</v>
      </c>
      <c r="E54" s="22">
        <f t="shared" si="4"/>
        <v>2011</v>
      </c>
      <c r="F54" s="19">
        <f t="shared" si="1"/>
        <v>40864.208333333336</v>
      </c>
      <c r="G54" s="17" t="str">
        <f t="shared" si="2"/>
        <v>Nov</v>
      </c>
      <c r="H54" s="17">
        <f t="shared" si="5"/>
        <v>2011</v>
      </c>
      <c r="I54" t="s">
        <v>12</v>
      </c>
      <c r="J54" t="s">
        <v>2043</v>
      </c>
    </row>
    <row r="55" spans="1:10" x14ac:dyDescent="0.3">
      <c r="A55">
        <v>1400562000</v>
      </c>
      <c r="B55">
        <v>1403931600</v>
      </c>
      <c r="C55" s="15">
        <f t="shared" si="3"/>
        <v>42203.208333333336</v>
      </c>
      <c r="D55" s="22" t="str">
        <f t="shared" si="0"/>
        <v>Jul</v>
      </c>
      <c r="E55" s="22">
        <f t="shared" si="4"/>
        <v>2015</v>
      </c>
      <c r="F55" s="19">
        <f t="shared" si="1"/>
        <v>42242.208333333336</v>
      </c>
      <c r="G55" s="17" t="str">
        <f t="shared" si="2"/>
        <v>Aug</v>
      </c>
      <c r="H55" s="17">
        <f t="shared" si="5"/>
        <v>2015</v>
      </c>
      <c r="I55" t="s">
        <v>18</v>
      </c>
      <c r="J55" t="s">
        <v>2045</v>
      </c>
    </row>
    <row r="56" spans="1:10" x14ac:dyDescent="0.3">
      <c r="A56">
        <v>1520748000</v>
      </c>
      <c r="B56">
        <v>1521262800</v>
      </c>
      <c r="C56" s="15">
        <f t="shared" si="3"/>
        <v>43594.25</v>
      </c>
      <c r="D56" s="22" t="str">
        <f t="shared" si="0"/>
        <v>May</v>
      </c>
      <c r="E56" s="22">
        <f t="shared" si="4"/>
        <v>2019</v>
      </c>
      <c r="F56" s="19">
        <f t="shared" si="1"/>
        <v>43600.208333333328</v>
      </c>
      <c r="G56" s="17" t="str">
        <f t="shared" si="2"/>
        <v>May</v>
      </c>
      <c r="H56" s="17">
        <f t="shared" si="5"/>
        <v>2019</v>
      </c>
      <c r="I56" t="s">
        <v>12</v>
      </c>
      <c r="J56" t="s">
        <v>2041</v>
      </c>
    </row>
    <row r="57" spans="1:10" x14ac:dyDescent="0.3">
      <c r="A57">
        <v>1532926800</v>
      </c>
      <c r="B57">
        <v>1533358800</v>
      </c>
      <c r="C57" s="15">
        <f t="shared" si="3"/>
        <v>43735.208333333328</v>
      </c>
      <c r="D57" s="22" t="str">
        <f t="shared" si="0"/>
        <v>Sep</v>
      </c>
      <c r="E57" s="22">
        <f t="shared" si="4"/>
        <v>2019</v>
      </c>
      <c r="F57" s="19">
        <f t="shared" si="1"/>
        <v>43740.208333333328</v>
      </c>
      <c r="G57" s="17" t="str">
        <f t="shared" si="2"/>
        <v>Oct</v>
      </c>
      <c r="H57" s="17">
        <f t="shared" si="5"/>
        <v>2019</v>
      </c>
      <c r="I57" t="s">
        <v>18</v>
      </c>
      <c r="J57" t="s">
        <v>2039</v>
      </c>
    </row>
    <row r="58" spans="1:10" x14ac:dyDescent="0.3">
      <c r="A58">
        <v>1420869600</v>
      </c>
      <c r="B58">
        <v>1421474400</v>
      </c>
      <c r="C58" s="15">
        <f t="shared" si="3"/>
        <v>42438.25</v>
      </c>
      <c r="D58" s="22" t="str">
        <f t="shared" si="0"/>
        <v>Mar</v>
      </c>
      <c r="E58" s="22">
        <f t="shared" si="4"/>
        <v>2016</v>
      </c>
      <c r="F58" s="19">
        <f t="shared" si="1"/>
        <v>42445.25</v>
      </c>
      <c r="G58" s="17" t="str">
        <f t="shared" si="2"/>
        <v>Mar</v>
      </c>
      <c r="H58" s="17">
        <f t="shared" si="5"/>
        <v>2016</v>
      </c>
      <c r="I58" t="s">
        <v>18</v>
      </c>
      <c r="J58" t="s">
        <v>2041</v>
      </c>
    </row>
    <row r="59" spans="1:10" x14ac:dyDescent="0.3">
      <c r="A59">
        <v>1504242000</v>
      </c>
      <c r="B59">
        <v>1505278800</v>
      </c>
      <c r="C59" s="15">
        <f t="shared" si="3"/>
        <v>43403.208333333328</v>
      </c>
      <c r="D59" s="22" t="str">
        <f t="shared" si="0"/>
        <v>Oct</v>
      </c>
      <c r="E59" s="22">
        <f t="shared" si="4"/>
        <v>2018</v>
      </c>
      <c r="F59" s="19">
        <f t="shared" si="1"/>
        <v>43415.208333333328</v>
      </c>
      <c r="G59" s="17" t="str">
        <f t="shared" si="2"/>
        <v>Nov</v>
      </c>
      <c r="H59" s="17">
        <f t="shared" si="5"/>
        <v>2018</v>
      </c>
      <c r="I59" t="s">
        <v>18</v>
      </c>
      <c r="J59" t="s">
        <v>2054</v>
      </c>
    </row>
    <row r="60" spans="1:10" x14ac:dyDescent="0.3">
      <c r="A60">
        <v>1442811600</v>
      </c>
      <c r="B60">
        <v>1443934800</v>
      </c>
      <c r="C60" s="15">
        <f t="shared" si="3"/>
        <v>42692.208333333328</v>
      </c>
      <c r="D60" s="22" t="str">
        <f t="shared" si="0"/>
        <v>Nov</v>
      </c>
      <c r="E60" s="22">
        <f t="shared" si="4"/>
        <v>2016</v>
      </c>
      <c r="F60" s="19">
        <f t="shared" si="1"/>
        <v>42705.208333333328</v>
      </c>
      <c r="G60" s="17" t="str">
        <f t="shared" si="2"/>
        <v>Dec</v>
      </c>
      <c r="H60" s="17">
        <f t="shared" si="5"/>
        <v>2016</v>
      </c>
      <c r="I60" t="s">
        <v>18</v>
      </c>
      <c r="J60" t="s">
        <v>2043</v>
      </c>
    </row>
    <row r="61" spans="1:10" x14ac:dyDescent="0.3">
      <c r="A61">
        <v>1497243600</v>
      </c>
      <c r="B61">
        <v>1498539600</v>
      </c>
      <c r="C61" s="15">
        <f t="shared" si="3"/>
        <v>43322.208333333328</v>
      </c>
      <c r="D61" s="22" t="str">
        <f t="shared" si="0"/>
        <v>Aug</v>
      </c>
      <c r="E61" s="22">
        <f t="shared" si="4"/>
        <v>2018</v>
      </c>
      <c r="F61" s="19">
        <f t="shared" si="1"/>
        <v>43337.208333333328</v>
      </c>
      <c r="G61" s="17" t="str">
        <f t="shared" si="2"/>
        <v>Aug</v>
      </c>
      <c r="H61" s="17">
        <f t="shared" si="5"/>
        <v>2018</v>
      </c>
      <c r="I61" t="s">
        <v>18</v>
      </c>
      <c r="J61" t="s">
        <v>2043</v>
      </c>
    </row>
    <row r="62" spans="1:10" x14ac:dyDescent="0.3">
      <c r="A62">
        <v>1342501200</v>
      </c>
      <c r="B62">
        <v>1342760400</v>
      </c>
      <c r="C62" s="15">
        <f t="shared" si="3"/>
        <v>41531.208333333336</v>
      </c>
      <c r="D62" s="22" t="str">
        <f t="shared" si="0"/>
        <v>Sep</v>
      </c>
      <c r="E62" s="22">
        <f t="shared" si="4"/>
        <v>2013</v>
      </c>
      <c r="F62" s="19">
        <f t="shared" si="1"/>
        <v>41534.208333333336</v>
      </c>
      <c r="G62" s="17" t="str">
        <f t="shared" si="2"/>
        <v>Sep</v>
      </c>
      <c r="H62" s="17">
        <f t="shared" si="5"/>
        <v>2013</v>
      </c>
      <c r="I62" t="s">
        <v>18</v>
      </c>
      <c r="J62" t="s">
        <v>2043</v>
      </c>
    </row>
    <row r="63" spans="1:10" x14ac:dyDescent="0.3">
      <c r="A63">
        <v>1298268000</v>
      </c>
      <c r="B63">
        <v>1301720400</v>
      </c>
      <c r="C63" s="15">
        <f t="shared" si="3"/>
        <v>41019.25</v>
      </c>
      <c r="D63" s="22" t="str">
        <f t="shared" si="0"/>
        <v>Apr</v>
      </c>
      <c r="E63" s="22">
        <f t="shared" si="4"/>
        <v>2012</v>
      </c>
      <c r="F63" s="19">
        <f t="shared" si="1"/>
        <v>41059.208333333336</v>
      </c>
      <c r="G63" s="17" t="str">
        <f t="shared" si="2"/>
        <v>May</v>
      </c>
      <c r="H63" s="17">
        <f t="shared" si="5"/>
        <v>2012</v>
      </c>
      <c r="I63" t="s">
        <v>12</v>
      </c>
      <c r="J63" t="s">
        <v>2043</v>
      </c>
    </row>
    <row r="64" spans="1:10" x14ac:dyDescent="0.3">
      <c r="A64">
        <v>1433480400</v>
      </c>
      <c r="B64">
        <v>1433566800</v>
      </c>
      <c r="C64" s="15">
        <f t="shared" si="3"/>
        <v>42584.208333333328</v>
      </c>
      <c r="D64" s="22" t="str">
        <f t="shared" si="0"/>
        <v>Aug</v>
      </c>
      <c r="E64" s="22">
        <f t="shared" si="4"/>
        <v>2016</v>
      </c>
      <c r="F64" s="19">
        <f t="shared" si="1"/>
        <v>42585.208333333328</v>
      </c>
      <c r="G64" s="17" t="str">
        <f t="shared" si="2"/>
        <v>Aug</v>
      </c>
      <c r="H64" s="17">
        <f t="shared" si="5"/>
        <v>2016</v>
      </c>
      <c r="I64" t="s">
        <v>18</v>
      </c>
      <c r="J64" t="s">
        <v>2041</v>
      </c>
    </row>
    <row r="65" spans="1:10" x14ac:dyDescent="0.3">
      <c r="A65">
        <v>1493355600</v>
      </c>
      <c r="B65">
        <v>1493874000</v>
      </c>
      <c r="C65" s="15">
        <f t="shared" si="3"/>
        <v>43277.208333333328</v>
      </c>
      <c r="D65" s="22" t="str">
        <f t="shared" si="0"/>
        <v>Jun</v>
      </c>
      <c r="E65" s="22">
        <f t="shared" si="4"/>
        <v>2018</v>
      </c>
      <c r="F65" s="19">
        <f t="shared" si="1"/>
        <v>43283.208333333328</v>
      </c>
      <c r="G65" s="17" t="str">
        <f t="shared" si="2"/>
        <v>Jul</v>
      </c>
      <c r="H65" s="17">
        <f t="shared" si="5"/>
        <v>2018</v>
      </c>
      <c r="I65" t="s">
        <v>12</v>
      </c>
      <c r="J65" t="s">
        <v>2043</v>
      </c>
    </row>
    <row r="66" spans="1:10" x14ac:dyDescent="0.3">
      <c r="A66">
        <v>1530507600</v>
      </c>
      <c r="B66">
        <v>1531803600</v>
      </c>
      <c r="C66" s="15">
        <f t="shared" si="3"/>
        <v>43707.208333333328</v>
      </c>
      <c r="D66" s="22" t="str">
        <f t="shared" ref="D66:D129" si="6">TEXT(C66,"mmm")</f>
        <v>Aug</v>
      </c>
      <c r="E66" s="22">
        <f t="shared" si="4"/>
        <v>2019</v>
      </c>
      <c r="F66" s="19">
        <f t="shared" ref="F66:F129" si="7">(((B66/60)/60)/24)+DATE(1970,15,1)</f>
        <v>43722.208333333328</v>
      </c>
      <c r="G66" s="17" t="str">
        <f t="shared" ref="G66:G129" si="8">TEXT(F66,"mmm")</f>
        <v>Sep</v>
      </c>
      <c r="H66" s="17">
        <f t="shared" si="5"/>
        <v>2019</v>
      </c>
      <c r="I66" t="s">
        <v>12</v>
      </c>
      <c r="J66" t="s">
        <v>2041</v>
      </c>
    </row>
    <row r="67" spans="1:10" x14ac:dyDescent="0.3">
      <c r="A67">
        <v>1296108000</v>
      </c>
      <c r="B67">
        <v>1296712800</v>
      </c>
      <c r="C67" s="15">
        <f t="shared" ref="C67:C130" si="9">(((A67/60)/60)/24)+DATE(1970,15,1)</f>
        <v>40994.25</v>
      </c>
      <c r="D67" s="22" t="str">
        <f t="shared" si="6"/>
        <v>Mar</v>
      </c>
      <c r="E67" s="22">
        <f t="shared" ref="E67:E130" si="10">YEAR(C67)</f>
        <v>2012</v>
      </c>
      <c r="F67" s="19">
        <f t="shared" si="7"/>
        <v>41001.25</v>
      </c>
      <c r="G67" s="17" t="str">
        <f t="shared" si="8"/>
        <v>Apr</v>
      </c>
      <c r="H67" s="17">
        <f t="shared" ref="H67:H130" si="11">YEAR(F67)</f>
        <v>2012</v>
      </c>
      <c r="I67" t="s">
        <v>18</v>
      </c>
      <c r="J67" t="s">
        <v>2043</v>
      </c>
    </row>
    <row r="68" spans="1:10" x14ac:dyDescent="0.3">
      <c r="A68">
        <v>1428469200</v>
      </c>
      <c r="B68">
        <v>1428901200</v>
      </c>
      <c r="C68" s="15">
        <f t="shared" si="9"/>
        <v>42526.208333333328</v>
      </c>
      <c r="D68" s="22" t="str">
        <f t="shared" si="6"/>
        <v>Jun</v>
      </c>
      <c r="E68" s="22">
        <f t="shared" si="10"/>
        <v>2016</v>
      </c>
      <c r="F68" s="19">
        <f t="shared" si="7"/>
        <v>42531.208333333328</v>
      </c>
      <c r="G68" s="17" t="str">
        <f t="shared" si="8"/>
        <v>Jun</v>
      </c>
      <c r="H68" s="17">
        <f t="shared" si="11"/>
        <v>2016</v>
      </c>
      <c r="I68" t="s">
        <v>12</v>
      </c>
      <c r="J68" t="s">
        <v>2043</v>
      </c>
    </row>
    <row r="69" spans="1:10" x14ac:dyDescent="0.3">
      <c r="A69">
        <v>1264399200</v>
      </c>
      <c r="B69">
        <v>1264831200</v>
      </c>
      <c r="C69" s="15">
        <f t="shared" si="9"/>
        <v>40627.25</v>
      </c>
      <c r="D69" s="22" t="str">
        <f t="shared" si="6"/>
        <v>Mar</v>
      </c>
      <c r="E69" s="22">
        <f t="shared" si="10"/>
        <v>2011</v>
      </c>
      <c r="F69" s="19">
        <f t="shared" si="7"/>
        <v>40632.25</v>
      </c>
      <c r="G69" s="17" t="str">
        <f t="shared" si="8"/>
        <v>Mar</v>
      </c>
      <c r="H69" s="17">
        <f t="shared" si="11"/>
        <v>2011</v>
      </c>
      <c r="I69" t="s">
        <v>18</v>
      </c>
      <c r="J69" t="s">
        <v>2041</v>
      </c>
    </row>
    <row r="70" spans="1:10" x14ac:dyDescent="0.3">
      <c r="A70">
        <v>1501131600</v>
      </c>
      <c r="B70">
        <v>1505192400</v>
      </c>
      <c r="C70" s="15">
        <f t="shared" si="9"/>
        <v>43367.208333333328</v>
      </c>
      <c r="D70" s="22" t="str">
        <f t="shared" si="6"/>
        <v>Sep</v>
      </c>
      <c r="E70" s="22">
        <f t="shared" si="10"/>
        <v>2018</v>
      </c>
      <c r="F70" s="19">
        <f t="shared" si="7"/>
        <v>43414.208333333328</v>
      </c>
      <c r="G70" s="17" t="str">
        <f t="shared" si="8"/>
        <v>Nov</v>
      </c>
      <c r="H70" s="17">
        <f t="shared" si="11"/>
        <v>2018</v>
      </c>
      <c r="I70" t="s">
        <v>18</v>
      </c>
      <c r="J70" t="s">
        <v>2043</v>
      </c>
    </row>
    <row r="71" spans="1:10" x14ac:dyDescent="0.3">
      <c r="A71">
        <v>1292738400</v>
      </c>
      <c r="B71">
        <v>1295676000</v>
      </c>
      <c r="C71" s="15">
        <f t="shared" si="9"/>
        <v>40955.25</v>
      </c>
      <c r="D71" s="22" t="str">
        <f t="shared" si="6"/>
        <v>Feb</v>
      </c>
      <c r="E71" s="22">
        <f t="shared" si="10"/>
        <v>2012</v>
      </c>
      <c r="F71" s="19">
        <f t="shared" si="7"/>
        <v>40989.25</v>
      </c>
      <c r="G71" s="17" t="str">
        <f t="shared" si="8"/>
        <v>Mar</v>
      </c>
      <c r="H71" s="17">
        <f t="shared" si="11"/>
        <v>2012</v>
      </c>
      <c r="I71" t="s">
        <v>72</v>
      </c>
      <c r="J71" t="s">
        <v>2043</v>
      </c>
    </row>
    <row r="72" spans="1:10" x14ac:dyDescent="0.3">
      <c r="A72">
        <v>1288674000</v>
      </c>
      <c r="B72">
        <v>1292911200</v>
      </c>
      <c r="C72" s="15">
        <f t="shared" si="9"/>
        <v>40908.208333333336</v>
      </c>
      <c r="D72" s="22" t="str">
        <f t="shared" si="6"/>
        <v>Dec</v>
      </c>
      <c r="E72" s="22">
        <f t="shared" si="10"/>
        <v>2011</v>
      </c>
      <c r="F72" s="19">
        <f t="shared" si="7"/>
        <v>40957.25</v>
      </c>
      <c r="G72" s="17" t="str">
        <f t="shared" si="8"/>
        <v>Feb</v>
      </c>
      <c r="H72" s="17">
        <f t="shared" si="11"/>
        <v>2012</v>
      </c>
      <c r="I72" t="s">
        <v>18</v>
      </c>
      <c r="J72" t="s">
        <v>2043</v>
      </c>
    </row>
    <row r="73" spans="1:10" x14ac:dyDescent="0.3">
      <c r="A73">
        <v>1575093600</v>
      </c>
      <c r="B73">
        <v>1575439200</v>
      </c>
      <c r="C73" s="15">
        <f t="shared" si="9"/>
        <v>44223.25</v>
      </c>
      <c r="D73" s="22" t="str">
        <f t="shared" si="6"/>
        <v>Jan</v>
      </c>
      <c r="E73" s="22">
        <f t="shared" si="10"/>
        <v>2021</v>
      </c>
      <c r="F73" s="19">
        <f t="shared" si="7"/>
        <v>44227.25</v>
      </c>
      <c r="G73" s="17" t="str">
        <f t="shared" si="8"/>
        <v>Jan</v>
      </c>
      <c r="H73" s="17">
        <f t="shared" si="11"/>
        <v>2021</v>
      </c>
      <c r="I73" t="s">
        <v>18</v>
      </c>
      <c r="J73" t="s">
        <v>2043</v>
      </c>
    </row>
    <row r="74" spans="1:10" x14ac:dyDescent="0.3">
      <c r="A74">
        <v>1435726800</v>
      </c>
      <c r="B74">
        <v>1438837200</v>
      </c>
      <c r="C74" s="15">
        <f t="shared" si="9"/>
        <v>42610.208333333328</v>
      </c>
      <c r="D74" s="22" t="str">
        <f t="shared" si="6"/>
        <v>Aug</v>
      </c>
      <c r="E74" s="22">
        <f t="shared" si="10"/>
        <v>2016</v>
      </c>
      <c r="F74" s="19">
        <f t="shared" si="7"/>
        <v>42646.208333333328</v>
      </c>
      <c r="G74" s="17" t="str">
        <f t="shared" si="8"/>
        <v>Oct</v>
      </c>
      <c r="H74" s="17">
        <f t="shared" si="11"/>
        <v>2016</v>
      </c>
      <c r="I74" t="s">
        <v>18</v>
      </c>
      <c r="J74" t="s">
        <v>2045</v>
      </c>
    </row>
    <row r="75" spans="1:10" x14ac:dyDescent="0.3">
      <c r="A75">
        <v>1480226400</v>
      </c>
      <c r="B75">
        <v>1480485600</v>
      </c>
      <c r="C75" s="15">
        <f t="shared" si="9"/>
        <v>43125.25</v>
      </c>
      <c r="D75" s="22" t="str">
        <f t="shared" si="6"/>
        <v>Jan</v>
      </c>
      <c r="E75" s="22">
        <f t="shared" si="10"/>
        <v>2018</v>
      </c>
      <c r="F75" s="19">
        <f t="shared" si="7"/>
        <v>43128.25</v>
      </c>
      <c r="G75" s="17" t="str">
        <f t="shared" si="8"/>
        <v>Jan</v>
      </c>
      <c r="H75" s="17">
        <f t="shared" si="11"/>
        <v>2018</v>
      </c>
      <c r="I75" t="s">
        <v>18</v>
      </c>
      <c r="J75" t="s">
        <v>2039</v>
      </c>
    </row>
    <row r="76" spans="1:10" x14ac:dyDescent="0.3">
      <c r="A76">
        <v>1459054800</v>
      </c>
      <c r="B76">
        <v>1459141200</v>
      </c>
      <c r="C76" s="15">
        <f t="shared" si="9"/>
        <v>42880.208333333328</v>
      </c>
      <c r="D76" s="22" t="str">
        <f t="shared" si="6"/>
        <v>May</v>
      </c>
      <c r="E76" s="22">
        <f t="shared" si="10"/>
        <v>2017</v>
      </c>
      <c r="F76" s="19">
        <f t="shared" si="7"/>
        <v>42881.208333333328</v>
      </c>
      <c r="G76" s="17" t="str">
        <f t="shared" si="8"/>
        <v>May</v>
      </c>
      <c r="H76" s="17">
        <f t="shared" si="11"/>
        <v>2017</v>
      </c>
      <c r="I76" t="s">
        <v>18</v>
      </c>
      <c r="J76" t="s">
        <v>2039</v>
      </c>
    </row>
    <row r="77" spans="1:10" x14ac:dyDescent="0.3">
      <c r="A77">
        <v>1531630800</v>
      </c>
      <c r="B77">
        <v>1532322000</v>
      </c>
      <c r="C77" s="15">
        <f t="shared" si="9"/>
        <v>43720.208333333328</v>
      </c>
      <c r="D77" s="22" t="str">
        <f t="shared" si="6"/>
        <v>Sep</v>
      </c>
      <c r="E77" s="22">
        <f t="shared" si="10"/>
        <v>2019</v>
      </c>
      <c r="F77" s="19">
        <f t="shared" si="7"/>
        <v>43728.208333333328</v>
      </c>
      <c r="G77" s="17" t="str">
        <f t="shared" si="8"/>
        <v>Sep</v>
      </c>
      <c r="H77" s="17">
        <f t="shared" si="11"/>
        <v>2019</v>
      </c>
      <c r="I77" t="s">
        <v>18</v>
      </c>
      <c r="J77" t="s">
        <v>2058</v>
      </c>
    </row>
    <row r="78" spans="1:10" x14ac:dyDescent="0.3">
      <c r="A78">
        <v>1421992800</v>
      </c>
      <c r="B78">
        <v>1426222800</v>
      </c>
      <c r="C78" s="15">
        <f t="shared" si="9"/>
        <v>42451.25</v>
      </c>
      <c r="D78" s="22" t="str">
        <f t="shared" si="6"/>
        <v>Mar</v>
      </c>
      <c r="E78" s="22">
        <f t="shared" si="10"/>
        <v>2016</v>
      </c>
      <c r="F78" s="19">
        <f t="shared" si="7"/>
        <v>42500.208333333328</v>
      </c>
      <c r="G78" s="17" t="str">
        <f t="shared" si="8"/>
        <v>May</v>
      </c>
      <c r="H78" s="17">
        <f t="shared" si="11"/>
        <v>2016</v>
      </c>
      <c r="I78" t="s">
        <v>12</v>
      </c>
      <c r="J78" t="s">
        <v>2043</v>
      </c>
    </row>
    <row r="79" spans="1:10" x14ac:dyDescent="0.3">
      <c r="A79">
        <v>1285563600</v>
      </c>
      <c r="B79">
        <v>1286773200</v>
      </c>
      <c r="C79" s="15">
        <f t="shared" si="9"/>
        <v>40872.208333333336</v>
      </c>
      <c r="D79" s="22" t="str">
        <f t="shared" si="6"/>
        <v>Nov</v>
      </c>
      <c r="E79" s="22">
        <f t="shared" si="10"/>
        <v>2011</v>
      </c>
      <c r="F79" s="19">
        <f t="shared" si="7"/>
        <v>40886.208333333336</v>
      </c>
      <c r="G79" s="17" t="str">
        <f t="shared" si="8"/>
        <v>Dec</v>
      </c>
      <c r="H79" s="17">
        <f t="shared" si="11"/>
        <v>2011</v>
      </c>
      <c r="I79" t="s">
        <v>12</v>
      </c>
      <c r="J79" t="s">
        <v>2045</v>
      </c>
    </row>
    <row r="80" spans="1:10" x14ac:dyDescent="0.3">
      <c r="A80">
        <v>1523854800</v>
      </c>
      <c r="B80">
        <v>1523941200</v>
      </c>
      <c r="C80" s="15">
        <f t="shared" si="9"/>
        <v>43630.208333333328</v>
      </c>
      <c r="D80" s="22" t="str">
        <f t="shared" si="6"/>
        <v>Jun</v>
      </c>
      <c r="E80" s="22">
        <f t="shared" si="10"/>
        <v>2019</v>
      </c>
      <c r="F80" s="19">
        <f t="shared" si="7"/>
        <v>43631.208333333328</v>
      </c>
      <c r="G80" s="17" t="str">
        <f t="shared" si="8"/>
        <v>Jun</v>
      </c>
      <c r="H80" s="17">
        <f t="shared" si="11"/>
        <v>2019</v>
      </c>
      <c r="I80" t="s">
        <v>18</v>
      </c>
      <c r="J80" t="s">
        <v>2051</v>
      </c>
    </row>
    <row r="81" spans="1:10" x14ac:dyDescent="0.3">
      <c r="A81">
        <v>1529125200</v>
      </c>
      <c r="B81">
        <v>1529557200</v>
      </c>
      <c r="C81" s="15">
        <f t="shared" si="9"/>
        <v>43691.208333333328</v>
      </c>
      <c r="D81" s="22" t="str">
        <f t="shared" si="6"/>
        <v>Aug</v>
      </c>
      <c r="E81" s="22">
        <f t="shared" si="10"/>
        <v>2019</v>
      </c>
      <c r="F81" s="19">
        <f t="shared" si="7"/>
        <v>43696.208333333328</v>
      </c>
      <c r="G81" s="17" t="str">
        <f t="shared" si="8"/>
        <v>Aug</v>
      </c>
      <c r="H81" s="17">
        <f t="shared" si="11"/>
        <v>2019</v>
      </c>
      <c r="I81" t="s">
        <v>12</v>
      </c>
      <c r="J81" t="s">
        <v>2043</v>
      </c>
    </row>
    <row r="82" spans="1:10" x14ac:dyDescent="0.3">
      <c r="A82">
        <v>1503982800</v>
      </c>
      <c r="B82">
        <v>1506574800</v>
      </c>
      <c r="C82" s="15">
        <f t="shared" si="9"/>
        <v>43400.208333333328</v>
      </c>
      <c r="D82" s="22" t="str">
        <f t="shared" si="6"/>
        <v>Oct</v>
      </c>
      <c r="E82" s="22">
        <f t="shared" si="10"/>
        <v>2018</v>
      </c>
      <c r="F82" s="19">
        <f t="shared" si="7"/>
        <v>43430.208333333328</v>
      </c>
      <c r="G82" s="17" t="str">
        <f t="shared" si="8"/>
        <v>Nov</v>
      </c>
      <c r="H82" s="17">
        <f t="shared" si="11"/>
        <v>2018</v>
      </c>
      <c r="I82" t="s">
        <v>18</v>
      </c>
      <c r="J82" t="s">
        <v>2054</v>
      </c>
    </row>
    <row r="83" spans="1:10" x14ac:dyDescent="0.3">
      <c r="A83">
        <v>1511416800</v>
      </c>
      <c r="B83">
        <v>1513576800</v>
      </c>
      <c r="C83" s="15">
        <f t="shared" si="9"/>
        <v>43486.25</v>
      </c>
      <c r="D83" s="22" t="str">
        <f t="shared" si="6"/>
        <v>Jan</v>
      </c>
      <c r="E83" s="22">
        <f t="shared" si="10"/>
        <v>2019</v>
      </c>
      <c r="F83" s="19">
        <f t="shared" si="7"/>
        <v>43511.25</v>
      </c>
      <c r="G83" s="17" t="str">
        <f t="shared" si="8"/>
        <v>Feb</v>
      </c>
      <c r="H83" s="17">
        <f t="shared" si="11"/>
        <v>2019</v>
      </c>
      <c r="I83" t="s">
        <v>18</v>
      </c>
      <c r="J83" t="s">
        <v>2039</v>
      </c>
    </row>
    <row r="84" spans="1:10" x14ac:dyDescent="0.3">
      <c r="A84">
        <v>1547704800</v>
      </c>
      <c r="B84">
        <v>1548309600</v>
      </c>
      <c r="C84" s="15">
        <f t="shared" si="9"/>
        <v>43906.25</v>
      </c>
      <c r="D84" s="22" t="str">
        <f t="shared" si="6"/>
        <v>Mar</v>
      </c>
      <c r="E84" s="22">
        <f t="shared" si="10"/>
        <v>2020</v>
      </c>
      <c r="F84" s="19">
        <f t="shared" si="7"/>
        <v>43913.25</v>
      </c>
      <c r="G84" s="17" t="str">
        <f t="shared" si="8"/>
        <v>Mar</v>
      </c>
      <c r="H84" s="17">
        <f t="shared" si="11"/>
        <v>2020</v>
      </c>
      <c r="I84" t="s">
        <v>18</v>
      </c>
      <c r="J84" t="s">
        <v>2054</v>
      </c>
    </row>
    <row r="85" spans="1:10" x14ac:dyDescent="0.3">
      <c r="A85">
        <v>1469682000</v>
      </c>
      <c r="B85">
        <v>1471582800</v>
      </c>
      <c r="C85" s="15">
        <f t="shared" si="9"/>
        <v>43003.208333333328</v>
      </c>
      <c r="D85" s="22" t="str">
        <f t="shared" si="6"/>
        <v>Sep</v>
      </c>
      <c r="E85" s="22">
        <f t="shared" si="10"/>
        <v>2017</v>
      </c>
      <c r="F85" s="19">
        <f t="shared" si="7"/>
        <v>43025.208333333328</v>
      </c>
      <c r="G85" s="17" t="str">
        <f t="shared" si="8"/>
        <v>Oct</v>
      </c>
      <c r="H85" s="17">
        <f t="shared" si="11"/>
        <v>2017</v>
      </c>
      <c r="I85" t="s">
        <v>12</v>
      </c>
      <c r="J85" t="s">
        <v>2039</v>
      </c>
    </row>
    <row r="86" spans="1:10" x14ac:dyDescent="0.3">
      <c r="A86">
        <v>1343451600</v>
      </c>
      <c r="B86">
        <v>1344315600</v>
      </c>
      <c r="C86" s="15">
        <f t="shared" si="9"/>
        <v>41542.208333333336</v>
      </c>
      <c r="D86" s="22" t="str">
        <f t="shared" si="6"/>
        <v>Sep</v>
      </c>
      <c r="E86" s="22">
        <f t="shared" si="10"/>
        <v>2013</v>
      </c>
      <c r="F86" s="19">
        <f t="shared" si="7"/>
        <v>41552.208333333336</v>
      </c>
      <c r="G86" s="17" t="str">
        <f t="shared" si="8"/>
        <v>Oct</v>
      </c>
      <c r="H86" s="17">
        <f t="shared" si="11"/>
        <v>2013</v>
      </c>
      <c r="I86" t="s">
        <v>18</v>
      </c>
      <c r="J86" t="s">
        <v>2041</v>
      </c>
    </row>
    <row r="87" spans="1:10" x14ac:dyDescent="0.3">
      <c r="A87">
        <v>1315717200</v>
      </c>
      <c r="B87">
        <v>1316408400</v>
      </c>
      <c r="C87" s="15">
        <f t="shared" si="9"/>
        <v>41221.208333333336</v>
      </c>
      <c r="D87" s="22" t="str">
        <f t="shared" si="6"/>
        <v>Nov</v>
      </c>
      <c r="E87" s="22">
        <f t="shared" si="10"/>
        <v>2012</v>
      </c>
      <c r="F87" s="19">
        <f t="shared" si="7"/>
        <v>41229.208333333336</v>
      </c>
      <c r="G87" s="17" t="str">
        <f t="shared" si="8"/>
        <v>Nov</v>
      </c>
      <c r="H87" s="17">
        <f t="shared" si="11"/>
        <v>2012</v>
      </c>
      <c r="I87" t="s">
        <v>18</v>
      </c>
      <c r="J87" t="s">
        <v>2039</v>
      </c>
    </row>
    <row r="88" spans="1:10" x14ac:dyDescent="0.3">
      <c r="A88">
        <v>1430715600</v>
      </c>
      <c r="B88">
        <v>1431838800</v>
      </c>
      <c r="C88" s="15">
        <f t="shared" si="9"/>
        <v>42552.208333333328</v>
      </c>
      <c r="D88" s="22" t="str">
        <f t="shared" si="6"/>
        <v>Jul</v>
      </c>
      <c r="E88" s="22">
        <f t="shared" si="10"/>
        <v>2016</v>
      </c>
      <c r="F88" s="19">
        <f t="shared" si="7"/>
        <v>42565.208333333328</v>
      </c>
      <c r="G88" s="17" t="str">
        <f t="shared" si="8"/>
        <v>Jul</v>
      </c>
      <c r="H88" s="17">
        <f t="shared" si="11"/>
        <v>2016</v>
      </c>
      <c r="I88" t="s">
        <v>18</v>
      </c>
      <c r="J88" t="s">
        <v>2043</v>
      </c>
    </row>
    <row r="89" spans="1:10" x14ac:dyDescent="0.3">
      <c r="A89">
        <v>1299564000</v>
      </c>
      <c r="B89">
        <v>1300510800</v>
      </c>
      <c r="C89" s="15">
        <f t="shared" si="9"/>
        <v>41034.25</v>
      </c>
      <c r="D89" s="22" t="str">
        <f t="shared" si="6"/>
        <v>May</v>
      </c>
      <c r="E89" s="22">
        <f t="shared" si="10"/>
        <v>2012</v>
      </c>
      <c r="F89" s="19">
        <f t="shared" si="7"/>
        <v>41045.208333333336</v>
      </c>
      <c r="G89" s="17" t="str">
        <f t="shared" si="8"/>
        <v>May</v>
      </c>
      <c r="H89" s="17">
        <f t="shared" si="11"/>
        <v>2012</v>
      </c>
      <c r="I89" t="s">
        <v>12</v>
      </c>
      <c r="J89" t="s">
        <v>2039</v>
      </c>
    </row>
    <row r="90" spans="1:10" x14ac:dyDescent="0.3">
      <c r="A90">
        <v>1429160400</v>
      </c>
      <c r="B90">
        <v>1431061200</v>
      </c>
      <c r="C90" s="15">
        <f t="shared" si="9"/>
        <v>42534.208333333328</v>
      </c>
      <c r="D90" s="22" t="str">
        <f t="shared" si="6"/>
        <v>Jun</v>
      </c>
      <c r="E90" s="22">
        <f t="shared" si="10"/>
        <v>2016</v>
      </c>
      <c r="F90" s="19">
        <f t="shared" si="7"/>
        <v>42556.208333333328</v>
      </c>
      <c r="G90" s="17" t="str">
        <f t="shared" si="8"/>
        <v>Jul</v>
      </c>
      <c r="H90" s="17">
        <f t="shared" si="11"/>
        <v>2016</v>
      </c>
      <c r="I90" t="s">
        <v>18</v>
      </c>
      <c r="J90" t="s">
        <v>2051</v>
      </c>
    </row>
    <row r="91" spans="1:10" x14ac:dyDescent="0.3">
      <c r="A91">
        <v>1271307600</v>
      </c>
      <c r="B91">
        <v>1271480400</v>
      </c>
      <c r="C91" s="15">
        <f t="shared" si="9"/>
        <v>40707.208333333336</v>
      </c>
      <c r="D91" s="22" t="str">
        <f t="shared" si="6"/>
        <v>Jun</v>
      </c>
      <c r="E91" s="22">
        <f t="shared" si="10"/>
        <v>2011</v>
      </c>
      <c r="F91" s="19">
        <f t="shared" si="7"/>
        <v>40709.208333333336</v>
      </c>
      <c r="G91" s="17" t="str">
        <f t="shared" si="8"/>
        <v>Jun</v>
      </c>
      <c r="H91" s="17">
        <f t="shared" si="11"/>
        <v>2011</v>
      </c>
      <c r="I91" t="s">
        <v>18</v>
      </c>
      <c r="J91" t="s">
        <v>2043</v>
      </c>
    </row>
    <row r="92" spans="1:10" x14ac:dyDescent="0.3">
      <c r="A92">
        <v>1456380000</v>
      </c>
      <c r="B92">
        <v>1456380000</v>
      </c>
      <c r="C92" s="15">
        <f t="shared" si="9"/>
        <v>42849.25</v>
      </c>
      <c r="D92" s="22" t="str">
        <f t="shared" si="6"/>
        <v>Apr</v>
      </c>
      <c r="E92" s="22">
        <f t="shared" si="10"/>
        <v>2017</v>
      </c>
      <c r="F92" s="19">
        <f t="shared" si="7"/>
        <v>42849.25</v>
      </c>
      <c r="G92" s="17" t="str">
        <f t="shared" si="8"/>
        <v>Apr</v>
      </c>
      <c r="H92" s="17">
        <f t="shared" si="11"/>
        <v>2017</v>
      </c>
      <c r="I92" t="s">
        <v>12</v>
      </c>
      <c r="J92" t="s">
        <v>2043</v>
      </c>
    </row>
    <row r="93" spans="1:10" x14ac:dyDescent="0.3">
      <c r="A93">
        <v>1470459600</v>
      </c>
      <c r="B93">
        <v>1472878800</v>
      </c>
      <c r="C93" s="15">
        <f t="shared" si="9"/>
        <v>43012.208333333328</v>
      </c>
      <c r="D93" s="22" t="str">
        <f t="shared" si="6"/>
        <v>Oct</v>
      </c>
      <c r="E93" s="22">
        <f t="shared" si="10"/>
        <v>2017</v>
      </c>
      <c r="F93" s="19">
        <f t="shared" si="7"/>
        <v>43040.208333333328</v>
      </c>
      <c r="G93" s="17" t="str">
        <f t="shared" si="8"/>
        <v>Nov</v>
      </c>
      <c r="H93" s="17">
        <f t="shared" si="11"/>
        <v>2017</v>
      </c>
      <c r="I93" t="s">
        <v>12</v>
      </c>
      <c r="J93" t="s">
        <v>2051</v>
      </c>
    </row>
    <row r="94" spans="1:10" x14ac:dyDescent="0.3">
      <c r="A94">
        <v>1277269200</v>
      </c>
      <c r="B94">
        <v>1277355600</v>
      </c>
      <c r="C94" s="15">
        <f t="shared" si="9"/>
        <v>40776.208333333336</v>
      </c>
      <c r="D94" s="22" t="str">
        <f t="shared" si="6"/>
        <v>Aug</v>
      </c>
      <c r="E94" s="22">
        <f t="shared" si="10"/>
        <v>2011</v>
      </c>
      <c r="F94" s="19">
        <f t="shared" si="7"/>
        <v>40777.208333333336</v>
      </c>
      <c r="G94" s="17" t="str">
        <f t="shared" si="8"/>
        <v>Aug</v>
      </c>
      <c r="H94" s="17">
        <f t="shared" si="11"/>
        <v>2011</v>
      </c>
      <c r="I94" t="s">
        <v>18</v>
      </c>
      <c r="J94" t="s">
        <v>2054</v>
      </c>
    </row>
    <row r="95" spans="1:10" x14ac:dyDescent="0.3">
      <c r="A95">
        <v>1350709200</v>
      </c>
      <c r="B95">
        <v>1351054800</v>
      </c>
      <c r="C95" s="15">
        <f t="shared" si="9"/>
        <v>41626.208333333336</v>
      </c>
      <c r="D95" s="22" t="str">
        <f t="shared" si="6"/>
        <v>Dec</v>
      </c>
      <c r="E95" s="22">
        <f t="shared" si="10"/>
        <v>2013</v>
      </c>
      <c r="F95" s="19">
        <f t="shared" si="7"/>
        <v>41630.208333333336</v>
      </c>
      <c r="G95" s="17" t="str">
        <f t="shared" si="8"/>
        <v>Dec</v>
      </c>
      <c r="H95" s="17">
        <f t="shared" si="11"/>
        <v>2013</v>
      </c>
      <c r="I95" t="s">
        <v>72</v>
      </c>
      <c r="J95" t="s">
        <v>2043</v>
      </c>
    </row>
    <row r="96" spans="1:10" x14ac:dyDescent="0.3">
      <c r="A96">
        <v>1554613200</v>
      </c>
      <c r="B96">
        <v>1555563600</v>
      </c>
      <c r="C96" s="15">
        <f t="shared" si="9"/>
        <v>43986.208333333328</v>
      </c>
      <c r="D96" s="22" t="str">
        <f t="shared" si="6"/>
        <v>Jun</v>
      </c>
      <c r="E96" s="22">
        <f t="shared" si="10"/>
        <v>2020</v>
      </c>
      <c r="F96" s="19">
        <f t="shared" si="7"/>
        <v>43997.208333333328</v>
      </c>
      <c r="G96" s="17" t="str">
        <f t="shared" si="8"/>
        <v>Jun</v>
      </c>
      <c r="H96" s="17">
        <f t="shared" si="11"/>
        <v>2020</v>
      </c>
      <c r="I96" t="s">
        <v>18</v>
      </c>
      <c r="J96" t="s">
        <v>2041</v>
      </c>
    </row>
    <row r="97" spans="1:10" x14ac:dyDescent="0.3">
      <c r="A97">
        <v>1571029200</v>
      </c>
      <c r="B97">
        <v>1571634000</v>
      </c>
      <c r="C97" s="15">
        <f t="shared" si="9"/>
        <v>44176.208333333328</v>
      </c>
      <c r="D97" s="22" t="str">
        <f t="shared" si="6"/>
        <v>Dec</v>
      </c>
      <c r="E97" s="22">
        <f t="shared" si="10"/>
        <v>2020</v>
      </c>
      <c r="F97" s="19">
        <f t="shared" si="7"/>
        <v>44183.208333333328</v>
      </c>
      <c r="G97" s="17" t="str">
        <f t="shared" si="8"/>
        <v>Dec</v>
      </c>
      <c r="H97" s="17">
        <f t="shared" si="11"/>
        <v>2020</v>
      </c>
      <c r="I97" t="s">
        <v>18</v>
      </c>
      <c r="J97" t="s">
        <v>2045</v>
      </c>
    </row>
    <row r="98" spans="1:10" x14ac:dyDescent="0.3">
      <c r="A98">
        <v>1299736800</v>
      </c>
      <c r="B98">
        <v>1300856400</v>
      </c>
      <c r="C98" s="15">
        <f t="shared" si="9"/>
        <v>41036.25</v>
      </c>
      <c r="D98" s="22" t="str">
        <f t="shared" si="6"/>
        <v>May</v>
      </c>
      <c r="E98" s="22">
        <f t="shared" si="10"/>
        <v>2012</v>
      </c>
      <c r="F98" s="19">
        <f t="shared" si="7"/>
        <v>41049.208333333336</v>
      </c>
      <c r="G98" s="17" t="str">
        <f t="shared" si="8"/>
        <v>May</v>
      </c>
      <c r="H98" s="17">
        <f t="shared" si="11"/>
        <v>2012</v>
      </c>
      <c r="I98" t="s">
        <v>18</v>
      </c>
      <c r="J98" t="s">
        <v>2043</v>
      </c>
    </row>
    <row r="99" spans="1:10" x14ac:dyDescent="0.3">
      <c r="A99">
        <v>1435208400</v>
      </c>
      <c r="B99">
        <v>1439874000</v>
      </c>
      <c r="C99" s="15">
        <f t="shared" si="9"/>
        <v>42604.208333333328</v>
      </c>
      <c r="D99" s="22" t="str">
        <f t="shared" si="6"/>
        <v>Aug</v>
      </c>
      <c r="E99" s="22">
        <f t="shared" si="10"/>
        <v>2016</v>
      </c>
      <c r="F99" s="19">
        <f t="shared" si="7"/>
        <v>42658.208333333328</v>
      </c>
      <c r="G99" s="17" t="str">
        <f t="shared" si="8"/>
        <v>Oct</v>
      </c>
      <c r="H99" s="17">
        <f t="shared" si="11"/>
        <v>2016</v>
      </c>
      <c r="I99" t="s">
        <v>18</v>
      </c>
      <c r="J99" t="s">
        <v>2037</v>
      </c>
    </row>
    <row r="100" spans="1:10" x14ac:dyDescent="0.3">
      <c r="A100">
        <v>1437973200</v>
      </c>
      <c r="B100">
        <v>1438318800</v>
      </c>
      <c r="C100" s="15">
        <f t="shared" si="9"/>
        <v>42636.208333333328</v>
      </c>
      <c r="D100" s="22" t="str">
        <f t="shared" si="6"/>
        <v>Sep</v>
      </c>
      <c r="E100" s="22">
        <f t="shared" si="10"/>
        <v>2016</v>
      </c>
      <c r="F100" s="19">
        <f t="shared" si="7"/>
        <v>42640.208333333328</v>
      </c>
      <c r="G100" s="17" t="str">
        <f t="shared" si="8"/>
        <v>Sep</v>
      </c>
      <c r="H100" s="17">
        <f t="shared" si="11"/>
        <v>2016</v>
      </c>
      <c r="I100" t="s">
        <v>12</v>
      </c>
      <c r="J100" t="s">
        <v>2054</v>
      </c>
    </row>
    <row r="101" spans="1:10" x14ac:dyDescent="0.3">
      <c r="A101">
        <v>1416895200</v>
      </c>
      <c r="B101">
        <v>1419400800</v>
      </c>
      <c r="C101" s="15">
        <f t="shared" si="9"/>
        <v>42392.25</v>
      </c>
      <c r="D101" s="22" t="str">
        <f t="shared" si="6"/>
        <v>Jan</v>
      </c>
      <c r="E101" s="22">
        <f t="shared" si="10"/>
        <v>2016</v>
      </c>
      <c r="F101" s="19">
        <f t="shared" si="7"/>
        <v>42421.25</v>
      </c>
      <c r="G101" s="17" t="str">
        <f t="shared" si="8"/>
        <v>Feb</v>
      </c>
      <c r="H101" s="17">
        <f t="shared" si="11"/>
        <v>2016</v>
      </c>
      <c r="I101" t="s">
        <v>18</v>
      </c>
      <c r="J101" t="s">
        <v>2043</v>
      </c>
    </row>
    <row r="102" spans="1:10" x14ac:dyDescent="0.3">
      <c r="A102">
        <v>1319000400</v>
      </c>
      <c r="B102">
        <v>1320555600</v>
      </c>
      <c r="C102" s="15">
        <f t="shared" si="9"/>
        <v>41259.208333333336</v>
      </c>
      <c r="D102" s="22" t="str">
        <f t="shared" si="6"/>
        <v>Dec</v>
      </c>
      <c r="E102" s="22">
        <f t="shared" si="10"/>
        <v>2012</v>
      </c>
      <c r="F102" s="19">
        <f t="shared" si="7"/>
        <v>41277.208333333336</v>
      </c>
      <c r="G102" s="17" t="str">
        <f t="shared" si="8"/>
        <v>Jan</v>
      </c>
      <c r="H102" s="17">
        <f t="shared" si="11"/>
        <v>2013</v>
      </c>
      <c r="I102" t="s">
        <v>12</v>
      </c>
      <c r="J102" t="s">
        <v>2043</v>
      </c>
    </row>
    <row r="103" spans="1:10" x14ac:dyDescent="0.3">
      <c r="A103">
        <v>1424498400</v>
      </c>
      <c r="B103">
        <v>1425103200</v>
      </c>
      <c r="C103" s="15">
        <f t="shared" si="9"/>
        <v>42480.25</v>
      </c>
      <c r="D103" s="22" t="str">
        <f t="shared" si="6"/>
        <v>Apr</v>
      </c>
      <c r="E103" s="22">
        <f t="shared" si="10"/>
        <v>2016</v>
      </c>
      <c r="F103" s="19">
        <f t="shared" si="7"/>
        <v>42487.25</v>
      </c>
      <c r="G103" s="17" t="str">
        <f t="shared" si="8"/>
        <v>Apr</v>
      </c>
      <c r="H103" s="17">
        <f t="shared" si="11"/>
        <v>2016</v>
      </c>
      <c r="I103" t="s">
        <v>18</v>
      </c>
      <c r="J103" t="s">
        <v>2039</v>
      </c>
    </row>
    <row r="104" spans="1:10" x14ac:dyDescent="0.3">
      <c r="A104">
        <v>1526274000</v>
      </c>
      <c r="B104">
        <v>1526878800</v>
      </c>
      <c r="C104" s="15">
        <f t="shared" si="9"/>
        <v>43658.208333333328</v>
      </c>
      <c r="D104" s="22" t="str">
        <f t="shared" si="6"/>
        <v>Jul</v>
      </c>
      <c r="E104" s="22">
        <f t="shared" si="10"/>
        <v>2019</v>
      </c>
      <c r="F104" s="19">
        <f t="shared" si="7"/>
        <v>43665.208333333328</v>
      </c>
      <c r="G104" s="17" t="str">
        <f t="shared" si="8"/>
        <v>Jul</v>
      </c>
      <c r="H104" s="17">
        <f t="shared" si="11"/>
        <v>2019</v>
      </c>
      <c r="I104" t="s">
        <v>18</v>
      </c>
      <c r="J104" t="s">
        <v>2041</v>
      </c>
    </row>
    <row r="105" spans="1:10" x14ac:dyDescent="0.3">
      <c r="A105">
        <v>1287896400</v>
      </c>
      <c r="B105">
        <v>1288674000</v>
      </c>
      <c r="C105" s="15">
        <f t="shared" si="9"/>
        <v>40899.208333333336</v>
      </c>
      <c r="D105" s="22" t="str">
        <f t="shared" si="6"/>
        <v>Dec</v>
      </c>
      <c r="E105" s="22">
        <f t="shared" si="10"/>
        <v>2011</v>
      </c>
      <c r="F105" s="19">
        <f t="shared" si="7"/>
        <v>40908.208333333336</v>
      </c>
      <c r="G105" s="17" t="str">
        <f t="shared" si="8"/>
        <v>Dec</v>
      </c>
      <c r="H105" s="17">
        <f t="shared" si="11"/>
        <v>2011</v>
      </c>
      <c r="I105" t="s">
        <v>12</v>
      </c>
      <c r="J105" t="s">
        <v>2039</v>
      </c>
    </row>
    <row r="106" spans="1:10" x14ac:dyDescent="0.3">
      <c r="A106">
        <v>1495515600</v>
      </c>
      <c r="B106">
        <v>1495602000</v>
      </c>
      <c r="C106" s="15">
        <f t="shared" si="9"/>
        <v>43302.208333333328</v>
      </c>
      <c r="D106" s="22" t="str">
        <f t="shared" si="6"/>
        <v>Jul</v>
      </c>
      <c r="E106" s="22">
        <f t="shared" si="10"/>
        <v>2018</v>
      </c>
      <c r="F106" s="19">
        <f t="shared" si="7"/>
        <v>43303.208333333328</v>
      </c>
      <c r="G106" s="17" t="str">
        <f t="shared" si="8"/>
        <v>Jul</v>
      </c>
      <c r="H106" s="17">
        <f t="shared" si="11"/>
        <v>2018</v>
      </c>
      <c r="I106" t="s">
        <v>18</v>
      </c>
      <c r="J106" t="s">
        <v>2039</v>
      </c>
    </row>
    <row r="107" spans="1:10" x14ac:dyDescent="0.3">
      <c r="A107">
        <v>1364878800</v>
      </c>
      <c r="B107">
        <v>1366434000</v>
      </c>
      <c r="C107" s="15">
        <f t="shared" si="9"/>
        <v>41790.208333333336</v>
      </c>
      <c r="D107" s="22" t="str">
        <f t="shared" si="6"/>
        <v>May</v>
      </c>
      <c r="E107" s="22">
        <f t="shared" si="10"/>
        <v>2014</v>
      </c>
      <c r="F107" s="19">
        <f t="shared" si="7"/>
        <v>41808.208333333336</v>
      </c>
      <c r="G107" s="17" t="str">
        <f t="shared" si="8"/>
        <v>Jun</v>
      </c>
      <c r="H107" s="17">
        <f t="shared" si="11"/>
        <v>2014</v>
      </c>
      <c r="I107" t="s">
        <v>18</v>
      </c>
      <c r="J107" t="s">
        <v>2041</v>
      </c>
    </row>
    <row r="108" spans="1:10" x14ac:dyDescent="0.3">
      <c r="A108">
        <v>1567918800</v>
      </c>
      <c r="B108">
        <v>1568350800</v>
      </c>
      <c r="C108" s="15">
        <f t="shared" si="9"/>
        <v>44140.208333333328</v>
      </c>
      <c r="D108" s="22" t="str">
        <f t="shared" si="6"/>
        <v>Nov</v>
      </c>
      <c r="E108" s="22">
        <f t="shared" si="10"/>
        <v>2020</v>
      </c>
      <c r="F108" s="19">
        <f t="shared" si="7"/>
        <v>44145.208333333328</v>
      </c>
      <c r="G108" s="17" t="str">
        <f t="shared" si="8"/>
        <v>Nov</v>
      </c>
      <c r="H108" s="17">
        <f t="shared" si="11"/>
        <v>2020</v>
      </c>
      <c r="I108" t="s">
        <v>18</v>
      </c>
      <c r="J108" t="s">
        <v>2043</v>
      </c>
    </row>
    <row r="109" spans="1:10" x14ac:dyDescent="0.3">
      <c r="A109">
        <v>1524459600</v>
      </c>
      <c r="B109">
        <v>1525928400</v>
      </c>
      <c r="C109" s="15">
        <f t="shared" si="9"/>
        <v>43637.208333333328</v>
      </c>
      <c r="D109" s="22" t="str">
        <f t="shared" si="6"/>
        <v>Jun</v>
      </c>
      <c r="E109" s="22">
        <f t="shared" si="10"/>
        <v>2019</v>
      </c>
      <c r="F109" s="19">
        <f t="shared" si="7"/>
        <v>43654.208333333328</v>
      </c>
      <c r="G109" s="17" t="str">
        <f t="shared" si="8"/>
        <v>Jul</v>
      </c>
      <c r="H109" s="17">
        <f t="shared" si="11"/>
        <v>2019</v>
      </c>
      <c r="I109" t="s">
        <v>18</v>
      </c>
      <c r="J109" t="s">
        <v>2043</v>
      </c>
    </row>
    <row r="110" spans="1:10" x14ac:dyDescent="0.3">
      <c r="A110">
        <v>1333688400</v>
      </c>
      <c r="B110">
        <v>1336885200</v>
      </c>
      <c r="C110" s="15">
        <f t="shared" si="9"/>
        <v>41429.208333333336</v>
      </c>
      <c r="D110" s="22" t="str">
        <f t="shared" si="6"/>
        <v>Jun</v>
      </c>
      <c r="E110" s="22">
        <f t="shared" si="10"/>
        <v>2013</v>
      </c>
      <c r="F110" s="19">
        <f t="shared" si="7"/>
        <v>41466.208333333336</v>
      </c>
      <c r="G110" s="17" t="str">
        <f t="shared" si="8"/>
        <v>Jul</v>
      </c>
      <c r="H110" s="17">
        <f t="shared" si="11"/>
        <v>2013</v>
      </c>
      <c r="I110" t="s">
        <v>18</v>
      </c>
      <c r="J110" t="s">
        <v>2045</v>
      </c>
    </row>
    <row r="111" spans="1:10" x14ac:dyDescent="0.3">
      <c r="A111">
        <v>1389506400</v>
      </c>
      <c r="B111">
        <v>1389679200</v>
      </c>
      <c r="C111" s="15">
        <f t="shared" si="9"/>
        <v>42075.25</v>
      </c>
      <c r="D111" s="22" t="str">
        <f t="shared" si="6"/>
        <v>Mar</v>
      </c>
      <c r="E111" s="22">
        <f t="shared" si="10"/>
        <v>2015</v>
      </c>
      <c r="F111" s="19">
        <f t="shared" si="7"/>
        <v>42077.25</v>
      </c>
      <c r="G111" s="17" t="str">
        <f t="shared" si="8"/>
        <v>Mar</v>
      </c>
      <c r="H111" s="17">
        <f t="shared" si="11"/>
        <v>2015</v>
      </c>
      <c r="I111" t="s">
        <v>12</v>
      </c>
      <c r="J111" t="s">
        <v>2045</v>
      </c>
    </row>
    <row r="112" spans="1:10" x14ac:dyDescent="0.3">
      <c r="A112">
        <v>1536642000</v>
      </c>
      <c r="B112">
        <v>1538283600</v>
      </c>
      <c r="C112" s="15">
        <f t="shared" si="9"/>
        <v>43778.208333333328</v>
      </c>
      <c r="D112" s="22" t="str">
        <f t="shared" si="6"/>
        <v>Nov</v>
      </c>
      <c r="E112" s="22">
        <f t="shared" si="10"/>
        <v>2019</v>
      </c>
      <c r="F112" s="19">
        <f t="shared" si="7"/>
        <v>43797.208333333328</v>
      </c>
      <c r="G112" s="17" t="str">
        <f t="shared" si="8"/>
        <v>Nov</v>
      </c>
      <c r="H112" s="17">
        <f t="shared" si="11"/>
        <v>2019</v>
      </c>
      <c r="I112" t="s">
        <v>12</v>
      </c>
      <c r="J112" t="s">
        <v>2037</v>
      </c>
    </row>
    <row r="113" spans="1:10" x14ac:dyDescent="0.3">
      <c r="A113">
        <v>1348290000</v>
      </c>
      <c r="B113">
        <v>1348808400</v>
      </c>
      <c r="C113" s="15">
        <f t="shared" si="9"/>
        <v>41598.208333333336</v>
      </c>
      <c r="D113" s="22" t="str">
        <f t="shared" si="6"/>
        <v>Nov</v>
      </c>
      <c r="E113" s="22">
        <f t="shared" si="10"/>
        <v>2013</v>
      </c>
      <c r="F113" s="19">
        <f t="shared" si="7"/>
        <v>41604.208333333336</v>
      </c>
      <c r="G113" s="17" t="str">
        <f t="shared" si="8"/>
        <v>Nov</v>
      </c>
      <c r="H113" s="17">
        <f t="shared" si="11"/>
        <v>2013</v>
      </c>
      <c r="I113" t="s">
        <v>18</v>
      </c>
      <c r="J113" t="s">
        <v>2051</v>
      </c>
    </row>
    <row r="114" spans="1:10" x14ac:dyDescent="0.3">
      <c r="A114">
        <v>1408856400</v>
      </c>
      <c r="B114">
        <v>1410152400</v>
      </c>
      <c r="C114" s="15">
        <f t="shared" si="9"/>
        <v>42299.208333333336</v>
      </c>
      <c r="D114" s="22" t="str">
        <f t="shared" si="6"/>
        <v>Oct</v>
      </c>
      <c r="E114" s="22">
        <f t="shared" si="10"/>
        <v>2015</v>
      </c>
      <c r="F114" s="19">
        <f t="shared" si="7"/>
        <v>42314.208333333336</v>
      </c>
      <c r="G114" s="17" t="str">
        <f t="shared" si="8"/>
        <v>Nov</v>
      </c>
      <c r="H114" s="17">
        <f t="shared" si="11"/>
        <v>2015</v>
      </c>
      <c r="I114" t="s">
        <v>18</v>
      </c>
      <c r="J114" t="s">
        <v>2041</v>
      </c>
    </row>
    <row r="115" spans="1:10" x14ac:dyDescent="0.3">
      <c r="A115">
        <v>1505192400</v>
      </c>
      <c r="B115">
        <v>1505797200</v>
      </c>
      <c r="C115" s="15">
        <f t="shared" si="9"/>
        <v>43414.208333333328</v>
      </c>
      <c r="D115" s="22" t="str">
        <f t="shared" si="6"/>
        <v>Nov</v>
      </c>
      <c r="E115" s="22">
        <f t="shared" si="10"/>
        <v>2018</v>
      </c>
      <c r="F115" s="19">
        <f t="shared" si="7"/>
        <v>43421.208333333328</v>
      </c>
      <c r="G115" s="17" t="str">
        <f t="shared" si="8"/>
        <v>Nov</v>
      </c>
      <c r="H115" s="17">
        <f t="shared" si="11"/>
        <v>2018</v>
      </c>
      <c r="I115" t="s">
        <v>18</v>
      </c>
      <c r="J115" t="s">
        <v>2037</v>
      </c>
    </row>
    <row r="116" spans="1:10" x14ac:dyDescent="0.3">
      <c r="A116">
        <v>1554786000</v>
      </c>
      <c r="B116">
        <v>1554872400</v>
      </c>
      <c r="C116" s="15">
        <f t="shared" si="9"/>
        <v>43988.208333333328</v>
      </c>
      <c r="D116" s="22" t="str">
        <f t="shared" si="6"/>
        <v>Jun</v>
      </c>
      <c r="E116" s="22">
        <f t="shared" si="10"/>
        <v>2020</v>
      </c>
      <c r="F116" s="19">
        <f t="shared" si="7"/>
        <v>43989.208333333328</v>
      </c>
      <c r="G116" s="17" t="str">
        <f t="shared" si="8"/>
        <v>Jun</v>
      </c>
      <c r="H116" s="17">
        <f t="shared" si="11"/>
        <v>2020</v>
      </c>
      <c r="I116" t="s">
        <v>18</v>
      </c>
      <c r="J116" t="s">
        <v>2041</v>
      </c>
    </row>
    <row r="117" spans="1:10" x14ac:dyDescent="0.3">
      <c r="A117">
        <v>1510898400</v>
      </c>
      <c r="B117">
        <v>1513922400</v>
      </c>
      <c r="C117" s="15">
        <f t="shared" si="9"/>
        <v>43480.25</v>
      </c>
      <c r="D117" s="22" t="str">
        <f t="shared" si="6"/>
        <v>Jan</v>
      </c>
      <c r="E117" s="22">
        <f t="shared" si="10"/>
        <v>2019</v>
      </c>
      <c r="F117" s="19">
        <f t="shared" si="7"/>
        <v>43515.25</v>
      </c>
      <c r="G117" s="17" t="str">
        <f t="shared" si="8"/>
        <v>Feb</v>
      </c>
      <c r="H117" s="17">
        <f t="shared" si="11"/>
        <v>2019</v>
      </c>
      <c r="I117" t="s">
        <v>12</v>
      </c>
      <c r="J117" t="s">
        <v>2051</v>
      </c>
    </row>
    <row r="118" spans="1:10" x14ac:dyDescent="0.3">
      <c r="A118">
        <v>1442552400</v>
      </c>
      <c r="B118">
        <v>1442638800</v>
      </c>
      <c r="C118" s="15">
        <f t="shared" si="9"/>
        <v>42689.208333333328</v>
      </c>
      <c r="D118" s="22" t="str">
        <f t="shared" si="6"/>
        <v>Nov</v>
      </c>
      <c r="E118" s="22">
        <f t="shared" si="10"/>
        <v>2016</v>
      </c>
      <c r="F118" s="19">
        <f t="shared" si="7"/>
        <v>42690.208333333328</v>
      </c>
      <c r="G118" s="17" t="str">
        <f t="shared" si="8"/>
        <v>Nov</v>
      </c>
      <c r="H118" s="17">
        <f t="shared" si="11"/>
        <v>2016</v>
      </c>
      <c r="I118" t="s">
        <v>12</v>
      </c>
      <c r="J118" t="s">
        <v>2043</v>
      </c>
    </row>
    <row r="119" spans="1:10" x14ac:dyDescent="0.3">
      <c r="A119">
        <v>1316667600</v>
      </c>
      <c r="B119">
        <v>1317186000</v>
      </c>
      <c r="C119" s="15">
        <f t="shared" si="9"/>
        <v>41232.208333333336</v>
      </c>
      <c r="D119" s="22" t="str">
        <f t="shared" si="6"/>
        <v>Nov</v>
      </c>
      <c r="E119" s="22">
        <f t="shared" si="10"/>
        <v>2012</v>
      </c>
      <c r="F119" s="19">
        <f t="shared" si="7"/>
        <v>41238.208333333336</v>
      </c>
      <c r="G119" s="17" t="str">
        <f t="shared" si="8"/>
        <v>Nov</v>
      </c>
      <c r="H119" s="17">
        <f t="shared" si="11"/>
        <v>2012</v>
      </c>
      <c r="I119" t="s">
        <v>18</v>
      </c>
      <c r="J119" t="s">
        <v>2045</v>
      </c>
    </row>
    <row r="120" spans="1:10" x14ac:dyDescent="0.3">
      <c r="A120">
        <v>1390716000</v>
      </c>
      <c r="B120">
        <v>1391234400</v>
      </c>
      <c r="C120" s="15">
        <f t="shared" si="9"/>
        <v>42089.25</v>
      </c>
      <c r="D120" s="22" t="str">
        <f t="shared" si="6"/>
        <v>Mar</v>
      </c>
      <c r="E120" s="22">
        <f t="shared" si="10"/>
        <v>2015</v>
      </c>
      <c r="F120" s="19">
        <f t="shared" si="7"/>
        <v>42095.25</v>
      </c>
      <c r="G120" s="17" t="str">
        <f t="shared" si="8"/>
        <v>Apr</v>
      </c>
      <c r="H120" s="17">
        <f t="shared" si="11"/>
        <v>2015</v>
      </c>
      <c r="I120" t="s">
        <v>18</v>
      </c>
      <c r="J120" t="s">
        <v>2058</v>
      </c>
    </row>
    <row r="121" spans="1:10" x14ac:dyDescent="0.3">
      <c r="A121">
        <v>1402894800</v>
      </c>
      <c r="B121">
        <v>1404363600</v>
      </c>
      <c r="C121" s="15">
        <f t="shared" si="9"/>
        <v>42230.208333333336</v>
      </c>
      <c r="D121" s="22" t="str">
        <f t="shared" si="6"/>
        <v>Aug</v>
      </c>
      <c r="E121" s="22">
        <f t="shared" si="10"/>
        <v>2015</v>
      </c>
      <c r="F121" s="19">
        <f t="shared" si="7"/>
        <v>42247.208333333336</v>
      </c>
      <c r="G121" s="17" t="str">
        <f t="shared" si="8"/>
        <v>Aug</v>
      </c>
      <c r="H121" s="17">
        <f t="shared" si="11"/>
        <v>2015</v>
      </c>
      <c r="I121" t="s">
        <v>18</v>
      </c>
      <c r="J121" t="s">
        <v>2045</v>
      </c>
    </row>
    <row r="122" spans="1:10" x14ac:dyDescent="0.3">
      <c r="A122">
        <v>1429246800</v>
      </c>
      <c r="B122">
        <v>1429592400</v>
      </c>
      <c r="C122" s="15">
        <f t="shared" si="9"/>
        <v>42535.208333333328</v>
      </c>
      <c r="D122" s="22" t="str">
        <f t="shared" si="6"/>
        <v>Jun</v>
      </c>
      <c r="E122" s="22">
        <f t="shared" si="10"/>
        <v>2016</v>
      </c>
      <c r="F122" s="19">
        <f t="shared" si="7"/>
        <v>42539.208333333328</v>
      </c>
      <c r="G122" s="17" t="str">
        <f t="shared" si="8"/>
        <v>Jun</v>
      </c>
      <c r="H122" s="17">
        <f t="shared" si="11"/>
        <v>2016</v>
      </c>
      <c r="I122" t="s">
        <v>18</v>
      </c>
      <c r="J122" t="s">
        <v>2054</v>
      </c>
    </row>
    <row r="123" spans="1:10" x14ac:dyDescent="0.3">
      <c r="A123">
        <v>1412485200</v>
      </c>
      <c r="B123">
        <v>1413608400</v>
      </c>
      <c r="C123" s="15">
        <f t="shared" si="9"/>
        <v>42341.208333333336</v>
      </c>
      <c r="D123" s="22" t="str">
        <f t="shared" si="6"/>
        <v>Dec</v>
      </c>
      <c r="E123" s="22">
        <f t="shared" si="10"/>
        <v>2015</v>
      </c>
      <c r="F123" s="19">
        <f t="shared" si="7"/>
        <v>42354.208333333336</v>
      </c>
      <c r="G123" s="17" t="str">
        <f t="shared" si="8"/>
        <v>Dec</v>
      </c>
      <c r="H123" s="17">
        <f t="shared" si="11"/>
        <v>2015</v>
      </c>
      <c r="I123" t="s">
        <v>18</v>
      </c>
      <c r="J123" t="s">
        <v>2054</v>
      </c>
    </row>
    <row r="124" spans="1:10" x14ac:dyDescent="0.3">
      <c r="A124">
        <v>1417068000</v>
      </c>
      <c r="B124">
        <v>1419400800</v>
      </c>
      <c r="C124" s="15">
        <f t="shared" si="9"/>
        <v>42394.25</v>
      </c>
      <c r="D124" s="22" t="str">
        <f t="shared" si="6"/>
        <v>Jan</v>
      </c>
      <c r="E124" s="22">
        <f t="shared" si="10"/>
        <v>2016</v>
      </c>
      <c r="F124" s="19">
        <f t="shared" si="7"/>
        <v>42421.25</v>
      </c>
      <c r="G124" s="17" t="str">
        <f t="shared" si="8"/>
        <v>Feb</v>
      </c>
      <c r="H124" s="17">
        <f t="shared" si="11"/>
        <v>2016</v>
      </c>
      <c r="I124" t="s">
        <v>12</v>
      </c>
      <c r="J124" t="s">
        <v>2051</v>
      </c>
    </row>
    <row r="125" spans="1:10" x14ac:dyDescent="0.3">
      <c r="A125">
        <v>1448344800</v>
      </c>
      <c r="B125">
        <v>1448604000</v>
      </c>
      <c r="C125" s="15">
        <f t="shared" si="9"/>
        <v>42756.25</v>
      </c>
      <c r="D125" s="22" t="str">
        <f t="shared" si="6"/>
        <v>Jan</v>
      </c>
      <c r="E125" s="22">
        <f t="shared" si="10"/>
        <v>2017</v>
      </c>
      <c r="F125" s="19">
        <f t="shared" si="7"/>
        <v>42759.25</v>
      </c>
      <c r="G125" s="17" t="str">
        <f t="shared" si="8"/>
        <v>Jan</v>
      </c>
      <c r="H125" s="17">
        <f t="shared" si="11"/>
        <v>2017</v>
      </c>
      <c r="I125" t="s">
        <v>12</v>
      </c>
      <c r="J125" t="s">
        <v>2043</v>
      </c>
    </row>
    <row r="126" spans="1:10" x14ac:dyDescent="0.3">
      <c r="A126">
        <v>1557723600</v>
      </c>
      <c r="B126">
        <v>1562302800</v>
      </c>
      <c r="C126" s="15">
        <f t="shared" si="9"/>
        <v>44022.208333333328</v>
      </c>
      <c r="D126" s="22" t="str">
        <f t="shared" si="6"/>
        <v>Jul</v>
      </c>
      <c r="E126" s="22">
        <f t="shared" si="10"/>
        <v>2020</v>
      </c>
      <c r="F126" s="19">
        <f t="shared" si="7"/>
        <v>44075.208333333328</v>
      </c>
      <c r="G126" s="17" t="str">
        <f t="shared" si="8"/>
        <v>Sep</v>
      </c>
      <c r="H126" s="17">
        <f t="shared" si="11"/>
        <v>2020</v>
      </c>
      <c r="I126" t="s">
        <v>18</v>
      </c>
      <c r="J126" t="s">
        <v>2058</v>
      </c>
    </row>
    <row r="127" spans="1:10" x14ac:dyDescent="0.3">
      <c r="A127">
        <v>1537333200</v>
      </c>
      <c r="B127">
        <v>1537678800</v>
      </c>
      <c r="C127" s="15">
        <f t="shared" si="9"/>
        <v>43786.208333333328</v>
      </c>
      <c r="D127" s="22" t="str">
        <f t="shared" si="6"/>
        <v>Nov</v>
      </c>
      <c r="E127" s="22">
        <f t="shared" si="10"/>
        <v>2019</v>
      </c>
      <c r="F127" s="19">
        <f t="shared" si="7"/>
        <v>43790.208333333328</v>
      </c>
      <c r="G127" s="17" t="str">
        <f t="shared" si="8"/>
        <v>Nov</v>
      </c>
      <c r="H127" s="17">
        <f t="shared" si="11"/>
        <v>2019</v>
      </c>
      <c r="I127" t="s">
        <v>18</v>
      </c>
      <c r="J127" t="s">
        <v>2043</v>
      </c>
    </row>
    <row r="128" spans="1:10" x14ac:dyDescent="0.3">
      <c r="A128">
        <v>1471150800</v>
      </c>
      <c r="B128">
        <v>1473570000</v>
      </c>
      <c r="C128" s="15">
        <f t="shared" si="9"/>
        <v>43020.208333333328</v>
      </c>
      <c r="D128" s="22" t="str">
        <f t="shared" si="6"/>
        <v>Oct</v>
      </c>
      <c r="E128" s="22">
        <f t="shared" si="10"/>
        <v>2017</v>
      </c>
      <c r="F128" s="19">
        <f t="shared" si="7"/>
        <v>43048.208333333328</v>
      </c>
      <c r="G128" s="17" t="str">
        <f t="shared" si="8"/>
        <v>Nov</v>
      </c>
      <c r="H128" s="17">
        <f t="shared" si="11"/>
        <v>2017</v>
      </c>
      <c r="I128" t="s">
        <v>12</v>
      </c>
      <c r="J128" t="s">
        <v>2043</v>
      </c>
    </row>
    <row r="129" spans="1:10" x14ac:dyDescent="0.3">
      <c r="A129">
        <v>1273640400</v>
      </c>
      <c r="B129">
        <v>1273899600</v>
      </c>
      <c r="C129" s="15">
        <f t="shared" si="9"/>
        <v>40734.208333333336</v>
      </c>
      <c r="D129" s="22" t="str">
        <f t="shared" si="6"/>
        <v>Jul</v>
      </c>
      <c r="E129" s="22">
        <f t="shared" si="10"/>
        <v>2011</v>
      </c>
      <c r="F129" s="19">
        <f t="shared" si="7"/>
        <v>40737.208333333336</v>
      </c>
      <c r="G129" s="17" t="str">
        <f t="shared" si="8"/>
        <v>Jul</v>
      </c>
      <c r="H129" s="17">
        <f t="shared" si="11"/>
        <v>2011</v>
      </c>
      <c r="I129" t="s">
        <v>12</v>
      </c>
      <c r="J129" t="s">
        <v>2043</v>
      </c>
    </row>
    <row r="130" spans="1:10" x14ac:dyDescent="0.3">
      <c r="A130">
        <v>1282885200</v>
      </c>
      <c r="B130">
        <v>1284008400</v>
      </c>
      <c r="C130" s="15">
        <f t="shared" si="9"/>
        <v>40841.208333333336</v>
      </c>
      <c r="D130" s="22" t="str">
        <f t="shared" ref="D130:D193" si="12">TEXT(C130,"mmm")</f>
        <v>Oct</v>
      </c>
      <c r="E130" s="22">
        <f t="shared" si="10"/>
        <v>2011</v>
      </c>
      <c r="F130" s="19">
        <f t="shared" ref="F130:F193" si="13">(((B130/60)/60)/24)+DATE(1970,15,1)</f>
        <v>40854.208333333336</v>
      </c>
      <c r="G130" s="17" t="str">
        <f t="shared" ref="G130:G193" si="14">TEXT(F130,"mmm")</f>
        <v>Nov</v>
      </c>
      <c r="H130" s="17">
        <f t="shared" si="11"/>
        <v>2011</v>
      </c>
      <c r="I130" t="s">
        <v>72</v>
      </c>
      <c r="J130" t="s">
        <v>2039</v>
      </c>
    </row>
    <row r="131" spans="1:10" x14ac:dyDescent="0.3">
      <c r="A131">
        <v>1422943200</v>
      </c>
      <c r="B131">
        <v>1425103200</v>
      </c>
      <c r="C131" s="15">
        <f t="shared" ref="C131:C194" si="15">(((A131/60)/60)/24)+DATE(1970,15,1)</f>
        <v>42462.25</v>
      </c>
      <c r="D131" s="22" t="str">
        <f t="shared" si="12"/>
        <v>Apr</v>
      </c>
      <c r="E131" s="22">
        <f t="shared" ref="E131:E194" si="16">YEAR(C131)</f>
        <v>2016</v>
      </c>
      <c r="F131" s="19">
        <f t="shared" si="13"/>
        <v>42487.25</v>
      </c>
      <c r="G131" s="17" t="str">
        <f t="shared" si="14"/>
        <v>Apr</v>
      </c>
      <c r="H131" s="17">
        <f t="shared" ref="H131:H194" si="17">YEAR(F131)</f>
        <v>2016</v>
      </c>
      <c r="I131" t="s">
        <v>72</v>
      </c>
      <c r="J131" t="s">
        <v>2037</v>
      </c>
    </row>
    <row r="132" spans="1:10" x14ac:dyDescent="0.3">
      <c r="A132">
        <v>1319605200</v>
      </c>
      <c r="B132">
        <v>1320991200</v>
      </c>
      <c r="C132" s="15">
        <f t="shared" si="15"/>
        <v>41266.208333333336</v>
      </c>
      <c r="D132" s="22" t="str">
        <f t="shared" si="12"/>
        <v>Dec</v>
      </c>
      <c r="E132" s="22">
        <f t="shared" si="16"/>
        <v>2012</v>
      </c>
      <c r="F132" s="19">
        <f t="shared" si="13"/>
        <v>41282.25</v>
      </c>
      <c r="G132" s="17" t="str">
        <f t="shared" si="14"/>
        <v>Jan</v>
      </c>
      <c r="H132" s="17">
        <f t="shared" si="17"/>
        <v>2013</v>
      </c>
      <c r="I132" t="s">
        <v>18</v>
      </c>
      <c r="J132" t="s">
        <v>2045</v>
      </c>
    </row>
    <row r="133" spans="1:10" x14ac:dyDescent="0.3">
      <c r="A133">
        <v>1385704800</v>
      </c>
      <c r="B133">
        <v>1386828000</v>
      </c>
      <c r="C133" s="15">
        <f t="shared" si="15"/>
        <v>42031.25</v>
      </c>
      <c r="D133" s="22" t="str">
        <f t="shared" si="12"/>
        <v>Jan</v>
      </c>
      <c r="E133" s="22">
        <f t="shared" si="16"/>
        <v>2015</v>
      </c>
      <c r="F133" s="19">
        <f t="shared" si="13"/>
        <v>42044.25</v>
      </c>
      <c r="G133" s="17" t="str">
        <f t="shared" si="14"/>
        <v>Feb</v>
      </c>
      <c r="H133" s="17">
        <f t="shared" si="17"/>
        <v>2015</v>
      </c>
      <c r="I133" t="s">
        <v>18</v>
      </c>
      <c r="J133" t="s">
        <v>2041</v>
      </c>
    </row>
    <row r="134" spans="1:10" x14ac:dyDescent="0.3">
      <c r="A134">
        <v>1515736800</v>
      </c>
      <c r="B134">
        <v>1517119200</v>
      </c>
      <c r="C134" s="15">
        <f t="shared" si="15"/>
        <v>43536.25</v>
      </c>
      <c r="D134" s="22" t="str">
        <f t="shared" si="12"/>
        <v>Mar</v>
      </c>
      <c r="E134" s="22">
        <f t="shared" si="16"/>
        <v>2019</v>
      </c>
      <c r="F134" s="19">
        <f t="shared" si="13"/>
        <v>43552.25</v>
      </c>
      <c r="G134" s="17" t="str">
        <f t="shared" si="14"/>
        <v>Mar</v>
      </c>
      <c r="H134" s="17">
        <f t="shared" si="17"/>
        <v>2019</v>
      </c>
      <c r="I134" t="s">
        <v>18</v>
      </c>
      <c r="J134" t="s">
        <v>2043</v>
      </c>
    </row>
    <row r="135" spans="1:10" x14ac:dyDescent="0.3">
      <c r="A135">
        <v>1313125200</v>
      </c>
      <c r="B135">
        <v>1315026000</v>
      </c>
      <c r="C135" s="15">
        <f t="shared" si="15"/>
        <v>41191.208333333336</v>
      </c>
      <c r="D135" s="22" t="str">
        <f t="shared" si="12"/>
        <v>Oct</v>
      </c>
      <c r="E135" s="22">
        <f t="shared" si="16"/>
        <v>2012</v>
      </c>
      <c r="F135" s="19">
        <f t="shared" si="13"/>
        <v>41213.208333333336</v>
      </c>
      <c r="G135" s="17" t="str">
        <f t="shared" si="14"/>
        <v>Oct</v>
      </c>
      <c r="H135" s="17">
        <f t="shared" si="17"/>
        <v>2012</v>
      </c>
      <c r="I135" t="s">
        <v>18</v>
      </c>
      <c r="J135" t="s">
        <v>2039</v>
      </c>
    </row>
    <row r="136" spans="1:10" x14ac:dyDescent="0.3">
      <c r="A136">
        <v>1308459600</v>
      </c>
      <c r="B136">
        <v>1312693200</v>
      </c>
      <c r="C136" s="15">
        <f t="shared" si="15"/>
        <v>41137.208333333336</v>
      </c>
      <c r="D136" s="22" t="str">
        <f t="shared" si="12"/>
        <v>Aug</v>
      </c>
      <c r="E136" s="22">
        <f t="shared" si="16"/>
        <v>2012</v>
      </c>
      <c r="F136" s="19">
        <f t="shared" si="13"/>
        <v>41186.208333333336</v>
      </c>
      <c r="G136" s="17" t="str">
        <f t="shared" si="14"/>
        <v>Oct</v>
      </c>
      <c r="H136" s="17">
        <f t="shared" si="17"/>
        <v>2012</v>
      </c>
      <c r="I136" t="s">
        <v>12</v>
      </c>
      <c r="J136" t="s">
        <v>2045</v>
      </c>
    </row>
    <row r="137" spans="1:10" x14ac:dyDescent="0.3">
      <c r="A137">
        <v>1362636000</v>
      </c>
      <c r="B137">
        <v>1363064400</v>
      </c>
      <c r="C137" s="15">
        <f t="shared" si="15"/>
        <v>41764.25</v>
      </c>
      <c r="D137" s="22" t="str">
        <f t="shared" si="12"/>
        <v>May</v>
      </c>
      <c r="E137" s="22">
        <f t="shared" si="16"/>
        <v>2014</v>
      </c>
      <c r="F137" s="19">
        <f t="shared" si="13"/>
        <v>41769.208333333336</v>
      </c>
      <c r="G137" s="17" t="str">
        <f t="shared" si="14"/>
        <v>May</v>
      </c>
      <c r="H137" s="17">
        <f t="shared" si="17"/>
        <v>2014</v>
      </c>
      <c r="I137" t="s">
        <v>12</v>
      </c>
      <c r="J137" t="s">
        <v>2043</v>
      </c>
    </row>
    <row r="138" spans="1:10" x14ac:dyDescent="0.3">
      <c r="A138">
        <v>1402117200</v>
      </c>
      <c r="B138">
        <v>1403154000</v>
      </c>
      <c r="C138" s="15">
        <f t="shared" si="15"/>
        <v>42221.208333333336</v>
      </c>
      <c r="D138" s="22" t="str">
        <f t="shared" si="12"/>
        <v>Aug</v>
      </c>
      <c r="E138" s="22">
        <f t="shared" si="16"/>
        <v>2015</v>
      </c>
      <c r="F138" s="19">
        <f t="shared" si="13"/>
        <v>42233.208333333336</v>
      </c>
      <c r="G138" s="17" t="str">
        <f t="shared" si="14"/>
        <v>Aug</v>
      </c>
      <c r="H138" s="17">
        <f t="shared" si="17"/>
        <v>2015</v>
      </c>
      <c r="I138" t="s">
        <v>72</v>
      </c>
      <c r="J138" t="s">
        <v>2045</v>
      </c>
    </row>
    <row r="139" spans="1:10" x14ac:dyDescent="0.3">
      <c r="A139">
        <v>1286341200</v>
      </c>
      <c r="B139">
        <v>1286859600</v>
      </c>
      <c r="C139" s="15">
        <f t="shared" si="15"/>
        <v>40881.208333333336</v>
      </c>
      <c r="D139" s="22" t="str">
        <f t="shared" si="12"/>
        <v>Dec</v>
      </c>
      <c r="E139" s="22">
        <f t="shared" si="16"/>
        <v>2011</v>
      </c>
      <c r="F139" s="19">
        <f t="shared" si="13"/>
        <v>40887.208333333336</v>
      </c>
      <c r="G139" s="17" t="str">
        <f t="shared" si="14"/>
        <v>Dec</v>
      </c>
      <c r="H139" s="17">
        <f t="shared" si="17"/>
        <v>2011</v>
      </c>
      <c r="I139" t="s">
        <v>18</v>
      </c>
      <c r="J139" t="s">
        <v>2051</v>
      </c>
    </row>
    <row r="140" spans="1:10" x14ac:dyDescent="0.3">
      <c r="A140">
        <v>1348808400</v>
      </c>
      <c r="B140">
        <v>1349326800</v>
      </c>
      <c r="C140" s="15">
        <f t="shared" si="15"/>
        <v>41604.208333333336</v>
      </c>
      <c r="D140" s="22" t="str">
        <f t="shared" si="12"/>
        <v>Nov</v>
      </c>
      <c r="E140" s="22">
        <f t="shared" si="16"/>
        <v>2013</v>
      </c>
      <c r="F140" s="19">
        <f t="shared" si="13"/>
        <v>41610.208333333336</v>
      </c>
      <c r="G140" s="17" t="str">
        <f t="shared" si="14"/>
        <v>Dec</v>
      </c>
      <c r="H140" s="17">
        <f t="shared" si="17"/>
        <v>2013</v>
      </c>
      <c r="I140" t="s">
        <v>12</v>
      </c>
      <c r="J140" t="s">
        <v>2054</v>
      </c>
    </row>
    <row r="141" spans="1:10" x14ac:dyDescent="0.3">
      <c r="A141">
        <v>1429592400</v>
      </c>
      <c r="B141">
        <v>1430974800</v>
      </c>
      <c r="C141" s="15">
        <f t="shared" si="15"/>
        <v>42539.208333333328</v>
      </c>
      <c r="D141" s="22" t="str">
        <f t="shared" si="12"/>
        <v>Jun</v>
      </c>
      <c r="E141" s="22">
        <f t="shared" si="16"/>
        <v>2016</v>
      </c>
      <c r="F141" s="19">
        <f t="shared" si="13"/>
        <v>42555.208333333328</v>
      </c>
      <c r="G141" s="17" t="str">
        <f t="shared" si="14"/>
        <v>Jul</v>
      </c>
      <c r="H141" s="17">
        <f t="shared" si="17"/>
        <v>2016</v>
      </c>
      <c r="I141" t="s">
        <v>12</v>
      </c>
      <c r="J141" t="s">
        <v>2041</v>
      </c>
    </row>
    <row r="142" spans="1:10" x14ac:dyDescent="0.3">
      <c r="A142">
        <v>1519538400</v>
      </c>
      <c r="B142">
        <v>1519970400</v>
      </c>
      <c r="C142" s="15">
        <f t="shared" si="15"/>
        <v>43580.25</v>
      </c>
      <c r="D142" s="22" t="str">
        <f t="shared" si="12"/>
        <v>Apr</v>
      </c>
      <c r="E142" s="22">
        <f t="shared" si="16"/>
        <v>2019</v>
      </c>
      <c r="F142" s="19">
        <f t="shared" si="13"/>
        <v>43585.25</v>
      </c>
      <c r="G142" s="17" t="str">
        <f t="shared" si="14"/>
        <v>Apr</v>
      </c>
      <c r="H142" s="17">
        <f t="shared" si="17"/>
        <v>2019</v>
      </c>
      <c r="I142" t="s">
        <v>18</v>
      </c>
      <c r="J142" t="s">
        <v>2045</v>
      </c>
    </row>
    <row r="143" spans="1:10" x14ac:dyDescent="0.3">
      <c r="A143">
        <v>1434085200</v>
      </c>
      <c r="B143">
        <v>1434603600</v>
      </c>
      <c r="C143" s="15">
        <f t="shared" si="15"/>
        <v>42591.208333333328</v>
      </c>
      <c r="D143" s="22" t="str">
        <f t="shared" si="12"/>
        <v>Aug</v>
      </c>
      <c r="E143" s="22">
        <f t="shared" si="16"/>
        <v>2016</v>
      </c>
      <c r="F143" s="19">
        <f t="shared" si="13"/>
        <v>42597.208333333328</v>
      </c>
      <c r="G143" s="17" t="str">
        <f t="shared" si="14"/>
        <v>Aug</v>
      </c>
      <c r="H143" s="17">
        <f t="shared" si="17"/>
        <v>2016</v>
      </c>
      <c r="I143" t="s">
        <v>18</v>
      </c>
      <c r="J143" t="s">
        <v>2041</v>
      </c>
    </row>
    <row r="144" spans="1:10" x14ac:dyDescent="0.3">
      <c r="A144">
        <v>1333688400</v>
      </c>
      <c r="B144">
        <v>1337230800</v>
      </c>
      <c r="C144" s="15">
        <f t="shared" si="15"/>
        <v>41429.208333333336</v>
      </c>
      <c r="D144" s="22" t="str">
        <f t="shared" si="12"/>
        <v>Jun</v>
      </c>
      <c r="E144" s="22">
        <f t="shared" si="16"/>
        <v>2013</v>
      </c>
      <c r="F144" s="19">
        <f t="shared" si="13"/>
        <v>41470.208333333336</v>
      </c>
      <c r="G144" s="17" t="str">
        <f t="shared" si="14"/>
        <v>Jul</v>
      </c>
      <c r="H144" s="17">
        <f t="shared" si="17"/>
        <v>2013</v>
      </c>
      <c r="I144" t="s">
        <v>18</v>
      </c>
      <c r="J144" t="s">
        <v>2041</v>
      </c>
    </row>
    <row r="145" spans="1:10" x14ac:dyDescent="0.3">
      <c r="A145">
        <v>1277701200</v>
      </c>
      <c r="B145">
        <v>1279429200</v>
      </c>
      <c r="C145" s="15">
        <f t="shared" si="15"/>
        <v>40781.208333333336</v>
      </c>
      <c r="D145" s="22" t="str">
        <f t="shared" si="12"/>
        <v>Aug</v>
      </c>
      <c r="E145" s="22">
        <f t="shared" si="16"/>
        <v>2011</v>
      </c>
      <c r="F145" s="19">
        <f t="shared" si="13"/>
        <v>40801.208333333336</v>
      </c>
      <c r="G145" s="17" t="str">
        <f t="shared" si="14"/>
        <v>Sep</v>
      </c>
      <c r="H145" s="17">
        <f t="shared" si="17"/>
        <v>2011</v>
      </c>
      <c r="I145" t="s">
        <v>18</v>
      </c>
      <c r="J145" t="s">
        <v>2039</v>
      </c>
    </row>
    <row r="146" spans="1:10" x14ac:dyDescent="0.3">
      <c r="A146">
        <v>1560747600</v>
      </c>
      <c r="B146">
        <v>1561438800</v>
      </c>
      <c r="C146" s="15">
        <f t="shared" si="15"/>
        <v>44057.208333333328</v>
      </c>
      <c r="D146" s="22" t="str">
        <f t="shared" si="12"/>
        <v>Aug</v>
      </c>
      <c r="E146" s="22">
        <f t="shared" si="16"/>
        <v>2020</v>
      </c>
      <c r="F146" s="19">
        <f t="shared" si="13"/>
        <v>44065.208333333328</v>
      </c>
      <c r="G146" s="17" t="str">
        <f t="shared" si="14"/>
        <v>Aug</v>
      </c>
      <c r="H146" s="17">
        <f t="shared" si="17"/>
        <v>2020</v>
      </c>
      <c r="I146" t="s">
        <v>18</v>
      </c>
      <c r="J146" t="s">
        <v>2043</v>
      </c>
    </row>
    <row r="147" spans="1:10" x14ac:dyDescent="0.3">
      <c r="A147">
        <v>1410066000</v>
      </c>
      <c r="B147">
        <v>1410498000</v>
      </c>
      <c r="C147" s="15">
        <f t="shared" si="15"/>
        <v>42313.208333333336</v>
      </c>
      <c r="D147" s="22" t="str">
        <f t="shared" si="12"/>
        <v>Nov</v>
      </c>
      <c r="E147" s="22">
        <f t="shared" si="16"/>
        <v>2015</v>
      </c>
      <c r="F147" s="19">
        <f t="shared" si="13"/>
        <v>42318.208333333336</v>
      </c>
      <c r="G147" s="17" t="str">
        <f t="shared" si="14"/>
        <v>Nov</v>
      </c>
      <c r="H147" s="17">
        <f t="shared" si="17"/>
        <v>2015</v>
      </c>
      <c r="I147" t="s">
        <v>18</v>
      </c>
      <c r="J147" t="s">
        <v>2041</v>
      </c>
    </row>
    <row r="148" spans="1:10" x14ac:dyDescent="0.3">
      <c r="A148">
        <v>1320732000</v>
      </c>
      <c r="B148">
        <v>1322460000</v>
      </c>
      <c r="C148" s="15">
        <f t="shared" si="15"/>
        <v>41279.25</v>
      </c>
      <c r="D148" s="22" t="str">
        <f t="shared" si="12"/>
        <v>Jan</v>
      </c>
      <c r="E148" s="22">
        <f t="shared" si="16"/>
        <v>2013</v>
      </c>
      <c r="F148" s="19">
        <f t="shared" si="13"/>
        <v>41299.25</v>
      </c>
      <c r="G148" s="17" t="str">
        <f t="shared" si="14"/>
        <v>Jan</v>
      </c>
      <c r="H148" s="17">
        <f t="shared" si="17"/>
        <v>2013</v>
      </c>
      <c r="I148" t="s">
        <v>72</v>
      </c>
      <c r="J148" t="s">
        <v>2043</v>
      </c>
    </row>
    <row r="149" spans="1:10" x14ac:dyDescent="0.3">
      <c r="A149">
        <v>1465794000</v>
      </c>
      <c r="B149">
        <v>1466312400</v>
      </c>
      <c r="C149" s="15">
        <f t="shared" si="15"/>
        <v>42958.208333333328</v>
      </c>
      <c r="D149" s="22" t="str">
        <f t="shared" si="12"/>
        <v>Aug</v>
      </c>
      <c r="E149" s="22">
        <f t="shared" si="16"/>
        <v>2017</v>
      </c>
      <c r="F149" s="19">
        <f t="shared" si="13"/>
        <v>42964.208333333328</v>
      </c>
      <c r="G149" s="17" t="str">
        <f t="shared" si="14"/>
        <v>Aug</v>
      </c>
      <c r="H149" s="17">
        <f t="shared" si="17"/>
        <v>2017</v>
      </c>
      <c r="I149" t="s">
        <v>18</v>
      </c>
      <c r="J149" t="s">
        <v>2043</v>
      </c>
    </row>
    <row r="150" spans="1:10" x14ac:dyDescent="0.3">
      <c r="A150">
        <v>1500958800</v>
      </c>
      <c r="B150">
        <v>1501736400</v>
      </c>
      <c r="C150" s="15">
        <f t="shared" si="15"/>
        <v>43365.208333333328</v>
      </c>
      <c r="D150" s="22" t="str">
        <f t="shared" si="12"/>
        <v>Sep</v>
      </c>
      <c r="E150" s="22">
        <f t="shared" si="16"/>
        <v>2018</v>
      </c>
      <c r="F150" s="19">
        <f t="shared" si="13"/>
        <v>43374.208333333328</v>
      </c>
      <c r="G150" s="17" t="str">
        <f t="shared" si="14"/>
        <v>Oct</v>
      </c>
      <c r="H150" s="17">
        <f t="shared" si="17"/>
        <v>2018</v>
      </c>
      <c r="I150" t="s">
        <v>18</v>
      </c>
      <c r="J150" t="s">
        <v>2041</v>
      </c>
    </row>
    <row r="151" spans="1:10" x14ac:dyDescent="0.3">
      <c r="A151">
        <v>1357020000</v>
      </c>
      <c r="B151">
        <v>1361512800</v>
      </c>
      <c r="C151" s="15">
        <f t="shared" si="15"/>
        <v>41699.25</v>
      </c>
      <c r="D151" s="22" t="str">
        <f t="shared" si="12"/>
        <v>Mar</v>
      </c>
      <c r="E151" s="22">
        <f t="shared" si="16"/>
        <v>2014</v>
      </c>
      <c r="F151" s="19">
        <f t="shared" si="13"/>
        <v>41751.25</v>
      </c>
      <c r="G151" s="17" t="str">
        <f t="shared" si="14"/>
        <v>Apr</v>
      </c>
      <c r="H151" s="17">
        <f t="shared" si="17"/>
        <v>2014</v>
      </c>
      <c r="I151" t="s">
        <v>18</v>
      </c>
      <c r="J151" t="s">
        <v>2039</v>
      </c>
    </row>
    <row r="152" spans="1:10" x14ac:dyDescent="0.3">
      <c r="A152">
        <v>1544940000</v>
      </c>
      <c r="B152">
        <v>1545026400</v>
      </c>
      <c r="C152" s="15">
        <f t="shared" si="15"/>
        <v>43874.25</v>
      </c>
      <c r="D152" s="22" t="str">
        <f t="shared" si="12"/>
        <v>Feb</v>
      </c>
      <c r="E152" s="22">
        <f t="shared" si="16"/>
        <v>2020</v>
      </c>
      <c r="F152" s="19">
        <f t="shared" si="13"/>
        <v>43875.25</v>
      </c>
      <c r="G152" s="17" t="str">
        <f t="shared" si="14"/>
        <v>Feb</v>
      </c>
      <c r="H152" s="17">
        <f t="shared" si="17"/>
        <v>2020</v>
      </c>
      <c r="I152" t="s">
        <v>12</v>
      </c>
      <c r="J152" t="s">
        <v>2039</v>
      </c>
    </row>
    <row r="153" spans="1:10" x14ac:dyDescent="0.3">
      <c r="A153">
        <v>1402290000</v>
      </c>
      <c r="B153">
        <v>1406696400</v>
      </c>
      <c r="C153" s="15">
        <f t="shared" si="15"/>
        <v>42223.208333333336</v>
      </c>
      <c r="D153" s="22" t="str">
        <f t="shared" si="12"/>
        <v>Aug</v>
      </c>
      <c r="E153" s="22">
        <f t="shared" si="16"/>
        <v>2015</v>
      </c>
      <c r="F153" s="19">
        <f t="shared" si="13"/>
        <v>42274.208333333336</v>
      </c>
      <c r="G153" s="17" t="str">
        <f t="shared" si="14"/>
        <v>Sep</v>
      </c>
      <c r="H153" s="17">
        <f t="shared" si="17"/>
        <v>2015</v>
      </c>
      <c r="I153" t="s">
        <v>12</v>
      </c>
      <c r="J153" t="s">
        <v>2039</v>
      </c>
    </row>
    <row r="154" spans="1:10" x14ac:dyDescent="0.3">
      <c r="A154">
        <v>1487311200</v>
      </c>
      <c r="B154">
        <v>1487916000</v>
      </c>
      <c r="C154" s="15">
        <f t="shared" si="15"/>
        <v>43207.25</v>
      </c>
      <c r="D154" s="22" t="str">
        <f t="shared" si="12"/>
        <v>Apr</v>
      </c>
      <c r="E154" s="22">
        <f t="shared" si="16"/>
        <v>2018</v>
      </c>
      <c r="F154" s="19">
        <f t="shared" si="13"/>
        <v>43214.25</v>
      </c>
      <c r="G154" s="17" t="str">
        <f t="shared" si="14"/>
        <v>Apr</v>
      </c>
      <c r="H154" s="17">
        <f t="shared" si="17"/>
        <v>2018</v>
      </c>
      <c r="I154" t="s">
        <v>18</v>
      </c>
      <c r="J154" t="s">
        <v>2039</v>
      </c>
    </row>
    <row r="155" spans="1:10" x14ac:dyDescent="0.3">
      <c r="A155">
        <v>1350622800</v>
      </c>
      <c r="B155">
        <v>1351141200</v>
      </c>
      <c r="C155" s="15">
        <f t="shared" si="15"/>
        <v>41625.208333333336</v>
      </c>
      <c r="D155" s="22" t="str">
        <f t="shared" si="12"/>
        <v>Dec</v>
      </c>
      <c r="E155" s="22">
        <f t="shared" si="16"/>
        <v>2013</v>
      </c>
      <c r="F155" s="19">
        <f t="shared" si="13"/>
        <v>41631.208333333336</v>
      </c>
      <c r="G155" s="17" t="str">
        <f t="shared" si="14"/>
        <v>Dec</v>
      </c>
      <c r="H155" s="17">
        <f t="shared" si="17"/>
        <v>2013</v>
      </c>
      <c r="I155" t="s">
        <v>12</v>
      </c>
      <c r="J155" t="s">
        <v>2043</v>
      </c>
    </row>
    <row r="156" spans="1:10" x14ac:dyDescent="0.3">
      <c r="A156">
        <v>1463029200</v>
      </c>
      <c r="B156">
        <v>1465016400</v>
      </c>
      <c r="C156" s="15">
        <f t="shared" si="15"/>
        <v>42926.208333333328</v>
      </c>
      <c r="D156" s="22" t="str">
        <f t="shared" si="12"/>
        <v>Jul</v>
      </c>
      <c r="E156" s="22">
        <f t="shared" si="16"/>
        <v>2017</v>
      </c>
      <c r="F156" s="19">
        <f t="shared" si="13"/>
        <v>42949.208333333328</v>
      </c>
      <c r="G156" s="17" t="str">
        <f t="shared" si="14"/>
        <v>Aug</v>
      </c>
      <c r="H156" s="17">
        <f t="shared" si="17"/>
        <v>2017</v>
      </c>
      <c r="I156" t="s">
        <v>12</v>
      </c>
      <c r="J156" t="s">
        <v>2039</v>
      </c>
    </row>
    <row r="157" spans="1:10" x14ac:dyDescent="0.3">
      <c r="A157">
        <v>1269493200</v>
      </c>
      <c r="B157">
        <v>1270789200</v>
      </c>
      <c r="C157" s="15">
        <f t="shared" si="15"/>
        <v>40686.208333333336</v>
      </c>
      <c r="D157" s="22" t="str">
        <f t="shared" si="12"/>
        <v>May</v>
      </c>
      <c r="E157" s="22">
        <f t="shared" si="16"/>
        <v>2011</v>
      </c>
      <c r="F157" s="19">
        <f t="shared" si="13"/>
        <v>40701.208333333336</v>
      </c>
      <c r="G157" s="17" t="str">
        <f t="shared" si="14"/>
        <v>Jun</v>
      </c>
      <c r="H157" s="17">
        <f t="shared" si="17"/>
        <v>2011</v>
      </c>
      <c r="I157" t="s">
        <v>12</v>
      </c>
      <c r="J157" t="s">
        <v>2043</v>
      </c>
    </row>
    <row r="158" spans="1:10" x14ac:dyDescent="0.3">
      <c r="A158">
        <v>1570251600</v>
      </c>
      <c r="B158">
        <v>1572325200</v>
      </c>
      <c r="C158" s="15">
        <f t="shared" si="15"/>
        <v>44167.208333333328</v>
      </c>
      <c r="D158" s="22" t="str">
        <f t="shared" si="12"/>
        <v>Dec</v>
      </c>
      <c r="E158" s="22">
        <f t="shared" si="16"/>
        <v>2020</v>
      </c>
      <c r="F158" s="19">
        <f t="shared" si="13"/>
        <v>44191.208333333328</v>
      </c>
      <c r="G158" s="17" t="str">
        <f t="shared" si="14"/>
        <v>Dec</v>
      </c>
      <c r="H158" s="17">
        <f t="shared" si="17"/>
        <v>2020</v>
      </c>
      <c r="I158" t="s">
        <v>72</v>
      </c>
      <c r="J158" t="s">
        <v>2039</v>
      </c>
    </row>
    <row r="159" spans="1:10" x14ac:dyDescent="0.3">
      <c r="A159">
        <v>1388383200</v>
      </c>
      <c r="B159">
        <v>1389420000</v>
      </c>
      <c r="C159" s="15">
        <f t="shared" si="15"/>
        <v>42062.25</v>
      </c>
      <c r="D159" s="22" t="str">
        <f t="shared" si="12"/>
        <v>Feb</v>
      </c>
      <c r="E159" s="22">
        <f t="shared" si="16"/>
        <v>2015</v>
      </c>
      <c r="F159" s="19">
        <f t="shared" si="13"/>
        <v>42074.25</v>
      </c>
      <c r="G159" s="17" t="str">
        <f t="shared" si="14"/>
        <v>Mar</v>
      </c>
      <c r="H159" s="17">
        <f t="shared" si="17"/>
        <v>2015</v>
      </c>
      <c r="I159" t="s">
        <v>12</v>
      </c>
      <c r="J159" t="s">
        <v>2058</v>
      </c>
    </row>
    <row r="160" spans="1:10" x14ac:dyDescent="0.3">
      <c r="A160">
        <v>1449554400</v>
      </c>
      <c r="B160">
        <v>1449640800</v>
      </c>
      <c r="C160" s="15">
        <f t="shared" si="15"/>
        <v>42770.25</v>
      </c>
      <c r="D160" s="22" t="str">
        <f t="shared" si="12"/>
        <v>Feb</v>
      </c>
      <c r="E160" s="22">
        <f t="shared" si="16"/>
        <v>2017</v>
      </c>
      <c r="F160" s="19">
        <f t="shared" si="13"/>
        <v>42771.25</v>
      </c>
      <c r="G160" s="17" t="str">
        <f t="shared" si="14"/>
        <v>Feb</v>
      </c>
      <c r="H160" s="17">
        <f t="shared" si="17"/>
        <v>2017</v>
      </c>
      <c r="I160" t="s">
        <v>18</v>
      </c>
      <c r="J160" t="s">
        <v>2039</v>
      </c>
    </row>
    <row r="161" spans="1:10" x14ac:dyDescent="0.3">
      <c r="A161">
        <v>1553662800</v>
      </c>
      <c r="B161">
        <v>1555218000</v>
      </c>
      <c r="C161" s="15">
        <f t="shared" si="15"/>
        <v>43975.208333333328</v>
      </c>
      <c r="D161" s="22" t="str">
        <f t="shared" si="12"/>
        <v>May</v>
      </c>
      <c r="E161" s="22">
        <f t="shared" si="16"/>
        <v>2020</v>
      </c>
      <c r="F161" s="19">
        <f t="shared" si="13"/>
        <v>43993.208333333328</v>
      </c>
      <c r="G161" s="17" t="str">
        <f t="shared" si="14"/>
        <v>Jun</v>
      </c>
      <c r="H161" s="17">
        <f t="shared" si="17"/>
        <v>2020</v>
      </c>
      <c r="I161" t="s">
        <v>18</v>
      </c>
      <c r="J161" t="s">
        <v>2043</v>
      </c>
    </row>
    <row r="162" spans="1:10" x14ac:dyDescent="0.3">
      <c r="A162">
        <v>1556341200</v>
      </c>
      <c r="B162">
        <v>1557723600</v>
      </c>
      <c r="C162" s="15">
        <f t="shared" si="15"/>
        <v>44006.208333333328</v>
      </c>
      <c r="D162" s="22" t="str">
        <f t="shared" si="12"/>
        <v>Jun</v>
      </c>
      <c r="E162" s="22">
        <f t="shared" si="16"/>
        <v>2020</v>
      </c>
      <c r="F162" s="19">
        <f t="shared" si="13"/>
        <v>44022.208333333328</v>
      </c>
      <c r="G162" s="17" t="str">
        <f t="shared" si="14"/>
        <v>Jul</v>
      </c>
      <c r="H162" s="17">
        <f t="shared" si="17"/>
        <v>2020</v>
      </c>
      <c r="I162" t="s">
        <v>18</v>
      </c>
      <c r="J162" t="s">
        <v>2041</v>
      </c>
    </row>
    <row r="163" spans="1:10" x14ac:dyDescent="0.3">
      <c r="A163">
        <v>1442984400</v>
      </c>
      <c r="B163">
        <v>1443502800</v>
      </c>
      <c r="C163" s="15">
        <f t="shared" si="15"/>
        <v>42694.208333333328</v>
      </c>
      <c r="D163" s="22" t="str">
        <f t="shared" si="12"/>
        <v>Nov</v>
      </c>
      <c r="E163" s="22">
        <f t="shared" si="16"/>
        <v>2016</v>
      </c>
      <c r="F163" s="19">
        <f t="shared" si="13"/>
        <v>42700.208333333328</v>
      </c>
      <c r="G163" s="17" t="str">
        <f t="shared" si="14"/>
        <v>Nov</v>
      </c>
      <c r="H163" s="17">
        <f t="shared" si="17"/>
        <v>2016</v>
      </c>
      <c r="I163" t="s">
        <v>12</v>
      </c>
      <c r="J163" t="s">
        <v>2041</v>
      </c>
    </row>
    <row r="164" spans="1:10" x14ac:dyDescent="0.3">
      <c r="A164">
        <v>1544248800</v>
      </c>
      <c r="B164">
        <v>1546840800</v>
      </c>
      <c r="C164" s="15">
        <f t="shared" si="15"/>
        <v>43866.25</v>
      </c>
      <c r="D164" s="22" t="str">
        <f t="shared" si="12"/>
        <v>Feb</v>
      </c>
      <c r="E164" s="22">
        <f t="shared" si="16"/>
        <v>2020</v>
      </c>
      <c r="F164" s="19">
        <f t="shared" si="13"/>
        <v>43896.25</v>
      </c>
      <c r="G164" s="17" t="str">
        <f t="shared" si="14"/>
        <v>Mar</v>
      </c>
      <c r="H164" s="17">
        <f t="shared" si="17"/>
        <v>2020</v>
      </c>
      <c r="I164" t="s">
        <v>18</v>
      </c>
      <c r="J164" t="s">
        <v>2039</v>
      </c>
    </row>
    <row r="165" spans="1:10" x14ac:dyDescent="0.3">
      <c r="A165">
        <v>1508475600</v>
      </c>
      <c r="B165">
        <v>1512712800</v>
      </c>
      <c r="C165" s="15">
        <f t="shared" si="15"/>
        <v>43452.208333333328</v>
      </c>
      <c r="D165" s="22" t="str">
        <f t="shared" si="12"/>
        <v>Dec</v>
      </c>
      <c r="E165" s="22">
        <f t="shared" si="16"/>
        <v>2018</v>
      </c>
      <c r="F165" s="19">
        <f t="shared" si="13"/>
        <v>43501.25</v>
      </c>
      <c r="G165" s="17" t="str">
        <f t="shared" si="14"/>
        <v>Feb</v>
      </c>
      <c r="H165" s="17">
        <f t="shared" si="17"/>
        <v>2019</v>
      </c>
      <c r="I165" t="s">
        <v>18</v>
      </c>
      <c r="J165" t="s">
        <v>2058</v>
      </c>
    </row>
    <row r="166" spans="1:10" x14ac:dyDescent="0.3">
      <c r="A166">
        <v>1507438800</v>
      </c>
      <c r="B166">
        <v>1507525200</v>
      </c>
      <c r="C166" s="15">
        <f t="shared" si="15"/>
        <v>43440.208333333328</v>
      </c>
      <c r="D166" s="22" t="str">
        <f t="shared" si="12"/>
        <v>Dec</v>
      </c>
      <c r="E166" s="22">
        <f t="shared" si="16"/>
        <v>2018</v>
      </c>
      <c r="F166" s="19">
        <f t="shared" si="13"/>
        <v>43441.208333333328</v>
      </c>
      <c r="G166" s="17" t="str">
        <f t="shared" si="14"/>
        <v>Dec</v>
      </c>
      <c r="H166" s="17">
        <f t="shared" si="17"/>
        <v>2018</v>
      </c>
      <c r="I166" t="s">
        <v>18</v>
      </c>
      <c r="J166" t="s">
        <v>2043</v>
      </c>
    </row>
    <row r="167" spans="1:10" x14ac:dyDescent="0.3">
      <c r="A167">
        <v>1501563600</v>
      </c>
      <c r="B167">
        <v>1504328400</v>
      </c>
      <c r="C167" s="15">
        <f t="shared" si="15"/>
        <v>43372.208333333328</v>
      </c>
      <c r="D167" s="22" t="str">
        <f t="shared" si="12"/>
        <v>Sep</v>
      </c>
      <c r="E167" s="22">
        <f t="shared" si="16"/>
        <v>2018</v>
      </c>
      <c r="F167" s="19">
        <f t="shared" si="13"/>
        <v>43404.208333333328</v>
      </c>
      <c r="G167" s="17" t="str">
        <f t="shared" si="14"/>
        <v>Oct</v>
      </c>
      <c r="H167" s="17">
        <f t="shared" si="17"/>
        <v>2018</v>
      </c>
      <c r="I167" t="s">
        <v>18</v>
      </c>
      <c r="J167" t="s">
        <v>2041</v>
      </c>
    </row>
    <row r="168" spans="1:10" x14ac:dyDescent="0.3">
      <c r="A168">
        <v>1292997600</v>
      </c>
      <c r="B168">
        <v>1293343200</v>
      </c>
      <c r="C168" s="15">
        <f t="shared" si="15"/>
        <v>40958.25</v>
      </c>
      <c r="D168" s="22" t="str">
        <f t="shared" si="12"/>
        <v>Feb</v>
      </c>
      <c r="E168" s="22">
        <f t="shared" si="16"/>
        <v>2012</v>
      </c>
      <c r="F168" s="19">
        <f t="shared" si="13"/>
        <v>40962.25</v>
      </c>
      <c r="G168" s="17" t="str">
        <f t="shared" si="14"/>
        <v>Feb</v>
      </c>
      <c r="H168" s="17">
        <f t="shared" si="17"/>
        <v>2012</v>
      </c>
      <c r="I168" t="s">
        <v>18</v>
      </c>
      <c r="J168" t="s">
        <v>2058</v>
      </c>
    </row>
    <row r="169" spans="1:10" x14ac:dyDescent="0.3">
      <c r="A169">
        <v>1370840400</v>
      </c>
      <c r="B169">
        <v>1371704400</v>
      </c>
      <c r="C169" s="15">
        <f t="shared" si="15"/>
        <v>41859.208333333336</v>
      </c>
      <c r="D169" s="22" t="str">
        <f t="shared" si="12"/>
        <v>Aug</v>
      </c>
      <c r="E169" s="22">
        <f t="shared" si="16"/>
        <v>2014</v>
      </c>
      <c r="F169" s="19">
        <f t="shared" si="13"/>
        <v>41869.208333333336</v>
      </c>
      <c r="G169" s="17" t="str">
        <f t="shared" si="14"/>
        <v>Aug</v>
      </c>
      <c r="H169" s="17">
        <f t="shared" si="17"/>
        <v>2014</v>
      </c>
      <c r="I169" t="s">
        <v>18</v>
      </c>
      <c r="J169" t="s">
        <v>2043</v>
      </c>
    </row>
    <row r="170" spans="1:10" x14ac:dyDescent="0.3">
      <c r="A170">
        <v>1550815200</v>
      </c>
      <c r="B170">
        <v>1552798800</v>
      </c>
      <c r="C170" s="15">
        <f t="shared" si="15"/>
        <v>43942.25</v>
      </c>
      <c r="D170" s="22" t="str">
        <f t="shared" si="12"/>
        <v>Apr</v>
      </c>
      <c r="E170" s="22">
        <f t="shared" si="16"/>
        <v>2020</v>
      </c>
      <c r="F170" s="19">
        <f t="shared" si="13"/>
        <v>43965.208333333328</v>
      </c>
      <c r="G170" s="17" t="str">
        <f t="shared" si="14"/>
        <v>May</v>
      </c>
      <c r="H170" s="17">
        <f t="shared" si="17"/>
        <v>2020</v>
      </c>
      <c r="I170" t="s">
        <v>12</v>
      </c>
      <c r="J170" t="s">
        <v>2039</v>
      </c>
    </row>
    <row r="171" spans="1:10" x14ac:dyDescent="0.3">
      <c r="A171">
        <v>1339909200</v>
      </c>
      <c r="B171">
        <v>1342328400</v>
      </c>
      <c r="C171" s="15">
        <f t="shared" si="15"/>
        <v>41501.208333333336</v>
      </c>
      <c r="D171" s="22" t="str">
        <f t="shared" si="12"/>
        <v>Aug</v>
      </c>
      <c r="E171" s="22">
        <f t="shared" si="16"/>
        <v>2013</v>
      </c>
      <c r="F171" s="19">
        <f t="shared" si="13"/>
        <v>41529.208333333336</v>
      </c>
      <c r="G171" s="17" t="str">
        <f t="shared" si="14"/>
        <v>Sep</v>
      </c>
      <c r="H171" s="17">
        <f t="shared" si="17"/>
        <v>2013</v>
      </c>
      <c r="I171" t="s">
        <v>18</v>
      </c>
      <c r="J171" t="s">
        <v>2045</v>
      </c>
    </row>
    <row r="172" spans="1:10" x14ac:dyDescent="0.3">
      <c r="A172">
        <v>1501736400</v>
      </c>
      <c r="B172">
        <v>1502341200</v>
      </c>
      <c r="C172" s="15">
        <f t="shared" si="15"/>
        <v>43374.208333333328</v>
      </c>
      <c r="D172" s="22" t="str">
        <f t="shared" si="12"/>
        <v>Oct</v>
      </c>
      <c r="E172" s="22">
        <f t="shared" si="16"/>
        <v>2018</v>
      </c>
      <c r="F172" s="19">
        <f t="shared" si="13"/>
        <v>43381.208333333328</v>
      </c>
      <c r="G172" s="17" t="str">
        <f t="shared" si="14"/>
        <v>Oct</v>
      </c>
      <c r="H172" s="17">
        <f t="shared" si="17"/>
        <v>2018</v>
      </c>
      <c r="I172" t="s">
        <v>12</v>
      </c>
      <c r="J172" t="s">
        <v>2039</v>
      </c>
    </row>
    <row r="173" spans="1:10" x14ac:dyDescent="0.3">
      <c r="A173">
        <v>1395291600</v>
      </c>
      <c r="B173">
        <v>1397192400</v>
      </c>
      <c r="C173" s="15">
        <f t="shared" si="15"/>
        <v>42142.208333333336</v>
      </c>
      <c r="D173" s="22" t="str">
        <f t="shared" si="12"/>
        <v>May</v>
      </c>
      <c r="E173" s="22">
        <f t="shared" si="16"/>
        <v>2015</v>
      </c>
      <c r="F173" s="19">
        <f t="shared" si="13"/>
        <v>42164.208333333336</v>
      </c>
      <c r="G173" s="17" t="str">
        <f t="shared" si="14"/>
        <v>Jun</v>
      </c>
      <c r="H173" s="17">
        <f t="shared" si="17"/>
        <v>2015</v>
      </c>
      <c r="I173" t="s">
        <v>12</v>
      </c>
      <c r="J173" t="s">
        <v>2051</v>
      </c>
    </row>
    <row r="174" spans="1:10" x14ac:dyDescent="0.3">
      <c r="A174">
        <v>1405746000</v>
      </c>
      <c r="B174">
        <v>1407042000</v>
      </c>
      <c r="C174" s="15">
        <f t="shared" si="15"/>
        <v>42263.208333333336</v>
      </c>
      <c r="D174" s="22" t="str">
        <f t="shared" si="12"/>
        <v>Sep</v>
      </c>
      <c r="E174" s="22">
        <f t="shared" si="16"/>
        <v>2015</v>
      </c>
      <c r="F174" s="19">
        <f t="shared" si="13"/>
        <v>42278.208333333336</v>
      </c>
      <c r="G174" s="17" t="str">
        <f t="shared" si="14"/>
        <v>Oct</v>
      </c>
      <c r="H174" s="17">
        <f t="shared" si="17"/>
        <v>2015</v>
      </c>
      <c r="I174" t="s">
        <v>12</v>
      </c>
      <c r="J174" t="s">
        <v>2045</v>
      </c>
    </row>
    <row r="175" spans="1:10" x14ac:dyDescent="0.3">
      <c r="A175">
        <v>1368853200</v>
      </c>
      <c r="B175">
        <v>1369371600</v>
      </c>
      <c r="C175" s="15">
        <f t="shared" si="15"/>
        <v>41836.208333333336</v>
      </c>
      <c r="D175" s="22" t="str">
        <f t="shared" si="12"/>
        <v>Jul</v>
      </c>
      <c r="E175" s="22">
        <f t="shared" si="16"/>
        <v>2014</v>
      </c>
      <c r="F175" s="19">
        <f t="shared" si="13"/>
        <v>41842.208333333336</v>
      </c>
      <c r="G175" s="17" t="str">
        <f t="shared" si="14"/>
        <v>Jul</v>
      </c>
      <c r="H175" s="17">
        <f t="shared" si="17"/>
        <v>2014</v>
      </c>
      <c r="I175" t="s">
        <v>18</v>
      </c>
      <c r="J175" t="s">
        <v>2043</v>
      </c>
    </row>
    <row r="176" spans="1:10" x14ac:dyDescent="0.3">
      <c r="A176">
        <v>1444021200</v>
      </c>
      <c r="B176">
        <v>1444107600</v>
      </c>
      <c r="C176" s="15">
        <f t="shared" si="15"/>
        <v>42706.208333333328</v>
      </c>
      <c r="D176" s="22" t="str">
        <f t="shared" si="12"/>
        <v>Dec</v>
      </c>
      <c r="E176" s="22">
        <f t="shared" si="16"/>
        <v>2016</v>
      </c>
      <c r="F176" s="19">
        <f t="shared" si="13"/>
        <v>42707.208333333328</v>
      </c>
      <c r="G176" s="17" t="str">
        <f t="shared" si="14"/>
        <v>Dec</v>
      </c>
      <c r="H176" s="17">
        <f t="shared" si="17"/>
        <v>2016</v>
      </c>
      <c r="I176" t="s">
        <v>18</v>
      </c>
      <c r="J176" t="s">
        <v>2041</v>
      </c>
    </row>
    <row r="177" spans="1:10" x14ac:dyDescent="0.3">
      <c r="A177">
        <v>1472619600</v>
      </c>
      <c r="B177">
        <v>1474261200</v>
      </c>
      <c r="C177" s="15">
        <f t="shared" si="15"/>
        <v>43037.208333333328</v>
      </c>
      <c r="D177" s="22" t="str">
        <f t="shared" si="12"/>
        <v>Oct</v>
      </c>
      <c r="E177" s="22">
        <f t="shared" si="16"/>
        <v>2017</v>
      </c>
      <c r="F177" s="19">
        <f t="shared" si="13"/>
        <v>43056.208333333328</v>
      </c>
      <c r="G177" s="17" t="str">
        <f t="shared" si="14"/>
        <v>Nov</v>
      </c>
      <c r="H177" s="17">
        <f t="shared" si="17"/>
        <v>2017</v>
      </c>
      <c r="I177" t="s">
        <v>12</v>
      </c>
      <c r="J177" t="s">
        <v>2043</v>
      </c>
    </row>
    <row r="178" spans="1:10" x14ac:dyDescent="0.3">
      <c r="A178">
        <v>1472878800</v>
      </c>
      <c r="B178">
        <v>1473656400</v>
      </c>
      <c r="C178" s="15">
        <f t="shared" si="15"/>
        <v>43040.208333333328</v>
      </c>
      <c r="D178" s="22" t="str">
        <f t="shared" si="12"/>
        <v>Nov</v>
      </c>
      <c r="E178" s="22">
        <f t="shared" si="16"/>
        <v>2017</v>
      </c>
      <c r="F178" s="19">
        <f t="shared" si="13"/>
        <v>43049.208333333328</v>
      </c>
      <c r="G178" s="17" t="str">
        <f t="shared" si="14"/>
        <v>Nov</v>
      </c>
      <c r="H178" s="17">
        <f t="shared" si="17"/>
        <v>2017</v>
      </c>
      <c r="I178" t="s">
        <v>12</v>
      </c>
      <c r="J178" t="s">
        <v>2043</v>
      </c>
    </row>
    <row r="179" spans="1:10" x14ac:dyDescent="0.3">
      <c r="A179">
        <v>1289800800</v>
      </c>
      <c r="B179">
        <v>1291960800</v>
      </c>
      <c r="C179" s="15">
        <f t="shared" si="15"/>
        <v>40921.25</v>
      </c>
      <c r="D179" s="22" t="str">
        <f t="shared" si="12"/>
        <v>Jan</v>
      </c>
      <c r="E179" s="22">
        <f t="shared" si="16"/>
        <v>2012</v>
      </c>
      <c r="F179" s="19">
        <f t="shared" si="13"/>
        <v>40946.25</v>
      </c>
      <c r="G179" s="17" t="str">
        <f t="shared" si="14"/>
        <v>Feb</v>
      </c>
      <c r="H179" s="17">
        <f t="shared" si="17"/>
        <v>2012</v>
      </c>
      <c r="I179" t="s">
        <v>18</v>
      </c>
      <c r="J179" t="s">
        <v>2043</v>
      </c>
    </row>
    <row r="180" spans="1:10" x14ac:dyDescent="0.3">
      <c r="A180">
        <v>1505970000</v>
      </c>
      <c r="B180">
        <v>1506747600</v>
      </c>
      <c r="C180" s="15">
        <f t="shared" si="15"/>
        <v>43423.208333333328</v>
      </c>
      <c r="D180" s="22" t="str">
        <f t="shared" si="12"/>
        <v>Nov</v>
      </c>
      <c r="E180" s="22">
        <f t="shared" si="16"/>
        <v>2018</v>
      </c>
      <c r="F180" s="19">
        <f t="shared" si="13"/>
        <v>43432.208333333328</v>
      </c>
      <c r="G180" s="17" t="str">
        <f t="shared" si="14"/>
        <v>Nov</v>
      </c>
      <c r="H180" s="17">
        <f t="shared" si="17"/>
        <v>2018</v>
      </c>
      <c r="I180" t="s">
        <v>12</v>
      </c>
      <c r="J180" t="s">
        <v>2037</v>
      </c>
    </row>
    <row r="181" spans="1:10" x14ac:dyDescent="0.3">
      <c r="A181">
        <v>1363496400</v>
      </c>
      <c r="B181">
        <v>1363582800</v>
      </c>
      <c r="C181" s="15">
        <f t="shared" si="15"/>
        <v>41774.208333333336</v>
      </c>
      <c r="D181" s="22" t="str">
        <f t="shared" si="12"/>
        <v>May</v>
      </c>
      <c r="E181" s="22">
        <f t="shared" si="16"/>
        <v>2014</v>
      </c>
      <c r="F181" s="19">
        <f t="shared" si="13"/>
        <v>41775.208333333336</v>
      </c>
      <c r="G181" s="17" t="str">
        <f t="shared" si="14"/>
        <v>May</v>
      </c>
      <c r="H181" s="17">
        <f t="shared" si="17"/>
        <v>2014</v>
      </c>
      <c r="I181" t="s">
        <v>18</v>
      </c>
      <c r="J181" t="s">
        <v>2043</v>
      </c>
    </row>
    <row r="182" spans="1:10" x14ac:dyDescent="0.3">
      <c r="A182">
        <v>1269234000</v>
      </c>
      <c r="B182">
        <v>1269666000</v>
      </c>
      <c r="C182" s="15">
        <f t="shared" si="15"/>
        <v>40683.208333333336</v>
      </c>
      <c r="D182" s="22" t="str">
        <f t="shared" si="12"/>
        <v>May</v>
      </c>
      <c r="E182" s="22">
        <f t="shared" si="16"/>
        <v>2011</v>
      </c>
      <c r="F182" s="19">
        <f t="shared" si="13"/>
        <v>40688.208333333336</v>
      </c>
      <c r="G182" s="17" t="str">
        <f t="shared" si="14"/>
        <v>May</v>
      </c>
      <c r="H182" s="17">
        <f t="shared" si="17"/>
        <v>2011</v>
      </c>
      <c r="I182" t="s">
        <v>18</v>
      </c>
      <c r="J182" t="s">
        <v>2041</v>
      </c>
    </row>
    <row r="183" spans="1:10" x14ac:dyDescent="0.3">
      <c r="A183">
        <v>1507093200</v>
      </c>
      <c r="B183">
        <v>1508648400</v>
      </c>
      <c r="C183" s="15">
        <f t="shared" si="15"/>
        <v>43436.208333333328</v>
      </c>
      <c r="D183" s="22" t="str">
        <f t="shared" si="12"/>
        <v>Dec</v>
      </c>
      <c r="E183" s="22">
        <f t="shared" si="16"/>
        <v>2018</v>
      </c>
      <c r="F183" s="19">
        <f t="shared" si="13"/>
        <v>43454.208333333328</v>
      </c>
      <c r="G183" s="17" t="str">
        <f t="shared" si="14"/>
        <v>Dec</v>
      </c>
      <c r="H183" s="17">
        <f t="shared" si="17"/>
        <v>2018</v>
      </c>
      <c r="I183" t="s">
        <v>12</v>
      </c>
      <c r="J183" t="s">
        <v>2041</v>
      </c>
    </row>
    <row r="184" spans="1:10" x14ac:dyDescent="0.3">
      <c r="A184">
        <v>1560574800</v>
      </c>
      <c r="B184">
        <v>1561957200</v>
      </c>
      <c r="C184" s="15">
        <f t="shared" si="15"/>
        <v>44055.208333333328</v>
      </c>
      <c r="D184" s="22" t="str">
        <f t="shared" si="12"/>
        <v>Aug</v>
      </c>
      <c r="E184" s="22">
        <f t="shared" si="16"/>
        <v>2020</v>
      </c>
      <c r="F184" s="19">
        <f t="shared" si="13"/>
        <v>44071.208333333328</v>
      </c>
      <c r="G184" s="17" t="str">
        <f t="shared" si="14"/>
        <v>Aug</v>
      </c>
      <c r="H184" s="17">
        <f t="shared" si="17"/>
        <v>2020</v>
      </c>
      <c r="I184" t="s">
        <v>18</v>
      </c>
      <c r="J184" t="s">
        <v>2043</v>
      </c>
    </row>
    <row r="185" spans="1:10" x14ac:dyDescent="0.3">
      <c r="A185">
        <v>1284008400</v>
      </c>
      <c r="B185">
        <v>1285131600</v>
      </c>
      <c r="C185" s="15">
        <f t="shared" si="15"/>
        <v>40854.208333333336</v>
      </c>
      <c r="D185" s="22" t="str">
        <f t="shared" si="12"/>
        <v>Nov</v>
      </c>
      <c r="E185" s="22">
        <f t="shared" si="16"/>
        <v>2011</v>
      </c>
      <c r="F185" s="19">
        <f t="shared" si="13"/>
        <v>40867.208333333336</v>
      </c>
      <c r="G185" s="17" t="str">
        <f t="shared" si="14"/>
        <v>Nov</v>
      </c>
      <c r="H185" s="17">
        <f t="shared" si="17"/>
        <v>2011</v>
      </c>
      <c r="I185" t="s">
        <v>12</v>
      </c>
      <c r="J185" t="s">
        <v>2039</v>
      </c>
    </row>
    <row r="186" spans="1:10" x14ac:dyDescent="0.3">
      <c r="A186">
        <v>1556859600</v>
      </c>
      <c r="B186">
        <v>1556946000</v>
      </c>
      <c r="C186" s="15">
        <f t="shared" si="15"/>
        <v>44012.208333333328</v>
      </c>
      <c r="D186" s="22" t="str">
        <f t="shared" si="12"/>
        <v>Jun</v>
      </c>
      <c r="E186" s="22">
        <f t="shared" si="16"/>
        <v>2020</v>
      </c>
      <c r="F186" s="19">
        <f t="shared" si="13"/>
        <v>44013.208333333328</v>
      </c>
      <c r="G186" s="17" t="str">
        <f t="shared" si="14"/>
        <v>Jul</v>
      </c>
      <c r="H186" s="17">
        <f t="shared" si="17"/>
        <v>2020</v>
      </c>
      <c r="I186" t="s">
        <v>18</v>
      </c>
      <c r="J186" t="s">
        <v>2043</v>
      </c>
    </row>
    <row r="187" spans="1:10" x14ac:dyDescent="0.3">
      <c r="A187">
        <v>1526187600</v>
      </c>
      <c r="B187">
        <v>1527138000</v>
      </c>
      <c r="C187" s="15">
        <f t="shared" si="15"/>
        <v>43657.208333333328</v>
      </c>
      <c r="D187" s="22" t="str">
        <f t="shared" si="12"/>
        <v>Jul</v>
      </c>
      <c r="E187" s="22">
        <f t="shared" si="16"/>
        <v>2019</v>
      </c>
      <c r="F187" s="19">
        <f t="shared" si="13"/>
        <v>43668.208333333328</v>
      </c>
      <c r="G187" s="17" t="str">
        <f t="shared" si="14"/>
        <v>Jul</v>
      </c>
      <c r="H187" s="17">
        <f t="shared" si="17"/>
        <v>2019</v>
      </c>
      <c r="I187" t="s">
        <v>12</v>
      </c>
      <c r="J187" t="s">
        <v>2045</v>
      </c>
    </row>
    <row r="188" spans="1:10" x14ac:dyDescent="0.3">
      <c r="A188">
        <v>1400821200</v>
      </c>
      <c r="B188">
        <v>1402117200</v>
      </c>
      <c r="C188" s="15">
        <f t="shared" si="15"/>
        <v>42206.208333333336</v>
      </c>
      <c r="D188" s="22" t="str">
        <f t="shared" si="12"/>
        <v>Jul</v>
      </c>
      <c r="E188" s="22">
        <f t="shared" si="16"/>
        <v>2015</v>
      </c>
      <c r="F188" s="19">
        <f t="shared" si="13"/>
        <v>42221.208333333336</v>
      </c>
      <c r="G188" s="17" t="str">
        <f t="shared" si="14"/>
        <v>Aug</v>
      </c>
      <c r="H188" s="17">
        <f t="shared" si="17"/>
        <v>2015</v>
      </c>
      <c r="I188" t="s">
        <v>12</v>
      </c>
      <c r="J188" t="s">
        <v>2043</v>
      </c>
    </row>
    <row r="189" spans="1:10" x14ac:dyDescent="0.3">
      <c r="A189">
        <v>1361599200</v>
      </c>
      <c r="B189">
        <v>1364014800</v>
      </c>
      <c r="C189" s="15">
        <f t="shared" si="15"/>
        <v>41752.25</v>
      </c>
      <c r="D189" s="22" t="str">
        <f t="shared" si="12"/>
        <v>Apr</v>
      </c>
      <c r="E189" s="22">
        <f t="shared" si="16"/>
        <v>2014</v>
      </c>
      <c r="F189" s="19">
        <f t="shared" si="13"/>
        <v>41780.208333333336</v>
      </c>
      <c r="G189" s="17" t="str">
        <f t="shared" si="14"/>
        <v>May</v>
      </c>
      <c r="H189" s="17">
        <f t="shared" si="17"/>
        <v>2014</v>
      </c>
      <c r="I189" t="s">
        <v>18</v>
      </c>
      <c r="J189" t="s">
        <v>2045</v>
      </c>
    </row>
    <row r="190" spans="1:10" x14ac:dyDescent="0.3">
      <c r="A190">
        <v>1417500000</v>
      </c>
      <c r="B190">
        <v>1417586400</v>
      </c>
      <c r="C190" s="15">
        <f t="shared" si="15"/>
        <v>42399.25</v>
      </c>
      <c r="D190" s="22" t="str">
        <f t="shared" si="12"/>
        <v>Jan</v>
      </c>
      <c r="E190" s="22">
        <f t="shared" si="16"/>
        <v>2016</v>
      </c>
      <c r="F190" s="19">
        <f t="shared" si="13"/>
        <v>42400.25</v>
      </c>
      <c r="G190" s="17" t="str">
        <f t="shared" si="14"/>
        <v>Jan</v>
      </c>
      <c r="H190" s="17">
        <f t="shared" si="17"/>
        <v>2016</v>
      </c>
      <c r="I190" t="s">
        <v>12</v>
      </c>
      <c r="J190" t="s">
        <v>2043</v>
      </c>
    </row>
    <row r="191" spans="1:10" x14ac:dyDescent="0.3">
      <c r="A191">
        <v>1457071200</v>
      </c>
      <c r="B191">
        <v>1457071200</v>
      </c>
      <c r="C191" s="15">
        <f t="shared" si="15"/>
        <v>42857.25</v>
      </c>
      <c r="D191" s="22" t="str">
        <f t="shared" si="12"/>
        <v>May</v>
      </c>
      <c r="E191" s="22">
        <f t="shared" si="16"/>
        <v>2017</v>
      </c>
      <c r="F191" s="19">
        <f t="shared" si="13"/>
        <v>42857.25</v>
      </c>
      <c r="G191" s="17" t="str">
        <f t="shared" si="14"/>
        <v>May</v>
      </c>
      <c r="H191" s="17">
        <f t="shared" si="17"/>
        <v>2017</v>
      </c>
      <c r="I191" t="s">
        <v>72</v>
      </c>
      <c r="J191" t="s">
        <v>2043</v>
      </c>
    </row>
    <row r="192" spans="1:10" x14ac:dyDescent="0.3">
      <c r="A192">
        <v>1370322000</v>
      </c>
      <c r="B192">
        <v>1370408400</v>
      </c>
      <c r="C192" s="15">
        <f t="shared" si="15"/>
        <v>41853.208333333336</v>
      </c>
      <c r="D192" s="22" t="str">
        <f t="shared" si="12"/>
        <v>Aug</v>
      </c>
      <c r="E192" s="22">
        <f t="shared" si="16"/>
        <v>2014</v>
      </c>
      <c r="F192" s="19">
        <f t="shared" si="13"/>
        <v>41854.208333333336</v>
      </c>
      <c r="G192" s="17" t="str">
        <f t="shared" si="14"/>
        <v>Aug</v>
      </c>
      <c r="H192" s="17">
        <f t="shared" si="17"/>
        <v>2014</v>
      </c>
      <c r="I192" t="s">
        <v>12</v>
      </c>
      <c r="J192" t="s">
        <v>2043</v>
      </c>
    </row>
    <row r="193" spans="1:10" x14ac:dyDescent="0.3">
      <c r="A193">
        <v>1552366800</v>
      </c>
      <c r="B193">
        <v>1552626000</v>
      </c>
      <c r="C193" s="15">
        <f t="shared" si="15"/>
        <v>43960.208333333328</v>
      </c>
      <c r="D193" s="22" t="str">
        <f t="shared" si="12"/>
        <v>May</v>
      </c>
      <c r="E193" s="22">
        <f t="shared" si="16"/>
        <v>2020</v>
      </c>
      <c r="F193" s="19">
        <f t="shared" si="13"/>
        <v>43963.208333333328</v>
      </c>
      <c r="G193" s="17" t="str">
        <f t="shared" si="14"/>
        <v>May</v>
      </c>
      <c r="H193" s="17">
        <f t="shared" si="17"/>
        <v>2020</v>
      </c>
      <c r="I193" t="s">
        <v>12</v>
      </c>
      <c r="J193" t="s">
        <v>2043</v>
      </c>
    </row>
    <row r="194" spans="1:10" x14ac:dyDescent="0.3">
      <c r="A194">
        <v>1403845200</v>
      </c>
      <c r="B194">
        <v>1404190800</v>
      </c>
      <c r="C194" s="15">
        <f t="shared" si="15"/>
        <v>42241.208333333336</v>
      </c>
      <c r="D194" s="22" t="str">
        <f t="shared" ref="D194:D257" si="18">TEXT(C194,"mmm")</f>
        <v>Aug</v>
      </c>
      <c r="E194" s="22">
        <f t="shared" si="16"/>
        <v>2015</v>
      </c>
      <c r="F194" s="19">
        <f t="shared" ref="F194:F257" si="19">(((B194/60)/60)/24)+DATE(1970,15,1)</f>
        <v>42245.208333333336</v>
      </c>
      <c r="G194" s="17" t="str">
        <f t="shared" ref="G194:G257" si="20">TEXT(F194,"mmm")</f>
        <v>Aug</v>
      </c>
      <c r="H194" s="17">
        <f t="shared" si="17"/>
        <v>2015</v>
      </c>
      <c r="I194" t="s">
        <v>12</v>
      </c>
      <c r="J194" t="s">
        <v>2039</v>
      </c>
    </row>
    <row r="195" spans="1:10" x14ac:dyDescent="0.3">
      <c r="A195">
        <v>1523163600</v>
      </c>
      <c r="B195">
        <v>1523509200</v>
      </c>
      <c r="C195" s="15">
        <f t="shared" ref="C195:C258" si="21">(((A195/60)/60)/24)+DATE(1970,15,1)</f>
        <v>43622.208333333328</v>
      </c>
      <c r="D195" s="22" t="str">
        <f t="shared" si="18"/>
        <v>Jun</v>
      </c>
      <c r="E195" s="22">
        <f t="shared" ref="E195:E258" si="22">YEAR(C195)</f>
        <v>2019</v>
      </c>
      <c r="F195" s="19">
        <f t="shared" si="19"/>
        <v>43626.208333333328</v>
      </c>
      <c r="G195" s="17" t="str">
        <f t="shared" si="20"/>
        <v>Jun</v>
      </c>
      <c r="H195" s="17">
        <f t="shared" ref="H195:H258" si="23">YEAR(F195)</f>
        <v>2019</v>
      </c>
      <c r="I195" t="s">
        <v>12</v>
      </c>
      <c r="J195" t="s">
        <v>2039</v>
      </c>
    </row>
    <row r="196" spans="1:10" x14ac:dyDescent="0.3">
      <c r="A196">
        <v>1442206800</v>
      </c>
      <c r="B196">
        <v>1443589200</v>
      </c>
      <c r="C196" s="15">
        <f t="shared" si="21"/>
        <v>42685.208333333328</v>
      </c>
      <c r="D196" s="22" t="str">
        <f t="shared" si="18"/>
        <v>Nov</v>
      </c>
      <c r="E196" s="22">
        <f t="shared" si="22"/>
        <v>2016</v>
      </c>
      <c r="F196" s="19">
        <f t="shared" si="19"/>
        <v>42701.208333333328</v>
      </c>
      <c r="G196" s="17" t="str">
        <f t="shared" si="20"/>
        <v>Nov</v>
      </c>
      <c r="H196" s="17">
        <f t="shared" si="23"/>
        <v>2016</v>
      </c>
      <c r="I196" t="s">
        <v>18</v>
      </c>
      <c r="J196" t="s">
        <v>2039</v>
      </c>
    </row>
    <row r="197" spans="1:10" x14ac:dyDescent="0.3">
      <c r="A197">
        <v>1532840400</v>
      </c>
      <c r="B197">
        <v>1533445200</v>
      </c>
      <c r="C197" s="15">
        <f t="shared" si="21"/>
        <v>43734.208333333328</v>
      </c>
      <c r="D197" s="22" t="str">
        <f t="shared" si="18"/>
        <v>Sep</v>
      </c>
      <c r="E197" s="22">
        <f t="shared" si="22"/>
        <v>2019</v>
      </c>
      <c r="F197" s="19">
        <f t="shared" si="19"/>
        <v>43741.208333333328</v>
      </c>
      <c r="G197" s="17" t="str">
        <f t="shared" si="20"/>
        <v>Oct</v>
      </c>
      <c r="H197" s="17">
        <f t="shared" si="23"/>
        <v>2019</v>
      </c>
      <c r="I197" t="s">
        <v>18</v>
      </c>
      <c r="J197" t="s">
        <v>2039</v>
      </c>
    </row>
    <row r="198" spans="1:10" x14ac:dyDescent="0.3">
      <c r="A198">
        <v>1472878800</v>
      </c>
      <c r="B198">
        <v>1474520400</v>
      </c>
      <c r="C198" s="15">
        <f t="shared" si="21"/>
        <v>43040.208333333328</v>
      </c>
      <c r="D198" s="22" t="str">
        <f t="shared" si="18"/>
        <v>Nov</v>
      </c>
      <c r="E198" s="22">
        <f t="shared" si="22"/>
        <v>2017</v>
      </c>
      <c r="F198" s="19">
        <f t="shared" si="19"/>
        <v>43059.208333333328</v>
      </c>
      <c r="G198" s="17" t="str">
        <f t="shared" si="20"/>
        <v>Nov</v>
      </c>
      <c r="H198" s="17">
        <f t="shared" si="23"/>
        <v>2017</v>
      </c>
      <c r="I198" t="s">
        <v>12</v>
      </c>
      <c r="J198" t="s">
        <v>2041</v>
      </c>
    </row>
    <row r="199" spans="1:10" x14ac:dyDescent="0.3">
      <c r="A199">
        <v>1498194000</v>
      </c>
      <c r="B199">
        <v>1499403600</v>
      </c>
      <c r="C199" s="15">
        <f t="shared" si="21"/>
        <v>43333.208333333328</v>
      </c>
      <c r="D199" s="22" t="str">
        <f t="shared" si="18"/>
        <v>Aug</v>
      </c>
      <c r="E199" s="22">
        <f t="shared" si="22"/>
        <v>2018</v>
      </c>
      <c r="F199" s="19">
        <f t="shared" si="19"/>
        <v>43347.208333333328</v>
      </c>
      <c r="G199" s="17" t="str">
        <f t="shared" si="20"/>
        <v>Sep</v>
      </c>
      <c r="H199" s="17">
        <f t="shared" si="23"/>
        <v>2018</v>
      </c>
      <c r="I199" t="s">
        <v>18</v>
      </c>
      <c r="J199" t="s">
        <v>2045</v>
      </c>
    </row>
    <row r="200" spans="1:10" x14ac:dyDescent="0.3">
      <c r="A200">
        <v>1281070800</v>
      </c>
      <c r="B200">
        <v>1283576400</v>
      </c>
      <c r="C200" s="15">
        <f t="shared" si="21"/>
        <v>40820.208333333336</v>
      </c>
      <c r="D200" s="22" t="str">
        <f t="shared" si="18"/>
        <v>Oct</v>
      </c>
      <c r="E200" s="22">
        <f t="shared" si="22"/>
        <v>2011</v>
      </c>
      <c r="F200" s="19">
        <f t="shared" si="19"/>
        <v>40849.208333333336</v>
      </c>
      <c r="G200" s="17" t="str">
        <f t="shared" si="20"/>
        <v>Nov</v>
      </c>
      <c r="H200" s="17">
        <f t="shared" si="23"/>
        <v>2011</v>
      </c>
      <c r="I200" t="s">
        <v>12</v>
      </c>
      <c r="J200" t="s">
        <v>2039</v>
      </c>
    </row>
    <row r="201" spans="1:10" x14ac:dyDescent="0.3">
      <c r="A201">
        <v>1436245200</v>
      </c>
      <c r="B201">
        <v>1436590800</v>
      </c>
      <c r="C201" s="15">
        <f t="shared" si="21"/>
        <v>42616.208333333328</v>
      </c>
      <c r="D201" s="22" t="str">
        <f t="shared" si="18"/>
        <v>Sep</v>
      </c>
      <c r="E201" s="22">
        <f t="shared" si="22"/>
        <v>2016</v>
      </c>
      <c r="F201" s="19">
        <f t="shared" si="19"/>
        <v>42620.208333333328</v>
      </c>
      <c r="G201" s="17" t="str">
        <f t="shared" si="20"/>
        <v>Sep</v>
      </c>
      <c r="H201" s="17">
        <f t="shared" si="23"/>
        <v>2016</v>
      </c>
      <c r="I201" t="s">
        <v>12</v>
      </c>
      <c r="J201" t="s">
        <v>2039</v>
      </c>
    </row>
    <row r="202" spans="1:10" x14ac:dyDescent="0.3">
      <c r="A202">
        <v>1269493200</v>
      </c>
      <c r="B202">
        <v>1270443600</v>
      </c>
      <c r="C202" s="15">
        <f t="shared" si="21"/>
        <v>40686.208333333336</v>
      </c>
      <c r="D202" s="22" t="str">
        <f t="shared" si="18"/>
        <v>May</v>
      </c>
      <c r="E202" s="22">
        <f t="shared" si="22"/>
        <v>2011</v>
      </c>
      <c r="F202" s="19">
        <f t="shared" si="19"/>
        <v>40697.208333333336</v>
      </c>
      <c r="G202" s="17" t="str">
        <f t="shared" si="20"/>
        <v>Jun</v>
      </c>
      <c r="H202" s="17">
        <f t="shared" si="23"/>
        <v>2011</v>
      </c>
      <c r="I202" t="s">
        <v>12</v>
      </c>
      <c r="J202" t="s">
        <v>2043</v>
      </c>
    </row>
    <row r="203" spans="1:10" x14ac:dyDescent="0.3">
      <c r="A203">
        <v>1406264400</v>
      </c>
      <c r="B203">
        <v>1407819600</v>
      </c>
      <c r="C203" s="15">
        <f t="shared" si="21"/>
        <v>42269.208333333336</v>
      </c>
      <c r="D203" s="22" t="str">
        <f t="shared" si="18"/>
        <v>Sep</v>
      </c>
      <c r="E203" s="22">
        <f t="shared" si="22"/>
        <v>2015</v>
      </c>
      <c r="F203" s="19">
        <f t="shared" si="19"/>
        <v>42287.208333333336</v>
      </c>
      <c r="G203" s="17" t="str">
        <f t="shared" si="20"/>
        <v>Oct</v>
      </c>
      <c r="H203" s="17">
        <f t="shared" si="23"/>
        <v>2015</v>
      </c>
      <c r="I203" t="s">
        <v>18</v>
      </c>
      <c r="J203" t="s">
        <v>2041</v>
      </c>
    </row>
    <row r="204" spans="1:10" x14ac:dyDescent="0.3">
      <c r="A204">
        <v>1317531600</v>
      </c>
      <c r="B204">
        <v>1317877200</v>
      </c>
      <c r="C204" s="15">
        <f t="shared" si="21"/>
        <v>41242.208333333336</v>
      </c>
      <c r="D204" s="22" t="str">
        <f t="shared" si="18"/>
        <v>Nov</v>
      </c>
      <c r="E204" s="22">
        <f t="shared" si="22"/>
        <v>2012</v>
      </c>
      <c r="F204" s="19">
        <f t="shared" si="19"/>
        <v>41246.208333333336</v>
      </c>
      <c r="G204" s="17" t="str">
        <f t="shared" si="20"/>
        <v>Dec</v>
      </c>
      <c r="H204" s="17">
        <f t="shared" si="23"/>
        <v>2012</v>
      </c>
      <c r="I204" t="s">
        <v>72</v>
      </c>
      <c r="J204" t="s">
        <v>2037</v>
      </c>
    </row>
    <row r="205" spans="1:10" x14ac:dyDescent="0.3">
      <c r="A205">
        <v>1484632800</v>
      </c>
      <c r="B205">
        <v>1484805600</v>
      </c>
      <c r="C205" s="15">
        <f t="shared" si="21"/>
        <v>43176.25</v>
      </c>
      <c r="D205" s="22" t="str">
        <f t="shared" si="18"/>
        <v>Mar</v>
      </c>
      <c r="E205" s="22">
        <f t="shared" si="22"/>
        <v>2018</v>
      </c>
      <c r="F205" s="19">
        <f t="shared" si="19"/>
        <v>43178.25</v>
      </c>
      <c r="G205" s="17" t="str">
        <f t="shared" si="20"/>
        <v>Mar</v>
      </c>
      <c r="H205" s="17">
        <f t="shared" si="23"/>
        <v>2018</v>
      </c>
      <c r="I205" t="s">
        <v>18</v>
      </c>
      <c r="J205" t="s">
        <v>2043</v>
      </c>
    </row>
    <row r="206" spans="1:10" x14ac:dyDescent="0.3">
      <c r="A206">
        <v>1301806800</v>
      </c>
      <c r="B206">
        <v>1302670800</v>
      </c>
      <c r="C206" s="15">
        <f t="shared" si="21"/>
        <v>41060.208333333336</v>
      </c>
      <c r="D206" s="22" t="str">
        <f t="shared" si="18"/>
        <v>May</v>
      </c>
      <c r="E206" s="22">
        <f t="shared" si="22"/>
        <v>2012</v>
      </c>
      <c r="F206" s="19">
        <f t="shared" si="19"/>
        <v>41070.208333333336</v>
      </c>
      <c r="G206" s="17" t="str">
        <f t="shared" si="20"/>
        <v>Jun</v>
      </c>
      <c r="H206" s="17">
        <f t="shared" si="23"/>
        <v>2012</v>
      </c>
      <c r="I206" t="s">
        <v>12</v>
      </c>
      <c r="J206" t="s">
        <v>2039</v>
      </c>
    </row>
    <row r="207" spans="1:10" x14ac:dyDescent="0.3">
      <c r="A207">
        <v>1539752400</v>
      </c>
      <c r="B207">
        <v>1540789200</v>
      </c>
      <c r="C207" s="15">
        <f t="shared" si="21"/>
        <v>43814.208333333328</v>
      </c>
      <c r="D207" s="22" t="str">
        <f t="shared" si="18"/>
        <v>Dec</v>
      </c>
      <c r="E207" s="22">
        <f t="shared" si="22"/>
        <v>2019</v>
      </c>
      <c r="F207" s="19">
        <f t="shared" si="19"/>
        <v>43826.208333333328</v>
      </c>
      <c r="G207" s="17" t="str">
        <f t="shared" si="20"/>
        <v>Dec</v>
      </c>
      <c r="H207" s="17">
        <f t="shared" si="23"/>
        <v>2019</v>
      </c>
      <c r="I207" t="s">
        <v>18</v>
      </c>
      <c r="J207" t="s">
        <v>2043</v>
      </c>
    </row>
    <row r="208" spans="1:10" x14ac:dyDescent="0.3">
      <c r="A208">
        <v>1267250400</v>
      </c>
      <c r="B208">
        <v>1268028000</v>
      </c>
      <c r="C208" s="15">
        <f t="shared" si="21"/>
        <v>40660.25</v>
      </c>
      <c r="D208" s="22" t="str">
        <f t="shared" si="18"/>
        <v>Apr</v>
      </c>
      <c r="E208" s="22">
        <f t="shared" si="22"/>
        <v>2011</v>
      </c>
      <c r="F208" s="19">
        <f t="shared" si="19"/>
        <v>40669.25</v>
      </c>
      <c r="G208" s="17" t="str">
        <f t="shared" si="20"/>
        <v>May</v>
      </c>
      <c r="H208" s="17">
        <f t="shared" si="23"/>
        <v>2011</v>
      </c>
      <c r="I208" t="s">
        <v>72</v>
      </c>
      <c r="J208" t="s">
        <v>2051</v>
      </c>
    </row>
    <row r="209" spans="1:10" x14ac:dyDescent="0.3">
      <c r="A209">
        <v>1535432400</v>
      </c>
      <c r="B209">
        <v>1537160400</v>
      </c>
      <c r="C209" s="15">
        <f t="shared" si="21"/>
        <v>43764.208333333328</v>
      </c>
      <c r="D209" s="22" t="str">
        <f t="shared" si="18"/>
        <v>Oct</v>
      </c>
      <c r="E209" s="22">
        <f t="shared" si="22"/>
        <v>2019</v>
      </c>
      <c r="F209" s="19">
        <f t="shared" si="19"/>
        <v>43784.208333333328</v>
      </c>
      <c r="G209" s="17" t="str">
        <f t="shared" si="20"/>
        <v>Nov</v>
      </c>
      <c r="H209" s="17">
        <f t="shared" si="23"/>
        <v>2019</v>
      </c>
      <c r="I209" t="s">
        <v>18</v>
      </c>
      <c r="J209" t="s">
        <v>2039</v>
      </c>
    </row>
    <row r="210" spans="1:10" x14ac:dyDescent="0.3">
      <c r="A210">
        <v>1510207200</v>
      </c>
      <c r="B210">
        <v>1512280800</v>
      </c>
      <c r="C210" s="15">
        <f t="shared" si="21"/>
        <v>43472.25</v>
      </c>
      <c r="D210" s="22" t="str">
        <f t="shared" si="18"/>
        <v>Jan</v>
      </c>
      <c r="E210" s="22">
        <f t="shared" si="22"/>
        <v>2019</v>
      </c>
      <c r="F210" s="19">
        <f t="shared" si="19"/>
        <v>43496.25</v>
      </c>
      <c r="G210" s="17" t="str">
        <f t="shared" si="20"/>
        <v>Jan</v>
      </c>
      <c r="H210" s="17">
        <f t="shared" si="23"/>
        <v>2019</v>
      </c>
      <c r="I210" t="s">
        <v>18</v>
      </c>
      <c r="J210" t="s">
        <v>2045</v>
      </c>
    </row>
    <row r="211" spans="1:10" x14ac:dyDescent="0.3">
      <c r="A211">
        <v>1462510800</v>
      </c>
      <c r="B211">
        <v>1463115600</v>
      </c>
      <c r="C211" s="15">
        <f t="shared" si="21"/>
        <v>42920.208333333328</v>
      </c>
      <c r="D211" s="22" t="str">
        <f t="shared" si="18"/>
        <v>Jul</v>
      </c>
      <c r="E211" s="22">
        <f t="shared" si="22"/>
        <v>2017</v>
      </c>
      <c r="F211" s="19">
        <f t="shared" si="19"/>
        <v>42927.208333333328</v>
      </c>
      <c r="G211" s="17" t="str">
        <f t="shared" si="20"/>
        <v>Jul</v>
      </c>
      <c r="H211" s="17">
        <f t="shared" si="23"/>
        <v>2017</v>
      </c>
      <c r="I211" t="s">
        <v>45</v>
      </c>
      <c r="J211" t="s">
        <v>2045</v>
      </c>
    </row>
    <row r="212" spans="1:10" x14ac:dyDescent="0.3">
      <c r="A212">
        <v>1488520800</v>
      </c>
      <c r="B212">
        <v>1490850000</v>
      </c>
      <c r="C212" s="15">
        <f t="shared" si="21"/>
        <v>43221.25</v>
      </c>
      <c r="D212" s="22" t="str">
        <f t="shared" si="18"/>
        <v>May</v>
      </c>
      <c r="E212" s="22">
        <f t="shared" si="22"/>
        <v>2018</v>
      </c>
      <c r="F212" s="19">
        <f t="shared" si="19"/>
        <v>43248.208333333328</v>
      </c>
      <c r="G212" s="17" t="str">
        <f t="shared" si="20"/>
        <v>May</v>
      </c>
      <c r="H212" s="17">
        <f t="shared" si="23"/>
        <v>2018</v>
      </c>
      <c r="I212" t="s">
        <v>12</v>
      </c>
      <c r="J212" t="s">
        <v>2045</v>
      </c>
    </row>
    <row r="213" spans="1:10" x14ac:dyDescent="0.3">
      <c r="A213">
        <v>1377579600</v>
      </c>
      <c r="B213">
        <v>1379653200</v>
      </c>
      <c r="C213" s="15">
        <f t="shared" si="21"/>
        <v>41937.208333333336</v>
      </c>
      <c r="D213" s="22" t="str">
        <f t="shared" si="18"/>
        <v>Oct</v>
      </c>
      <c r="E213" s="22">
        <f t="shared" si="22"/>
        <v>2014</v>
      </c>
      <c r="F213" s="19">
        <f t="shared" si="19"/>
        <v>41961.208333333336</v>
      </c>
      <c r="G213" s="17" t="str">
        <f t="shared" si="20"/>
        <v>Nov</v>
      </c>
      <c r="H213" s="17">
        <f t="shared" si="23"/>
        <v>2014</v>
      </c>
      <c r="I213" t="s">
        <v>12</v>
      </c>
      <c r="J213" t="s">
        <v>2043</v>
      </c>
    </row>
    <row r="214" spans="1:10" x14ac:dyDescent="0.3">
      <c r="A214">
        <v>1576389600</v>
      </c>
      <c r="B214">
        <v>1580364000</v>
      </c>
      <c r="C214" s="15">
        <f t="shared" si="21"/>
        <v>44238.25</v>
      </c>
      <c r="D214" s="22" t="str">
        <f t="shared" si="18"/>
        <v>Feb</v>
      </c>
      <c r="E214" s="22">
        <f t="shared" si="22"/>
        <v>2021</v>
      </c>
      <c r="F214" s="19">
        <f t="shared" si="19"/>
        <v>44284.25</v>
      </c>
      <c r="G214" s="17" t="str">
        <f t="shared" si="20"/>
        <v>Mar</v>
      </c>
      <c r="H214" s="17">
        <f t="shared" si="23"/>
        <v>2021</v>
      </c>
      <c r="I214" t="s">
        <v>18</v>
      </c>
      <c r="J214" t="s">
        <v>2043</v>
      </c>
    </row>
    <row r="215" spans="1:10" x14ac:dyDescent="0.3">
      <c r="A215">
        <v>1289019600</v>
      </c>
      <c r="B215">
        <v>1289714400</v>
      </c>
      <c r="C215" s="15">
        <f t="shared" si="21"/>
        <v>40912.208333333336</v>
      </c>
      <c r="D215" s="22" t="str">
        <f t="shared" si="18"/>
        <v>Jan</v>
      </c>
      <c r="E215" s="22">
        <f t="shared" si="22"/>
        <v>2012</v>
      </c>
      <c r="F215" s="19">
        <f t="shared" si="19"/>
        <v>40920.25</v>
      </c>
      <c r="G215" s="17" t="str">
        <f t="shared" si="20"/>
        <v>Jan</v>
      </c>
      <c r="H215" s="17">
        <f t="shared" si="23"/>
        <v>2012</v>
      </c>
      <c r="I215" t="s">
        <v>18</v>
      </c>
      <c r="J215" t="s">
        <v>2039</v>
      </c>
    </row>
    <row r="216" spans="1:10" x14ac:dyDescent="0.3">
      <c r="A216">
        <v>1282194000</v>
      </c>
      <c r="B216">
        <v>1282712400</v>
      </c>
      <c r="C216" s="15">
        <f t="shared" si="21"/>
        <v>40833.208333333336</v>
      </c>
      <c r="D216" s="22" t="str">
        <f t="shared" si="18"/>
        <v>Oct</v>
      </c>
      <c r="E216" s="22">
        <f t="shared" si="22"/>
        <v>2011</v>
      </c>
      <c r="F216" s="19">
        <f t="shared" si="19"/>
        <v>40839.208333333336</v>
      </c>
      <c r="G216" s="17" t="str">
        <f t="shared" si="20"/>
        <v>Oct</v>
      </c>
      <c r="H216" s="17">
        <f t="shared" si="23"/>
        <v>2011</v>
      </c>
      <c r="I216" t="s">
        <v>18</v>
      </c>
      <c r="J216" t="s">
        <v>2039</v>
      </c>
    </row>
    <row r="217" spans="1:10" x14ac:dyDescent="0.3">
      <c r="A217">
        <v>1550037600</v>
      </c>
      <c r="B217">
        <v>1550210400</v>
      </c>
      <c r="C217" s="15">
        <f t="shared" si="21"/>
        <v>43933.25</v>
      </c>
      <c r="D217" s="22" t="str">
        <f t="shared" si="18"/>
        <v>Apr</v>
      </c>
      <c r="E217" s="22">
        <f t="shared" si="22"/>
        <v>2020</v>
      </c>
      <c r="F217" s="19">
        <f t="shared" si="19"/>
        <v>43935.25</v>
      </c>
      <c r="G217" s="17" t="str">
        <f t="shared" si="20"/>
        <v>Apr</v>
      </c>
      <c r="H217" s="17">
        <f t="shared" si="23"/>
        <v>2020</v>
      </c>
      <c r="I217" t="s">
        <v>12</v>
      </c>
      <c r="J217" t="s">
        <v>2043</v>
      </c>
    </row>
    <row r="218" spans="1:10" x14ac:dyDescent="0.3">
      <c r="A218">
        <v>1321941600</v>
      </c>
      <c r="B218">
        <v>1322114400</v>
      </c>
      <c r="C218" s="15">
        <f t="shared" si="21"/>
        <v>41293.25</v>
      </c>
      <c r="D218" s="22" t="str">
        <f t="shared" si="18"/>
        <v>Jan</v>
      </c>
      <c r="E218" s="22">
        <f t="shared" si="22"/>
        <v>2013</v>
      </c>
      <c r="F218" s="19">
        <f t="shared" si="19"/>
        <v>41295.25</v>
      </c>
      <c r="G218" s="17" t="str">
        <f t="shared" si="20"/>
        <v>Jan</v>
      </c>
      <c r="H218" s="17">
        <f t="shared" si="23"/>
        <v>2013</v>
      </c>
      <c r="I218" t="s">
        <v>18</v>
      </c>
      <c r="J218" t="s">
        <v>2043</v>
      </c>
    </row>
    <row r="219" spans="1:10" x14ac:dyDescent="0.3">
      <c r="A219">
        <v>1556427600</v>
      </c>
      <c r="B219">
        <v>1557205200</v>
      </c>
      <c r="C219" s="15">
        <f t="shared" si="21"/>
        <v>44007.208333333328</v>
      </c>
      <c r="D219" s="22" t="str">
        <f t="shared" si="18"/>
        <v>Jun</v>
      </c>
      <c r="E219" s="22">
        <f t="shared" si="22"/>
        <v>2020</v>
      </c>
      <c r="F219" s="19">
        <f t="shared" si="19"/>
        <v>44016.208333333328</v>
      </c>
      <c r="G219" s="17" t="str">
        <f t="shared" si="20"/>
        <v>Jul</v>
      </c>
      <c r="H219" s="17">
        <f t="shared" si="23"/>
        <v>2020</v>
      </c>
      <c r="I219" t="s">
        <v>12</v>
      </c>
      <c r="J219" t="s">
        <v>2045</v>
      </c>
    </row>
    <row r="220" spans="1:10" x14ac:dyDescent="0.3">
      <c r="A220">
        <v>1320991200</v>
      </c>
      <c r="B220">
        <v>1323928800</v>
      </c>
      <c r="C220" s="15">
        <f t="shared" si="21"/>
        <v>41282.25</v>
      </c>
      <c r="D220" s="22" t="str">
        <f t="shared" si="18"/>
        <v>Jan</v>
      </c>
      <c r="E220" s="22">
        <f t="shared" si="22"/>
        <v>2013</v>
      </c>
      <c r="F220" s="19">
        <f t="shared" si="19"/>
        <v>41316.25</v>
      </c>
      <c r="G220" s="17" t="str">
        <f t="shared" si="20"/>
        <v>Feb</v>
      </c>
      <c r="H220" s="17">
        <f t="shared" si="23"/>
        <v>2013</v>
      </c>
      <c r="I220" t="s">
        <v>18</v>
      </c>
      <c r="J220" t="s">
        <v>2045</v>
      </c>
    </row>
    <row r="221" spans="1:10" x14ac:dyDescent="0.3">
      <c r="A221">
        <v>1345093200</v>
      </c>
      <c r="B221">
        <v>1346130000</v>
      </c>
      <c r="C221" s="15">
        <f t="shared" si="21"/>
        <v>41561.208333333336</v>
      </c>
      <c r="D221" s="22" t="str">
        <f t="shared" si="18"/>
        <v>Oct</v>
      </c>
      <c r="E221" s="22">
        <f t="shared" si="22"/>
        <v>2013</v>
      </c>
      <c r="F221" s="19">
        <f t="shared" si="19"/>
        <v>41573.208333333336</v>
      </c>
      <c r="G221" s="17" t="str">
        <f t="shared" si="20"/>
        <v>Oct</v>
      </c>
      <c r="H221" s="17">
        <f t="shared" si="23"/>
        <v>2013</v>
      </c>
      <c r="I221" t="s">
        <v>18</v>
      </c>
      <c r="J221" t="s">
        <v>2045</v>
      </c>
    </row>
    <row r="222" spans="1:10" x14ac:dyDescent="0.3">
      <c r="A222">
        <v>1309496400</v>
      </c>
      <c r="B222">
        <v>1311051600</v>
      </c>
      <c r="C222" s="15">
        <f t="shared" si="21"/>
        <v>41149.208333333336</v>
      </c>
      <c r="D222" s="22" t="str">
        <f t="shared" si="18"/>
        <v>Aug</v>
      </c>
      <c r="E222" s="22">
        <f t="shared" si="22"/>
        <v>2012</v>
      </c>
      <c r="F222" s="19">
        <f t="shared" si="19"/>
        <v>41167.208333333336</v>
      </c>
      <c r="G222" s="17" t="str">
        <f t="shared" si="20"/>
        <v>Sep</v>
      </c>
      <c r="H222" s="17">
        <f t="shared" si="23"/>
        <v>2012</v>
      </c>
      <c r="I222" t="s">
        <v>12</v>
      </c>
      <c r="J222" t="s">
        <v>2043</v>
      </c>
    </row>
    <row r="223" spans="1:10" x14ac:dyDescent="0.3">
      <c r="A223">
        <v>1340254800</v>
      </c>
      <c r="B223">
        <v>1340427600</v>
      </c>
      <c r="C223" s="15">
        <f t="shared" si="21"/>
        <v>41505.208333333336</v>
      </c>
      <c r="D223" s="22" t="str">
        <f t="shared" si="18"/>
        <v>Aug</v>
      </c>
      <c r="E223" s="22">
        <f t="shared" si="22"/>
        <v>2013</v>
      </c>
      <c r="F223" s="19">
        <f t="shared" si="19"/>
        <v>41507.208333333336</v>
      </c>
      <c r="G223" s="17" t="str">
        <f t="shared" si="20"/>
        <v>Aug</v>
      </c>
      <c r="H223" s="17">
        <f t="shared" si="23"/>
        <v>2013</v>
      </c>
      <c r="I223" t="s">
        <v>12</v>
      </c>
      <c r="J223" t="s">
        <v>2037</v>
      </c>
    </row>
    <row r="224" spans="1:10" x14ac:dyDescent="0.3">
      <c r="A224">
        <v>1412226000</v>
      </c>
      <c r="B224">
        <v>1412312400</v>
      </c>
      <c r="C224" s="15">
        <f t="shared" si="21"/>
        <v>42338.208333333336</v>
      </c>
      <c r="D224" s="22" t="str">
        <f t="shared" si="18"/>
        <v>Nov</v>
      </c>
      <c r="E224" s="22">
        <f t="shared" si="22"/>
        <v>2015</v>
      </c>
      <c r="F224" s="19">
        <f t="shared" si="19"/>
        <v>42339.208333333336</v>
      </c>
      <c r="G224" s="17" t="str">
        <f t="shared" si="20"/>
        <v>Dec</v>
      </c>
      <c r="H224" s="17">
        <f t="shared" si="23"/>
        <v>2015</v>
      </c>
      <c r="I224" t="s">
        <v>18</v>
      </c>
      <c r="J224" t="s">
        <v>2058</v>
      </c>
    </row>
    <row r="225" spans="1:10" x14ac:dyDescent="0.3">
      <c r="A225">
        <v>1458104400</v>
      </c>
      <c r="B225">
        <v>1459314000</v>
      </c>
      <c r="C225" s="15">
        <f t="shared" si="21"/>
        <v>42869.208333333328</v>
      </c>
      <c r="D225" s="22" t="str">
        <f t="shared" si="18"/>
        <v>May</v>
      </c>
      <c r="E225" s="22">
        <f t="shared" si="22"/>
        <v>2017</v>
      </c>
      <c r="F225" s="19">
        <f t="shared" si="19"/>
        <v>42883.208333333328</v>
      </c>
      <c r="G225" s="17" t="str">
        <f t="shared" si="20"/>
        <v>May</v>
      </c>
      <c r="H225" s="17">
        <f t="shared" si="23"/>
        <v>2017</v>
      </c>
      <c r="I225" t="s">
        <v>12</v>
      </c>
      <c r="J225" t="s">
        <v>2043</v>
      </c>
    </row>
    <row r="226" spans="1:10" x14ac:dyDescent="0.3">
      <c r="A226">
        <v>1411534800</v>
      </c>
      <c r="B226">
        <v>1415426400</v>
      </c>
      <c r="C226" s="15">
        <f t="shared" si="21"/>
        <v>42330.208333333336</v>
      </c>
      <c r="D226" s="22" t="str">
        <f t="shared" si="18"/>
        <v>Nov</v>
      </c>
      <c r="E226" s="22">
        <f t="shared" si="22"/>
        <v>2015</v>
      </c>
      <c r="F226" s="19">
        <f t="shared" si="19"/>
        <v>42375.25</v>
      </c>
      <c r="G226" s="17" t="str">
        <f t="shared" si="20"/>
        <v>Jan</v>
      </c>
      <c r="H226" s="17">
        <f t="shared" si="23"/>
        <v>2016</v>
      </c>
      <c r="I226" t="s">
        <v>18</v>
      </c>
      <c r="J226" t="s">
        <v>2045</v>
      </c>
    </row>
    <row r="227" spans="1:10" x14ac:dyDescent="0.3">
      <c r="A227">
        <v>1399093200</v>
      </c>
      <c r="B227">
        <v>1399093200</v>
      </c>
      <c r="C227" s="15">
        <f t="shared" si="21"/>
        <v>42186.208333333336</v>
      </c>
      <c r="D227" s="22" t="str">
        <f t="shared" si="18"/>
        <v>Jul</v>
      </c>
      <c r="E227" s="22">
        <f t="shared" si="22"/>
        <v>2015</v>
      </c>
      <c r="F227" s="19">
        <f t="shared" si="19"/>
        <v>42186.208333333336</v>
      </c>
      <c r="G227" s="17" t="str">
        <f t="shared" si="20"/>
        <v>Jul</v>
      </c>
      <c r="H227" s="17">
        <f t="shared" si="23"/>
        <v>2015</v>
      </c>
      <c r="I227" t="s">
        <v>18</v>
      </c>
      <c r="J227" t="s">
        <v>2039</v>
      </c>
    </row>
    <row r="228" spans="1:10" x14ac:dyDescent="0.3">
      <c r="A228">
        <v>1270702800</v>
      </c>
      <c r="B228">
        <v>1273899600</v>
      </c>
      <c r="C228" s="15">
        <f t="shared" si="21"/>
        <v>40700.208333333336</v>
      </c>
      <c r="D228" s="22" t="str">
        <f t="shared" si="18"/>
        <v>Jun</v>
      </c>
      <c r="E228" s="22">
        <f t="shared" si="22"/>
        <v>2011</v>
      </c>
      <c r="F228" s="19">
        <f t="shared" si="19"/>
        <v>40737.208333333336</v>
      </c>
      <c r="G228" s="17" t="str">
        <f t="shared" si="20"/>
        <v>Jul</v>
      </c>
      <c r="H228" s="17">
        <f t="shared" si="23"/>
        <v>2011</v>
      </c>
      <c r="I228" t="s">
        <v>18</v>
      </c>
      <c r="J228" t="s">
        <v>2058</v>
      </c>
    </row>
    <row r="229" spans="1:10" x14ac:dyDescent="0.3">
      <c r="A229">
        <v>1431666000</v>
      </c>
      <c r="B229">
        <v>1432184400</v>
      </c>
      <c r="C229" s="15">
        <f t="shared" si="21"/>
        <v>42563.208333333328</v>
      </c>
      <c r="D229" s="22" t="str">
        <f t="shared" si="18"/>
        <v>Jul</v>
      </c>
      <c r="E229" s="22">
        <f t="shared" si="22"/>
        <v>2016</v>
      </c>
      <c r="F229" s="19">
        <f t="shared" si="19"/>
        <v>42569.208333333328</v>
      </c>
      <c r="G229" s="17" t="str">
        <f t="shared" si="20"/>
        <v>Jul</v>
      </c>
      <c r="H229" s="17">
        <f t="shared" si="23"/>
        <v>2016</v>
      </c>
      <c r="I229" t="s">
        <v>18</v>
      </c>
      <c r="J229" t="s">
        <v>2054</v>
      </c>
    </row>
    <row r="230" spans="1:10" x14ac:dyDescent="0.3">
      <c r="A230">
        <v>1472619600</v>
      </c>
      <c r="B230">
        <v>1474779600</v>
      </c>
      <c r="C230" s="15">
        <f t="shared" si="21"/>
        <v>43037.208333333328</v>
      </c>
      <c r="D230" s="22" t="str">
        <f t="shared" si="18"/>
        <v>Oct</v>
      </c>
      <c r="E230" s="22">
        <f t="shared" si="22"/>
        <v>2017</v>
      </c>
      <c r="F230" s="19">
        <f t="shared" si="19"/>
        <v>43062.208333333328</v>
      </c>
      <c r="G230" s="17" t="str">
        <f t="shared" si="20"/>
        <v>Nov</v>
      </c>
      <c r="H230" s="17">
        <f t="shared" si="23"/>
        <v>2017</v>
      </c>
      <c r="I230" t="s">
        <v>18</v>
      </c>
      <c r="J230" t="s">
        <v>2045</v>
      </c>
    </row>
    <row r="231" spans="1:10" x14ac:dyDescent="0.3">
      <c r="A231">
        <v>1496293200</v>
      </c>
      <c r="B231">
        <v>1500440400</v>
      </c>
      <c r="C231" s="15">
        <f t="shared" si="21"/>
        <v>43311.208333333328</v>
      </c>
      <c r="D231" s="22" t="str">
        <f t="shared" si="18"/>
        <v>Jul</v>
      </c>
      <c r="E231" s="22">
        <f t="shared" si="22"/>
        <v>2018</v>
      </c>
      <c r="F231" s="19">
        <f t="shared" si="19"/>
        <v>43359.208333333328</v>
      </c>
      <c r="G231" s="17" t="str">
        <f t="shared" si="20"/>
        <v>Sep</v>
      </c>
      <c r="H231" s="17">
        <f t="shared" si="23"/>
        <v>2018</v>
      </c>
      <c r="I231" t="s">
        <v>18</v>
      </c>
      <c r="J231" t="s">
        <v>2054</v>
      </c>
    </row>
    <row r="232" spans="1:10" x14ac:dyDescent="0.3">
      <c r="A232">
        <v>1575612000</v>
      </c>
      <c r="B232">
        <v>1575612000</v>
      </c>
      <c r="C232" s="15">
        <f t="shared" si="21"/>
        <v>44229.25</v>
      </c>
      <c r="D232" s="22" t="str">
        <f t="shared" si="18"/>
        <v>Feb</v>
      </c>
      <c r="E232" s="22">
        <f t="shared" si="22"/>
        <v>2021</v>
      </c>
      <c r="F232" s="19">
        <f t="shared" si="19"/>
        <v>44229.25</v>
      </c>
      <c r="G232" s="17" t="str">
        <f t="shared" si="20"/>
        <v>Feb</v>
      </c>
      <c r="H232" s="17">
        <f t="shared" si="23"/>
        <v>2021</v>
      </c>
      <c r="I232" t="s">
        <v>18</v>
      </c>
      <c r="J232" t="s">
        <v>2054</v>
      </c>
    </row>
    <row r="233" spans="1:10" x14ac:dyDescent="0.3">
      <c r="A233">
        <v>1369112400</v>
      </c>
      <c r="B233">
        <v>1374123600</v>
      </c>
      <c r="C233" s="15">
        <f t="shared" si="21"/>
        <v>41839.208333333336</v>
      </c>
      <c r="D233" s="22" t="str">
        <f t="shared" si="18"/>
        <v>Jul</v>
      </c>
      <c r="E233" s="22">
        <f t="shared" si="22"/>
        <v>2014</v>
      </c>
      <c r="F233" s="19">
        <f t="shared" si="19"/>
        <v>41897.208333333336</v>
      </c>
      <c r="G233" s="17" t="str">
        <f t="shared" si="20"/>
        <v>Sep</v>
      </c>
      <c r="H233" s="17">
        <f t="shared" si="23"/>
        <v>2014</v>
      </c>
      <c r="I233" t="s">
        <v>72</v>
      </c>
      <c r="J233" t="s">
        <v>2043</v>
      </c>
    </row>
    <row r="234" spans="1:10" x14ac:dyDescent="0.3">
      <c r="A234">
        <v>1469422800</v>
      </c>
      <c r="B234">
        <v>1469509200</v>
      </c>
      <c r="C234" s="15">
        <f t="shared" si="21"/>
        <v>43000.208333333328</v>
      </c>
      <c r="D234" s="22" t="str">
        <f t="shared" si="18"/>
        <v>Sep</v>
      </c>
      <c r="E234" s="22">
        <f t="shared" si="22"/>
        <v>2017</v>
      </c>
      <c r="F234" s="19">
        <f t="shared" si="19"/>
        <v>43001.208333333328</v>
      </c>
      <c r="G234" s="17" t="str">
        <f t="shared" si="20"/>
        <v>Sep</v>
      </c>
      <c r="H234" s="17">
        <f t="shared" si="23"/>
        <v>2017</v>
      </c>
      <c r="I234" t="s">
        <v>18</v>
      </c>
      <c r="J234" t="s">
        <v>2043</v>
      </c>
    </row>
    <row r="235" spans="1:10" x14ac:dyDescent="0.3">
      <c r="A235">
        <v>1307854800</v>
      </c>
      <c r="B235">
        <v>1309237200</v>
      </c>
      <c r="C235" s="15">
        <f t="shared" si="21"/>
        <v>41130.208333333336</v>
      </c>
      <c r="D235" s="22" t="str">
        <f t="shared" si="18"/>
        <v>Aug</v>
      </c>
      <c r="E235" s="22">
        <f t="shared" si="22"/>
        <v>2012</v>
      </c>
      <c r="F235" s="19">
        <f t="shared" si="19"/>
        <v>41146.208333333336</v>
      </c>
      <c r="G235" s="17" t="str">
        <f t="shared" si="20"/>
        <v>Aug</v>
      </c>
      <c r="H235" s="17">
        <f t="shared" si="23"/>
        <v>2012</v>
      </c>
      <c r="I235" t="s">
        <v>18</v>
      </c>
      <c r="J235" t="s">
        <v>2045</v>
      </c>
    </row>
    <row r="236" spans="1:10" x14ac:dyDescent="0.3">
      <c r="A236">
        <v>1503378000</v>
      </c>
      <c r="B236">
        <v>1503982800</v>
      </c>
      <c r="C236" s="15">
        <f t="shared" si="21"/>
        <v>43393.208333333328</v>
      </c>
      <c r="D236" s="22" t="str">
        <f t="shared" si="18"/>
        <v>Oct</v>
      </c>
      <c r="E236" s="22">
        <f t="shared" si="22"/>
        <v>2018</v>
      </c>
      <c r="F236" s="19">
        <f t="shared" si="19"/>
        <v>43400.208333333328</v>
      </c>
      <c r="G236" s="17" t="str">
        <f t="shared" si="20"/>
        <v>Oct</v>
      </c>
      <c r="H236" s="17">
        <f t="shared" si="23"/>
        <v>2018</v>
      </c>
      <c r="I236" t="s">
        <v>18</v>
      </c>
      <c r="J236" t="s">
        <v>2054</v>
      </c>
    </row>
    <row r="237" spans="1:10" x14ac:dyDescent="0.3">
      <c r="A237">
        <v>1486965600</v>
      </c>
      <c r="B237">
        <v>1487397600</v>
      </c>
      <c r="C237" s="15">
        <f t="shared" si="21"/>
        <v>43203.25</v>
      </c>
      <c r="D237" s="22" t="str">
        <f t="shared" si="18"/>
        <v>Apr</v>
      </c>
      <c r="E237" s="22">
        <f t="shared" si="22"/>
        <v>2018</v>
      </c>
      <c r="F237" s="19">
        <f t="shared" si="19"/>
        <v>43208.25</v>
      </c>
      <c r="G237" s="17" t="str">
        <f t="shared" si="20"/>
        <v>Apr</v>
      </c>
      <c r="H237" s="17">
        <f t="shared" si="23"/>
        <v>2018</v>
      </c>
      <c r="I237" t="s">
        <v>12</v>
      </c>
      <c r="J237" t="s">
        <v>2045</v>
      </c>
    </row>
    <row r="238" spans="1:10" x14ac:dyDescent="0.3">
      <c r="A238">
        <v>1561438800</v>
      </c>
      <c r="B238">
        <v>1562043600</v>
      </c>
      <c r="C238" s="15">
        <f t="shared" si="21"/>
        <v>44065.208333333328</v>
      </c>
      <c r="D238" s="22" t="str">
        <f t="shared" si="18"/>
        <v>Aug</v>
      </c>
      <c r="E238" s="22">
        <f t="shared" si="22"/>
        <v>2020</v>
      </c>
      <c r="F238" s="19">
        <f t="shared" si="19"/>
        <v>44072.208333333328</v>
      </c>
      <c r="G238" s="17" t="str">
        <f t="shared" si="20"/>
        <v>Aug</v>
      </c>
      <c r="H238" s="17">
        <f t="shared" si="23"/>
        <v>2020</v>
      </c>
      <c r="I238" t="s">
        <v>12</v>
      </c>
      <c r="J238" t="s">
        <v>2039</v>
      </c>
    </row>
    <row r="239" spans="1:10" x14ac:dyDescent="0.3">
      <c r="A239">
        <v>1398402000</v>
      </c>
      <c r="B239">
        <v>1398574800</v>
      </c>
      <c r="C239" s="15">
        <f t="shared" si="21"/>
        <v>42178.208333333336</v>
      </c>
      <c r="D239" s="22" t="str">
        <f t="shared" si="18"/>
        <v>Jun</v>
      </c>
      <c r="E239" s="22">
        <f t="shared" si="22"/>
        <v>2015</v>
      </c>
      <c r="F239" s="19">
        <f t="shared" si="19"/>
        <v>42180.208333333336</v>
      </c>
      <c r="G239" s="17" t="str">
        <f t="shared" si="20"/>
        <v>Jun</v>
      </c>
      <c r="H239" s="17">
        <f t="shared" si="23"/>
        <v>2015</v>
      </c>
      <c r="I239" t="s">
        <v>18</v>
      </c>
      <c r="J239" t="s">
        <v>2045</v>
      </c>
    </row>
    <row r="240" spans="1:10" x14ac:dyDescent="0.3">
      <c r="A240">
        <v>1513231200</v>
      </c>
      <c r="B240">
        <v>1515391200</v>
      </c>
      <c r="C240" s="15">
        <f t="shared" si="21"/>
        <v>43507.25</v>
      </c>
      <c r="D240" s="22" t="str">
        <f t="shared" si="18"/>
        <v>Feb</v>
      </c>
      <c r="E240" s="22">
        <f t="shared" si="22"/>
        <v>2019</v>
      </c>
      <c r="F240" s="19">
        <f t="shared" si="19"/>
        <v>43532.25</v>
      </c>
      <c r="G240" s="17" t="str">
        <f t="shared" si="20"/>
        <v>Mar</v>
      </c>
      <c r="H240" s="17">
        <f t="shared" si="23"/>
        <v>2019</v>
      </c>
      <c r="I240" t="s">
        <v>18</v>
      </c>
      <c r="J240" t="s">
        <v>2043</v>
      </c>
    </row>
    <row r="241" spans="1:10" x14ac:dyDescent="0.3">
      <c r="A241">
        <v>1440824400</v>
      </c>
      <c r="B241">
        <v>1441170000</v>
      </c>
      <c r="C241" s="15">
        <f t="shared" si="21"/>
        <v>42669.208333333328</v>
      </c>
      <c r="D241" s="22" t="str">
        <f t="shared" si="18"/>
        <v>Oct</v>
      </c>
      <c r="E241" s="22">
        <f t="shared" si="22"/>
        <v>2016</v>
      </c>
      <c r="F241" s="19">
        <f t="shared" si="19"/>
        <v>42673.208333333328</v>
      </c>
      <c r="G241" s="17" t="str">
        <f t="shared" si="20"/>
        <v>Oct</v>
      </c>
      <c r="H241" s="17">
        <f t="shared" si="23"/>
        <v>2016</v>
      </c>
      <c r="I241" t="s">
        <v>12</v>
      </c>
      <c r="J241" t="s">
        <v>2041</v>
      </c>
    </row>
    <row r="242" spans="1:10" x14ac:dyDescent="0.3">
      <c r="A242">
        <v>1281070800</v>
      </c>
      <c r="B242">
        <v>1281157200</v>
      </c>
      <c r="C242" s="15">
        <f t="shared" si="21"/>
        <v>40820.208333333336</v>
      </c>
      <c r="D242" s="22" t="str">
        <f t="shared" si="18"/>
        <v>Oct</v>
      </c>
      <c r="E242" s="22">
        <f t="shared" si="22"/>
        <v>2011</v>
      </c>
      <c r="F242" s="19">
        <f t="shared" si="19"/>
        <v>40821.208333333336</v>
      </c>
      <c r="G242" s="17" t="str">
        <f t="shared" si="20"/>
        <v>Oct</v>
      </c>
      <c r="H242" s="17">
        <f t="shared" si="23"/>
        <v>2011</v>
      </c>
      <c r="I242" t="s">
        <v>18</v>
      </c>
      <c r="J242" t="s">
        <v>2043</v>
      </c>
    </row>
    <row r="243" spans="1:10" x14ac:dyDescent="0.3">
      <c r="A243">
        <v>1397365200</v>
      </c>
      <c r="B243">
        <v>1398229200</v>
      </c>
      <c r="C243" s="15">
        <f t="shared" si="21"/>
        <v>42166.208333333336</v>
      </c>
      <c r="D243" s="22" t="str">
        <f t="shared" si="18"/>
        <v>Jun</v>
      </c>
      <c r="E243" s="22">
        <f t="shared" si="22"/>
        <v>2015</v>
      </c>
      <c r="F243" s="19">
        <f t="shared" si="19"/>
        <v>42176.208333333336</v>
      </c>
      <c r="G243" s="17" t="str">
        <f t="shared" si="20"/>
        <v>Jun</v>
      </c>
      <c r="H243" s="17">
        <f t="shared" si="23"/>
        <v>2015</v>
      </c>
      <c r="I243" t="s">
        <v>18</v>
      </c>
      <c r="J243" t="s">
        <v>2051</v>
      </c>
    </row>
    <row r="244" spans="1:10" x14ac:dyDescent="0.3">
      <c r="A244">
        <v>1494392400</v>
      </c>
      <c r="B244">
        <v>1495256400</v>
      </c>
      <c r="C244" s="15">
        <f t="shared" si="21"/>
        <v>43289.208333333328</v>
      </c>
      <c r="D244" s="22" t="str">
        <f t="shared" si="18"/>
        <v>Jul</v>
      </c>
      <c r="E244" s="22">
        <f t="shared" si="22"/>
        <v>2018</v>
      </c>
      <c r="F244" s="19">
        <f t="shared" si="19"/>
        <v>43299.208333333328</v>
      </c>
      <c r="G244" s="17" t="str">
        <f t="shared" si="20"/>
        <v>Jul</v>
      </c>
      <c r="H244" s="17">
        <f t="shared" si="23"/>
        <v>2018</v>
      </c>
      <c r="I244" t="s">
        <v>18</v>
      </c>
      <c r="J244" t="s">
        <v>2039</v>
      </c>
    </row>
    <row r="245" spans="1:10" x14ac:dyDescent="0.3">
      <c r="A245">
        <v>1520143200</v>
      </c>
      <c r="B245">
        <v>1520402400</v>
      </c>
      <c r="C245" s="15">
        <f t="shared" si="21"/>
        <v>43587.25</v>
      </c>
      <c r="D245" s="22" t="str">
        <f t="shared" si="18"/>
        <v>May</v>
      </c>
      <c r="E245" s="22">
        <f t="shared" si="22"/>
        <v>2019</v>
      </c>
      <c r="F245" s="19">
        <f t="shared" si="19"/>
        <v>43590.25</v>
      </c>
      <c r="G245" s="17" t="str">
        <f t="shared" si="20"/>
        <v>May</v>
      </c>
      <c r="H245" s="17">
        <f t="shared" si="23"/>
        <v>2019</v>
      </c>
      <c r="I245" t="s">
        <v>18</v>
      </c>
      <c r="J245" t="s">
        <v>2043</v>
      </c>
    </row>
    <row r="246" spans="1:10" x14ac:dyDescent="0.3">
      <c r="A246">
        <v>1405314000</v>
      </c>
      <c r="B246">
        <v>1409806800</v>
      </c>
      <c r="C246" s="15">
        <f t="shared" si="21"/>
        <v>42258.208333333336</v>
      </c>
      <c r="D246" s="22" t="str">
        <f t="shared" si="18"/>
        <v>Sep</v>
      </c>
      <c r="E246" s="22">
        <f t="shared" si="22"/>
        <v>2015</v>
      </c>
      <c r="F246" s="19">
        <f t="shared" si="19"/>
        <v>42310.208333333336</v>
      </c>
      <c r="G246" s="17" t="str">
        <f t="shared" si="20"/>
        <v>Nov</v>
      </c>
      <c r="H246" s="17">
        <f t="shared" si="23"/>
        <v>2015</v>
      </c>
      <c r="I246" t="s">
        <v>18</v>
      </c>
      <c r="J246" t="s">
        <v>2043</v>
      </c>
    </row>
    <row r="247" spans="1:10" x14ac:dyDescent="0.3">
      <c r="A247">
        <v>1396846800</v>
      </c>
      <c r="B247">
        <v>1396933200</v>
      </c>
      <c r="C247" s="15">
        <f t="shared" si="21"/>
        <v>42160.208333333336</v>
      </c>
      <c r="D247" s="22" t="str">
        <f t="shared" si="18"/>
        <v>Jun</v>
      </c>
      <c r="E247" s="22">
        <f t="shared" si="22"/>
        <v>2015</v>
      </c>
      <c r="F247" s="19">
        <f t="shared" si="19"/>
        <v>42161.208333333336</v>
      </c>
      <c r="G247" s="17" t="str">
        <f t="shared" si="20"/>
        <v>Jun</v>
      </c>
      <c r="H247" s="17">
        <f t="shared" si="23"/>
        <v>2015</v>
      </c>
      <c r="I247" t="s">
        <v>18</v>
      </c>
      <c r="J247" t="s">
        <v>2043</v>
      </c>
    </row>
    <row r="248" spans="1:10" x14ac:dyDescent="0.3">
      <c r="A248">
        <v>1375678800</v>
      </c>
      <c r="B248">
        <v>1376024400</v>
      </c>
      <c r="C248" s="15">
        <f t="shared" si="21"/>
        <v>41915.208333333336</v>
      </c>
      <c r="D248" s="22" t="str">
        <f t="shared" si="18"/>
        <v>Oct</v>
      </c>
      <c r="E248" s="22">
        <f t="shared" si="22"/>
        <v>2014</v>
      </c>
      <c r="F248" s="19">
        <f t="shared" si="19"/>
        <v>41919.208333333336</v>
      </c>
      <c r="G248" s="17" t="str">
        <f t="shared" si="20"/>
        <v>Oct</v>
      </c>
      <c r="H248" s="17">
        <f t="shared" si="23"/>
        <v>2014</v>
      </c>
      <c r="I248" t="s">
        <v>18</v>
      </c>
      <c r="J248" t="s">
        <v>2041</v>
      </c>
    </row>
    <row r="249" spans="1:10" x14ac:dyDescent="0.3">
      <c r="A249">
        <v>1482386400</v>
      </c>
      <c r="B249">
        <v>1483682400</v>
      </c>
      <c r="C249" s="15">
        <f t="shared" si="21"/>
        <v>43150.25</v>
      </c>
      <c r="D249" s="22" t="str">
        <f t="shared" si="18"/>
        <v>Feb</v>
      </c>
      <c r="E249" s="22">
        <f t="shared" si="22"/>
        <v>2018</v>
      </c>
      <c r="F249" s="19">
        <f t="shared" si="19"/>
        <v>43165.25</v>
      </c>
      <c r="G249" s="17" t="str">
        <f t="shared" si="20"/>
        <v>Mar</v>
      </c>
      <c r="H249" s="17">
        <f t="shared" si="23"/>
        <v>2018</v>
      </c>
      <c r="I249" t="s">
        <v>18</v>
      </c>
      <c r="J249" t="s">
        <v>2051</v>
      </c>
    </row>
    <row r="250" spans="1:10" x14ac:dyDescent="0.3">
      <c r="A250">
        <v>1420005600</v>
      </c>
      <c r="B250">
        <v>1420437600</v>
      </c>
      <c r="C250" s="15">
        <f t="shared" si="21"/>
        <v>42428.25</v>
      </c>
      <c r="D250" s="22" t="str">
        <f t="shared" si="18"/>
        <v>Feb</v>
      </c>
      <c r="E250" s="22">
        <f t="shared" si="22"/>
        <v>2016</v>
      </c>
      <c r="F250" s="19">
        <f t="shared" si="19"/>
        <v>42433.25</v>
      </c>
      <c r="G250" s="17" t="str">
        <f t="shared" si="20"/>
        <v>Mar</v>
      </c>
      <c r="H250" s="17">
        <f t="shared" si="23"/>
        <v>2016</v>
      </c>
      <c r="I250" t="s">
        <v>18</v>
      </c>
      <c r="J250" t="s">
        <v>2054</v>
      </c>
    </row>
    <row r="251" spans="1:10" x14ac:dyDescent="0.3">
      <c r="A251">
        <v>1420178400</v>
      </c>
      <c r="B251">
        <v>1420783200</v>
      </c>
      <c r="C251" s="15">
        <f t="shared" si="21"/>
        <v>42430.25</v>
      </c>
      <c r="D251" s="22" t="str">
        <f t="shared" si="18"/>
        <v>Mar</v>
      </c>
      <c r="E251" s="22">
        <f t="shared" si="22"/>
        <v>2016</v>
      </c>
      <c r="F251" s="19">
        <f t="shared" si="19"/>
        <v>42437.25</v>
      </c>
      <c r="G251" s="17" t="str">
        <f t="shared" si="20"/>
        <v>Mar</v>
      </c>
      <c r="H251" s="17">
        <f t="shared" si="23"/>
        <v>2016</v>
      </c>
      <c r="I251" t="s">
        <v>18</v>
      </c>
      <c r="J251" t="s">
        <v>2051</v>
      </c>
    </row>
    <row r="252" spans="1:10" x14ac:dyDescent="0.3">
      <c r="A252">
        <v>1264399200</v>
      </c>
      <c r="B252">
        <v>1267423200</v>
      </c>
      <c r="C252" s="15">
        <f t="shared" si="21"/>
        <v>40627.25</v>
      </c>
      <c r="D252" s="22" t="str">
        <f t="shared" si="18"/>
        <v>Mar</v>
      </c>
      <c r="E252" s="22">
        <f t="shared" si="22"/>
        <v>2011</v>
      </c>
      <c r="F252" s="19">
        <f t="shared" si="19"/>
        <v>40662.25</v>
      </c>
      <c r="G252" s="17" t="str">
        <f t="shared" si="20"/>
        <v>Apr</v>
      </c>
      <c r="H252" s="17">
        <f t="shared" si="23"/>
        <v>2011</v>
      </c>
      <c r="I252" t="s">
        <v>12</v>
      </c>
      <c r="J252" t="s">
        <v>2039</v>
      </c>
    </row>
    <row r="253" spans="1:10" x14ac:dyDescent="0.3">
      <c r="A253">
        <v>1355032800</v>
      </c>
      <c r="B253">
        <v>1355205600</v>
      </c>
      <c r="C253" s="15">
        <f t="shared" si="21"/>
        <v>41676.25</v>
      </c>
      <c r="D253" s="22" t="str">
        <f t="shared" si="18"/>
        <v>Feb</v>
      </c>
      <c r="E253" s="22">
        <f t="shared" si="22"/>
        <v>2014</v>
      </c>
      <c r="F253" s="19">
        <f t="shared" si="19"/>
        <v>41678.25</v>
      </c>
      <c r="G253" s="17" t="str">
        <f t="shared" si="20"/>
        <v>Feb</v>
      </c>
      <c r="H253" s="17">
        <f t="shared" si="23"/>
        <v>2014</v>
      </c>
      <c r="I253" t="s">
        <v>12</v>
      </c>
      <c r="J253" t="s">
        <v>2043</v>
      </c>
    </row>
    <row r="254" spans="1:10" x14ac:dyDescent="0.3">
      <c r="A254">
        <v>1382677200</v>
      </c>
      <c r="B254">
        <v>1383109200</v>
      </c>
      <c r="C254" s="15">
        <f t="shared" si="21"/>
        <v>41996.208333333336</v>
      </c>
      <c r="D254" s="22" t="str">
        <f t="shared" si="18"/>
        <v>Dec</v>
      </c>
      <c r="E254" s="22">
        <f t="shared" si="22"/>
        <v>2014</v>
      </c>
      <c r="F254" s="19">
        <f t="shared" si="19"/>
        <v>42001.208333333336</v>
      </c>
      <c r="G254" s="17" t="str">
        <f t="shared" si="20"/>
        <v>Dec</v>
      </c>
      <c r="H254" s="17">
        <f t="shared" si="23"/>
        <v>2014</v>
      </c>
      <c r="I254" t="s">
        <v>18</v>
      </c>
      <c r="J254" t="s">
        <v>2043</v>
      </c>
    </row>
    <row r="255" spans="1:10" x14ac:dyDescent="0.3">
      <c r="A255">
        <v>1302238800</v>
      </c>
      <c r="B255">
        <v>1303275600</v>
      </c>
      <c r="C255" s="15">
        <f t="shared" si="21"/>
        <v>41065.208333333336</v>
      </c>
      <c r="D255" s="22" t="str">
        <f t="shared" si="18"/>
        <v>Jun</v>
      </c>
      <c r="E255" s="22">
        <f t="shared" si="22"/>
        <v>2012</v>
      </c>
      <c r="F255" s="19">
        <f t="shared" si="19"/>
        <v>41077.208333333336</v>
      </c>
      <c r="G255" s="17" t="str">
        <f t="shared" si="20"/>
        <v>Jun</v>
      </c>
      <c r="H255" s="17">
        <f t="shared" si="23"/>
        <v>2012</v>
      </c>
      <c r="I255" t="s">
        <v>12</v>
      </c>
      <c r="J255" t="s">
        <v>2045</v>
      </c>
    </row>
    <row r="256" spans="1:10" x14ac:dyDescent="0.3">
      <c r="A256">
        <v>1487656800</v>
      </c>
      <c r="B256">
        <v>1487829600</v>
      </c>
      <c r="C256" s="15">
        <f t="shared" si="21"/>
        <v>43211.25</v>
      </c>
      <c r="D256" s="22" t="str">
        <f t="shared" si="18"/>
        <v>Apr</v>
      </c>
      <c r="E256" s="22">
        <f t="shared" si="22"/>
        <v>2018</v>
      </c>
      <c r="F256" s="19">
        <f t="shared" si="19"/>
        <v>43213.25</v>
      </c>
      <c r="G256" s="17" t="str">
        <f t="shared" si="20"/>
        <v>Apr</v>
      </c>
      <c r="H256" s="17">
        <f t="shared" si="23"/>
        <v>2018</v>
      </c>
      <c r="I256" t="s">
        <v>18</v>
      </c>
      <c r="J256" t="s">
        <v>2051</v>
      </c>
    </row>
    <row r="257" spans="1:10" x14ac:dyDescent="0.3">
      <c r="A257">
        <v>1297836000</v>
      </c>
      <c r="B257">
        <v>1298268000</v>
      </c>
      <c r="C257" s="15">
        <f t="shared" si="21"/>
        <v>41014.25</v>
      </c>
      <c r="D257" s="22" t="str">
        <f t="shared" si="18"/>
        <v>Apr</v>
      </c>
      <c r="E257" s="22">
        <f t="shared" si="22"/>
        <v>2012</v>
      </c>
      <c r="F257" s="19">
        <f t="shared" si="19"/>
        <v>41019.25</v>
      </c>
      <c r="G257" s="17" t="str">
        <f t="shared" si="20"/>
        <v>Apr</v>
      </c>
      <c r="H257" s="17">
        <f t="shared" si="23"/>
        <v>2012</v>
      </c>
      <c r="I257" t="s">
        <v>18</v>
      </c>
      <c r="J257" t="s">
        <v>2039</v>
      </c>
    </row>
    <row r="258" spans="1:10" x14ac:dyDescent="0.3">
      <c r="A258">
        <v>1453615200</v>
      </c>
      <c r="B258">
        <v>1456812000</v>
      </c>
      <c r="C258" s="15">
        <f t="shared" si="21"/>
        <v>42817.25</v>
      </c>
      <c r="D258" s="22" t="str">
        <f t="shared" ref="D258:D321" si="24">TEXT(C258,"mmm")</f>
        <v>Mar</v>
      </c>
      <c r="E258" s="22">
        <f t="shared" si="22"/>
        <v>2017</v>
      </c>
      <c r="F258" s="19">
        <f t="shared" ref="F258:F321" si="25">(((B258/60)/60)/24)+DATE(1970,15,1)</f>
        <v>42854.25</v>
      </c>
      <c r="G258" s="17" t="str">
        <f t="shared" ref="G258:G321" si="26">TEXT(F258,"mmm")</f>
        <v>Apr</v>
      </c>
      <c r="H258" s="17">
        <f t="shared" si="23"/>
        <v>2017</v>
      </c>
      <c r="I258" t="s">
        <v>12</v>
      </c>
      <c r="J258" t="s">
        <v>2039</v>
      </c>
    </row>
    <row r="259" spans="1:10" x14ac:dyDescent="0.3">
      <c r="A259">
        <v>1362463200</v>
      </c>
      <c r="B259">
        <v>1363669200</v>
      </c>
      <c r="C259" s="15">
        <f t="shared" ref="C259:C322" si="27">(((A259/60)/60)/24)+DATE(1970,15,1)</f>
        <v>41762.25</v>
      </c>
      <c r="D259" s="22" t="str">
        <f t="shared" si="24"/>
        <v>May</v>
      </c>
      <c r="E259" s="22">
        <f t="shared" ref="E259:E322" si="28">YEAR(C259)</f>
        <v>2014</v>
      </c>
      <c r="F259" s="19">
        <f t="shared" si="25"/>
        <v>41776.208333333336</v>
      </c>
      <c r="G259" s="17" t="str">
        <f t="shared" si="26"/>
        <v>May</v>
      </c>
      <c r="H259" s="17">
        <f t="shared" ref="H259:H322" si="29">YEAR(F259)</f>
        <v>2014</v>
      </c>
      <c r="I259" t="s">
        <v>18</v>
      </c>
      <c r="J259" t="s">
        <v>2043</v>
      </c>
    </row>
    <row r="260" spans="1:10" x14ac:dyDescent="0.3">
      <c r="A260">
        <v>1481176800</v>
      </c>
      <c r="B260">
        <v>1482904800</v>
      </c>
      <c r="C260" s="15">
        <f t="shared" si="27"/>
        <v>43136.25</v>
      </c>
      <c r="D260" s="22" t="str">
        <f t="shared" si="24"/>
        <v>Feb</v>
      </c>
      <c r="E260" s="22">
        <f t="shared" si="28"/>
        <v>2018</v>
      </c>
      <c r="F260" s="19">
        <f t="shared" si="25"/>
        <v>43156.25</v>
      </c>
      <c r="G260" s="17" t="str">
        <f t="shared" si="26"/>
        <v>Feb</v>
      </c>
      <c r="H260" s="17">
        <f t="shared" si="29"/>
        <v>2018</v>
      </c>
      <c r="I260" t="s">
        <v>18</v>
      </c>
      <c r="J260" t="s">
        <v>2043</v>
      </c>
    </row>
    <row r="261" spans="1:10" x14ac:dyDescent="0.3">
      <c r="A261">
        <v>1354946400</v>
      </c>
      <c r="B261">
        <v>1356588000</v>
      </c>
      <c r="C261" s="15">
        <f t="shared" si="27"/>
        <v>41675.25</v>
      </c>
      <c r="D261" s="22" t="str">
        <f t="shared" si="24"/>
        <v>Feb</v>
      </c>
      <c r="E261" s="22">
        <f t="shared" si="28"/>
        <v>2014</v>
      </c>
      <c r="F261" s="19">
        <f t="shared" si="25"/>
        <v>41694.25</v>
      </c>
      <c r="G261" s="17" t="str">
        <f t="shared" si="26"/>
        <v>Feb</v>
      </c>
      <c r="H261" s="17">
        <f t="shared" si="29"/>
        <v>2014</v>
      </c>
      <c r="I261" t="s">
        <v>18</v>
      </c>
      <c r="J261" t="s">
        <v>2058</v>
      </c>
    </row>
    <row r="262" spans="1:10" x14ac:dyDescent="0.3">
      <c r="A262">
        <v>1348808400</v>
      </c>
      <c r="B262">
        <v>1349845200</v>
      </c>
      <c r="C262" s="15">
        <f t="shared" si="27"/>
        <v>41604.208333333336</v>
      </c>
      <c r="D262" s="22" t="str">
        <f t="shared" si="24"/>
        <v>Nov</v>
      </c>
      <c r="E262" s="22">
        <f t="shared" si="28"/>
        <v>2013</v>
      </c>
      <c r="F262" s="19">
        <f t="shared" si="25"/>
        <v>41616.208333333336</v>
      </c>
      <c r="G262" s="17" t="str">
        <f t="shared" si="26"/>
        <v>Dec</v>
      </c>
      <c r="H262" s="17">
        <f t="shared" si="29"/>
        <v>2013</v>
      </c>
      <c r="I262" t="s">
        <v>18</v>
      </c>
      <c r="J262" t="s">
        <v>2039</v>
      </c>
    </row>
    <row r="263" spans="1:10" x14ac:dyDescent="0.3">
      <c r="A263">
        <v>1282712400</v>
      </c>
      <c r="B263">
        <v>1283058000</v>
      </c>
      <c r="C263" s="15">
        <f t="shared" si="27"/>
        <v>40839.208333333336</v>
      </c>
      <c r="D263" s="22" t="str">
        <f t="shared" si="24"/>
        <v>Oct</v>
      </c>
      <c r="E263" s="22">
        <f t="shared" si="28"/>
        <v>2011</v>
      </c>
      <c r="F263" s="19">
        <f t="shared" si="25"/>
        <v>40843.208333333336</v>
      </c>
      <c r="G263" s="17" t="str">
        <f t="shared" si="26"/>
        <v>Oct</v>
      </c>
      <c r="H263" s="17">
        <f t="shared" si="29"/>
        <v>2011</v>
      </c>
      <c r="I263" t="s">
        <v>12</v>
      </c>
      <c r="J263" t="s">
        <v>2039</v>
      </c>
    </row>
    <row r="264" spans="1:10" x14ac:dyDescent="0.3">
      <c r="A264">
        <v>1301979600</v>
      </c>
      <c r="B264">
        <v>1304226000</v>
      </c>
      <c r="C264" s="15">
        <f t="shared" si="27"/>
        <v>41062.208333333336</v>
      </c>
      <c r="D264" s="22" t="str">
        <f t="shared" si="24"/>
        <v>Jun</v>
      </c>
      <c r="E264" s="22">
        <f t="shared" si="28"/>
        <v>2012</v>
      </c>
      <c r="F264" s="19">
        <f t="shared" si="25"/>
        <v>41088.208333333336</v>
      </c>
      <c r="G264" s="17" t="str">
        <f t="shared" si="26"/>
        <v>Jun</v>
      </c>
      <c r="H264" s="17">
        <f t="shared" si="29"/>
        <v>2012</v>
      </c>
      <c r="I264" t="s">
        <v>18</v>
      </c>
      <c r="J264" t="s">
        <v>2039</v>
      </c>
    </row>
    <row r="265" spans="1:10" x14ac:dyDescent="0.3">
      <c r="A265">
        <v>1263016800</v>
      </c>
      <c r="B265">
        <v>1263016800</v>
      </c>
      <c r="C265" s="15">
        <f t="shared" si="27"/>
        <v>40611.25</v>
      </c>
      <c r="D265" s="22" t="str">
        <f t="shared" si="24"/>
        <v>Mar</v>
      </c>
      <c r="E265" s="22">
        <f t="shared" si="28"/>
        <v>2011</v>
      </c>
      <c r="F265" s="19">
        <f t="shared" si="25"/>
        <v>40611.25</v>
      </c>
      <c r="G265" s="17" t="str">
        <f t="shared" si="26"/>
        <v>Mar</v>
      </c>
      <c r="H265" s="17">
        <f t="shared" si="29"/>
        <v>2011</v>
      </c>
      <c r="I265" t="s">
        <v>18</v>
      </c>
      <c r="J265" t="s">
        <v>2058</v>
      </c>
    </row>
    <row r="266" spans="1:10" x14ac:dyDescent="0.3">
      <c r="A266">
        <v>1360648800</v>
      </c>
      <c r="B266">
        <v>1362031200</v>
      </c>
      <c r="C266" s="15">
        <f t="shared" si="27"/>
        <v>41741.25</v>
      </c>
      <c r="D266" s="22" t="str">
        <f t="shared" si="24"/>
        <v>Apr</v>
      </c>
      <c r="E266" s="22">
        <f t="shared" si="28"/>
        <v>2014</v>
      </c>
      <c r="F266" s="19">
        <f t="shared" si="25"/>
        <v>41757.25</v>
      </c>
      <c r="G266" s="17" t="str">
        <f t="shared" si="26"/>
        <v>Apr</v>
      </c>
      <c r="H266" s="17">
        <f t="shared" si="29"/>
        <v>2014</v>
      </c>
      <c r="I266" t="s">
        <v>18</v>
      </c>
      <c r="J266" t="s">
        <v>2043</v>
      </c>
    </row>
    <row r="267" spans="1:10" x14ac:dyDescent="0.3">
      <c r="A267">
        <v>1451800800</v>
      </c>
      <c r="B267">
        <v>1455602400</v>
      </c>
      <c r="C267" s="15">
        <f t="shared" si="27"/>
        <v>42796.25</v>
      </c>
      <c r="D267" s="22" t="str">
        <f t="shared" si="24"/>
        <v>Mar</v>
      </c>
      <c r="E267" s="22">
        <f t="shared" si="28"/>
        <v>2017</v>
      </c>
      <c r="F267" s="19">
        <f t="shared" si="25"/>
        <v>42840.25</v>
      </c>
      <c r="G267" s="17" t="str">
        <f t="shared" si="26"/>
        <v>Apr</v>
      </c>
      <c r="H267" s="17">
        <f t="shared" si="29"/>
        <v>2017</v>
      </c>
      <c r="I267" t="s">
        <v>18</v>
      </c>
      <c r="J267" t="s">
        <v>2043</v>
      </c>
    </row>
    <row r="268" spans="1:10" x14ac:dyDescent="0.3">
      <c r="A268">
        <v>1415340000</v>
      </c>
      <c r="B268">
        <v>1418191200</v>
      </c>
      <c r="C268" s="15">
        <f t="shared" si="27"/>
        <v>42374.25</v>
      </c>
      <c r="D268" s="22" t="str">
        <f t="shared" si="24"/>
        <v>Jan</v>
      </c>
      <c r="E268" s="22">
        <f t="shared" si="28"/>
        <v>2016</v>
      </c>
      <c r="F268" s="19">
        <f t="shared" si="25"/>
        <v>42407.25</v>
      </c>
      <c r="G268" s="17" t="str">
        <f t="shared" si="26"/>
        <v>Feb</v>
      </c>
      <c r="H268" s="17">
        <f t="shared" si="29"/>
        <v>2016</v>
      </c>
      <c r="I268" t="s">
        <v>12</v>
      </c>
      <c r="J268" t="s">
        <v>2039</v>
      </c>
    </row>
    <row r="269" spans="1:10" x14ac:dyDescent="0.3">
      <c r="A269">
        <v>1351054800</v>
      </c>
      <c r="B269">
        <v>1352440800</v>
      </c>
      <c r="C269" s="15">
        <f t="shared" si="27"/>
        <v>41630.208333333336</v>
      </c>
      <c r="D269" s="22" t="str">
        <f t="shared" si="24"/>
        <v>Dec</v>
      </c>
      <c r="E269" s="22">
        <f t="shared" si="28"/>
        <v>2013</v>
      </c>
      <c r="F269" s="19">
        <f t="shared" si="25"/>
        <v>41646.25</v>
      </c>
      <c r="G269" s="17" t="str">
        <f t="shared" si="26"/>
        <v>Jan</v>
      </c>
      <c r="H269" s="17">
        <f t="shared" si="29"/>
        <v>2014</v>
      </c>
      <c r="I269" t="s">
        <v>18</v>
      </c>
      <c r="J269" t="s">
        <v>2043</v>
      </c>
    </row>
    <row r="270" spans="1:10" x14ac:dyDescent="0.3">
      <c r="A270">
        <v>1349326800</v>
      </c>
      <c r="B270">
        <v>1353304800</v>
      </c>
      <c r="C270" s="15">
        <f t="shared" si="27"/>
        <v>41610.208333333336</v>
      </c>
      <c r="D270" s="22" t="str">
        <f t="shared" si="24"/>
        <v>Dec</v>
      </c>
      <c r="E270" s="22">
        <f t="shared" si="28"/>
        <v>2013</v>
      </c>
      <c r="F270" s="19">
        <f t="shared" si="25"/>
        <v>41656.25</v>
      </c>
      <c r="G270" s="17" t="str">
        <f t="shared" si="26"/>
        <v>Jan</v>
      </c>
      <c r="H270" s="17">
        <f t="shared" si="29"/>
        <v>2014</v>
      </c>
      <c r="I270" t="s">
        <v>18</v>
      </c>
      <c r="J270" t="s">
        <v>2045</v>
      </c>
    </row>
    <row r="271" spans="1:10" x14ac:dyDescent="0.3">
      <c r="A271">
        <v>1548914400</v>
      </c>
      <c r="B271">
        <v>1550728800</v>
      </c>
      <c r="C271" s="15">
        <f t="shared" si="27"/>
        <v>43920.25</v>
      </c>
      <c r="D271" s="22" t="str">
        <f t="shared" si="24"/>
        <v>Mar</v>
      </c>
      <c r="E271" s="22">
        <f t="shared" si="28"/>
        <v>2020</v>
      </c>
      <c r="F271" s="19">
        <f t="shared" si="25"/>
        <v>43941.25</v>
      </c>
      <c r="G271" s="17" t="str">
        <f t="shared" si="26"/>
        <v>Apr</v>
      </c>
      <c r="H271" s="17">
        <f t="shared" si="29"/>
        <v>2020</v>
      </c>
      <c r="I271" t="s">
        <v>18</v>
      </c>
      <c r="J271" t="s">
        <v>2045</v>
      </c>
    </row>
    <row r="272" spans="1:10" x14ac:dyDescent="0.3">
      <c r="A272">
        <v>1291269600</v>
      </c>
      <c r="B272">
        <v>1291442400</v>
      </c>
      <c r="C272" s="15">
        <f t="shared" si="27"/>
        <v>40938.25</v>
      </c>
      <c r="D272" s="22" t="str">
        <f t="shared" si="24"/>
        <v>Jan</v>
      </c>
      <c r="E272" s="22">
        <f t="shared" si="28"/>
        <v>2012</v>
      </c>
      <c r="F272" s="19">
        <f t="shared" si="25"/>
        <v>40940.25</v>
      </c>
      <c r="G272" s="17" t="str">
        <f t="shared" si="26"/>
        <v>Feb</v>
      </c>
      <c r="H272" s="17">
        <f t="shared" si="29"/>
        <v>2012</v>
      </c>
      <c r="I272" t="s">
        <v>72</v>
      </c>
      <c r="J272" t="s">
        <v>2054</v>
      </c>
    </row>
    <row r="273" spans="1:10" x14ac:dyDescent="0.3">
      <c r="A273">
        <v>1449468000</v>
      </c>
      <c r="B273">
        <v>1452146400</v>
      </c>
      <c r="C273" s="15">
        <f t="shared" si="27"/>
        <v>42769.25</v>
      </c>
      <c r="D273" s="22" t="str">
        <f t="shared" si="24"/>
        <v>Feb</v>
      </c>
      <c r="E273" s="22">
        <f t="shared" si="28"/>
        <v>2017</v>
      </c>
      <c r="F273" s="19">
        <f t="shared" si="25"/>
        <v>42800.25</v>
      </c>
      <c r="G273" s="17" t="str">
        <f t="shared" si="26"/>
        <v>Mar</v>
      </c>
      <c r="H273" s="17">
        <f t="shared" si="29"/>
        <v>2017</v>
      </c>
      <c r="I273" t="s">
        <v>45</v>
      </c>
      <c r="J273" t="s">
        <v>2058</v>
      </c>
    </row>
    <row r="274" spans="1:10" x14ac:dyDescent="0.3">
      <c r="A274">
        <v>1562734800</v>
      </c>
      <c r="B274">
        <v>1564894800</v>
      </c>
      <c r="C274" s="15">
        <f t="shared" si="27"/>
        <v>44080.208333333328</v>
      </c>
      <c r="D274" s="22" t="str">
        <f t="shared" si="24"/>
        <v>Sep</v>
      </c>
      <c r="E274" s="22">
        <f t="shared" si="28"/>
        <v>2020</v>
      </c>
      <c r="F274" s="19">
        <f t="shared" si="25"/>
        <v>44105.208333333328</v>
      </c>
      <c r="G274" s="17" t="str">
        <f t="shared" si="26"/>
        <v>Oct</v>
      </c>
      <c r="H274" s="17">
        <f t="shared" si="29"/>
        <v>2020</v>
      </c>
      <c r="I274" t="s">
        <v>18</v>
      </c>
      <c r="J274" t="s">
        <v>2043</v>
      </c>
    </row>
    <row r="275" spans="1:10" x14ac:dyDescent="0.3">
      <c r="A275">
        <v>1505624400</v>
      </c>
      <c r="B275">
        <v>1505883600</v>
      </c>
      <c r="C275" s="15">
        <f t="shared" si="27"/>
        <v>43419.208333333328</v>
      </c>
      <c r="D275" s="22" t="str">
        <f t="shared" si="24"/>
        <v>Nov</v>
      </c>
      <c r="E275" s="22">
        <f t="shared" si="28"/>
        <v>2018</v>
      </c>
      <c r="F275" s="19">
        <f t="shared" si="25"/>
        <v>43422.208333333328</v>
      </c>
      <c r="G275" s="17" t="str">
        <f t="shared" si="26"/>
        <v>Nov</v>
      </c>
      <c r="H275" s="17">
        <f t="shared" si="29"/>
        <v>2018</v>
      </c>
      <c r="I275" t="s">
        <v>18</v>
      </c>
      <c r="J275" t="s">
        <v>2043</v>
      </c>
    </row>
    <row r="276" spans="1:10" x14ac:dyDescent="0.3">
      <c r="A276">
        <v>1509948000</v>
      </c>
      <c r="B276">
        <v>1510380000</v>
      </c>
      <c r="C276" s="15">
        <f t="shared" si="27"/>
        <v>43469.25</v>
      </c>
      <c r="D276" s="22" t="str">
        <f t="shared" si="24"/>
        <v>Jan</v>
      </c>
      <c r="E276" s="22">
        <f t="shared" si="28"/>
        <v>2019</v>
      </c>
      <c r="F276" s="19">
        <f t="shared" si="25"/>
        <v>43474.25</v>
      </c>
      <c r="G276" s="17" t="str">
        <f t="shared" si="26"/>
        <v>Jan</v>
      </c>
      <c r="H276" s="17">
        <f t="shared" si="29"/>
        <v>2019</v>
      </c>
      <c r="I276" t="s">
        <v>12</v>
      </c>
      <c r="J276" t="s">
        <v>2043</v>
      </c>
    </row>
    <row r="277" spans="1:10" x14ac:dyDescent="0.3">
      <c r="A277">
        <v>1554526800</v>
      </c>
      <c r="B277">
        <v>1555218000</v>
      </c>
      <c r="C277" s="15">
        <f t="shared" si="27"/>
        <v>43985.208333333328</v>
      </c>
      <c r="D277" s="22" t="str">
        <f t="shared" si="24"/>
        <v>Jun</v>
      </c>
      <c r="E277" s="22">
        <f t="shared" si="28"/>
        <v>2020</v>
      </c>
      <c r="F277" s="19">
        <f t="shared" si="25"/>
        <v>43993.208333333328</v>
      </c>
      <c r="G277" s="17" t="str">
        <f t="shared" si="26"/>
        <v>Jun</v>
      </c>
      <c r="H277" s="17">
        <f t="shared" si="29"/>
        <v>2020</v>
      </c>
      <c r="I277" t="s">
        <v>18</v>
      </c>
      <c r="J277" t="s">
        <v>2051</v>
      </c>
    </row>
    <row r="278" spans="1:10" x14ac:dyDescent="0.3">
      <c r="A278">
        <v>1334811600</v>
      </c>
      <c r="B278">
        <v>1335243600</v>
      </c>
      <c r="C278" s="15">
        <f t="shared" si="27"/>
        <v>41442.208333333336</v>
      </c>
      <c r="D278" s="22" t="str">
        <f t="shared" si="24"/>
        <v>Jun</v>
      </c>
      <c r="E278" s="22">
        <f t="shared" si="28"/>
        <v>2013</v>
      </c>
      <c r="F278" s="19">
        <f t="shared" si="25"/>
        <v>41447.208333333336</v>
      </c>
      <c r="G278" s="17" t="str">
        <f t="shared" si="26"/>
        <v>Jun</v>
      </c>
      <c r="H278" s="17">
        <f t="shared" si="29"/>
        <v>2013</v>
      </c>
      <c r="I278" t="s">
        <v>12</v>
      </c>
      <c r="J278" t="s">
        <v>2054</v>
      </c>
    </row>
    <row r="279" spans="1:10" x14ac:dyDescent="0.3">
      <c r="A279">
        <v>1279515600</v>
      </c>
      <c r="B279">
        <v>1279688400</v>
      </c>
      <c r="C279" s="15">
        <f t="shared" si="27"/>
        <v>40802.208333333336</v>
      </c>
      <c r="D279" s="22" t="str">
        <f t="shared" si="24"/>
        <v>Sep</v>
      </c>
      <c r="E279" s="22">
        <f t="shared" si="28"/>
        <v>2011</v>
      </c>
      <c r="F279" s="19">
        <f t="shared" si="25"/>
        <v>40804.208333333336</v>
      </c>
      <c r="G279" s="17" t="str">
        <f t="shared" si="26"/>
        <v>Sep</v>
      </c>
      <c r="H279" s="17">
        <f t="shared" si="29"/>
        <v>2011</v>
      </c>
      <c r="I279" t="s">
        <v>18</v>
      </c>
      <c r="J279" t="s">
        <v>2043</v>
      </c>
    </row>
    <row r="280" spans="1:10" x14ac:dyDescent="0.3">
      <c r="A280">
        <v>1353909600</v>
      </c>
      <c r="B280">
        <v>1356069600</v>
      </c>
      <c r="C280" s="15">
        <f t="shared" si="27"/>
        <v>41663.25</v>
      </c>
      <c r="D280" s="22" t="str">
        <f t="shared" si="24"/>
        <v>Jan</v>
      </c>
      <c r="E280" s="22">
        <f t="shared" si="28"/>
        <v>2014</v>
      </c>
      <c r="F280" s="19">
        <f t="shared" si="25"/>
        <v>41688.25</v>
      </c>
      <c r="G280" s="17" t="str">
        <f t="shared" si="26"/>
        <v>Feb</v>
      </c>
      <c r="H280" s="17">
        <f t="shared" si="29"/>
        <v>2014</v>
      </c>
      <c r="I280" t="s">
        <v>18</v>
      </c>
      <c r="J280" t="s">
        <v>2041</v>
      </c>
    </row>
    <row r="281" spans="1:10" x14ac:dyDescent="0.3">
      <c r="A281">
        <v>1535950800</v>
      </c>
      <c r="B281">
        <v>1536210000</v>
      </c>
      <c r="C281" s="15">
        <f t="shared" si="27"/>
        <v>43770.208333333328</v>
      </c>
      <c r="D281" s="22" t="str">
        <f t="shared" si="24"/>
        <v>Nov</v>
      </c>
      <c r="E281" s="22">
        <f t="shared" si="28"/>
        <v>2019</v>
      </c>
      <c r="F281" s="19">
        <f t="shared" si="25"/>
        <v>43773.208333333328</v>
      </c>
      <c r="G281" s="17" t="str">
        <f t="shared" si="26"/>
        <v>Nov</v>
      </c>
      <c r="H281" s="17">
        <f t="shared" si="29"/>
        <v>2019</v>
      </c>
      <c r="I281" t="s">
        <v>18</v>
      </c>
      <c r="J281" t="s">
        <v>2043</v>
      </c>
    </row>
    <row r="282" spans="1:10" x14ac:dyDescent="0.3">
      <c r="A282">
        <v>1511244000</v>
      </c>
      <c r="B282">
        <v>1511762400</v>
      </c>
      <c r="C282" s="15">
        <f t="shared" si="27"/>
        <v>43484.25</v>
      </c>
      <c r="D282" s="22" t="str">
        <f t="shared" si="24"/>
        <v>Jan</v>
      </c>
      <c r="E282" s="22">
        <f t="shared" si="28"/>
        <v>2019</v>
      </c>
      <c r="F282" s="19">
        <f t="shared" si="25"/>
        <v>43490.25</v>
      </c>
      <c r="G282" s="17" t="str">
        <f t="shared" si="26"/>
        <v>Jan</v>
      </c>
      <c r="H282" s="17">
        <f t="shared" si="29"/>
        <v>2019</v>
      </c>
      <c r="I282" t="s">
        <v>18</v>
      </c>
      <c r="J282" t="s">
        <v>2045</v>
      </c>
    </row>
    <row r="283" spans="1:10" x14ac:dyDescent="0.3">
      <c r="A283">
        <v>1331445600</v>
      </c>
      <c r="B283">
        <v>1333256400</v>
      </c>
      <c r="C283" s="15">
        <f t="shared" si="27"/>
        <v>41403.25</v>
      </c>
      <c r="D283" s="22" t="str">
        <f t="shared" si="24"/>
        <v>May</v>
      </c>
      <c r="E283" s="22">
        <f t="shared" si="28"/>
        <v>2013</v>
      </c>
      <c r="F283" s="19">
        <f t="shared" si="25"/>
        <v>41424.208333333336</v>
      </c>
      <c r="G283" s="17" t="str">
        <f t="shared" si="26"/>
        <v>May</v>
      </c>
      <c r="H283" s="17">
        <f t="shared" si="29"/>
        <v>2013</v>
      </c>
      <c r="I283" t="s">
        <v>12</v>
      </c>
      <c r="J283" t="s">
        <v>2043</v>
      </c>
    </row>
    <row r="284" spans="1:10" x14ac:dyDescent="0.3">
      <c r="A284">
        <v>1480226400</v>
      </c>
      <c r="B284">
        <v>1480744800</v>
      </c>
      <c r="C284" s="15">
        <f t="shared" si="27"/>
        <v>43125.25</v>
      </c>
      <c r="D284" s="22" t="str">
        <f t="shared" si="24"/>
        <v>Jan</v>
      </c>
      <c r="E284" s="22">
        <f t="shared" si="28"/>
        <v>2018</v>
      </c>
      <c r="F284" s="19">
        <f t="shared" si="25"/>
        <v>43131.25</v>
      </c>
      <c r="G284" s="17" t="str">
        <f t="shared" si="26"/>
        <v>Jan</v>
      </c>
      <c r="H284" s="17">
        <f t="shared" si="29"/>
        <v>2018</v>
      </c>
      <c r="I284" t="s">
        <v>18</v>
      </c>
      <c r="J284" t="s">
        <v>2045</v>
      </c>
    </row>
    <row r="285" spans="1:10" x14ac:dyDescent="0.3">
      <c r="A285">
        <v>1464584400</v>
      </c>
      <c r="B285">
        <v>1465016400</v>
      </c>
      <c r="C285" s="15">
        <f t="shared" si="27"/>
        <v>42944.208333333328</v>
      </c>
      <c r="D285" s="22" t="str">
        <f t="shared" si="24"/>
        <v>Jul</v>
      </c>
      <c r="E285" s="22">
        <f t="shared" si="28"/>
        <v>2017</v>
      </c>
      <c r="F285" s="19">
        <f t="shared" si="25"/>
        <v>42949.208333333328</v>
      </c>
      <c r="G285" s="17" t="str">
        <f t="shared" si="26"/>
        <v>Aug</v>
      </c>
      <c r="H285" s="17">
        <f t="shared" si="29"/>
        <v>2017</v>
      </c>
      <c r="I285" t="s">
        <v>12</v>
      </c>
      <c r="J285" t="s">
        <v>2039</v>
      </c>
    </row>
    <row r="286" spans="1:10" x14ac:dyDescent="0.3">
      <c r="A286">
        <v>1335848400</v>
      </c>
      <c r="B286">
        <v>1336280400</v>
      </c>
      <c r="C286" s="15">
        <f t="shared" si="27"/>
        <v>41454.208333333336</v>
      </c>
      <c r="D286" s="22" t="str">
        <f t="shared" si="24"/>
        <v>Jun</v>
      </c>
      <c r="E286" s="22">
        <f t="shared" si="28"/>
        <v>2013</v>
      </c>
      <c r="F286" s="19">
        <f t="shared" si="25"/>
        <v>41459.208333333336</v>
      </c>
      <c r="G286" s="17" t="str">
        <f t="shared" si="26"/>
        <v>Jul</v>
      </c>
      <c r="H286" s="17">
        <f t="shared" si="29"/>
        <v>2013</v>
      </c>
      <c r="I286" t="s">
        <v>12</v>
      </c>
      <c r="J286" t="s">
        <v>2041</v>
      </c>
    </row>
    <row r="287" spans="1:10" x14ac:dyDescent="0.3">
      <c r="A287">
        <v>1473483600</v>
      </c>
      <c r="B287">
        <v>1476766800</v>
      </c>
      <c r="C287" s="15">
        <f t="shared" si="27"/>
        <v>43047.208333333328</v>
      </c>
      <c r="D287" s="22" t="str">
        <f t="shared" si="24"/>
        <v>Nov</v>
      </c>
      <c r="E287" s="22">
        <f t="shared" si="28"/>
        <v>2017</v>
      </c>
      <c r="F287" s="19">
        <f t="shared" si="25"/>
        <v>43085.208333333328</v>
      </c>
      <c r="G287" s="17" t="str">
        <f t="shared" si="26"/>
        <v>Dec</v>
      </c>
      <c r="H287" s="17">
        <f t="shared" si="29"/>
        <v>2017</v>
      </c>
      <c r="I287" t="s">
        <v>18</v>
      </c>
      <c r="J287" t="s">
        <v>2043</v>
      </c>
    </row>
    <row r="288" spans="1:10" x14ac:dyDescent="0.3">
      <c r="A288">
        <v>1479880800</v>
      </c>
      <c r="B288">
        <v>1480485600</v>
      </c>
      <c r="C288" s="15">
        <f t="shared" si="27"/>
        <v>43121.25</v>
      </c>
      <c r="D288" s="22" t="str">
        <f t="shared" si="24"/>
        <v>Jan</v>
      </c>
      <c r="E288" s="22">
        <f t="shared" si="28"/>
        <v>2018</v>
      </c>
      <c r="F288" s="19">
        <f t="shared" si="25"/>
        <v>43128.25</v>
      </c>
      <c r="G288" s="17" t="str">
        <f t="shared" si="26"/>
        <v>Jan</v>
      </c>
      <c r="H288" s="17">
        <f t="shared" si="29"/>
        <v>2018</v>
      </c>
      <c r="I288" t="s">
        <v>72</v>
      </c>
      <c r="J288" t="s">
        <v>2043</v>
      </c>
    </row>
    <row r="289" spans="1:10" x14ac:dyDescent="0.3">
      <c r="A289">
        <v>1430197200</v>
      </c>
      <c r="B289">
        <v>1430197200</v>
      </c>
      <c r="C289" s="15">
        <f t="shared" si="27"/>
        <v>42546.208333333328</v>
      </c>
      <c r="D289" s="22" t="str">
        <f t="shared" si="24"/>
        <v>Jun</v>
      </c>
      <c r="E289" s="22">
        <f t="shared" si="28"/>
        <v>2016</v>
      </c>
      <c r="F289" s="19">
        <f t="shared" si="25"/>
        <v>42546.208333333328</v>
      </c>
      <c r="G289" s="17" t="str">
        <f t="shared" si="26"/>
        <v>Jun</v>
      </c>
      <c r="H289" s="17">
        <f t="shared" si="29"/>
        <v>2016</v>
      </c>
      <c r="I289" t="s">
        <v>18</v>
      </c>
      <c r="J289" t="s">
        <v>2039</v>
      </c>
    </row>
    <row r="290" spans="1:10" x14ac:dyDescent="0.3">
      <c r="A290">
        <v>1331701200</v>
      </c>
      <c r="B290">
        <v>1331787600</v>
      </c>
      <c r="C290" s="15">
        <f t="shared" si="27"/>
        <v>41406.208333333336</v>
      </c>
      <c r="D290" s="22" t="str">
        <f t="shared" si="24"/>
        <v>May</v>
      </c>
      <c r="E290" s="22">
        <f t="shared" si="28"/>
        <v>2013</v>
      </c>
      <c r="F290" s="19">
        <f t="shared" si="25"/>
        <v>41407.208333333336</v>
      </c>
      <c r="G290" s="17" t="str">
        <f t="shared" si="26"/>
        <v>May</v>
      </c>
      <c r="H290" s="17">
        <f t="shared" si="29"/>
        <v>2013</v>
      </c>
      <c r="I290" t="s">
        <v>12</v>
      </c>
      <c r="J290" t="s">
        <v>2039</v>
      </c>
    </row>
    <row r="291" spans="1:10" x14ac:dyDescent="0.3">
      <c r="A291">
        <v>1438578000</v>
      </c>
      <c r="B291">
        <v>1438837200</v>
      </c>
      <c r="C291" s="15">
        <f t="shared" si="27"/>
        <v>42643.208333333328</v>
      </c>
      <c r="D291" s="22" t="str">
        <f t="shared" si="24"/>
        <v>Sep</v>
      </c>
      <c r="E291" s="22">
        <f t="shared" si="28"/>
        <v>2016</v>
      </c>
      <c r="F291" s="19">
        <f t="shared" si="25"/>
        <v>42646.208333333328</v>
      </c>
      <c r="G291" s="17" t="str">
        <f t="shared" si="26"/>
        <v>Oct</v>
      </c>
      <c r="H291" s="17">
        <f t="shared" si="29"/>
        <v>2016</v>
      </c>
      <c r="I291" t="s">
        <v>18</v>
      </c>
      <c r="J291" t="s">
        <v>2043</v>
      </c>
    </row>
    <row r="292" spans="1:10" x14ac:dyDescent="0.3">
      <c r="A292">
        <v>1368162000</v>
      </c>
      <c r="B292">
        <v>1370926800</v>
      </c>
      <c r="C292" s="15">
        <f t="shared" si="27"/>
        <v>41828.208333333336</v>
      </c>
      <c r="D292" s="22" t="str">
        <f t="shared" si="24"/>
        <v>Jul</v>
      </c>
      <c r="E292" s="22">
        <f t="shared" si="28"/>
        <v>2014</v>
      </c>
      <c r="F292" s="19">
        <f t="shared" si="25"/>
        <v>41860.208333333336</v>
      </c>
      <c r="G292" s="17" t="str">
        <f t="shared" si="26"/>
        <v>Aug</v>
      </c>
      <c r="H292" s="17">
        <f t="shared" si="29"/>
        <v>2014</v>
      </c>
      <c r="I292" t="s">
        <v>12</v>
      </c>
      <c r="J292" t="s">
        <v>2045</v>
      </c>
    </row>
    <row r="293" spans="1:10" x14ac:dyDescent="0.3">
      <c r="A293">
        <v>1318654800</v>
      </c>
      <c r="B293">
        <v>1319000400</v>
      </c>
      <c r="C293" s="15">
        <f t="shared" si="27"/>
        <v>41255.208333333336</v>
      </c>
      <c r="D293" s="22" t="str">
        <f t="shared" si="24"/>
        <v>Dec</v>
      </c>
      <c r="E293" s="22">
        <f t="shared" si="28"/>
        <v>2012</v>
      </c>
      <c r="F293" s="19">
        <f t="shared" si="25"/>
        <v>41259.208333333336</v>
      </c>
      <c r="G293" s="17" t="str">
        <f t="shared" si="26"/>
        <v>Dec</v>
      </c>
      <c r="H293" s="17">
        <f t="shared" si="29"/>
        <v>2012</v>
      </c>
      <c r="I293" t="s">
        <v>18</v>
      </c>
      <c r="J293" t="s">
        <v>2041</v>
      </c>
    </row>
    <row r="294" spans="1:10" x14ac:dyDescent="0.3">
      <c r="A294">
        <v>1331874000</v>
      </c>
      <c r="B294">
        <v>1333429200</v>
      </c>
      <c r="C294" s="15">
        <f t="shared" si="27"/>
        <v>41408.208333333336</v>
      </c>
      <c r="D294" s="22" t="str">
        <f t="shared" si="24"/>
        <v>May</v>
      </c>
      <c r="E294" s="22">
        <f t="shared" si="28"/>
        <v>2013</v>
      </c>
      <c r="F294" s="19">
        <f t="shared" si="25"/>
        <v>41426.208333333336</v>
      </c>
      <c r="G294" s="17" t="str">
        <f t="shared" si="26"/>
        <v>Jun</v>
      </c>
      <c r="H294" s="17">
        <f t="shared" si="29"/>
        <v>2013</v>
      </c>
      <c r="I294" t="s">
        <v>12</v>
      </c>
      <c r="J294" t="s">
        <v>2037</v>
      </c>
    </row>
    <row r="295" spans="1:10" x14ac:dyDescent="0.3">
      <c r="A295">
        <v>1286254800</v>
      </c>
      <c r="B295">
        <v>1287032400</v>
      </c>
      <c r="C295" s="15">
        <f t="shared" si="27"/>
        <v>40880.208333333336</v>
      </c>
      <c r="D295" s="22" t="str">
        <f t="shared" si="24"/>
        <v>Dec</v>
      </c>
      <c r="E295" s="22">
        <f t="shared" si="28"/>
        <v>2011</v>
      </c>
      <c r="F295" s="19">
        <f t="shared" si="25"/>
        <v>40889.208333333336</v>
      </c>
      <c r="G295" s="17" t="str">
        <f t="shared" si="26"/>
        <v>Dec</v>
      </c>
      <c r="H295" s="17">
        <f t="shared" si="29"/>
        <v>2011</v>
      </c>
      <c r="I295" t="s">
        <v>72</v>
      </c>
      <c r="J295" t="s">
        <v>2043</v>
      </c>
    </row>
    <row r="296" spans="1:10" x14ac:dyDescent="0.3">
      <c r="A296">
        <v>1540530000</v>
      </c>
      <c r="B296">
        <v>1541570400</v>
      </c>
      <c r="C296" s="15">
        <f t="shared" si="27"/>
        <v>43823.208333333328</v>
      </c>
      <c r="D296" s="22" t="str">
        <f t="shared" si="24"/>
        <v>Dec</v>
      </c>
      <c r="E296" s="22">
        <f t="shared" si="28"/>
        <v>2019</v>
      </c>
      <c r="F296" s="19">
        <f t="shared" si="25"/>
        <v>43835.25</v>
      </c>
      <c r="G296" s="17" t="str">
        <f t="shared" si="26"/>
        <v>Jan</v>
      </c>
      <c r="H296" s="17">
        <f t="shared" si="29"/>
        <v>2020</v>
      </c>
      <c r="I296" t="s">
        <v>18</v>
      </c>
      <c r="J296" t="s">
        <v>2043</v>
      </c>
    </row>
    <row r="297" spans="1:10" x14ac:dyDescent="0.3">
      <c r="A297">
        <v>1381813200</v>
      </c>
      <c r="B297">
        <v>1383976800</v>
      </c>
      <c r="C297" s="15">
        <f t="shared" si="27"/>
        <v>41986.208333333336</v>
      </c>
      <c r="D297" s="22" t="str">
        <f t="shared" si="24"/>
        <v>Dec</v>
      </c>
      <c r="E297" s="22">
        <f t="shared" si="28"/>
        <v>2014</v>
      </c>
      <c r="F297" s="19">
        <f t="shared" si="25"/>
        <v>42011.25</v>
      </c>
      <c r="G297" s="17" t="str">
        <f t="shared" si="26"/>
        <v>Jan</v>
      </c>
      <c r="H297" s="17">
        <f t="shared" si="29"/>
        <v>2015</v>
      </c>
      <c r="I297" t="s">
        <v>12</v>
      </c>
      <c r="J297" t="s">
        <v>2043</v>
      </c>
    </row>
    <row r="298" spans="1:10" x14ac:dyDescent="0.3">
      <c r="A298">
        <v>1548655200</v>
      </c>
      <c r="B298">
        <v>1550556000</v>
      </c>
      <c r="C298" s="15">
        <f t="shared" si="27"/>
        <v>43917.25</v>
      </c>
      <c r="D298" s="22" t="str">
        <f t="shared" si="24"/>
        <v>Mar</v>
      </c>
      <c r="E298" s="22">
        <f t="shared" si="28"/>
        <v>2020</v>
      </c>
      <c r="F298" s="19">
        <f t="shared" si="25"/>
        <v>43939.25</v>
      </c>
      <c r="G298" s="17" t="str">
        <f t="shared" si="26"/>
        <v>Apr</v>
      </c>
      <c r="H298" s="17">
        <f t="shared" si="29"/>
        <v>2020</v>
      </c>
      <c r="I298" t="s">
        <v>12</v>
      </c>
      <c r="J298" t="s">
        <v>2043</v>
      </c>
    </row>
    <row r="299" spans="1:10" x14ac:dyDescent="0.3">
      <c r="A299">
        <v>1389679200</v>
      </c>
      <c r="B299">
        <v>1390456800</v>
      </c>
      <c r="C299" s="15">
        <f t="shared" si="27"/>
        <v>42077.25</v>
      </c>
      <c r="D299" s="22" t="str">
        <f t="shared" si="24"/>
        <v>Mar</v>
      </c>
      <c r="E299" s="22">
        <f t="shared" si="28"/>
        <v>2015</v>
      </c>
      <c r="F299" s="19">
        <f t="shared" si="25"/>
        <v>42086.25</v>
      </c>
      <c r="G299" s="17" t="str">
        <f t="shared" si="26"/>
        <v>Mar</v>
      </c>
      <c r="H299" s="17">
        <f t="shared" si="29"/>
        <v>2015</v>
      </c>
      <c r="I299" t="s">
        <v>12</v>
      </c>
      <c r="J299" t="s">
        <v>2043</v>
      </c>
    </row>
    <row r="300" spans="1:10" x14ac:dyDescent="0.3">
      <c r="A300">
        <v>1456466400</v>
      </c>
      <c r="B300">
        <v>1458018000</v>
      </c>
      <c r="C300" s="15">
        <f t="shared" si="27"/>
        <v>42850.25</v>
      </c>
      <c r="D300" s="22" t="str">
        <f t="shared" si="24"/>
        <v>Apr</v>
      </c>
      <c r="E300" s="22">
        <f t="shared" si="28"/>
        <v>2017</v>
      </c>
      <c r="F300" s="19">
        <f t="shared" si="25"/>
        <v>42868.208333333328</v>
      </c>
      <c r="G300" s="17" t="str">
        <f t="shared" si="26"/>
        <v>May</v>
      </c>
      <c r="H300" s="17">
        <f t="shared" si="29"/>
        <v>2017</v>
      </c>
      <c r="I300" t="s">
        <v>18</v>
      </c>
      <c r="J300" t="s">
        <v>2039</v>
      </c>
    </row>
    <row r="301" spans="1:10" x14ac:dyDescent="0.3">
      <c r="A301">
        <v>1456984800</v>
      </c>
      <c r="B301">
        <v>1461819600</v>
      </c>
      <c r="C301" s="15">
        <f t="shared" si="27"/>
        <v>42856.25</v>
      </c>
      <c r="D301" s="22" t="str">
        <f t="shared" si="24"/>
        <v>May</v>
      </c>
      <c r="E301" s="22">
        <f t="shared" si="28"/>
        <v>2017</v>
      </c>
      <c r="F301" s="19">
        <f t="shared" si="25"/>
        <v>42912.208333333328</v>
      </c>
      <c r="G301" s="17" t="str">
        <f t="shared" si="26"/>
        <v>Jun</v>
      </c>
      <c r="H301" s="17">
        <f t="shared" si="29"/>
        <v>2017</v>
      </c>
      <c r="I301" t="s">
        <v>12</v>
      </c>
      <c r="J301" t="s">
        <v>2037</v>
      </c>
    </row>
    <row r="302" spans="1:10" x14ac:dyDescent="0.3">
      <c r="A302">
        <v>1504069200</v>
      </c>
      <c r="B302">
        <v>1504155600</v>
      </c>
      <c r="C302" s="15">
        <f t="shared" si="27"/>
        <v>43401.208333333328</v>
      </c>
      <c r="D302" s="22" t="str">
        <f t="shared" si="24"/>
        <v>Oct</v>
      </c>
      <c r="E302" s="22">
        <f t="shared" si="28"/>
        <v>2018</v>
      </c>
      <c r="F302" s="19">
        <f t="shared" si="25"/>
        <v>43402.208333333328</v>
      </c>
      <c r="G302" s="17" t="str">
        <f t="shared" si="26"/>
        <v>Oct</v>
      </c>
      <c r="H302" s="17">
        <f t="shared" si="29"/>
        <v>2018</v>
      </c>
      <c r="I302" t="s">
        <v>12</v>
      </c>
      <c r="J302" t="s">
        <v>2051</v>
      </c>
    </row>
    <row r="303" spans="1:10" x14ac:dyDescent="0.3">
      <c r="A303">
        <v>1424930400</v>
      </c>
      <c r="B303">
        <v>1426395600</v>
      </c>
      <c r="C303" s="15">
        <f t="shared" si="27"/>
        <v>42485.25</v>
      </c>
      <c r="D303" s="22" t="str">
        <f t="shared" si="24"/>
        <v>Apr</v>
      </c>
      <c r="E303" s="22">
        <f t="shared" si="28"/>
        <v>2016</v>
      </c>
      <c r="F303" s="19">
        <f t="shared" si="25"/>
        <v>42502.208333333328</v>
      </c>
      <c r="G303" s="17" t="str">
        <f t="shared" si="26"/>
        <v>May</v>
      </c>
      <c r="H303" s="17">
        <f t="shared" si="29"/>
        <v>2016</v>
      </c>
      <c r="I303" t="s">
        <v>18</v>
      </c>
      <c r="J303" t="s">
        <v>2045</v>
      </c>
    </row>
    <row r="304" spans="1:10" x14ac:dyDescent="0.3">
      <c r="A304">
        <v>1535864400</v>
      </c>
      <c r="B304">
        <v>1537074000</v>
      </c>
      <c r="C304" s="15">
        <f t="shared" si="27"/>
        <v>43769.208333333328</v>
      </c>
      <c r="D304" s="22" t="str">
        <f t="shared" si="24"/>
        <v>Oct</v>
      </c>
      <c r="E304" s="22">
        <f t="shared" si="28"/>
        <v>2019</v>
      </c>
      <c r="F304" s="19">
        <f t="shared" si="25"/>
        <v>43783.208333333328</v>
      </c>
      <c r="G304" s="17" t="str">
        <f t="shared" si="26"/>
        <v>Nov</v>
      </c>
      <c r="H304" s="17">
        <f t="shared" si="29"/>
        <v>2019</v>
      </c>
      <c r="I304" t="s">
        <v>12</v>
      </c>
      <c r="J304" t="s">
        <v>2043</v>
      </c>
    </row>
    <row r="305" spans="1:10" x14ac:dyDescent="0.3">
      <c r="A305">
        <v>1452146400</v>
      </c>
      <c r="B305">
        <v>1452578400</v>
      </c>
      <c r="C305" s="15">
        <f t="shared" si="27"/>
        <v>42800.25</v>
      </c>
      <c r="D305" s="22" t="str">
        <f t="shared" si="24"/>
        <v>Mar</v>
      </c>
      <c r="E305" s="22">
        <f t="shared" si="28"/>
        <v>2017</v>
      </c>
      <c r="F305" s="19">
        <f t="shared" si="25"/>
        <v>42805.25</v>
      </c>
      <c r="G305" s="17" t="str">
        <f t="shared" si="26"/>
        <v>Mar</v>
      </c>
      <c r="H305" s="17">
        <f t="shared" si="29"/>
        <v>2017</v>
      </c>
      <c r="I305" t="s">
        <v>12</v>
      </c>
      <c r="J305" t="s">
        <v>2039</v>
      </c>
    </row>
    <row r="306" spans="1:10" x14ac:dyDescent="0.3">
      <c r="A306">
        <v>1470546000</v>
      </c>
      <c r="B306">
        <v>1474088400</v>
      </c>
      <c r="C306" s="15">
        <f t="shared" si="27"/>
        <v>43013.208333333328</v>
      </c>
      <c r="D306" s="22" t="str">
        <f t="shared" si="24"/>
        <v>Oct</v>
      </c>
      <c r="E306" s="22">
        <f t="shared" si="28"/>
        <v>2017</v>
      </c>
      <c r="F306" s="19">
        <f t="shared" si="25"/>
        <v>43054.208333333328</v>
      </c>
      <c r="G306" s="17" t="str">
        <f t="shared" si="26"/>
        <v>Nov</v>
      </c>
      <c r="H306" s="17">
        <f t="shared" si="29"/>
        <v>2017</v>
      </c>
      <c r="I306" t="s">
        <v>18</v>
      </c>
      <c r="J306" t="s">
        <v>2045</v>
      </c>
    </row>
    <row r="307" spans="1:10" x14ac:dyDescent="0.3">
      <c r="A307">
        <v>1458363600</v>
      </c>
      <c r="B307">
        <v>1461906000</v>
      </c>
      <c r="C307" s="15">
        <f t="shared" si="27"/>
        <v>42872.208333333328</v>
      </c>
      <c r="D307" s="22" t="str">
        <f t="shared" si="24"/>
        <v>May</v>
      </c>
      <c r="E307" s="22">
        <f t="shared" si="28"/>
        <v>2017</v>
      </c>
      <c r="F307" s="19">
        <f t="shared" si="25"/>
        <v>42913.208333333328</v>
      </c>
      <c r="G307" s="17" t="str">
        <f t="shared" si="26"/>
        <v>Jun</v>
      </c>
      <c r="H307" s="17">
        <f t="shared" si="29"/>
        <v>2017</v>
      </c>
      <c r="I307" t="s">
        <v>18</v>
      </c>
      <c r="J307" t="s">
        <v>2043</v>
      </c>
    </row>
    <row r="308" spans="1:10" x14ac:dyDescent="0.3">
      <c r="A308">
        <v>1500008400</v>
      </c>
      <c r="B308">
        <v>1500267600</v>
      </c>
      <c r="C308" s="15">
        <f t="shared" si="27"/>
        <v>43354.208333333328</v>
      </c>
      <c r="D308" s="22" t="str">
        <f t="shared" si="24"/>
        <v>Sep</v>
      </c>
      <c r="E308" s="22">
        <f t="shared" si="28"/>
        <v>2018</v>
      </c>
      <c r="F308" s="19">
        <f t="shared" si="25"/>
        <v>43357.208333333328</v>
      </c>
      <c r="G308" s="17" t="str">
        <f t="shared" si="26"/>
        <v>Sep</v>
      </c>
      <c r="H308" s="17">
        <f t="shared" si="29"/>
        <v>2018</v>
      </c>
      <c r="I308" t="s">
        <v>12</v>
      </c>
      <c r="J308" t="s">
        <v>2043</v>
      </c>
    </row>
    <row r="309" spans="1:10" x14ac:dyDescent="0.3">
      <c r="A309">
        <v>1338958800</v>
      </c>
      <c r="B309">
        <v>1340686800</v>
      </c>
      <c r="C309" s="15">
        <f t="shared" si="27"/>
        <v>41490.208333333336</v>
      </c>
      <c r="D309" s="22" t="str">
        <f t="shared" si="24"/>
        <v>Aug</v>
      </c>
      <c r="E309" s="22">
        <f t="shared" si="28"/>
        <v>2013</v>
      </c>
      <c r="F309" s="19">
        <f t="shared" si="25"/>
        <v>41510.208333333336</v>
      </c>
      <c r="G309" s="17" t="str">
        <f t="shared" si="26"/>
        <v>Aug</v>
      </c>
      <c r="H309" s="17">
        <f t="shared" si="29"/>
        <v>2013</v>
      </c>
      <c r="I309" t="s">
        <v>18</v>
      </c>
      <c r="J309" t="s">
        <v>2051</v>
      </c>
    </row>
    <row r="310" spans="1:10" x14ac:dyDescent="0.3">
      <c r="A310">
        <v>1303102800</v>
      </c>
      <c r="B310">
        <v>1303189200</v>
      </c>
      <c r="C310" s="15">
        <f t="shared" si="27"/>
        <v>41075.208333333336</v>
      </c>
      <c r="D310" s="22" t="str">
        <f t="shared" si="24"/>
        <v>Jun</v>
      </c>
      <c r="E310" s="22">
        <f t="shared" si="28"/>
        <v>2012</v>
      </c>
      <c r="F310" s="19">
        <f t="shared" si="25"/>
        <v>41076.208333333336</v>
      </c>
      <c r="G310" s="17" t="str">
        <f t="shared" si="26"/>
        <v>Jun</v>
      </c>
      <c r="H310" s="17">
        <f t="shared" si="29"/>
        <v>2012</v>
      </c>
      <c r="I310" t="s">
        <v>12</v>
      </c>
      <c r="J310" t="s">
        <v>2043</v>
      </c>
    </row>
    <row r="311" spans="1:10" x14ac:dyDescent="0.3">
      <c r="A311">
        <v>1316581200</v>
      </c>
      <c r="B311">
        <v>1318309200</v>
      </c>
      <c r="C311" s="15">
        <f t="shared" si="27"/>
        <v>41231.208333333336</v>
      </c>
      <c r="D311" s="22" t="str">
        <f t="shared" si="24"/>
        <v>Nov</v>
      </c>
      <c r="E311" s="22">
        <f t="shared" si="28"/>
        <v>2012</v>
      </c>
      <c r="F311" s="19">
        <f t="shared" si="25"/>
        <v>41251.208333333336</v>
      </c>
      <c r="G311" s="17" t="str">
        <f t="shared" si="26"/>
        <v>Dec</v>
      </c>
      <c r="H311" s="17">
        <f t="shared" si="29"/>
        <v>2012</v>
      </c>
      <c r="I311" t="s">
        <v>72</v>
      </c>
      <c r="J311" t="s">
        <v>2039</v>
      </c>
    </row>
    <row r="312" spans="1:10" x14ac:dyDescent="0.3">
      <c r="A312">
        <v>1270789200</v>
      </c>
      <c r="B312">
        <v>1272171600</v>
      </c>
      <c r="C312" s="15">
        <f t="shared" si="27"/>
        <v>40701.208333333336</v>
      </c>
      <c r="D312" s="22" t="str">
        <f t="shared" si="24"/>
        <v>Jun</v>
      </c>
      <c r="E312" s="22">
        <f t="shared" si="28"/>
        <v>2011</v>
      </c>
      <c r="F312" s="19">
        <f t="shared" si="25"/>
        <v>40717.208333333336</v>
      </c>
      <c r="G312" s="17" t="str">
        <f t="shared" si="26"/>
        <v>Jun</v>
      </c>
      <c r="H312" s="17">
        <f t="shared" si="29"/>
        <v>2011</v>
      </c>
      <c r="I312" t="s">
        <v>12</v>
      </c>
      <c r="J312" t="s">
        <v>2054</v>
      </c>
    </row>
    <row r="313" spans="1:10" x14ac:dyDescent="0.3">
      <c r="A313">
        <v>1297836000</v>
      </c>
      <c r="B313">
        <v>1298872800</v>
      </c>
      <c r="C313" s="15">
        <f t="shared" si="27"/>
        <v>41014.25</v>
      </c>
      <c r="D313" s="22" t="str">
        <f t="shared" si="24"/>
        <v>Apr</v>
      </c>
      <c r="E313" s="22">
        <f t="shared" si="28"/>
        <v>2012</v>
      </c>
      <c r="F313" s="19">
        <f t="shared" si="25"/>
        <v>41026.25</v>
      </c>
      <c r="G313" s="17" t="str">
        <f t="shared" si="26"/>
        <v>Apr</v>
      </c>
      <c r="H313" s="17">
        <f t="shared" si="29"/>
        <v>2012</v>
      </c>
      <c r="I313" t="s">
        <v>18</v>
      </c>
      <c r="J313" t="s">
        <v>2043</v>
      </c>
    </row>
    <row r="314" spans="1:10" x14ac:dyDescent="0.3">
      <c r="A314">
        <v>1382677200</v>
      </c>
      <c r="B314">
        <v>1383282000</v>
      </c>
      <c r="C314" s="15">
        <f t="shared" si="27"/>
        <v>41996.208333333336</v>
      </c>
      <c r="D314" s="22" t="str">
        <f t="shared" si="24"/>
        <v>Dec</v>
      </c>
      <c r="E314" s="22">
        <f t="shared" si="28"/>
        <v>2014</v>
      </c>
      <c r="F314" s="19">
        <f t="shared" si="25"/>
        <v>42003.208333333336</v>
      </c>
      <c r="G314" s="17" t="str">
        <f t="shared" si="26"/>
        <v>Dec</v>
      </c>
      <c r="H314" s="17">
        <f t="shared" si="29"/>
        <v>2014</v>
      </c>
      <c r="I314" t="s">
        <v>18</v>
      </c>
      <c r="J314" t="s">
        <v>2043</v>
      </c>
    </row>
    <row r="315" spans="1:10" x14ac:dyDescent="0.3">
      <c r="A315">
        <v>1330322400</v>
      </c>
      <c r="B315">
        <v>1330495200</v>
      </c>
      <c r="C315" s="15">
        <f t="shared" si="27"/>
        <v>41390.25</v>
      </c>
      <c r="D315" s="22" t="str">
        <f t="shared" si="24"/>
        <v>Apr</v>
      </c>
      <c r="E315" s="22">
        <f t="shared" si="28"/>
        <v>2013</v>
      </c>
      <c r="F315" s="19">
        <f t="shared" si="25"/>
        <v>41392.25</v>
      </c>
      <c r="G315" s="17" t="str">
        <f t="shared" si="26"/>
        <v>Apr</v>
      </c>
      <c r="H315" s="17">
        <f t="shared" si="29"/>
        <v>2013</v>
      </c>
      <c r="I315" t="s">
        <v>18</v>
      </c>
      <c r="J315" t="s">
        <v>2039</v>
      </c>
    </row>
    <row r="316" spans="1:10" x14ac:dyDescent="0.3">
      <c r="A316">
        <v>1552366800</v>
      </c>
      <c r="B316">
        <v>1552798800</v>
      </c>
      <c r="C316" s="15">
        <f t="shared" si="27"/>
        <v>43960.208333333328</v>
      </c>
      <c r="D316" s="22" t="str">
        <f t="shared" si="24"/>
        <v>May</v>
      </c>
      <c r="E316" s="22">
        <f t="shared" si="28"/>
        <v>2020</v>
      </c>
      <c r="F316" s="19">
        <f t="shared" si="25"/>
        <v>43965.208333333328</v>
      </c>
      <c r="G316" s="17" t="str">
        <f t="shared" si="26"/>
        <v>May</v>
      </c>
      <c r="H316" s="17">
        <f t="shared" si="29"/>
        <v>2020</v>
      </c>
      <c r="I316" t="s">
        <v>18</v>
      </c>
      <c r="J316" t="s">
        <v>2045</v>
      </c>
    </row>
    <row r="317" spans="1:10" x14ac:dyDescent="0.3">
      <c r="A317">
        <v>1400907600</v>
      </c>
      <c r="B317">
        <v>1403413200</v>
      </c>
      <c r="C317" s="15">
        <f t="shared" si="27"/>
        <v>42207.208333333336</v>
      </c>
      <c r="D317" s="22" t="str">
        <f t="shared" si="24"/>
        <v>Jul</v>
      </c>
      <c r="E317" s="22">
        <f t="shared" si="28"/>
        <v>2015</v>
      </c>
      <c r="F317" s="19">
        <f t="shared" si="25"/>
        <v>42236.208333333336</v>
      </c>
      <c r="G317" s="17" t="str">
        <f t="shared" si="26"/>
        <v>Aug</v>
      </c>
      <c r="H317" s="17">
        <f t="shared" si="29"/>
        <v>2015</v>
      </c>
      <c r="I317" t="s">
        <v>12</v>
      </c>
      <c r="J317" t="s">
        <v>2043</v>
      </c>
    </row>
    <row r="318" spans="1:10" x14ac:dyDescent="0.3">
      <c r="A318">
        <v>1574143200</v>
      </c>
      <c r="B318">
        <v>1574229600</v>
      </c>
      <c r="C318" s="15">
        <f t="shared" si="27"/>
        <v>44212.25</v>
      </c>
      <c r="D318" s="22" t="str">
        <f t="shared" si="24"/>
        <v>Jan</v>
      </c>
      <c r="E318" s="22">
        <f t="shared" si="28"/>
        <v>2021</v>
      </c>
      <c r="F318" s="19">
        <f t="shared" si="25"/>
        <v>44213.25</v>
      </c>
      <c r="G318" s="17" t="str">
        <f t="shared" si="26"/>
        <v>Jan</v>
      </c>
      <c r="H318" s="17">
        <f t="shared" si="29"/>
        <v>2021</v>
      </c>
      <c r="I318" t="s">
        <v>12</v>
      </c>
      <c r="J318" t="s">
        <v>2037</v>
      </c>
    </row>
    <row r="319" spans="1:10" x14ac:dyDescent="0.3">
      <c r="A319">
        <v>1494738000</v>
      </c>
      <c r="B319">
        <v>1495861200</v>
      </c>
      <c r="C319" s="15">
        <f t="shared" si="27"/>
        <v>43293.208333333328</v>
      </c>
      <c r="D319" s="22" t="str">
        <f t="shared" si="24"/>
        <v>Jul</v>
      </c>
      <c r="E319" s="22">
        <f t="shared" si="28"/>
        <v>2018</v>
      </c>
      <c r="F319" s="19">
        <f t="shared" si="25"/>
        <v>43306.208333333328</v>
      </c>
      <c r="G319" s="17" t="str">
        <f t="shared" si="26"/>
        <v>Jul</v>
      </c>
      <c r="H319" s="17">
        <f t="shared" si="29"/>
        <v>2018</v>
      </c>
      <c r="I319" t="s">
        <v>12</v>
      </c>
      <c r="J319" t="s">
        <v>2043</v>
      </c>
    </row>
    <row r="320" spans="1:10" x14ac:dyDescent="0.3">
      <c r="A320">
        <v>1392357600</v>
      </c>
      <c r="B320">
        <v>1392530400</v>
      </c>
      <c r="C320" s="15">
        <f t="shared" si="27"/>
        <v>42108.25</v>
      </c>
      <c r="D320" s="22" t="str">
        <f t="shared" si="24"/>
        <v>Apr</v>
      </c>
      <c r="E320" s="22">
        <f t="shared" si="28"/>
        <v>2015</v>
      </c>
      <c r="F320" s="19">
        <f t="shared" si="25"/>
        <v>42110.25</v>
      </c>
      <c r="G320" s="17" t="str">
        <f t="shared" si="26"/>
        <v>Apr</v>
      </c>
      <c r="H320" s="17">
        <f t="shared" si="29"/>
        <v>2015</v>
      </c>
      <c r="I320" t="s">
        <v>12</v>
      </c>
      <c r="J320" t="s">
        <v>2039</v>
      </c>
    </row>
    <row r="321" spans="1:10" x14ac:dyDescent="0.3">
      <c r="A321">
        <v>1281589200</v>
      </c>
      <c r="B321">
        <v>1283662800</v>
      </c>
      <c r="C321" s="15">
        <f t="shared" si="27"/>
        <v>40826.208333333336</v>
      </c>
      <c r="D321" s="22" t="str">
        <f t="shared" si="24"/>
        <v>Oct</v>
      </c>
      <c r="E321" s="22">
        <f t="shared" si="28"/>
        <v>2011</v>
      </c>
      <c r="F321" s="19">
        <f t="shared" si="25"/>
        <v>40850.208333333336</v>
      </c>
      <c r="G321" s="17" t="str">
        <f t="shared" si="26"/>
        <v>Nov</v>
      </c>
      <c r="H321" s="17">
        <f t="shared" si="29"/>
        <v>2011</v>
      </c>
      <c r="I321" t="s">
        <v>72</v>
      </c>
      <c r="J321" t="s">
        <v>2041</v>
      </c>
    </row>
    <row r="322" spans="1:10" x14ac:dyDescent="0.3">
      <c r="A322">
        <v>1305003600</v>
      </c>
      <c r="B322">
        <v>1305781200</v>
      </c>
      <c r="C322" s="15">
        <f t="shared" si="27"/>
        <v>41097.208333333336</v>
      </c>
      <c r="D322" s="22" t="str">
        <f t="shared" ref="D322:D385" si="30">TEXT(C322,"mmm")</f>
        <v>Jul</v>
      </c>
      <c r="E322" s="22">
        <f t="shared" si="28"/>
        <v>2012</v>
      </c>
      <c r="F322" s="19">
        <f t="shared" ref="F322:F385" si="31">(((B322/60)/60)/24)+DATE(1970,15,1)</f>
        <v>41106.208333333336</v>
      </c>
      <c r="G322" s="17" t="str">
        <f t="shared" ref="G322:G385" si="32">TEXT(F322,"mmm")</f>
        <v>Jul</v>
      </c>
      <c r="H322" s="17">
        <f t="shared" si="29"/>
        <v>2012</v>
      </c>
      <c r="I322" t="s">
        <v>12</v>
      </c>
      <c r="J322" t="s">
        <v>2051</v>
      </c>
    </row>
    <row r="323" spans="1:10" x14ac:dyDescent="0.3">
      <c r="A323">
        <v>1301634000</v>
      </c>
      <c r="B323">
        <v>1302325200</v>
      </c>
      <c r="C323" s="15">
        <f t="shared" ref="C323:C386" si="33">(((A323/60)/60)/24)+DATE(1970,15,1)</f>
        <v>41058.208333333336</v>
      </c>
      <c r="D323" s="22" t="str">
        <f t="shared" si="30"/>
        <v>May</v>
      </c>
      <c r="E323" s="22">
        <f t="shared" ref="E323:E386" si="34">YEAR(C323)</f>
        <v>2012</v>
      </c>
      <c r="F323" s="19">
        <f t="shared" si="31"/>
        <v>41066.208333333336</v>
      </c>
      <c r="G323" s="17" t="str">
        <f t="shared" si="32"/>
        <v>Jun</v>
      </c>
      <c r="H323" s="17">
        <f t="shared" ref="H323:H386" si="35">YEAR(F323)</f>
        <v>2012</v>
      </c>
      <c r="I323" t="s">
        <v>12</v>
      </c>
      <c r="J323" t="s">
        <v>2045</v>
      </c>
    </row>
    <row r="324" spans="1:10" x14ac:dyDescent="0.3">
      <c r="A324">
        <v>1290664800</v>
      </c>
      <c r="B324">
        <v>1291788000</v>
      </c>
      <c r="C324" s="15">
        <f t="shared" si="33"/>
        <v>40931.25</v>
      </c>
      <c r="D324" s="22" t="str">
        <f t="shared" si="30"/>
        <v>Jan</v>
      </c>
      <c r="E324" s="22">
        <f t="shared" si="34"/>
        <v>2012</v>
      </c>
      <c r="F324" s="19">
        <f t="shared" si="31"/>
        <v>40944.25</v>
      </c>
      <c r="G324" s="17" t="str">
        <f t="shared" si="32"/>
        <v>Feb</v>
      </c>
      <c r="H324" s="17">
        <f t="shared" si="35"/>
        <v>2012</v>
      </c>
      <c r="I324" t="s">
        <v>18</v>
      </c>
      <c r="J324" t="s">
        <v>2043</v>
      </c>
    </row>
    <row r="325" spans="1:10" x14ac:dyDescent="0.3">
      <c r="A325">
        <v>1395896400</v>
      </c>
      <c r="B325">
        <v>1396069200</v>
      </c>
      <c r="C325" s="15">
        <f t="shared" si="33"/>
        <v>42149.208333333336</v>
      </c>
      <c r="D325" s="22" t="str">
        <f t="shared" si="30"/>
        <v>May</v>
      </c>
      <c r="E325" s="22">
        <f t="shared" si="34"/>
        <v>2015</v>
      </c>
      <c r="F325" s="19">
        <f t="shared" si="31"/>
        <v>42151.208333333336</v>
      </c>
      <c r="G325" s="17" t="str">
        <f t="shared" si="32"/>
        <v>May</v>
      </c>
      <c r="H325" s="17">
        <f t="shared" si="35"/>
        <v>2015</v>
      </c>
      <c r="I325" t="s">
        <v>12</v>
      </c>
      <c r="J325" t="s">
        <v>2045</v>
      </c>
    </row>
    <row r="326" spans="1:10" x14ac:dyDescent="0.3">
      <c r="A326">
        <v>1434862800</v>
      </c>
      <c r="B326">
        <v>1435899600</v>
      </c>
      <c r="C326" s="15">
        <f t="shared" si="33"/>
        <v>42600.208333333328</v>
      </c>
      <c r="D326" s="22" t="str">
        <f t="shared" si="30"/>
        <v>Aug</v>
      </c>
      <c r="E326" s="22">
        <f t="shared" si="34"/>
        <v>2016</v>
      </c>
      <c r="F326" s="19">
        <f t="shared" si="31"/>
        <v>42612.208333333328</v>
      </c>
      <c r="G326" s="17" t="str">
        <f t="shared" si="32"/>
        <v>Aug</v>
      </c>
      <c r="H326" s="17">
        <f t="shared" si="35"/>
        <v>2016</v>
      </c>
      <c r="I326" t="s">
        <v>18</v>
      </c>
      <c r="J326" t="s">
        <v>2043</v>
      </c>
    </row>
    <row r="327" spans="1:10" x14ac:dyDescent="0.3">
      <c r="A327">
        <v>1529125200</v>
      </c>
      <c r="B327">
        <v>1531112400</v>
      </c>
      <c r="C327" s="15">
        <f t="shared" si="33"/>
        <v>43691.208333333328</v>
      </c>
      <c r="D327" s="22" t="str">
        <f t="shared" si="30"/>
        <v>Aug</v>
      </c>
      <c r="E327" s="22">
        <f t="shared" si="34"/>
        <v>2019</v>
      </c>
      <c r="F327" s="19">
        <f t="shared" si="31"/>
        <v>43714.208333333328</v>
      </c>
      <c r="G327" s="17" t="str">
        <f t="shared" si="32"/>
        <v>Sep</v>
      </c>
      <c r="H327" s="17">
        <f t="shared" si="35"/>
        <v>2019</v>
      </c>
      <c r="I327" t="s">
        <v>12</v>
      </c>
      <c r="J327" t="s">
        <v>2043</v>
      </c>
    </row>
    <row r="328" spans="1:10" x14ac:dyDescent="0.3">
      <c r="A328">
        <v>1451109600</v>
      </c>
      <c r="B328">
        <v>1451628000</v>
      </c>
      <c r="C328" s="15">
        <f t="shared" si="33"/>
        <v>42788.25</v>
      </c>
      <c r="D328" s="22" t="str">
        <f t="shared" si="30"/>
        <v>Feb</v>
      </c>
      <c r="E328" s="22">
        <f t="shared" si="34"/>
        <v>2017</v>
      </c>
      <c r="F328" s="19">
        <f t="shared" si="31"/>
        <v>42794.25</v>
      </c>
      <c r="G328" s="17" t="str">
        <f t="shared" si="32"/>
        <v>Feb</v>
      </c>
      <c r="H328" s="17">
        <f t="shared" si="35"/>
        <v>2017</v>
      </c>
      <c r="I328" t="s">
        <v>12</v>
      </c>
      <c r="J328" t="s">
        <v>2045</v>
      </c>
    </row>
    <row r="329" spans="1:10" x14ac:dyDescent="0.3">
      <c r="A329">
        <v>1566968400</v>
      </c>
      <c r="B329">
        <v>1567314000</v>
      </c>
      <c r="C329" s="15">
        <f t="shared" si="33"/>
        <v>44129.208333333328</v>
      </c>
      <c r="D329" s="22" t="str">
        <f t="shared" si="30"/>
        <v>Oct</v>
      </c>
      <c r="E329" s="22">
        <f t="shared" si="34"/>
        <v>2020</v>
      </c>
      <c r="F329" s="19">
        <f t="shared" si="31"/>
        <v>44133.208333333328</v>
      </c>
      <c r="G329" s="17" t="str">
        <f t="shared" si="32"/>
        <v>Oct</v>
      </c>
      <c r="H329" s="17">
        <f t="shared" si="35"/>
        <v>2020</v>
      </c>
      <c r="I329" t="s">
        <v>12</v>
      </c>
      <c r="J329" t="s">
        <v>2043</v>
      </c>
    </row>
    <row r="330" spans="1:10" x14ac:dyDescent="0.3">
      <c r="A330">
        <v>1543557600</v>
      </c>
      <c r="B330">
        <v>1544508000</v>
      </c>
      <c r="C330" s="15">
        <f t="shared" si="33"/>
        <v>43858.25</v>
      </c>
      <c r="D330" s="22" t="str">
        <f t="shared" si="30"/>
        <v>Jan</v>
      </c>
      <c r="E330" s="22">
        <f t="shared" si="34"/>
        <v>2020</v>
      </c>
      <c r="F330" s="19">
        <f t="shared" si="31"/>
        <v>43869.25</v>
      </c>
      <c r="G330" s="17" t="str">
        <f t="shared" si="32"/>
        <v>Feb</v>
      </c>
      <c r="H330" s="17">
        <f t="shared" si="35"/>
        <v>2020</v>
      </c>
      <c r="I330" t="s">
        <v>18</v>
      </c>
      <c r="J330" t="s">
        <v>2039</v>
      </c>
    </row>
    <row r="331" spans="1:10" x14ac:dyDescent="0.3">
      <c r="A331">
        <v>1481522400</v>
      </c>
      <c r="B331">
        <v>1482472800</v>
      </c>
      <c r="C331" s="15">
        <f t="shared" si="33"/>
        <v>43140.25</v>
      </c>
      <c r="D331" s="22" t="str">
        <f t="shared" si="30"/>
        <v>Feb</v>
      </c>
      <c r="E331" s="22">
        <f t="shared" si="34"/>
        <v>2018</v>
      </c>
      <c r="F331" s="19">
        <f t="shared" si="31"/>
        <v>43151.25</v>
      </c>
      <c r="G331" s="17" t="str">
        <f t="shared" si="32"/>
        <v>Feb</v>
      </c>
      <c r="H331" s="17">
        <f t="shared" si="35"/>
        <v>2018</v>
      </c>
      <c r="I331" t="s">
        <v>45</v>
      </c>
      <c r="J331" t="s">
        <v>2054</v>
      </c>
    </row>
    <row r="332" spans="1:10" x14ac:dyDescent="0.3">
      <c r="A332">
        <v>1512712800</v>
      </c>
      <c r="B332">
        <v>1512799200</v>
      </c>
      <c r="C332" s="15">
        <f t="shared" si="33"/>
        <v>43501.25</v>
      </c>
      <c r="D332" s="22" t="str">
        <f t="shared" si="30"/>
        <v>Feb</v>
      </c>
      <c r="E332" s="22">
        <f t="shared" si="34"/>
        <v>2019</v>
      </c>
      <c r="F332" s="19">
        <f t="shared" si="31"/>
        <v>43502.25</v>
      </c>
      <c r="G332" s="17" t="str">
        <f t="shared" si="32"/>
        <v>Feb</v>
      </c>
      <c r="H332" s="17">
        <f t="shared" si="35"/>
        <v>2019</v>
      </c>
      <c r="I332" t="s">
        <v>18</v>
      </c>
      <c r="J332" t="s">
        <v>2045</v>
      </c>
    </row>
    <row r="333" spans="1:10" x14ac:dyDescent="0.3">
      <c r="A333">
        <v>1324274400</v>
      </c>
      <c r="B333">
        <v>1324360800</v>
      </c>
      <c r="C333" s="15">
        <f t="shared" si="33"/>
        <v>41320.25</v>
      </c>
      <c r="D333" s="22" t="str">
        <f t="shared" si="30"/>
        <v>Feb</v>
      </c>
      <c r="E333" s="22">
        <f t="shared" si="34"/>
        <v>2013</v>
      </c>
      <c r="F333" s="19">
        <f t="shared" si="31"/>
        <v>41321.25</v>
      </c>
      <c r="G333" s="17" t="str">
        <f t="shared" si="32"/>
        <v>Feb</v>
      </c>
      <c r="H333" s="17">
        <f t="shared" si="35"/>
        <v>2013</v>
      </c>
      <c r="I333" t="s">
        <v>18</v>
      </c>
      <c r="J333" t="s">
        <v>2037</v>
      </c>
    </row>
    <row r="334" spans="1:10" x14ac:dyDescent="0.3">
      <c r="A334">
        <v>1364446800</v>
      </c>
      <c r="B334">
        <v>1364533200</v>
      </c>
      <c r="C334" s="15">
        <f t="shared" si="33"/>
        <v>41785.208333333336</v>
      </c>
      <c r="D334" s="22" t="str">
        <f t="shared" si="30"/>
        <v>May</v>
      </c>
      <c r="E334" s="22">
        <f t="shared" si="34"/>
        <v>2014</v>
      </c>
      <c r="F334" s="19">
        <f t="shared" si="31"/>
        <v>41786.208333333336</v>
      </c>
      <c r="G334" s="17" t="str">
        <f t="shared" si="32"/>
        <v>May</v>
      </c>
      <c r="H334" s="17">
        <f t="shared" si="35"/>
        <v>2014</v>
      </c>
      <c r="I334" t="s">
        <v>18</v>
      </c>
      <c r="J334" t="s">
        <v>2041</v>
      </c>
    </row>
    <row r="335" spans="1:10" x14ac:dyDescent="0.3">
      <c r="A335">
        <v>1542693600</v>
      </c>
      <c r="B335">
        <v>1545112800</v>
      </c>
      <c r="C335" s="15">
        <f t="shared" si="33"/>
        <v>43848.25</v>
      </c>
      <c r="D335" s="22" t="str">
        <f t="shared" si="30"/>
        <v>Jan</v>
      </c>
      <c r="E335" s="22">
        <f t="shared" si="34"/>
        <v>2020</v>
      </c>
      <c r="F335" s="19">
        <f t="shared" si="31"/>
        <v>43876.25</v>
      </c>
      <c r="G335" s="17" t="str">
        <f t="shared" si="32"/>
        <v>Feb</v>
      </c>
      <c r="H335" s="17">
        <f t="shared" si="35"/>
        <v>2020</v>
      </c>
      <c r="I335" t="s">
        <v>18</v>
      </c>
      <c r="J335" t="s">
        <v>2043</v>
      </c>
    </row>
    <row r="336" spans="1:10" x14ac:dyDescent="0.3">
      <c r="A336">
        <v>1515564000</v>
      </c>
      <c r="B336">
        <v>1516168800</v>
      </c>
      <c r="C336" s="15">
        <f t="shared" si="33"/>
        <v>43534.25</v>
      </c>
      <c r="D336" s="22" t="str">
        <f t="shared" si="30"/>
        <v>Mar</v>
      </c>
      <c r="E336" s="22">
        <f t="shared" si="34"/>
        <v>2019</v>
      </c>
      <c r="F336" s="19">
        <f t="shared" si="31"/>
        <v>43541.25</v>
      </c>
      <c r="G336" s="17" t="str">
        <f t="shared" si="32"/>
        <v>Mar</v>
      </c>
      <c r="H336" s="17">
        <f t="shared" si="35"/>
        <v>2019</v>
      </c>
      <c r="I336" t="s">
        <v>18</v>
      </c>
      <c r="J336" t="s">
        <v>2039</v>
      </c>
    </row>
    <row r="337" spans="1:10" x14ac:dyDescent="0.3">
      <c r="A337">
        <v>1573797600</v>
      </c>
      <c r="B337">
        <v>1574920800</v>
      </c>
      <c r="C337" s="15">
        <f t="shared" si="33"/>
        <v>44208.25</v>
      </c>
      <c r="D337" s="22" t="str">
        <f t="shared" si="30"/>
        <v>Jan</v>
      </c>
      <c r="E337" s="22">
        <f t="shared" si="34"/>
        <v>2021</v>
      </c>
      <c r="F337" s="19">
        <f t="shared" si="31"/>
        <v>44221.25</v>
      </c>
      <c r="G337" s="17" t="str">
        <f t="shared" si="32"/>
        <v>Jan</v>
      </c>
      <c r="H337" s="17">
        <f t="shared" si="35"/>
        <v>2021</v>
      </c>
      <c r="I337" t="s">
        <v>18</v>
      </c>
      <c r="J337" t="s">
        <v>2039</v>
      </c>
    </row>
    <row r="338" spans="1:10" x14ac:dyDescent="0.3">
      <c r="A338">
        <v>1292392800</v>
      </c>
      <c r="B338">
        <v>1292479200</v>
      </c>
      <c r="C338" s="15">
        <f t="shared" si="33"/>
        <v>40951.25</v>
      </c>
      <c r="D338" s="22" t="str">
        <f t="shared" si="30"/>
        <v>Feb</v>
      </c>
      <c r="E338" s="22">
        <f t="shared" si="34"/>
        <v>2012</v>
      </c>
      <c r="F338" s="19">
        <f t="shared" si="31"/>
        <v>40952.25</v>
      </c>
      <c r="G338" s="17" t="str">
        <f t="shared" si="32"/>
        <v>Feb</v>
      </c>
      <c r="H338" s="17">
        <f t="shared" si="35"/>
        <v>2012</v>
      </c>
      <c r="I338" t="s">
        <v>12</v>
      </c>
      <c r="J338" t="s">
        <v>2039</v>
      </c>
    </row>
    <row r="339" spans="1:10" x14ac:dyDescent="0.3">
      <c r="A339">
        <v>1573452000</v>
      </c>
      <c r="B339">
        <v>1573538400</v>
      </c>
      <c r="C339" s="15">
        <f t="shared" si="33"/>
        <v>44204.25</v>
      </c>
      <c r="D339" s="22" t="str">
        <f t="shared" si="30"/>
        <v>Jan</v>
      </c>
      <c r="E339" s="22">
        <f t="shared" si="34"/>
        <v>2021</v>
      </c>
      <c r="F339" s="19">
        <f t="shared" si="31"/>
        <v>44205.25</v>
      </c>
      <c r="G339" s="17" t="str">
        <f t="shared" si="32"/>
        <v>Jan</v>
      </c>
      <c r="H339" s="17">
        <f t="shared" si="35"/>
        <v>2021</v>
      </c>
      <c r="I339" t="s">
        <v>18</v>
      </c>
      <c r="J339" t="s">
        <v>2043</v>
      </c>
    </row>
    <row r="340" spans="1:10" x14ac:dyDescent="0.3">
      <c r="A340">
        <v>1317790800</v>
      </c>
      <c r="B340">
        <v>1320382800</v>
      </c>
      <c r="C340" s="15">
        <f t="shared" si="33"/>
        <v>41245.208333333336</v>
      </c>
      <c r="D340" s="22" t="str">
        <f t="shared" si="30"/>
        <v>Dec</v>
      </c>
      <c r="E340" s="22">
        <f t="shared" si="34"/>
        <v>2012</v>
      </c>
      <c r="F340" s="19">
        <f t="shared" si="31"/>
        <v>41275.208333333336</v>
      </c>
      <c r="G340" s="17" t="str">
        <f t="shared" si="32"/>
        <v>Jan</v>
      </c>
      <c r="H340" s="17">
        <f t="shared" si="35"/>
        <v>2013</v>
      </c>
      <c r="I340" t="s">
        <v>18</v>
      </c>
      <c r="J340" t="s">
        <v>2043</v>
      </c>
    </row>
    <row r="341" spans="1:10" x14ac:dyDescent="0.3">
      <c r="A341">
        <v>1501650000</v>
      </c>
      <c r="B341">
        <v>1502859600</v>
      </c>
      <c r="C341" s="15">
        <f t="shared" si="33"/>
        <v>43373.208333333328</v>
      </c>
      <c r="D341" s="22" t="str">
        <f t="shared" si="30"/>
        <v>Sep</v>
      </c>
      <c r="E341" s="22">
        <f t="shared" si="34"/>
        <v>2018</v>
      </c>
      <c r="F341" s="19">
        <f t="shared" si="31"/>
        <v>43387.208333333328</v>
      </c>
      <c r="G341" s="17" t="str">
        <f t="shared" si="32"/>
        <v>Oct</v>
      </c>
      <c r="H341" s="17">
        <f t="shared" si="35"/>
        <v>2018</v>
      </c>
      <c r="I341" t="s">
        <v>72</v>
      </c>
      <c r="J341" t="s">
        <v>2043</v>
      </c>
    </row>
    <row r="342" spans="1:10" x14ac:dyDescent="0.3">
      <c r="A342">
        <v>1323669600</v>
      </c>
      <c r="B342">
        <v>1323756000</v>
      </c>
      <c r="C342" s="15">
        <f t="shared" si="33"/>
        <v>41313.25</v>
      </c>
      <c r="D342" s="22" t="str">
        <f t="shared" si="30"/>
        <v>Feb</v>
      </c>
      <c r="E342" s="22">
        <f t="shared" si="34"/>
        <v>2013</v>
      </c>
      <c r="F342" s="19">
        <f t="shared" si="31"/>
        <v>41314.25</v>
      </c>
      <c r="G342" s="17" t="str">
        <f t="shared" si="32"/>
        <v>Feb</v>
      </c>
      <c r="H342" s="17">
        <f t="shared" si="35"/>
        <v>2013</v>
      </c>
      <c r="I342" t="s">
        <v>12</v>
      </c>
      <c r="J342" t="s">
        <v>2058</v>
      </c>
    </row>
    <row r="343" spans="1:10" x14ac:dyDescent="0.3">
      <c r="A343">
        <v>1440738000</v>
      </c>
      <c r="B343">
        <v>1441342800</v>
      </c>
      <c r="C343" s="15">
        <f t="shared" si="33"/>
        <v>42668.208333333328</v>
      </c>
      <c r="D343" s="22" t="str">
        <f t="shared" si="30"/>
        <v>Oct</v>
      </c>
      <c r="E343" s="22">
        <f t="shared" si="34"/>
        <v>2016</v>
      </c>
      <c r="F343" s="19">
        <f t="shared" si="31"/>
        <v>42675.208333333328</v>
      </c>
      <c r="G343" s="17" t="str">
        <f t="shared" si="32"/>
        <v>Nov</v>
      </c>
      <c r="H343" s="17">
        <f t="shared" si="35"/>
        <v>2016</v>
      </c>
      <c r="I343" t="s">
        <v>12</v>
      </c>
      <c r="J343" t="s">
        <v>2039</v>
      </c>
    </row>
    <row r="344" spans="1:10" x14ac:dyDescent="0.3">
      <c r="A344">
        <v>1374296400</v>
      </c>
      <c r="B344">
        <v>1375333200</v>
      </c>
      <c r="C344" s="15">
        <f t="shared" si="33"/>
        <v>41899.208333333336</v>
      </c>
      <c r="D344" s="22" t="str">
        <f t="shared" si="30"/>
        <v>Sep</v>
      </c>
      <c r="E344" s="22">
        <f t="shared" si="34"/>
        <v>2014</v>
      </c>
      <c r="F344" s="19">
        <f t="shared" si="31"/>
        <v>41911.208333333336</v>
      </c>
      <c r="G344" s="17" t="str">
        <f t="shared" si="32"/>
        <v>Sep</v>
      </c>
      <c r="H344" s="17">
        <f t="shared" si="35"/>
        <v>2014</v>
      </c>
      <c r="I344" t="s">
        <v>12</v>
      </c>
      <c r="J344" t="s">
        <v>2043</v>
      </c>
    </row>
    <row r="345" spans="1:10" x14ac:dyDescent="0.3">
      <c r="A345">
        <v>1384840800</v>
      </c>
      <c r="B345">
        <v>1389420000</v>
      </c>
      <c r="C345" s="15">
        <f t="shared" si="33"/>
        <v>42021.25</v>
      </c>
      <c r="D345" s="22" t="str">
        <f t="shared" si="30"/>
        <v>Jan</v>
      </c>
      <c r="E345" s="22">
        <f t="shared" si="34"/>
        <v>2015</v>
      </c>
      <c r="F345" s="19">
        <f t="shared" si="31"/>
        <v>42074.25</v>
      </c>
      <c r="G345" s="17" t="str">
        <f t="shared" si="32"/>
        <v>Mar</v>
      </c>
      <c r="H345" s="17">
        <f t="shared" si="35"/>
        <v>2015</v>
      </c>
      <c r="I345" t="s">
        <v>12</v>
      </c>
      <c r="J345" t="s">
        <v>2043</v>
      </c>
    </row>
    <row r="346" spans="1:10" x14ac:dyDescent="0.3">
      <c r="A346">
        <v>1516600800</v>
      </c>
      <c r="B346">
        <v>1520056800</v>
      </c>
      <c r="C346" s="15">
        <f t="shared" si="33"/>
        <v>43546.25</v>
      </c>
      <c r="D346" s="22" t="str">
        <f t="shared" si="30"/>
        <v>Mar</v>
      </c>
      <c r="E346" s="22">
        <f t="shared" si="34"/>
        <v>2019</v>
      </c>
      <c r="F346" s="19">
        <f t="shared" si="31"/>
        <v>43586.25</v>
      </c>
      <c r="G346" s="17" t="str">
        <f t="shared" si="32"/>
        <v>May</v>
      </c>
      <c r="H346" s="17">
        <f t="shared" si="35"/>
        <v>2019</v>
      </c>
      <c r="I346" t="s">
        <v>12</v>
      </c>
      <c r="J346" t="s">
        <v>2054</v>
      </c>
    </row>
    <row r="347" spans="1:10" x14ac:dyDescent="0.3">
      <c r="A347">
        <v>1436418000</v>
      </c>
      <c r="B347">
        <v>1436504400</v>
      </c>
      <c r="C347" s="15">
        <f t="shared" si="33"/>
        <v>42618.208333333328</v>
      </c>
      <c r="D347" s="22" t="str">
        <f t="shared" si="30"/>
        <v>Sep</v>
      </c>
      <c r="E347" s="22">
        <f t="shared" si="34"/>
        <v>2016</v>
      </c>
      <c r="F347" s="19">
        <f t="shared" si="31"/>
        <v>42619.208333333328</v>
      </c>
      <c r="G347" s="17" t="str">
        <f t="shared" si="32"/>
        <v>Sep</v>
      </c>
      <c r="H347" s="17">
        <f t="shared" si="35"/>
        <v>2016</v>
      </c>
      <c r="I347" t="s">
        <v>12</v>
      </c>
      <c r="J347" t="s">
        <v>2045</v>
      </c>
    </row>
    <row r="348" spans="1:10" x14ac:dyDescent="0.3">
      <c r="A348">
        <v>1503550800</v>
      </c>
      <c r="B348">
        <v>1508302800</v>
      </c>
      <c r="C348" s="15">
        <f t="shared" si="33"/>
        <v>43395.208333333328</v>
      </c>
      <c r="D348" s="22" t="str">
        <f t="shared" si="30"/>
        <v>Oct</v>
      </c>
      <c r="E348" s="22">
        <f t="shared" si="34"/>
        <v>2018</v>
      </c>
      <c r="F348" s="19">
        <f t="shared" si="31"/>
        <v>43450.208333333328</v>
      </c>
      <c r="G348" s="17" t="str">
        <f t="shared" si="32"/>
        <v>Dec</v>
      </c>
      <c r="H348" s="17">
        <f t="shared" si="35"/>
        <v>2018</v>
      </c>
      <c r="I348" t="s">
        <v>12</v>
      </c>
      <c r="J348" t="s">
        <v>2039</v>
      </c>
    </row>
    <row r="349" spans="1:10" x14ac:dyDescent="0.3">
      <c r="A349">
        <v>1423634400</v>
      </c>
      <c r="B349">
        <v>1425708000</v>
      </c>
      <c r="C349" s="15">
        <f t="shared" si="33"/>
        <v>42470.25</v>
      </c>
      <c r="D349" s="22" t="str">
        <f t="shared" si="30"/>
        <v>Apr</v>
      </c>
      <c r="E349" s="22">
        <f t="shared" si="34"/>
        <v>2016</v>
      </c>
      <c r="F349" s="19">
        <f t="shared" si="31"/>
        <v>42494.25</v>
      </c>
      <c r="G349" s="17" t="str">
        <f t="shared" si="32"/>
        <v>May</v>
      </c>
      <c r="H349" s="17">
        <f t="shared" si="35"/>
        <v>2016</v>
      </c>
      <c r="I349" t="s">
        <v>18</v>
      </c>
      <c r="J349" t="s">
        <v>2041</v>
      </c>
    </row>
    <row r="350" spans="1:10" x14ac:dyDescent="0.3">
      <c r="A350">
        <v>1487224800</v>
      </c>
      <c r="B350">
        <v>1488348000</v>
      </c>
      <c r="C350" s="15">
        <f t="shared" si="33"/>
        <v>43206.25</v>
      </c>
      <c r="D350" s="22" t="str">
        <f t="shared" si="30"/>
        <v>Apr</v>
      </c>
      <c r="E350" s="22">
        <f t="shared" si="34"/>
        <v>2018</v>
      </c>
      <c r="F350" s="19">
        <f t="shared" si="31"/>
        <v>43219.25</v>
      </c>
      <c r="G350" s="17" t="str">
        <f t="shared" si="32"/>
        <v>Apr</v>
      </c>
      <c r="H350" s="17">
        <f t="shared" si="35"/>
        <v>2018</v>
      </c>
      <c r="I350" t="s">
        <v>12</v>
      </c>
      <c r="J350" t="s">
        <v>2037</v>
      </c>
    </row>
    <row r="351" spans="1:10" x14ac:dyDescent="0.3">
      <c r="A351">
        <v>1500008400</v>
      </c>
      <c r="B351">
        <v>1502600400</v>
      </c>
      <c r="C351" s="15">
        <f t="shared" si="33"/>
        <v>43354.208333333328</v>
      </c>
      <c r="D351" s="22" t="str">
        <f t="shared" si="30"/>
        <v>Sep</v>
      </c>
      <c r="E351" s="22">
        <f t="shared" si="34"/>
        <v>2018</v>
      </c>
      <c r="F351" s="19">
        <f t="shared" si="31"/>
        <v>43384.208333333328</v>
      </c>
      <c r="G351" s="17" t="str">
        <f t="shared" si="32"/>
        <v>Oct</v>
      </c>
      <c r="H351" s="17">
        <f t="shared" si="35"/>
        <v>2018</v>
      </c>
      <c r="I351" t="s">
        <v>12</v>
      </c>
      <c r="J351" t="s">
        <v>2043</v>
      </c>
    </row>
    <row r="352" spans="1:10" x14ac:dyDescent="0.3">
      <c r="A352">
        <v>1432098000</v>
      </c>
      <c r="B352">
        <v>1433653200</v>
      </c>
      <c r="C352" s="15">
        <f t="shared" si="33"/>
        <v>42568.208333333328</v>
      </c>
      <c r="D352" s="22" t="str">
        <f t="shared" si="30"/>
        <v>Jul</v>
      </c>
      <c r="E352" s="22">
        <f t="shared" si="34"/>
        <v>2016</v>
      </c>
      <c r="F352" s="19">
        <f t="shared" si="31"/>
        <v>42586.208333333328</v>
      </c>
      <c r="G352" s="17" t="str">
        <f t="shared" si="32"/>
        <v>Aug</v>
      </c>
      <c r="H352" s="17">
        <f t="shared" si="35"/>
        <v>2016</v>
      </c>
      <c r="I352" t="s">
        <v>12</v>
      </c>
      <c r="J352" t="s">
        <v>2039</v>
      </c>
    </row>
    <row r="353" spans="1:10" x14ac:dyDescent="0.3">
      <c r="A353">
        <v>1440392400</v>
      </c>
      <c r="B353">
        <v>1441602000</v>
      </c>
      <c r="C353" s="15">
        <f t="shared" si="33"/>
        <v>42664.208333333328</v>
      </c>
      <c r="D353" s="22" t="str">
        <f t="shared" si="30"/>
        <v>Oct</v>
      </c>
      <c r="E353" s="22">
        <f t="shared" si="34"/>
        <v>2016</v>
      </c>
      <c r="F353" s="19">
        <f t="shared" si="31"/>
        <v>42678.208333333328</v>
      </c>
      <c r="G353" s="17" t="str">
        <f t="shared" si="32"/>
        <v>Nov</v>
      </c>
      <c r="H353" s="17">
        <f t="shared" si="35"/>
        <v>2016</v>
      </c>
      <c r="I353" t="s">
        <v>18</v>
      </c>
      <c r="J353" t="s">
        <v>2039</v>
      </c>
    </row>
    <row r="354" spans="1:10" x14ac:dyDescent="0.3">
      <c r="A354">
        <v>1446876000</v>
      </c>
      <c r="B354">
        <v>1447567200</v>
      </c>
      <c r="C354" s="15">
        <f t="shared" si="33"/>
        <v>42739.25</v>
      </c>
      <c r="D354" s="22" t="str">
        <f t="shared" si="30"/>
        <v>Jan</v>
      </c>
      <c r="E354" s="22">
        <f t="shared" si="34"/>
        <v>2017</v>
      </c>
      <c r="F354" s="19">
        <f t="shared" si="31"/>
        <v>42747.25</v>
      </c>
      <c r="G354" s="17" t="str">
        <f t="shared" si="32"/>
        <v>Jan</v>
      </c>
      <c r="H354" s="17">
        <f t="shared" si="35"/>
        <v>2017</v>
      </c>
      <c r="I354" t="s">
        <v>12</v>
      </c>
      <c r="J354" t="s">
        <v>2043</v>
      </c>
    </row>
    <row r="355" spans="1:10" x14ac:dyDescent="0.3">
      <c r="A355">
        <v>1562302800</v>
      </c>
      <c r="B355">
        <v>1562389200</v>
      </c>
      <c r="C355" s="15">
        <f t="shared" si="33"/>
        <v>44075.208333333328</v>
      </c>
      <c r="D355" s="22" t="str">
        <f t="shared" si="30"/>
        <v>Sep</v>
      </c>
      <c r="E355" s="22">
        <f t="shared" si="34"/>
        <v>2020</v>
      </c>
      <c r="F355" s="19">
        <f t="shared" si="31"/>
        <v>44076.208333333328</v>
      </c>
      <c r="G355" s="17" t="str">
        <f t="shared" si="32"/>
        <v>Sep</v>
      </c>
      <c r="H355" s="17">
        <f t="shared" si="35"/>
        <v>2020</v>
      </c>
      <c r="I355" t="s">
        <v>18</v>
      </c>
      <c r="J355" t="s">
        <v>2043</v>
      </c>
    </row>
    <row r="356" spans="1:10" x14ac:dyDescent="0.3">
      <c r="A356">
        <v>1378184400</v>
      </c>
      <c r="B356">
        <v>1378789200</v>
      </c>
      <c r="C356" s="15">
        <f t="shared" si="33"/>
        <v>41944.208333333336</v>
      </c>
      <c r="D356" s="22" t="str">
        <f t="shared" si="30"/>
        <v>Nov</v>
      </c>
      <c r="E356" s="22">
        <f t="shared" si="34"/>
        <v>2014</v>
      </c>
      <c r="F356" s="19">
        <f t="shared" si="31"/>
        <v>41951.208333333336</v>
      </c>
      <c r="G356" s="17" t="str">
        <f t="shared" si="32"/>
        <v>Nov</v>
      </c>
      <c r="H356" s="17">
        <f t="shared" si="35"/>
        <v>2014</v>
      </c>
      <c r="I356" t="s">
        <v>18</v>
      </c>
      <c r="J356" t="s">
        <v>2045</v>
      </c>
    </row>
    <row r="357" spans="1:10" x14ac:dyDescent="0.3">
      <c r="A357">
        <v>1485064800</v>
      </c>
      <c r="B357">
        <v>1488520800</v>
      </c>
      <c r="C357" s="15">
        <f t="shared" si="33"/>
        <v>43181.25</v>
      </c>
      <c r="D357" s="22" t="str">
        <f t="shared" si="30"/>
        <v>Mar</v>
      </c>
      <c r="E357" s="22">
        <f t="shared" si="34"/>
        <v>2018</v>
      </c>
      <c r="F357" s="19">
        <f t="shared" si="31"/>
        <v>43221.25</v>
      </c>
      <c r="G357" s="17" t="str">
        <f t="shared" si="32"/>
        <v>May</v>
      </c>
      <c r="H357" s="17">
        <f t="shared" si="35"/>
        <v>2018</v>
      </c>
      <c r="I357" t="s">
        <v>45</v>
      </c>
      <c r="J357" t="s">
        <v>2041</v>
      </c>
    </row>
    <row r="358" spans="1:10" x14ac:dyDescent="0.3">
      <c r="A358">
        <v>1326520800</v>
      </c>
      <c r="B358">
        <v>1327298400</v>
      </c>
      <c r="C358" s="15">
        <f t="shared" si="33"/>
        <v>41346.25</v>
      </c>
      <c r="D358" s="22" t="str">
        <f t="shared" si="30"/>
        <v>Mar</v>
      </c>
      <c r="E358" s="22">
        <f t="shared" si="34"/>
        <v>2013</v>
      </c>
      <c r="F358" s="19">
        <f t="shared" si="31"/>
        <v>41355.25</v>
      </c>
      <c r="G358" s="17" t="str">
        <f t="shared" si="32"/>
        <v>Mar</v>
      </c>
      <c r="H358" s="17">
        <f t="shared" si="35"/>
        <v>2013</v>
      </c>
      <c r="I358" t="s">
        <v>12</v>
      </c>
      <c r="J358" t="s">
        <v>2043</v>
      </c>
    </row>
    <row r="359" spans="1:10" x14ac:dyDescent="0.3">
      <c r="A359">
        <v>1441256400</v>
      </c>
      <c r="B359">
        <v>1443416400</v>
      </c>
      <c r="C359" s="15">
        <f t="shared" si="33"/>
        <v>42674.208333333328</v>
      </c>
      <c r="D359" s="22" t="str">
        <f t="shared" si="30"/>
        <v>Oct</v>
      </c>
      <c r="E359" s="22">
        <f t="shared" si="34"/>
        <v>2016</v>
      </c>
      <c r="F359" s="19">
        <f t="shared" si="31"/>
        <v>42699.208333333328</v>
      </c>
      <c r="G359" s="17" t="str">
        <f t="shared" si="32"/>
        <v>Nov</v>
      </c>
      <c r="H359" s="17">
        <f t="shared" si="35"/>
        <v>2016</v>
      </c>
      <c r="I359" t="s">
        <v>18</v>
      </c>
      <c r="J359" t="s">
        <v>2054</v>
      </c>
    </row>
    <row r="360" spans="1:10" x14ac:dyDescent="0.3">
      <c r="A360">
        <v>1533877200</v>
      </c>
      <c r="B360">
        <v>1534136400</v>
      </c>
      <c r="C360" s="15">
        <f t="shared" si="33"/>
        <v>43746.208333333328</v>
      </c>
      <c r="D360" s="22" t="str">
        <f t="shared" si="30"/>
        <v>Oct</v>
      </c>
      <c r="E360" s="22">
        <f t="shared" si="34"/>
        <v>2019</v>
      </c>
      <c r="F360" s="19">
        <f t="shared" si="31"/>
        <v>43749.208333333328</v>
      </c>
      <c r="G360" s="17" t="str">
        <f t="shared" si="32"/>
        <v>Oct</v>
      </c>
      <c r="H360" s="17">
        <f t="shared" si="35"/>
        <v>2019</v>
      </c>
      <c r="I360" t="s">
        <v>12</v>
      </c>
      <c r="J360" t="s">
        <v>2058</v>
      </c>
    </row>
    <row r="361" spans="1:10" x14ac:dyDescent="0.3">
      <c r="A361">
        <v>1314421200</v>
      </c>
      <c r="B361">
        <v>1315026000</v>
      </c>
      <c r="C361" s="15">
        <f t="shared" si="33"/>
        <v>41206.208333333336</v>
      </c>
      <c r="D361" s="22" t="str">
        <f t="shared" si="30"/>
        <v>Oct</v>
      </c>
      <c r="E361" s="22">
        <f t="shared" si="34"/>
        <v>2012</v>
      </c>
      <c r="F361" s="19">
        <f t="shared" si="31"/>
        <v>41213.208333333336</v>
      </c>
      <c r="G361" s="17" t="str">
        <f t="shared" si="32"/>
        <v>Oct</v>
      </c>
      <c r="H361" s="17">
        <f t="shared" si="35"/>
        <v>2012</v>
      </c>
      <c r="I361" t="s">
        <v>18</v>
      </c>
      <c r="J361" t="s">
        <v>2045</v>
      </c>
    </row>
    <row r="362" spans="1:10" x14ac:dyDescent="0.3">
      <c r="A362">
        <v>1293861600</v>
      </c>
      <c r="B362">
        <v>1295071200</v>
      </c>
      <c r="C362" s="15">
        <f t="shared" si="33"/>
        <v>40968.25</v>
      </c>
      <c r="D362" s="22" t="str">
        <f t="shared" si="30"/>
        <v>Feb</v>
      </c>
      <c r="E362" s="22">
        <f t="shared" si="34"/>
        <v>2012</v>
      </c>
      <c r="F362" s="19">
        <f t="shared" si="31"/>
        <v>40982.25</v>
      </c>
      <c r="G362" s="17" t="str">
        <f t="shared" si="32"/>
        <v>Mar</v>
      </c>
      <c r="H362" s="17">
        <f t="shared" si="35"/>
        <v>2012</v>
      </c>
      <c r="I362" t="s">
        <v>18</v>
      </c>
      <c r="J362" t="s">
        <v>2043</v>
      </c>
    </row>
    <row r="363" spans="1:10" x14ac:dyDescent="0.3">
      <c r="A363">
        <v>1507352400</v>
      </c>
      <c r="B363">
        <v>1509426000</v>
      </c>
      <c r="C363" s="15">
        <f t="shared" si="33"/>
        <v>43439.208333333328</v>
      </c>
      <c r="D363" s="22" t="str">
        <f t="shared" si="30"/>
        <v>Dec</v>
      </c>
      <c r="E363" s="22">
        <f t="shared" si="34"/>
        <v>2018</v>
      </c>
      <c r="F363" s="19">
        <f t="shared" si="31"/>
        <v>43463.208333333328</v>
      </c>
      <c r="G363" s="17" t="str">
        <f t="shared" si="32"/>
        <v>Dec</v>
      </c>
      <c r="H363" s="17">
        <f t="shared" si="35"/>
        <v>2018</v>
      </c>
      <c r="I363" t="s">
        <v>18</v>
      </c>
      <c r="J363" t="s">
        <v>2043</v>
      </c>
    </row>
    <row r="364" spans="1:10" x14ac:dyDescent="0.3">
      <c r="A364">
        <v>1296108000</v>
      </c>
      <c r="B364">
        <v>1299391200</v>
      </c>
      <c r="C364" s="15">
        <f t="shared" si="33"/>
        <v>40994.25</v>
      </c>
      <c r="D364" s="22" t="str">
        <f t="shared" si="30"/>
        <v>Mar</v>
      </c>
      <c r="E364" s="22">
        <f t="shared" si="34"/>
        <v>2012</v>
      </c>
      <c r="F364" s="19">
        <f t="shared" si="31"/>
        <v>41032.25</v>
      </c>
      <c r="G364" s="17" t="str">
        <f t="shared" si="32"/>
        <v>May</v>
      </c>
      <c r="H364" s="17">
        <f t="shared" si="35"/>
        <v>2012</v>
      </c>
      <c r="I364" t="s">
        <v>18</v>
      </c>
      <c r="J364" t="s">
        <v>2039</v>
      </c>
    </row>
    <row r="365" spans="1:10" x14ac:dyDescent="0.3">
      <c r="A365">
        <v>1324965600</v>
      </c>
      <c r="B365">
        <v>1325052000</v>
      </c>
      <c r="C365" s="15">
        <f t="shared" si="33"/>
        <v>41328.25</v>
      </c>
      <c r="D365" s="22" t="str">
        <f t="shared" si="30"/>
        <v>Feb</v>
      </c>
      <c r="E365" s="22">
        <f t="shared" si="34"/>
        <v>2013</v>
      </c>
      <c r="F365" s="19">
        <f t="shared" si="31"/>
        <v>41329.25</v>
      </c>
      <c r="G365" s="17" t="str">
        <f t="shared" si="32"/>
        <v>Feb</v>
      </c>
      <c r="H365" s="17">
        <f t="shared" si="35"/>
        <v>2013</v>
      </c>
      <c r="I365" t="s">
        <v>18</v>
      </c>
      <c r="J365" t="s">
        <v>2039</v>
      </c>
    </row>
    <row r="366" spans="1:10" x14ac:dyDescent="0.3">
      <c r="A366">
        <v>1520229600</v>
      </c>
      <c r="B366">
        <v>1522818000</v>
      </c>
      <c r="C366" s="15">
        <f t="shared" si="33"/>
        <v>43588.25</v>
      </c>
      <c r="D366" s="22" t="str">
        <f t="shared" si="30"/>
        <v>May</v>
      </c>
      <c r="E366" s="22">
        <f t="shared" si="34"/>
        <v>2019</v>
      </c>
      <c r="F366" s="19">
        <f t="shared" si="31"/>
        <v>43618.208333333328</v>
      </c>
      <c r="G366" s="17" t="str">
        <f t="shared" si="32"/>
        <v>Jun</v>
      </c>
      <c r="H366" s="17">
        <f t="shared" si="35"/>
        <v>2019</v>
      </c>
      <c r="I366" t="s">
        <v>18</v>
      </c>
      <c r="J366" t="s">
        <v>2039</v>
      </c>
    </row>
    <row r="367" spans="1:10" x14ac:dyDescent="0.3">
      <c r="A367">
        <v>1482991200</v>
      </c>
      <c r="B367">
        <v>1485324000</v>
      </c>
      <c r="C367" s="15">
        <f t="shared" si="33"/>
        <v>43157.25</v>
      </c>
      <c r="D367" s="22" t="str">
        <f t="shared" si="30"/>
        <v>Feb</v>
      </c>
      <c r="E367" s="22">
        <f t="shared" si="34"/>
        <v>2018</v>
      </c>
      <c r="F367" s="19">
        <f t="shared" si="31"/>
        <v>43184.25</v>
      </c>
      <c r="G367" s="17" t="str">
        <f t="shared" si="32"/>
        <v>Mar</v>
      </c>
      <c r="H367" s="17">
        <f t="shared" si="35"/>
        <v>2018</v>
      </c>
      <c r="I367" t="s">
        <v>18</v>
      </c>
      <c r="J367" t="s">
        <v>2043</v>
      </c>
    </row>
    <row r="368" spans="1:10" x14ac:dyDescent="0.3">
      <c r="A368">
        <v>1294034400</v>
      </c>
      <c r="B368">
        <v>1294120800</v>
      </c>
      <c r="C368" s="15">
        <f t="shared" si="33"/>
        <v>40970.25</v>
      </c>
      <c r="D368" s="22" t="str">
        <f t="shared" si="30"/>
        <v>Mar</v>
      </c>
      <c r="E368" s="22">
        <f t="shared" si="34"/>
        <v>2012</v>
      </c>
      <c r="F368" s="19">
        <f t="shared" si="31"/>
        <v>40971.25</v>
      </c>
      <c r="G368" s="17" t="str">
        <f t="shared" si="32"/>
        <v>Mar</v>
      </c>
      <c r="H368" s="17">
        <f t="shared" si="35"/>
        <v>2012</v>
      </c>
      <c r="I368" t="s">
        <v>18</v>
      </c>
      <c r="J368" t="s">
        <v>2043</v>
      </c>
    </row>
    <row r="369" spans="1:10" x14ac:dyDescent="0.3">
      <c r="A369">
        <v>1413608400</v>
      </c>
      <c r="B369">
        <v>1415685600</v>
      </c>
      <c r="C369" s="15">
        <f t="shared" si="33"/>
        <v>42354.208333333336</v>
      </c>
      <c r="D369" s="22" t="str">
        <f t="shared" si="30"/>
        <v>Dec</v>
      </c>
      <c r="E369" s="22">
        <f t="shared" si="34"/>
        <v>2015</v>
      </c>
      <c r="F369" s="19">
        <f t="shared" si="31"/>
        <v>42378.25</v>
      </c>
      <c r="G369" s="17" t="str">
        <f t="shared" si="32"/>
        <v>Jan</v>
      </c>
      <c r="H369" s="17">
        <f t="shared" si="35"/>
        <v>2016</v>
      </c>
      <c r="I369" t="s">
        <v>12</v>
      </c>
      <c r="J369" t="s">
        <v>2043</v>
      </c>
    </row>
    <row r="370" spans="1:10" x14ac:dyDescent="0.3">
      <c r="A370">
        <v>1286946000</v>
      </c>
      <c r="B370">
        <v>1288933200</v>
      </c>
      <c r="C370" s="15">
        <f t="shared" si="33"/>
        <v>40888.208333333336</v>
      </c>
      <c r="D370" s="22" t="str">
        <f t="shared" si="30"/>
        <v>Dec</v>
      </c>
      <c r="E370" s="22">
        <f t="shared" si="34"/>
        <v>2011</v>
      </c>
      <c r="F370" s="19">
        <f t="shared" si="31"/>
        <v>40911.208333333336</v>
      </c>
      <c r="G370" s="17" t="str">
        <f t="shared" si="32"/>
        <v>Jan</v>
      </c>
      <c r="H370" s="17">
        <f t="shared" si="35"/>
        <v>2012</v>
      </c>
      <c r="I370" t="s">
        <v>18</v>
      </c>
      <c r="J370" t="s">
        <v>2045</v>
      </c>
    </row>
    <row r="371" spans="1:10" x14ac:dyDescent="0.3">
      <c r="A371">
        <v>1359871200</v>
      </c>
      <c r="B371">
        <v>1363237200</v>
      </c>
      <c r="C371" s="15">
        <f t="shared" si="33"/>
        <v>41732.25</v>
      </c>
      <c r="D371" s="22" t="str">
        <f t="shared" si="30"/>
        <v>Apr</v>
      </c>
      <c r="E371" s="22">
        <f t="shared" si="34"/>
        <v>2014</v>
      </c>
      <c r="F371" s="19">
        <f t="shared" si="31"/>
        <v>41771.208333333336</v>
      </c>
      <c r="G371" s="17" t="str">
        <f t="shared" si="32"/>
        <v>May</v>
      </c>
      <c r="H371" s="17">
        <f t="shared" si="35"/>
        <v>2014</v>
      </c>
      <c r="I371" t="s">
        <v>18</v>
      </c>
      <c r="J371" t="s">
        <v>2045</v>
      </c>
    </row>
    <row r="372" spans="1:10" x14ac:dyDescent="0.3">
      <c r="A372">
        <v>1555304400</v>
      </c>
      <c r="B372">
        <v>1555822800</v>
      </c>
      <c r="C372" s="15">
        <f t="shared" si="33"/>
        <v>43994.208333333328</v>
      </c>
      <c r="D372" s="22" t="str">
        <f t="shared" si="30"/>
        <v>Jun</v>
      </c>
      <c r="E372" s="22">
        <f t="shared" si="34"/>
        <v>2020</v>
      </c>
      <c r="F372" s="19">
        <f t="shared" si="31"/>
        <v>44000.208333333328</v>
      </c>
      <c r="G372" s="17" t="str">
        <f t="shared" si="32"/>
        <v>Jun</v>
      </c>
      <c r="H372" s="17">
        <f t="shared" si="35"/>
        <v>2020</v>
      </c>
      <c r="I372" t="s">
        <v>18</v>
      </c>
      <c r="J372" t="s">
        <v>2043</v>
      </c>
    </row>
    <row r="373" spans="1:10" x14ac:dyDescent="0.3">
      <c r="A373">
        <v>1423375200</v>
      </c>
      <c r="B373">
        <v>1427778000</v>
      </c>
      <c r="C373" s="15">
        <f t="shared" si="33"/>
        <v>42467.25</v>
      </c>
      <c r="D373" s="22" t="str">
        <f t="shared" si="30"/>
        <v>Apr</v>
      </c>
      <c r="E373" s="22">
        <f t="shared" si="34"/>
        <v>2016</v>
      </c>
      <c r="F373" s="19">
        <f t="shared" si="31"/>
        <v>42518.208333333328</v>
      </c>
      <c r="G373" s="17" t="str">
        <f t="shared" si="32"/>
        <v>May</v>
      </c>
      <c r="H373" s="17">
        <f t="shared" si="35"/>
        <v>2016</v>
      </c>
      <c r="I373" t="s">
        <v>12</v>
      </c>
      <c r="J373" t="s">
        <v>2043</v>
      </c>
    </row>
    <row r="374" spans="1:10" x14ac:dyDescent="0.3">
      <c r="A374">
        <v>1420696800</v>
      </c>
      <c r="B374">
        <v>1422424800</v>
      </c>
      <c r="C374" s="15">
        <f t="shared" si="33"/>
        <v>42436.25</v>
      </c>
      <c r="D374" s="22" t="str">
        <f t="shared" si="30"/>
        <v>Mar</v>
      </c>
      <c r="E374" s="22">
        <f t="shared" si="34"/>
        <v>2016</v>
      </c>
      <c r="F374" s="19">
        <f t="shared" si="31"/>
        <v>42456.25</v>
      </c>
      <c r="G374" s="17" t="str">
        <f t="shared" si="32"/>
        <v>Mar</v>
      </c>
      <c r="H374" s="17">
        <f t="shared" si="35"/>
        <v>2016</v>
      </c>
      <c r="I374" t="s">
        <v>18</v>
      </c>
      <c r="J374" t="s">
        <v>2045</v>
      </c>
    </row>
    <row r="375" spans="1:10" x14ac:dyDescent="0.3">
      <c r="A375">
        <v>1502946000</v>
      </c>
      <c r="B375">
        <v>1503637200</v>
      </c>
      <c r="C375" s="15">
        <f t="shared" si="33"/>
        <v>43388.208333333328</v>
      </c>
      <c r="D375" s="22" t="str">
        <f t="shared" si="30"/>
        <v>Oct</v>
      </c>
      <c r="E375" s="22">
        <f t="shared" si="34"/>
        <v>2018</v>
      </c>
      <c r="F375" s="19">
        <f t="shared" si="31"/>
        <v>43396.208333333328</v>
      </c>
      <c r="G375" s="17" t="str">
        <f t="shared" si="32"/>
        <v>Oct</v>
      </c>
      <c r="H375" s="17">
        <f t="shared" si="35"/>
        <v>2018</v>
      </c>
      <c r="I375" t="s">
        <v>18</v>
      </c>
      <c r="J375" t="s">
        <v>2043</v>
      </c>
    </row>
    <row r="376" spans="1:10" x14ac:dyDescent="0.3">
      <c r="A376">
        <v>1547186400</v>
      </c>
      <c r="B376">
        <v>1547618400</v>
      </c>
      <c r="C376" s="15">
        <f t="shared" si="33"/>
        <v>43900.25</v>
      </c>
      <c r="D376" s="22" t="str">
        <f t="shared" si="30"/>
        <v>Mar</v>
      </c>
      <c r="E376" s="22">
        <f t="shared" si="34"/>
        <v>2020</v>
      </c>
      <c r="F376" s="19">
        <f t="shared" si="31"/>
        <v>43905.25</v>
      </c>
      <c r="G376" s="17" t="str">
        <f t="shared" si="32"/>
        <v>Mar</v>
      </c>
      <c r="H376" s="17">
        <f t="shared" si="35"/>
        <v>2020</v>
      </c>
      <c r="I376" t="s">
        <v>12</v>
      </c>
      <c r="J376" t="s">
        <v>2045</v>
      </c>
    </row>
    <row r="377" spans="1:10" x14ac:dyDescent="0.3">
      <c r="A377">
        <v>1444971600</v>
      </c>
      <c r="B377">
        <v>1449900000</v>
      </c>
      <c r="C377" s="15">
        <f t="shared" si="33"/>
        <v>42717.208333333328</v>
      </c>
      <c r="D377" s="22" t="str">
        <f t="shared" si="30"/>
        <v>Dec</v>
      </c>
      <c r="E377" s="22">
        <f t="shared" si="34"/>
        <v>2016</v>
      </c>
      <c r="F377" s="19">
        <f t="shared" si="31"/>
        <v>42774.25</v>
      </c>
      <c r="G377" s="17" t="str">
        <f t="shared" si="32"/>
        <v>Feb</v>
      </c>
      <c r="H377" s="17">
        <f t="shared" si="35"/>
        <v>2017</v>
      </c>
      <c r="I377" t="s">
        <v>12</v>
      </c>
      <c r="J377" t="s">
        <v>2039</v>
      </c>
    </row>
    <row r="378" spans="1:10" x14ac:dyDescent="0.3">
      <c r="A378">
        <v>1404622800</v>
      </c>
      <c r="B378">
        <v>1405141200</v>
      </c>
      <c r="C378" s="15">
        <f t="shared" si="33"/>
        <v>42250.208333333336</v>
      </c>
      <c r="D378" s="22" t="str">
        <f t="shared" si="30"/>
        <v>Sep</v>
      </c>
      <c r="E378" s="22">
        <f t="shared" si="34"/>
        <v>2015</v>
      </c>
      <c r="F378" s="19">
        <f t="shared" si="31"/>
        <v>42256.208333333336</v>
      </c>
      <c r="G378" s="17" t="str">
        <f t="shared" si="32"/>
        <v>Sep</v>
      </c>
      <c r="H378" s="17">
        <f t="shared" si="35"/>
        <v>2015</v>
      </c>
      <c r="I378" t="s">
        <v>18</v>
      </c>
      <c r="J378" t="s">
        <v>2039</v>
      </c>
    </row>
    <row r="379" spans="1:10" x14ac:dyDescent="0.3">
      <c r="A379">
        <v>1571720400</v>
      </c>
      <c r="B379">
        <v>1572933600</v>
      </c>
      <c r="C379" s="15">
        <f t="shared" si="33"/>
        <v>44184.208333333328</v>
      </c>
      <c r="D379" s="22" t="str">
        <f t="shared" si="30"/>
        <v>Dec</v>
      </c>
      <c r="E379" s="22">
        <f t="shared" si="34"/>
        <v>2020</v>
      </c>
      <c r="F379" s="19">
        <f t="shared" si="31"/>
        <v>44198.25</v>
      </c>
      <c r="G379" s="17" t="str">
        <f t="shared" si="32"/>
        <v>Jan</v>
      </c>
      <c r="H379" s="17">
        <f t="shared" si="35"/>
        <v>2021</v>
      </c>
      <c r="I379" t="s">
        <v>12</v>
      </c>
      <c r="J379" t="s">
        <v>2043</v>
      </c>
    </row>
    <row r="380" spans="1:10" x14ac:dyDescent="0.3">
      <c r="A380">
        <v>1526878800</v>
      </c>
      <c r="B380">
        <v>1530162000</v>
      </c>
      <c r="C380" s="15">
        <f t="shared" si="33"/>
        <v>43665.208333333328</v>
      </c>
      <c r="D380" s="22" t="str">
        <f t="shared" si="30"/>
        <v>Jul</v>
      </c>
      <c r="E380" s="22">
        <f t="shared" si="34"/>
        <v>2019</v>
      </c>
      <c r="F380" s="19">
        <f t="shared" si="31"/>
        <v>43703.208333333328</v>
      </c>
      <c r="G380" s="17" t="str">
        <f t="shared" si="32"/>
        <v>Aug</v>
      </c>
      <c r="H380" s="17">
        <f t="shared" si="35"/>
        <v>2019</v>
      </c>
      <c r="I380" t="s">
        <v>12</v>
      </c>
      <c r="J380" t="s">
        <v>2045</v>
      </c>
    </row>
    <row r="381" spans="1:10" x14ac:dyDescent="0.3">
      <c r="A381">
        <v>1319691600</v>
      </c>
      <c r="B381">
        <v>1320904800</v>
      </c>
      <c r="C381" s="15">
        <f t="shared" si="33"/>
        <v>41267.208333333336</v>
      </c>
      <c r="D381" s="22" t="str">
        <f t="shared" si="30"/>
        <v>Dec</v>
      </c>
      <c r="E381" s="22">
        <f t="shared" si="34"/>
        <v>2012</v>
      </c>
      <c r="F381" s="19">
        <f t="shared" si="31"/>
        <v>41281.25</v>
      </c>
      <c r="G381" s="17" t="str">
        <f t="shared" si="32"/>
        <v>Jan</v>
      </c>
      <c r="H381" s="17">
        <f t="shared" si="35"/>
        <v>2013</v>
      </c>
      <c r="I381" t="s">
        <v>12</v>
      </c>
      <c r="J381" t="s">
        <v>2043</v>
      </c>
    </row>
    <row r="382" spans="1:10" x14ac:dyDescent="0.3">
      <c r="A382">
        <v>1371963600</v>
      </c>
      <c r="B382">
        <v>1372395600</v>
      </c>
      <c r="C382" s="15">
        <f t="shared" si="33"/>
        <v>41872.208333333336</v>
      </c>
      <c r="D382" s="22" t="str">
        <f t="shared" si="30"/>
        <v>Aug</v>
      </c>
      <c r="E382" s="22">
        <f t="shared" si="34"/>
        <v>2014</v>
      </c>
      <c r="F382" s="19">
        <f t="shared" si="31"/>
        <v>41877.208333333336</v>
      </c>
      <c r="G382" s="17" t="str">
        <f t="shared" si="32"/>
        <v>Aug</v>
      </c>
      <c r="H382" s="17">
        <f t="shared" si="35"/>
        <v>2014</v>
      </c>
      <c r="I382" t="s">
        <v>18</v>
      </c>
      <c r="J382" t="s">
        <v>2043</v>
      </c>
    </row>
    <row r="383" spans="1:10" x14ac:dyDescent="0.3">
      <c r="A383">
        <v>1433739600</v>
      </c>
      <c r="B383">
        <v>1437714000</v>
      </c>
      <c r="C383" s="15">
        <f t="shared" si="33"/>
        <v>42587.208333333328</v>
      </c>
      <c r="D383" s="22" t="str">
        <f t="shared" si="30"/>
        <v>Aug</v>
      </c>
      <c r="E383" s="22">
        <f t="shared" si="34"/>
        <v>2016</v>
      </c>
      <c r="F383" s="19">
        <f t="shared" si="31"/>
        <v>42633.208333333328</v>
      </c>
      <c r="G383" s="17" t="str">
        <f t="shared" si="32"/>
        <v>Sep</v>
      </c>
      <c r="H383" s="17">
        <f t="shared" si="35"/>
        <v>2016</v>
      </c>
      <c r="I383" t="s">
        <v>18</v>
      </c>
      <c r="J383" t="s">
        <v>2043</v>
      </c>
    </row>
    <row r="384" spans="1:10" x14ac:dyDescent="0.3">
      <c r="A384">
        <v>1508130000</v>
      </c>
      <c r="B384">
        <v>1509771600</v>
      </c>
      <c r="C384" s="15">
        <f t="shared" si="33"/>
        <v>43448.208333333328</v>
      </c>
      <c r="D384" s="22" t="str">
        <f t="shared" si="30"/>
        <v>Dec</v>
      </c>
      <c r="E384" s="22">
        <f t="shared" si="34"/>
        <v>2018</v>
      </c>
      <c r="F384" s="19">
        <f t="shared" si="31"/>
        <v>43467.208333333328</v>
      </c>
      <c r="G384" s="17" t="str">
        <f t="shared" si="32"/>
        <v>Jan</v>
      </c>
      <c r="H384" s="17">
        <f t="shared" si="35"/>
        <v>2019</v>
      </c>
      <c r="I384" t="s">
        <v>12</v>
      </c>
      <c r="J384" t="s">
        <v>2058</v>
      </c>
    </row>
    <row r="385" spans="1:10" x14ac:dyDescent="0.3">
      <c r="A385">
        <v>1550037600</v>
      </c>
      <c r="B385">
        <v>1550556000</v>
      </c>
      <c r="C385" s="15">
        <f t="shared" si="33"/>
        <v>43933.25</v>
      </c>
      <c r="D385" s="22" t="str">
        <f t="shared" si="30"/>
        <v>Apr</v>
      </c>
      <c r="E385" s="22">
        <f t="shared" si="34"/>
        <v>2020</v>
      </c>
      <c r="F385" s="19">
        <f t="shared" si="31"/>
        <v>43939.25</v>
      </c>
      <c r="G385" s="17" t="str">
        <f t="shared" si="32"/>
        <v>Apr</v>
      </c>
      <c r="H385" s="17">
        <f t="shared" si="35"/>
        <v>2020</v>
      </c>
      <c r="I385" t="s">
        <v>18</v>
      </c>
      <c r="J385" t="s">
        <v>2037</v>
      </c>
    </row>
    <row r="386" spans="1:10" x14ac:dyDescent="0.3">
      <c r="A386">
        <v>1486706400</v>
      </c>
      <c r="B386">
        <v>1489039200</v>
      </c>
      <c r="C386" s="15">
        <f t="shared" si="33"/>
        <v>43200.25</v>
      </c>
      <c r="D386" s="22" t="str">
        <f t="shared" ref="D386:D449" si="36">TEXT(C386,"mmm")</f>
        <v>Apr</v>
      </c>
      <c r="E386" s="22">
        <f t="shared" si="34"/>
        <v>2018</v>
      </c>
      <c r="F386" s="19">
        <f t="shared" ref="F386:F449" si="37">(((B386/60)/60)/24)+DATE(1970,15,1)</f>
        <v>43227.25</v>
      </c>
      <c r="G386" s="17" t="str">
        <f t="shared" ref="G386:G449" si="38">TEXT(F386,"mmm")</f>
        <v>May</v>
      </c>
      <c r="H386" s="17">
        <f t="shared" si="35"/>
        <v>2018</v>
      </c>
      <c r="I386" t="s">
        <v>18</v>
      </c>
      <c r="J386" t="s">
        <v>2045</v>
      </c>
    </row>
    <row r="387" spans="1:10" x14ac:dyDescent="0.3">
      <c r="A387">
        <v>1553835600</v>
      </c>
      <c r="B387">
        <v>1556600400</v>
      </c>
      <c r="C387" s="15">
        <f t="shared" ref="C387:C450" si="39">(((A387/60)/60)/24)+DATE(1970,15,1)</f>
        <v>43977.208333333328</v>
      </c>
      <c r="D387" s="22" t="str">
        <f t="shared" si="36"/>
        <v>May</v>
      </c>
      <c r="E387" s="22">
        <f t="shared" ref="E387:E450" si="40">YEAR(C387)</f>
        <v>2020</v>
      </c>
      <c r="F387" s="19">
        <f t="shared" si="37"/>
        <v>44009.208333333328</v>
      </c>
      <c r="G387" s="17" t="str">
        <f t="shared" si="38"/>
        <v>Jun</v>
      </c>
      <c r="H387" s="17">
        <f t="shared" ref="H387:H450" si="41">YEAR(F387)</f>
        <v>2020</v>
      </c>
      <c r="I387" t="s">
        <v>18</v>
      </c>
      <c r="J387" t="s">
        <v>2051</v>
      </c>
    </row>
    <row r="388" spans="1:10" x14ac:dyDescent="0.3">
      <c r="A388">
        <v>1277528400</v>
      </c>
      <c r="B388">
        <v>1278565200</v>
      </c>
      <c r="C388" s="15">
        <f t="shared" si="39"/>
        <v>40779.208333333336</v>
      </c>
      <c r="D388" s="22" t="str">
        <f t="shared" si="36"/>
        <v>Aug</v>
      </c>
      <c r="E388" s="22">
        <f t="shared" si="40"/>
        <v>2011</v>
      </c>
      <c r="F388" s="19">
        <f t="shared" si="37"/>
        <v>40791.208333333336</v>
      </c>
      <c r="G388" s="17" t="str">
        <f t="shared" si="38"/>
        <v>Sep</v>
      </c>
      <c r="H388" s="17">
        <f t="shared" si="41"/>
        <v>2011</v>
      </c>
      <c r="I388" t="s">
        <v>12</v>
      </c>
      <c r="J388" t="s">
        <v>2043</v>
      </c>
    </row>
    <row r="389" spans="1:10" x14ac:dyDescent="0.3">
      <c r="A389">
        <v>1339477200</v>
      </c>
      <c r="B389">
        <v>1339909200</v>
      </c>
      <c r="C389" s="15">
        <f t="shared" si="39"/>
        <v>41496.208333333336</v>
      </c>
      <c r="D389" s="22" t="str">
        <f t="shared" si="36"/>
        <v>Aug</v>
      </c>
      <c r="E389" s="22">
        <f t="shared" si="40"/>
        <v>2013</v>
      </c>
      <c r="F389" s="19">
        <f t="shared" si="37"/>
        <v>41501.208333333336</v>
      </c>
      <c r="G389" s="17" t="str">
        <f t="shared" si="38"/>
        <v>Aug</v>
      </c>
      <c r="H389" s="17">
        <f t="shared" si="41"/>
        <v>2013</v>
      </c>
      <c r="I389" t="s">
        <v>12</v>
      </c>
      <c r="J389" t="s">
        <v>2041</v>
      </c>
    </row>
    <row r="390" spans="1:10" x14ac:dyDescent="0.3">
      <c r="A390">
        <v>1325656800</v>
      </c>
      <c r="B390">
        <v>1325829600</v>
      </c>
      <c r="C390" s="15">
        <f t="shared" si="39"/>
        <v>41336.25</v>
      </c>
      <c r="D390" s="22" t="str">
        <f t="shared" si="36"/>
        <v>Mar</v>
      </c>
      <c r="E390" s="22">
        <f t="shared" si="40"/>
        <v>2013</v>
      </c>
      <c r="F390" s="19">
        <f t="shared" si="37"/>
        <v>41338.25</v>
      </c>
      <c r="G390" s="17" t="str">
        <f t="shared" si="38"/>
        <v>Mar</v>
      </c>
      <c r="H390" s="17">
        <f t="shared" si="41"/>
        <v>2013</v>
      </c>
      <c r="I390" t="s">
        <v>72</v>
      </c>
      <c r="J390" t="s">
        <v>2039</v>
      </c>
    </row>
    <row r="391" spans="1:10" x14ac:dyDescent="0.3">
      <c r="A391">
        <v>1288242000</v>
      </c>
      <c r="B391">
        <v>1290578400</v>
      </c>
      <c r="C391" s="15">
        <f t="shared" si="39"/>
        <v>40903.208333333336</v>
      </c>
      <c r="D391" s="22" t="str">
        <f t="shared" si="36"/>
        <v>Dec</v>
      </c>
      <c r="E391" s="22">
        <f t="shared" si="40"/>
        <v>2011</v>
      </c>
      <c r="F391" s="19">
        <f t="shared" si="37"/>
        <v>40930.25</v>
      </c>
      <c r="G391" s="17" t="str">
        <f t="shared" si="38"/>
        <v>Jan</v>
      </c>
      <c r="H391" s="17">
        <f t="shared" si="41"/>
        <v>2012</v>
      </c>
      <c r="I391" t="s">
        <v>18</v>
      </c>
      <c r="J391" t="s">
        <v>2043</v>
      </c>
    </row>
    <row r="392" spans="1:10" x14ac:dyDescent="0.3">
      <c r="A392">
        <v>1379048400</v>
      </c>
      <c r="B392">
        <v>1380344400</v>
      </c>
      <c r="C392" s="15">
        <f t="shared" si="39"/>
        <v>41954.208333333336</v>
      </c>
      <c r="D392" s="22" t="str">
        <f t="shared" si="36"/>
        <v>Nov</v>
      </c>
      <c r="E392" s="22">
        <f t="shared" si="40"/>
        <v>2014</v>
      </c>
      <c r="F392" s="19">
        <f t="shared" si="37"/>
        <v>41969.208333333336</v>
      </c>
      <c r="G392" s="17" t="str">
        <f t="shared" si="38"/>
        <v>Nov</v>
      </c>
      <c r="H392" s="17">
        <f t="shared" si="41"/>
        <v>2014</v>
      </c>
      <c r="I392" t="s">
        <v>18</v>
      </c>
      <c r="J392" t="s">
        <v>2058</v>
      </c>
    </row>
    <row r="393" spans="1:10" x14ac:dyDescent="0.3">
      <c r="A393">
        <v>1389679200</v>
      </c>
      <c r="B393">
        <v>1389852000</v>
      </c>
      <c r="C393" s="15">
        <f t="shared" si="39"/>
        <v>42077.25</v>
      </c>
      <c r="D393" s="22" t="str">
        <f t="shared" si="36"/>
        <v>Mar</v>
      </c>
      <c r="E393" s="22">
        <f t="shared" si="40"/>
        <v>2015</v>
      </c>
      <c r="F393" s="19">
        <f t="shared" si="37"/>
        <v>42079.25</v>
      </c>
      <c r="G393" s="17" t="str">
        <f t="shared" si="38"/>
        <v>Mar</v>
      </c>
      <c r="H393" s="17">
        <f t="shared" si="41"/>
        <v>2015</v>
      </c>
      <c r="I393" t="s">
        <v>12</v>
      </c>
      <c r="J393" t="s">
        <v>2051</v>
      </c>
    </row>
    <row r="394" spans="1:10" x14ac:dyDescent="0.3">
      <c r="A394">
        <v>1294293600</v>
      </c>
      <c r="B394">
        <v>1294466400</v>
      </c>
      <c r="C394" s="15">
        <f t="shared" si="39"/>
        <v>40973.25</v>
      </c>
      <c r="D394" s="22" t="str">
        <f t="shared" si="36"/>
        <v>Mar</v>
      </c>
      <c r="E394" s="22">
        <f t="shared" si="40"/>
        <v>2012</v>
      </c>
      <c r="F394" s="19">
        <f t="shared" si="37"/>
        <v>40975.25</v>
      </c>
      <c r="G394" s="17" t="str">
        <f t="shared" si="38"/>
        <v>Mar</v>
      </c>
      <c r="H394" s="17">
        <f t="shared" si="41"/>
        <v>2012</v>
      </c>
      <c r="I394" t="s">
        <v>12</v>
      </c>
      <c r="J394" t="s">
        <v>2041</v>
      </c>
    </row>
    <row r="395" spans="1:10" x14ac:dyDescent="0.3">
      <c r="A395">
        <v>1500267600</v>
      </c>
      <c r="B395">
        <v>1500354000</v>
      </c>
      <c r="C395" s="15">
        <f t="shared" si="39"/>
        <v>43357.208333333328</v>
      </c>
      <c r="D395" s="22" t="str">
        <f t="shared" si="36"/>
        <v>Sep</v>
      </c>
      <c r="E395" s="22">
        <f t="shared" si="40"/>
        <v>2018</v>
      </c>
      <c r="F395" s="19">
        <f t="shared" si="37"/>
        <v>43358.208333333328</v>
      </c>
      <c r="G395" s="17" t="str">
        <f t="shared" si="38"/>
        <v>Sep</v>
      </c>
      <c r="H395" s="17">
        <f t="shared" si="41"/>
        <v>2018</v>
      </c>
      <c r="I395" t="s">
        <v>18</v>
      </c>
      <c r="J395" t="s">
        <v>2039</v>
      </c>
    </row>
    <row r="396" spans="1:10" x14ac:dyDescent="0.3">
      <c r="A396">
        <v>1375074000</v>
      </c>
      <c r="B396">
        <v>1375938000</v>
      </c>
      <c r="C396" s="15">
        <f t="shared" si="39"/>
        <v>41908.208333333336</v>
      </c>
      <c r="D396" s="22" t="str">
        <f t="shared" si="36"/>
        <v>Sep</v>
      </c>
      <c r="E396" s="22">
        <f t="shared" si="40"/>
        <v>2014</v>
      </c>
      <c r="F396" s="19">
        <f t="shared" si="37"/>
        <v>41918.208333333336</v>
      </c>
      <c r="G396" s="17" t="str">
        <f t="shared" si="38"/>
        <v>Oct</v>
      </c>
      <c r="H396" s="17">
        <f t="shared" si="41"/>
        <v>2014</v>
      </c>
      <c r="I396" t="s">
        <v>18</v>
      </c>
      <c r="J396" t="s">
        <v>2045</v>
      </c>
    </row>
    <row r="397" spans="1:10" x14ac:dyDescent="0.3">
      <c r="A397">
        <v>1323324000</v>
      </c>
      <c r="B397">
        <v>1323410400</v>
      </c>
      <c r="C397" s="15">
        <f t="shared" si="39"/>
        <v>41309.25</v>
      </c>
      <c r="D397" s="22" t="str">
        <f t="shared" si="36"/>
        <v>Feb</v>
      </c>
      <c r="E397" s="22">
        <f t="shared" si="40"/>
        <v>2013</v>
      </c>
      <c r="F397" s="19">
        <f t="shared" si="37"/>
        <v>41310.25</v>
      </c>
      <c r="G397" s="17" t="str">
        <f t="shared" si="38"/>
        <v>Feb</v>
      </c>
      <c r="H397" s="17">
        <f t="shared" si="41"/>
        <v>2013</v>
      </c>
      <c r="I397" t="s">
        <v>18</v>
      </c>
      <c r="J397" t="s">
        <v>2043</v>
      </c>
    </row>
    <row r="398" spans="1:10" x14ac:dyDescent="0.3">
      <c r="A398">
        <v>1538715600</v>
      </c>
      <c r="B398">
        <v>1539406800</v>
      </c>
      <c r="C398" s="15">
        <f t="shared" si="39"/>
        <v>43802.208333333328</v>
      </c>
      <c r="D398" s="22" t="str">
        <f t="shared" si="36"/>
        <v>Dec</v>
      </c>
      <c r="E398" s="22">
        <f t="shared" si="40"/>
        <v>2019</v>
      </c>
      <c r="F398" s="19">
        <f t="shared" si="37"/>
        <v>43810.208333333328</v>
      </c>
      <c r="G398" s="17" t="str">
        <f t="shared" si="38"/>
        <v>Dec</v>
      </c>
      <c r="H398" s="17">
        <f t="shared" si="41"/>
        <v>2019</v>
      </c>
      <c r="I398" t="s">
        <v>18</v>
      </c>
      <c r="J398" t="s">
        <v>2045</v>
      </c>
    </row>
    <row r="399" spans="1:10" x14ac:dyDescent="0.3">
      <c r="A399">
        <v>1369285200</v>
      </c>
      <c r="B399">
        <v>1369803600</v>
      </c>
      <c r="C399" s="15">
        <f t="shared" si="39"/>
        <v>41841.208333333336</v>
      </c>
      <c r="D399" s="22" t="str">
        <f t="shared" si="36"/>
        <v>Jul</v>
      </c>
      <c r="E399" s="22">
        <f t="shared" si="40"/>
        <v>2014</v>
      </c>
      <c r="F399" s="19">
        <f t="shared" si="37"/>
        <v>41847.208333333336</v>
      </c>
      <c r="G399" s="17" t="str">
        <f t="shared" si="38"/>
        <v>Jul</v>
      </c>
      <c r="H399" s="17">
        <f t="shared" si="41"/>
        <v>2014</v>
      </c>
      <c r="I399" t="s">
        <v>18</v>
      </c>
      <c r="J399" t="s">
        <v>2039</v>
      </c>
    </row>
    <row r="400" spans="1:10" x14ac:dyDescent="0.3">
      <c r="A400">
        <v>1525755600</v>
      </c>
      <c r="B400">
        <v>1525928400</v>
      </c>
      <c r="C400" s="15">
        <f t="shared" si="39"/>
        <v>43652.208333333328</v>
      </c>
      <c r="D400" s="22" t="str">
        <f t="shared" si="36"/>
        <v>Jul</v>
      </c>
      <c r="E400" s="22">
        <f t="shared" si="40"/>
        <v>2019</v>
      </c>
      <c r="F400" s="19">
        <f t="shared" si="37"/>
        <v>43654.208333333328</v>
      </c>
      <c r="G400" s="17" t="str">
        <f t="shared" si="38"/>
        <v>Jul</v>
      </c>
      <c r="H400" s="17">
        <f t="shared" si="41"/>
        <v>2019</v>
      </c>
      <c r="I400" t="s">
        <v>18</v>
      </c>
      <c r="J400" t="s">
        <v>2045</v>
      </c>
    </row>
    <row r="401" spans="1:10" x14ac:dyDescent="0.3">
      <c r="A401">
        <v>1296626400</v>
      </c>
      <c r="B401">
        <v>1297231200</v>
      </c>
      <c r="C401" s="15">
        <f t="shared" si="39"/>
        <v>41000.25</v>
      </c>
      <c r="D401" s="22" t="str">
        <f t="shared" si="36"/>
        <v>Apr</v>
      </c>
      <c r="E401" s="22">
        <f t="shared" si="40"/>
        <v>2012</v>
      </c>
      <c r="F401" s="19">
        <f t="shared" si="37"/>
        <v>41007.25</v>
      </c>
      <c r="G401" s="17" t="str">
        <f t="shared" si="38"/>
        <v>Apr</v>
      </c>
      <c r="H401" s="17">
        <f t="shared" si="41"/>
        <v>2012</v>
      </c>
      <c r="I401" t="s">
        <v>12</v>
      </c>
      <c r="J401" t="s">
        <v>2039</v>
      </c>
    </row>
    <row r="402" spans="1:10" x14ac:dyDescent="0.3">
      <c r="A402">
        <v>1376629200</v>
      </c>
      <c r="B402">
        <v>1378530000</v>
      </c>
      <c r="C402" s="15">
        <f t="shared" si="39"/>
        <v>41926.208333333336</v>
      </c>
      <c r="D402" s="22" t="str">
        <f t="shared" si="36"/>
        <v>Oct</v>
      </c>
      <c r="E402" s="22">
        <f t="shared" si="40"/>
        <v>2014</v>
      </c>
      <c r="F402" s="19">
        <f t="shared" si="37"/>
        <v>41948.208333333336</v>
      </c>
      <c r="G402" s="17" t="str">
        <f t="shared" si="38"/>
        <v>Nov</v>
      </c>
      <c r="H402" s="17">
        <f t="shared" si="41"/>
        <v>2014</v>
      </c>
      <c r="I402" t="s">
        <v>12</v>
      </c>
      <c r="J402" t="s">
        <v>2058</v>
      </c>
    </row>
    <row r="403" spans="1:10" x14ac:dyDescent="0.3">
      <c r="A403">
        <v>1572152400</v>
      </c>
      <c r="B403">
        <v>1572152400</v>
      </c>
      <c r="C403" s="15">
        <f t="shared" si="39"/>
        <v>44189.208333333328</v>
      </c>
      <c r="D403" s="22" t="str">
        <f t="shared" si="36"/>
        <v>Dec</v>
      </c>
      <c r="E403" s="22">
        <f t="shared" si="40"/>
        <v>2020</v>
      </c>
      <c r="F403" s="19">
        <f t="shared" si="37"/>
        <v>44189.208333333328</v>
      </c>
      <c r="G403" s="17" t="str">
        <f t="shared" si="38"/>
        <v>Dec</v>
      </c>
      <c r="H403" s="17">
        <f t="shared" si="41"/>
        <v>2020</v>
      </c>
      <c r="I403" t="s">
        <v>18</v>
      </c>
      <c r="J403" t="s">
        <v>2043</v>
      </c>
    </row>
    <row r="404" spans="1:10" x14ac:dyDescent="0.3">
      <c r="A404">
        <v>1325829600</v>
      </c>
      <c r="B404">
        <v>1329890400</v>
      </c>
      <c r="C404" s="15">
        <f t="shared" si="39"/>
        <v>41338.25</v>
      </c>
      <c r="D404" s="22" t="str">
        <f t="shared" si="36"/>
        <v>Mar</v>
      </c>
      <c r="E404" s="22">
        <f t="shared" si="40"/>
        <v>2013</v>
      </c>
      <c r="F404" s="19">
        <f t="shared" si="37"/>
        <v>41385.25</v>
      </c>
      <c r="G404" s="17" t="str">
        <f t="shared" si="38"/>
        <v>Apr</v>
      </c>
      <c r="H404" s="17">
        <f t="shared" si="41"/>
        <v>2013</v>
      </c>
      <c r="I404" t="s">
        <v>12</v>
      </c>
      <c r="J404" t="s">
        <v>2045</v>
      </c>
    </row>
    <row r="405" spans="1:10" x14ac:dyDescent="0.3">
      <c r="A405">
        <v>1273640400</v>
      </c>
      <c r="B405">
        <v>1276750800</v>
      </c>
      <c r="C405" s="15">
        <f t="shared" si="39"/>
        <v>40734.208333333336</v>
      </c>
      <c r="D405" s="22" t="str">
        <f t="shared" si="36"/>
        <v>Jul</v>
      </c>
      <c r="E405" s="22">
        <f t="shared" si="40"/>
        <v>2011</v>
      </c>
      <c r="F405" s="19">
        <f t="shared" si="37"/>
        <v>40770.208333333336</v>
      </c>
      <c r="G405" s="17" t="str">
        <f t="shared" si="38"/>
        <v>Aug</v>
      </c>
      <c r="H405" s="17">
        <f t="shared" si="41"/>
        <v>2011</v>
      </c>
      <c r="I405" t="s">
        <v>12</v>
      </c>
      <c r="J405" t="s">
        <v>2043</v>
      </c>
    </row>
    <row r="406" spans="1:10" x14ac:dyDescent="0.3">
      <c r="A406">
        <v>1510639200</v>
      </c>
      <c r="B406">
        <v>1510898400</v>
      </c>
      <c r="C406" s="15">
        <f t="shared" si="39"/>
        <v>43477.25</v>
      </c>
      <c r="D406" s="22" t="str">
        <f t="shared" si="36"/>
        <v>Jan</v>
      </c>
      <c r="E406" s="22">
        <f t="shared" si="40"/>
        <v>2019</v>
      </c>
      <c r="F406" s="19">
        <f t="shared" si="37"/>
        <v>43480.25</v>
      </c>
      <c r="G406" s="17" t="str">
        <f t="shared" si="38"/>
        <v>Jan</v>
      </c>
      <c r="H406" s="17">
        <f t="shared" si="41"/>
        <v>2019</v>
      </c>
      <c r="I406" t="s">
        <v>18</v>
      </c>
      <c r="J406" t="s">
        <v>2043</v>
      </c>
    </row>
    <row r="407" spans="1:10" x14ac:dyDescent="0.3">
      <c r="A407">
        <v>1528088400</v>
      </c>
      <c r="B407">
        <v>1532408400</v>
      </c>
      <c r="C407" s="15">
        <f t="shared" si="39"/>
        <v>43679.208333333328</v>
      </c>
      <c r="D407" s="22" t="str">
        <f t="shared" si="36"/>
        <v>Aug</v>
      </c>
      <c r="E407" s="22">
        <f t="shared" si="40"/>
        <v>2019</v>
      </c>
      <c r="F407" s="19">
        <f t="shared" si="37"/>
        <v>43729.208333333328</v>
      </c>
      <c r="G407" s="17" t="str">
        <f t="shared" si="38"/>
        <v>Sep</v>
      </c>
      <c r="H407" s="17">
        <f t="shared" si="41"/>
        <v>2019</v>
      </c>
      <c r="I407" t="s">
        <v>12</v>
      </c>
      <c r="J407" t="s">
        <v>2043</v>
      </c>
    </row>
    <row r="408" spans="1:10" x14ac:dyDescent="0.3">
      <c r="A408">
        <v>1359525600</v>
      </c>
      <c r="B408">
        <v>1360562400</v>
      </c>
      <c r="C408" s="15">
        <f t="shared" si="39"/>
        <v>41728.25</v>
      </c>
      <c r="D408" s="22" t="str">
        <f t="shared" si="36"/>
        <v>Mar</v>
      </c>
      <c r="E408" s="22">
        <f t="shared" si="40"/>
        <v>2014</v>
      </c>
      <c r="F408" s="19">
        <f t="shared" si="37"/>
        <v>41740.25</v>
      </c>
      <c r="G408" s="17" t="str">
        <f t="shared" si="38"/>
        <v>Apr</v>
      </c>
      <c r="H408" s="17">
        <f t="shared" si="41"/>
        <v>2014</v>
      </c>
      <c r="I408" t="s">
        <v>18</v>
      </c>
      <c r="J408" t="s">
        <v>2045</v>
      </c>
    </row>
    <row r="409" spans="1:10" x14ac:dyDescent="0.3">
      <c r="A409">
        <v>1570942800</v>
      </c>
      <c r="B409">
        <v>1571547600</v>
      </c>
      <c r="C409" s="15">
        <f t="shared" si="39"/>
        <v>44175.208333333328</v>
      </c>
      <c r="D409" s="22" t="str">
        <f t="shared" si="36"/>
        <v>Dec</v>
      </c>
      <c r="E409" s="22">
        <f t="shared" si="40"/>
        <v>2020</v>
      </c>
      <c r="F409" s="19">
        <f t="shared" si="37"/>
        <v>44182.208333333328</v>
      </c>
      <c r="G409" s="17" t="str">
        <f t="shared" si="38"/>
        <v>Dec</v>
      </c>
      <c r="H409" s="17">
        <f t="shared" si="41"/>
        <v>2020</v>
      </c>
      <c r="I409" t="s">
        <v>18</v>
      </c>
      <c r="J409" t="s">
        <v>2043</v>
      </c>
    </row>
    <row r="410" spans="1:10" x14ac:dyDescent="0.3">
      <c r="A410">
        <v>1466398800</v>
      </c>
      <c r="B410">
        <v>1468126800</v>
      </c>
      <c r="C410" s="15">
        <f t="shared" si="39"/>
        <v>42965.208333333328</v>
      </c>
      <c r="D410" s="22" t="str">
        <f t="shared" si="36"/>
        <v>Aug</v>
      </c>
      <c r="E410" s="22">
        <f t="shared" si="40"/>
        <v>2017</v>
      </c>
      <c r="F410" s="19">
        <f t="shared" si="37"/>
        <v>42985.208333333328</v>
      </c>
      <c r="G410" s="17" t="str">
        <f t="shared" si="38"/>
        <v>Sep</v>
      </c>
      <c r="H410" s="17">
        <f t="shared" si="41"/>
        <v>2017</v>
      </c>
      <c r="I410" t="s">
        <v>18</v>
      </c>
      <c r="J410" t="s">
        <v>2045</v>
      </c>
    </row>
    <row r="411" spans="1:10" x14ac:dyDescent="0.3">
      <c r="A411">
        <v>1492491600</v>
      </c>
      <c r="B411">
        <v>1492837200</v>
      </c>
      <c r="C411" s="15">
        <f t="shared" si="39"/>
        <v>43267.208333333328</v>
      </c>
      <c r="D411" s="22" t="str">
        <f t="shared" si="36"/>
        <v>Jun</v>
      </c>
      <c r="E411" s="22">
        <f t="shared" si="40"/>
        <v>2018</v>
      </c>
      <c r="F411" s="19">
        <f t="shared" si="37"/>
        <v>43271.208333333328</v>
      </c>
      <c r="G411" s="17" t="str">
        <f t="shared" si="38"/>
        <v>Jun</v>
      </c>
      <c r="H411" s="17">
        <f t="shared" si="41"/>
        <v>2018</v>
      </c>
      <c r="I411" t="s">
        <v>12</v>
      </c>
      <c r="J411" t="s">
        <v>2039</v>
      </c>
    </row>
    <row r="412" spans="1:10" x14ac:dyDescent="0.3">
      <c r="A412">
        <v>1430197200</v>
      </c>
      <c r="B412">
        <v>1430197200</v>
      </c>
      <c r="C412" s="15">
        <f t="shared" si="39"/>
        <v>42546.208333333328</v>
      </c>
      <c r="D412" s="22" t="str">
        <f t="shared" si="36"/>
        <v>Jun</v>
      </c>
      <c r="E412" s="22">
        <f t="shared" si="40"/>
        <v>2016</v>
      </c>
      <c r="F412" s="19">
        <f t="shared" si="37"/>
        <v>42546.208333333328</v>
      </c>
      <c r="G412" s="17" t="str">
        <f t="shared" si="38"/>
        <v>Jun</v>
      </c>
      <c r="H412" s="17">
        <f t="shared" si="41"/>
        <v>2016</v>
      </c>
      <c r="I412" t="s">
        <v>45</v>
      </c>
      <c r="J412" t="s">
        <v>2054</v>
      </c>
    </row>
    <row r="413" spans="1:10" x14ac:dyDescent="0.3">
      <c r="A413">
        <v>1496034000</v>
      </c>
      <c r="B413">
        <v>1496206800</v>
      </c>
      <c r="C413" s="15">
        <f t="shared" si="39"/>
        <v>43308.208333333328</v>
      </c>
      <c r="D413" s="22" t="str">
        <f t="shared" si="36"/>
        <v>Jul</v>
      </c>
      <c r="E413" s="22">
        <f t="shared" si="40"/>
        <v>2018</v>
      </c>
      <c r="F413" s="19">
        <f t="shared" si="37"/>
        <v>43310.208333333328</v>
      </c>
      <c r="G413" s="17" t="str">
        <f t="shared" si="38"/>
        <v>Jul</v>
      </c>
      <c r="H413" s="17">
        <f t="shared" si="41"/>
        <v>2018</v>
      </c>
      <c r="I413" t="s">
        <v>18</v>
      </c>
      <c r="J413" t="s">
        <v>2043</v>
      </c>
    </row>
    <row r="414" spans="1:10" x14ac:dyDescent="0.3">
      <c r="A414">
        <v>1388728800</v>
      </c>
      <c r="B414">
        <v>1389592800</v>
      </c>
      <c r="C414" s="15">
        <f t="shared" si="39"/>
        <v>42066.25</v>
      </c>
      <c r="D414" s="22" t="str">
        <f t="shared" si="36"/>
        <v>Mar</v>
      </c>
      <c r="E414" s="22">
        <f t="shared" si="40"/>
        <v>2015</v>
      </c>
      <c r="F414" s="19">
        <f t="shared" si="37"/>
        <v>42076.25</v>
      </c>
      <c r="G414" s="17" t="str">
        <f t="shared" si="38"/>
        <v>Mar</v>
      </c>
      <c r="H414" s="17">
        <f t="shared" si="41"/>
        <v>2015</v>
      </c>
      <c r="I414" t="s">
        <v>18</v>
      </c>
      <c r="J414" t="s">
        <v>2051</v>
      </c>
    </row>
    <row r="415" spans="1:10" x14ac:dyDescent="0.3">
      <c r="A415">
        <v>1543298400</v>
      </c>
      <c r="B415">
        <v>1545631200</v>
      </c>
      <c r="C415" s="15">
        <f t="shared" si="39"/>
        <v>43855.25</v>
      </c>
      <c r="D415" s="22" t="str">
        <f t="shared" si="36"/>
        <v>Jan</v>
      </c>
      <c r="E415" s="22">
        <f t="shared" si="40"/>
        <v>2020</v>
      </c>
      <c r="F415" s="19">
        <f t="shared" si="37"/>
        <v>43882.25</v>
      </c>
      <c r="G415" s="17" t="str">
        <f t="shared" si="38"/>
        <v>Feb</v>
      </c>
      <c r="H415" s="17">
        <f t="shared" si="41"/>
        <v>2020</v>
      </c>
      <c r="I415" t="s">
        <v>45</v>
      </c>
      <c r="J415" t="s">
        <v>2045</v>
      </c>
    </row>
    <row r="416" spans="1:10" x14ac:dyDescent="0.3">
      <c r="A416">
        <v>1271739600</v>
      </c>
      <c r="B416">
        <v>1272430800</v>
      </c>
      <c r="C416" s="15">
        <f t="shared" si="39"/>
        <v>40712.208333333336</v>
      </c>
      <c r="D416" s="22" t="str">
        <f t="shared" si="36"/>
        <v>Jun</v>
      </c>
      <c r="E416" s="22">
        <f t="shared" si="40"/>
        <v>2011</v>
      </c>
      <c r="F416" s="19">
        <f t="shared" si="37"/>
        <v>40720.208333333336</v>
      </c>
      <c r="G416" s="17" t="str">
        <f t="shared" si="38"/>
        <v>Jun</v>
      </c>
      <c r="H416" s="17">
        <f t="shared" si="41"/>
        <v>2011</v>
      </c>
      <c r="I416" t="s">
        <v>12</v>
      </c>
      <c r="J416" t="s">
        <v>2037</v>
      </c>
    </row>
    <row r="417" spans="1:10" x14ac:dyDescent="0.3">
      <c r="A417">
        <v>1326434400</v>
      </c>
      <c r="B417">
        <v>1327903200</v>
      </c>
      <c r="C417" s="15">
        <f t="shared" si="39"/>
        <v>41345.25</v>
      </c>
      <c r="D417" s="22" t="str">
        <f t="shared" si="36"/>
        <v>Mar</v>
      </c>
      <c r="E417" s="22">
        <f t="shared" si="40"/>
        <v>2013</v>
      </c>
      <c r="F417" s="19">
        <f t="shared" si="37"/>
        <v>41362.25</v>
      </c>
      <c r="G417" s="17" t="str">
        <f t="shared" si="38"/>
        <v>Mar</v>
      </c>
      <c r="H417" s="17">
        <f t="shared" si="41"/>
        <v>2013</v>
      </c>
      <c r="I417" t="s">
        <v>12</v>
      </c>
      <c r="J417" t="s">
        <v>2043</v>
      </c>
    </row>
    <row r="418" spans="1:10" x14ac:dyDescent="0.3">
      <c r="A418">
        <v>1295244000</v>
      </c>
      <c r="B418">
        <v>1296021600</v>
      </c>
      <c r="C418" s="15">
        <f t="shared" si="39"/>
        <v>40984.25</v>
      </c>
      <c r="D418" s="22" t="str">
        <f t="shared" si="36"/>
        <v>Mar</v>
      </c>
      <c r="E418" s="22">
        <f t="shared" si="40"/>
        <v>2012</v>
      </c>
      <c r="F418" s="19">
        <f t="shared" si="37"/>
        <v>40993.25</v>
      </c>
      <c r="G418" s="17" t="str">
        <f t="shared" si="38"/>
        <v>Mar</v>
      </c>
      <c r="H418" s="17">
        <f t="shared" si="41"/>
        <v>2012</v>
      </c>
      <c r="I418" t="s">
        <v>12</v>
      </c>
      <c r="J418" t="s">
        <v>2045</v>
      </c>
    </row>
    <row r="419" spans="1:10" x14ac:dyDescent="0.3">
      <c r="A419">
        <v>1541221200</v>
      </c>
      <c r="B419">
        <v>1543298400</v>
      </c>
      <c r="C419" s="15">
        <f t="shared" si="39"/>
        <v>43831.208333333328</v>
      </c>
      <c r="D419" s="22" t="str">
        <f t="shared" si="36"/>
        <v>Jan</v>
      </c>
      <c r="E419" s="22">
        <f t="shared" si="40"/>
        <v>2020</v>
      </c>
      <c r="F419" s="19">
        <f t="shared" si="37"/>
        <v>43855.25</v>
      </c>
      <c r="G419" s="17" t="str">
        <f t="shared" si="38"/>
        <v>Jan</v>
      </c>
      <c r="H419" s="17">
        <f t="shared" si="41"/>
        <v>2020</v>
      </c>
      <c r="I419" t="s">
        <v>12</v>
      </c>
      <c r="J419" t="s">
        <v>2043</v>
      </c>
    </row>
    <row r="420" spans="1:10" x14ac:dyDescent="0.3">
      <c r="A420">
        <v>1336280400</v>
      </c>
      <c r="B420">
        <v>1336366800</v>
      </c>
      <c r="C420" s="15">
        <f t="shared" si="39"/>
        <v>41459.208333333336</v>
      </c>
      <c r="D420" s="22" t="str">
        <f t="shared" si="36"/>
        <v>Jul</v>
      </c>
      <c r="E420" s="22">
        <f t="shared" si="40"/>
        <v>2013</v>
      </c>
      <c r="F420" s="19">
        <f t="shared" si="37"/>
        <v>41460.208333333336</v>
      </c>
      <c r="G420" s="17" t="str">
        <f t="shared" si="38"/>
        <v>Jul</v>
      </c>
      <c r="H420" s="17">
        <f t="shared" si="41"/>
        <v>2013</v>
      </c>
      <c r="I420" t="s">
        <v>12</v>
      </c>
      <c r="J420" t="s">
        <v>2045</v>
      </c>
    </row>
    <row r="421" spans="1:10" x14ac:dyDescent="0.3">
      <c r="A421">
        <v>1324533600</v>
      </c>
      <c r="B421">
        <v>1325052000</v>
      </c>
      <c r="C421" s="15">
        <f t="shared" si="39"/>
        <v>41323.25</v>
      </c>
      <c r="D421" s="22" t="str">
        <f t="shared" si="36"/>
        <v>Feb</v>
      </c>
      <c r="E421" s="22">
        <f t="shared" si="40"/>
        <v>2013</v>
      </c>
      <c r="F421" s="19">
        <f t="shared" si="37"/>
        <v>41329.25</v>
      </c>
      <c r="G421" s="17" t="str">
        <f t="shared" si="38"/>
        <v>Feb</v>
      </c>
      <c r="H421" s="17">
        <f t="shared" si="41"/>
        <v>2013</v>
      </c>
      <c r="I421" t="s">
        <v>18</v>
      </c>
      <c r="J421" t="s">
        <v>2041</v>
      </c>
    </row>
    <row r="422" spans="1:10" x14ac:dyDescent="0.3">
      <c r="A422">
        <v>1498366800</v>
      </c>
      <c r="B422">
        <v>1499576400</v>
      </c>
      <c r="C422" s="15">
        <f t="shared" si="39"/>
        <v>43335.208333333328</v>
      </c>
      <c r="D422" s="22" t="str">
        <f t="shared" si="36"/>
        <v>Aug</v>
      </c>
      <c r="E422" s="22">
        <f t="shared" si="40"/>
        <v>2018</v>
      </c>
      <c r="F422" s="19">
        <f t="shared" si="37"/>
        <v>43349.208333333328</v>
      </c>
      <c r="G422" s="17" t="str">
        <f t="shared" si="38"/>
        <v>Sep</v>
      </c>
      <c r="H422" s="17">
        <f t="shared" si="41"/>
        <v>2018</v>
      </c>
      <c r="I422" t="s">
        <v>18</v>
      </c>
      <c r="J422" t="s">
        <v>2043</v>
      </c>
    </row>
    <row r="423" spans="1:10" x14ac:dyDescent="0.3">
      <c r="A423">
        <v>1498712400</v>
      </c>
      <c r="B423">
        <v>1501304400</v>
      </c>
      <c r="C423" s="15">
        <f t="shared" si="39"/>
        <v>43339.208333333328</v>
      </c>
      <c r="D423" s="22" t="str">
        <f t="shared" si="36"/>
        <v>Aug</v>
      </c>
      <c r="E423" s="22">
        <f t="shared" si="40"/>
        <v>2018</v>
      </c>
      <c r="F423" s="19">
        <f t="shared" si="37"/>
        <v>43369.208333333328</v>
      </c>
      <c r="G423" s="17" t="str">
        <f t="shared" si="38"/>
        <v>Sep</v>
      </c>
      <c r="H423" s="17">
        <f t="shared" si="41"/>
        <v>2018</v>
      </c>
      <c r="I423" t="s">
        <v>12</v>
      </c>
      <c r="J423" t="s">
        <v>2041</v>
      </c>
    </row>
    <row r="424" spans="1:10" x14ac:dyDescent="0.3">
      <c r="A424">
        <v>1271480400</v>
      </c>
      <c r="B424">
        <v>1273208400</v>
      </c>
      <c r="C424" s="15">
        <f t="shared" si="39"/>
        <v>40709.208333333336</v>
      </c>
      <c r="D424" s="22" t="str">
        <f t="shared" si="36"/>
        <v>Jun</v>
      </c>
      <c r="E424" s="22">
        <f t="shared" si="40"/>
        <v>2011</v>
      </c>
      <c r="F424" s="19">
        <f t="shared" si="37"/>
        <v>40729.208333333336</v>
      </c>
      <c r="G424" s="17" t="str">
        <f t="shared" si="38"/>
        <v>Jul</v>
      </c>
      <c r="H424" s="17">
        <f t="shared" si="41"/>
        <v>2011</v>
      </c>
      <c r="I424" t="s">
        <v>18</v>
      </c>
      <c r="J424" t="s">
        <v>2043</v>
      </c>
    </row>
    <row r="425" spans="1:10" x14ac:dyDescent="0.3">
      <c r="A425">
        <v>1316667600</v>
      </c>
      <c r="B425">
        <v>1316840400</v>
      </c>
      <c r="C425" s="15">
        <f t="shared" si="39"/>
        <v>41232.208333333336</v>
      </c>
      <c r="D425" s="22" t="str">
        <f t="shared" si="36"/>
        <v>Nov</v>
      </c>
      <c r="E425" s="22">
        <f t="shared" si="40"/>
        <v>2012</v>
      </c>
      <c r="F425" s="19">
        <f t="shared" si="37"/>
        <v>41234.208333333336</v>
      </c>
      <c r="G425" s="17" t="str">
        <f t="shared" si="38"/>
        <v>Nov</v>
      </c>
      <c r="H425" s="17">
        <f t="shared" si="41"/>
        <v>2012</v>
      </c>
      <c r="I425" t="s">
        <v>12</v>
      </c>
      <c r="J425" t="s">
        <v>2037</v>
      </c>
    </row>
    <row r="426" spans="1:10" x14ac:dyDescent="0.3">
      <c r="A426">
        <v>1524027600</v>
      </c>
      <c r="B426">
        <v>1524546000</v>
      </c>
      <c r="C426" s="15">
        <f t="shared" si="39"/>
        <v>43632.208333333328</v>
      </c>
      <c r="D426" s="22" t="str">
        <f t="shared" si="36"/>
        <v>Jun</v>
      </c>
      <c r="E426" s="22">
        <f t="shared" si="40"/>
        <v>2019</v>
      </c>
      <c r="F426" s="19">
        <f t="shared" si="37"/>
        <v>43638.208333333328</v>
      </c>
      <c r="G426" s="17" t="str">
        <f t="shared" si="38"/>
        <v>Jun</v>
      </c>
      <c r="H426" s="17">
        <f t="shared" si="41"/>
        <v>2019</v>
      </c>
      <c r="I426" t="s">
        <v>12</v>
      </c>
      <c r="J426" t="s">
        <v>2039</v>
      </c>
    </row>
    <row r="427" spans="1:10" x14ac:dyDescent="0.3">
      <c r="A427">
        <v>1438059600</v>
      </c>
      <c r="B427">
        <v>1438578000</v>
      </c>
      <c r="C427" s="15">
        <f t="shared" si="39"/>
        <v>42637.208333333328</v>
      </c>
      <c r="D427" s="22" t="str">
        <f t="shared" si="36"/>
        <v>Sep</v>
      </c>
      <c r="E427" s="22">
        <f t="shared" si="40"/>
        <v>2016</v>
      </c>
      <c r="F427" s="19">
        <f t="shared" si="37"/>
        <v>42643.208333333328</v>
      </c>
      <c r="G427" s="17" t="str">
        <f t="shared" si="38"/>
        <v>Sep</v>
      </c>
      <c r="H427" s="17">
        <f t="shared" si="41"/>
        <v>2016</v>
      </c>
      <c r="I427" t="s">
        <v>18</v>
      </c>
      <c r="J427" t="s">
        <v>2058</v>
      </c>
    </row>
    <row r="428" spans="1:10" x14ac:dyDescent="0.3">
      <c r="A428">
        <v>1361944800</v>
      </c>
      <c r="B428">
        <v>1362549600</v>
      </c>
      <c r="C428" s="15">
        <f t="shared" si="39"/>
        <v>41756.25</v>
      </c>
      <c r="D428" s="22" t="str">
        <f t="shared" si="36"/>
        <v>Apr</v>
      </c>
      <c r="E428" s="22">
        <f t="shared" si="40"/>
        <v>2014</v>
      </c>
      <c r="F428" s="19">
        <f t="shared" si="37"/>
        <v>41763.25</v>
      </c>
      <c r="G428" s="17" t="str">
        <f t="shared" si="38"/>
        <v>May</v>
      </c>
      <c r="H428" s="17">
        <f t="shared" si="41"/>
        <v>2014</v>
      </c>
      <c r="I428" t="s">
        <v>18</v>
      </c>
      <c r="J428" t="s">
        <v>2043</v>
      </c>
    </row>
    <row r="429" spans="1:10" x14ac:dyDescent="0.3">
      <c r="A429">
        <v>1410584400</v>
      </c>
      <c r="B429">
        <v>1413349200</v>
      </c>
      <c r="C429" s="15">
        <f t="shared" si="39"/>
        <v>42319.208333333336</v>
      </c>
      <c r="D429" s="22" t="str">
        <f t="shared" si="36"/>
        <v>Nov</v>
      </c>
      <c r="E429" s="22">
        <f t="shared" si="40"/>
        <v>2015</v>
      </c>
      <c r="F429" s="19">
        <f t="shared" si="37"/>
        <v>42351.208333333336</v>
      </c>
      <c r="G429" s="17" t="str">
        <f t="shared" si="38"/>
        <v>Dec</v>
      </c>
      <c r="H429" s="17">
        <f t="shared" si="41"/>
        <v>2015</v>
      </c>
      <c r="I429" t="s">
        <v>18</v>
      </c>
      <c r="J429" t="s">
        <v>2043</v>
      </c>
    </row>
    <row r="430" spans="1:10" x14ac:dyDescent="0.3">
      <c r="A430">
        <v>1297404000</v>
      </c>
      <c r="B430">
        <v>1298008800</v>
      </c>
      <c r="C430" s="15">
        <f t="shared" si="39"/>
        <v>41009.25</v>
      </c>
      <c r="D430" s="22" t="str">
        <f t="shared" si="36"/>
        <v>Apr</v>
      </c>
      <c r="E430" s="22">
        <f t="shared" si="40"/>
        <v>2012</v>
      </c>
      <c r="F430" s="19">
        <f t="shared" si="37"/>
        <v>41016.25</v>
      </c>
      <c r="G430" s="17" t="str">
        <f t="shared" si="38"/>
        <v>Apr</v>
      </c>
      <c r="H430" s="17">
        <f t="shared" si="41"/>
        <v>2012</v>
      </c>
      <c r="I430" t="s">
        <v>12</v>
      </c>
      <c r="J430" t="s">
        <v>2045</v>
      </c>
    </row>
    <row r="431" spans="1:10" x14ac:dyDescent="0.3">
      <c r="A431">
        <v>1392012000</v>
      </c>
      <c r="B431">
        <v>1394427600</v>
      </c>
      <c r="C431" s="15">
        <f t="shared" si="39"/>
        <v>42104.25</v>
      </c>
      <c r="D431" s="22" t="str">
        <f t="shared" si="36"/>
        <v>Apr</v>
      </c>
      <c r="E431" s="22">
        <f t="shared" si="40"/>
        <v>2015</v>
      </c>
      <c r="F431" s="19">
        <f t="shared" si="37"/>
        <v>42132.208333333336</v>
      </c>
      <c r="G431" s="17" t="str">
        <f t="shared" si="38"/>
        <v>May</v>
      </c>
      <c r="H431" s="17">
        <f t="shared" si="41"/>
        <v>2015</v>
      </c>
      <c r="I431" t="s">
        <v>72</v>
      </c>
      <c r="J431" t="s">
        <v>2058</v>
      </c>
    </row>
    <row r="432" spans="1:10" x14ac:dyDescent="0.3">
      <c r="A432">
        <v>1569733200</v>
      </c>
      <c r="B432">
        <v>1572670800</v>
      </c>
      <c r="C432" s="15">
        <f t="shared" si="39"/>
        <v>44161.208333333328</v>
      </c>
      <c r="D432" s="22" t="str">
        <f t="shared" si="36"/>
        <v>Nov</v>
      </c>
      <c r="E432" s="22">
        <f t="shared" si="40"/>
        <v>2020</v>
      </c>
      <c r="F432" s="19">
        <f t="shared" si="37"/>
        <v>44195.208333333328</v>
      </c>
      <c r="G432" s="17" t="str">
        <f t="shared" si="38"/>
        <v>Dec</v>
      </c>
      <c r="H432" s="17">
        <f t="shared" si="41"/>
        <v>2020</v>
      </c>
      <c r="I432" t="s">
        <v>12</v>
      </c>
      <c r="J432" t="s">
        <v>2043</v>
      </c>
    </row>
    <row r="433" spans="1:10" x14ac:dyDescent="0.3">
      <c r="A433">
        <v>1529643600</v>
      </c>
      <c r="B433">
        <v>1531112400</v>
      </c>
      <c r="C433" s="15">
        <f t="shared" si="39"/>
        <v>43697.208333333328</v>
      </c>
      <c r="D433" s="22" t="str">
        <f t="shared" si="36"/>
        <v>Aug</v>
      </c>
      <c r="E433" s="22">
        <f t="shared" si="40"/>
        <v>2019</v>
      </c>
      <c r="F433" s="19">
        <f t="shared" si="37"/>
        <v>43714.208333333328</v>
      </c>
      <c r="G433" s="17" t="str">
        <f t="shared" si="38"/>
        <v>Sep</v>
      </c>
      <c r="H433" s="17">
        <f t="shared" si="41"/>
        <v>2019</v>
      </c>
      <c r="I433" t="s">
        <v>18</v>
      </c>
      <c r="J433" t="s">
        <v>2043</v>
      </c>
    </row>
    <row r="434" spans="1:10" x14ac:dyDescent="0.3">
      <c r="A434">
        <v>1399006800</v>
      </c>
      <c r="B434">
        <v>1400734800</v>
      </c>
      <c r="C434" s="15">
        <f t="shared" si="39"/>
        <v>42185.208333333336</v>
      </c>
      <c r="D434" s="22" t="str">
        <f t="shared" si="36"/>
        <v>Jun</v>
      </c>
      <c r="E434" s="22">
        <f t="shared" si="40"/>
        <v>2015</v>
      </c>
      <c r="F434" s="19">
        <f t="shared" si="37"/>
        <v>42205.208333333336</v>
      </c>
      <c r="G434" s="17" t="str">
        <f t="shared" si="38"/>
        <v>Jul</v>
      </c>
      <c r="H434" s="17">
        <f t="shared" si="41"/>
        <v>2015</v>
      </c>
      <c r="I434" t="s">
        <v>12</v>
      </c>
      <c r="J434" t="s">
        <v>2043</v>
      </c>
    </row>
    <row r="435" spans="1:10" x14ac:dyDescent="0.3">
      <c r="A435">
        <v>1385359200</v>
      </c>
      <c r="B435">
        <v>1386741600</v>
      </c>
      <c r="C435" s="15">
        <f t="shared" si="39"/>
        <v>42027.25</v>
      </c>
      <c r="D435" s="22" t="str">
        <f t="shared" si="36"/>
        <v>Jan</v>
      </c>
      <c r="E435" s="22">
        <f t="shared" si="40"/>
        <v>2015</v>
      </c>
      <c r="F435" s="19">
        <f t="shared" si="37"/>
        <v>42043.25</v>
      </c>
      <c r="G435" s="17" t="str">
        <f t="shared" si="38"/>
        <v>Feb</v>
      </c>
      <c r="H435" s="17">
        <f t="shared" si="41"/>
        <v>2015</v>
      </c>
      <c r="I435" t="s">
        <v>12</v>
      </c>
      <c r="J435" t="s">
        <v>2045</v>
      </c>
    </row>
    <row r="436" spans="1:10" x14ac:dyDescent="0.3">
      <c r="A436">
        <v>1480572000</v>
      </c>
      <c r="B436">
        <v>1481781600</v>
      </c>
      <c r="C436" s="15">
        <f t="shared" si="39"/>
        <v>43129.25</v>
      </c>
      <c r="D436" s="22" t="str">
        <f t="shared" si="36"/>
        <v>Jan</v>
      </c>
      <c r="E436" s="22">
        <f t="shared" si="40"/>
        <v>2018</v>
      </c>
      <c r="F436" s="19">
        <f t="shared" si="37"/>
        <v>43143.25</v>
      </c>
      <c r="G436" s="17" t="str">
        <f t="shared" si="38"/>
        <v>Feb</v>
      </c>
      <c r="H436" s="17">
        <f t="shared" si="41"/>
        <v>2018</v>
      </c>
      <c r="I436" t="s">
        <v>72</v>
      </c>
      <c r="J436" t="s">
        <v>2043</v>
      </c>
    </row>
    <row r="437" spans="1:10" x14ac:dyDescent="0.3">
      <c r="A437">
        <v>1418623200</v>
      </c>
      <c r="B437">
        <v>1419660000</v>
      </c>
      <c r="C437" s="15">
        <f t="shared" si="39"/>
        <v>42412.25</v>
      </c>
      <c r="D437" s="22" t="str">
        <f t="shared" si="36"/>
        <v>Feb</v>
      </c>
      <c r="E437" s="22">
        <f t="shared" si="40"/>
        <v>2016</v>
      </c>
      <c r="F437" s="19">
        <f t="shared" si="37"/>
        <v>42424.25</v>
      </c>
      <c r="G437" s="17" t="str">
        <f t="shared" si="38"/>
        <v>Feb</v>
      </c>
      <c r="H437" s="17">
        <f t="shared" si="41"/>
        <v>2016</v>
      </c>
      <c r="I437" t="s">
        <v>18</v>
      </c>
      <c r="J437" t="s">
        <v>2043</v>
      </c>
    </row>
    <row r="438" spans="1:10" x14ac:dyDescent="0.3">
      <c r="A438">
        <v>1555736400</v>
      </c>
      <c r="B438">
        <v>1555822800</v>
      </c>
      <c r="C438" s="15">
        <f t="shared" si="39"/>
        <v>43999.208333333328</v>
      </c>
      <c r="D438" s="22" t="str">
        <f t="shared" si="36"/>
        <v>Jun</v>
      </c>
      <c r="E438" s="22">
        <f t="shared" si="40"/>
        <v>2020</v>
      </c>
      <c r="F438" s="19">
        <f t="shared" si="37"/>
        <v>44000.208333333328</v>
      </c>
      <c r="G438" s="17" t="str">
        <f t="shared" si="38"/>
        <v>Jun</v>
      </c>
      <c r="H438" s="17">
        <f t="shared" si="41"/>
        <v>2020</v>
      </c>
      <c r="I438" t="s">
        <v>18</v>
      </c>
      <c r="J438" t="s">
        <v>2039</v>
      </c>
    </row>
    <row r="439" spans="1:10" x14ac:dyDescent="0.3">
      <c r="A439">
        <v>1442120400</v>
      </c>
      <c r="B439">
        <v>1442379600</v>
      </c>
      <c r="C439" s="15">
        <f t="shared" si="39"/>
        <v>42684.208333333328</v>
      </c>
      <c r="D439" s="22" t="str">
        <f t="shared" si="36"/>
        <v>Nov</v>
      </c>
      <c r="E439" s="22">
        <f t="shared" si="40"/>
        <v>2016</v>
      </c>
      <c r="F439" s="19">
        <f t="shared" si="37"/>
        <v>42687.208333333328</v>
      </c>
      <c r="G439" s="17" t="str">
        <f t="shared" si="38"/>
        <v>Nov</v>
      </c>
      <c r="H439" s="17">
        <f t="shared" si="41"/>
        <v>2016</v>
      </c>
      <c r="I439" t="s">
        <v>18</v>
      </c>
      <c r="J439" t="s">
        <v>2045</v>
      </c>
    </row>
    <row r="440" spans="1:10" x14ac:dyDescent="0.3">
      <c r="A440">
        <v>1362376800</v>
      </c>
      <c r="B440">
        <v>1364965200</v>
      </c>
      <c r="C440" s="15">
        <f t="shared" si="39"/>
        <v>41761.25</v>
      </c>
      <c r="D440" s="22" t="str">
        <f t="shared" si="36"/>
        <v>May</v>
      </c>
      <c r="E440" s="22">
        <f t="shared" si="40"/>
        <v>2014</v>
      </c>
      <c r="F440" s="19">
        <f t="shared" si="37"/>
        <v>41791.208333333336</v>
      </c>
      <c r="G440" s="17" t="str">
        <f t="shared" si="38"/>
        <v>Jun</v>
      </c>
      <c r="H440" s="17">
        <f t="shared" si="41"/>
        <v>2014</v>
      </c>
      <c r="I440" t="s">
        <v>18</v>
      </c>
      <c r="J440" t="s">
        <v>2043</v>
      </c>
    </row>
    <row r="441" spans="1:10" x14ac:dyDescent="0.3">
      <c r="A441">
        <v>1478408400</v>
      </c>
      <c r="B441">
        <v>1479016800</v>
      </c>
      <c r="C441" s="15">
        <f t="shared" si="39"/>
        <v>43104.208333333328</v>
      </c>
      <c r="D441" s="22" t="str">
        <f t="shared" si="36"/>
        <v>Jan</v>
      </c>
      <c r="E441" s="22">
        <f t="shared" si="40"/>
        <v>2018</v>
      </c>
      <c r="F441" s="19">
        <f t="shared" si="37"/>
        <v>43111.25</v>
      </c>
      <c r="G441" s="17" t="str">
        <f t="shared" si="38"/>
        <v>Jan</v>
      </c>
      <c r="H441" s="17">
        <f t="shared" si="41"/>
        <v>2018</v>
      </c>
      <c r="I441" t="s">
        <v>18</v>
      </c>
      <c r="J441" t="s">
        <v>2045</v>
      </c>
    </row>
    <row r="442" spans="1:10" x14ac:dyDescent="0.3">
      <c r="A442">
        <v>1498798800</v>
      </c>
      <c r="B442">
        <v>1499662800</v>
      </c>
      <c r="C442" s="15">
        <f t="shared" si="39"/>
        <v>43340.208333333328</v>
      </c>
      <c r="D442" s="22" t="str">
        <f t="shared" si="36"/>
        <v>Aug</v>
      </c>
      <c r="E442" s="22">
        <f t="shared" si="40"/>
        <v>2018</v>
      </c>
      <c r="F442" s="19">
        <f t="shared" si="37"/>
        <v>43350.208333333328</v>
      </c>
      <c r="G442" s="17" t="str">
        <f t="shared" si="38"/>
        <v>Sep</v>
      </c>
      <c r="H442" s="17">
        <f t="shared" si="41"/>
        <v>2018</v>
      </c>
      <c r="I442" t="s">
        <v>18</v>
      </c>
      <c r="J442" t="s">
        <v>2045</v>
      </c>
    </row>
    <row r="443" spans="1:10" x14ac:dyDescent="0.3">
      <c r="A443">
        <v>1335416400</v>
      </c>
      <c r="B443">
        <v>1337835600</v>
      </c>
      <c r="C443" s="15">
        <f t="shared" si="39"/>
        <v>41449.208333333336</v>
      </c>
      <c r="D443" s="22" t="str">
        <f t="shared" si="36"/>
        <v>Jun</v>
      </c>
      <c r="E443" s="22">
        <f t="shared" si="40"/>
        <v>2013</v>
      </c>
      <c r="F443" s="19">
        <f t="shared" si="37"/>
        <v>41477.208333333336</v>
      </c>
      <c r="G443" s="17" t="str">
        <f t="shared" si="38"/>
        <v>Jul</v>
      </c>
      <c r="H443" s="17">
        <f t="shared" si="41"/>
        <v>2013</v>
      </c>
      <c r="I443" t="s">
        <v>12</v>
      </c>
      <c r="J443" t="s">
        <v>2041</v>
      </c>
    </row>
    <row r="444" spans="1:10" x14ac:dyDescent="0.3">
      <c r="A444">
        <v>1504328400</v>
      </c>
      <c r="B444">
        <v>1505710800</v>
      </c>
      <c r="C444" s="15">
        <f t="shared" si="39"/>
        <v>43404.208333333328</v>
      </c>
      <c r="D444" s="22" t="str">
        <f t="shared" si="36"/>
        <v>Oct</v>
      </c>
      <c r="E444" s="22">
        <f t="shared" si="40"/>
        <v>2018</v>
      </c>
      <c r="F444" s="19">
        <f t="shared" si="37"/>
        <v>43420.208333333328</v>
      </c>
      <c r="G444" s="17" t="str">
        <f t="shared" si="38"/>
        <v>Nov</v>
      </c>
      <c r="H444" s="17">
        <f t="shared" si="41"/>
        <v>2018</v>
      </c>
      <c r="I444" t="s">
        <v>18</v>
      </c>
      <c r="J444" t="s">
        <v>2043</v>
      </c>
    </row>
    <row r="445" spans="1:10" x14ac:dyDescent="0.3">
      <c r="A445">
        <v>1285822800</v>
      </c>
      <c r="B445">
        <v>1287464400</v>
      </c>
      <c r="C445" s="15">
        <f t="shared" si="39"/>
        <v>40875.208333333336</v>
      </c>
      <c r="D445" s="22" t="str">
        <f t="shared" si="36"/>
        <v>Nov</v>
      </c>
      <c r="E445" s="22">
        <f t="shared" si="40"/>
        <v>2011</v>
      </c>
      <c r="F445" s="19">
        <f t="shared" si="37"/>
        <v>40894.208333333336</v>
      </c>
      <c r="G445" s="17" t="str">
        <f t="shared" si="38"/>
        <v>Dec</v>
      </c>
      <c r="H445" s="17">
        <f t="shared" si="41"/>
        <v>2011</v>
      </c>
      <c r="I445" t="s">
        <v>72</v>
      </c>
      <c r="J445" t="s">
        <v>2043</v>
      </c>
    </row>
    <row r="446" spans="1:10" x14ac:dyDescent="0.3">
      <c r="A446">
        <v>1311483600</v>
      </c>
      <c r="B446">
        <v>1311656400</v>
      </c>
      <c r="C446" s="15">
        <f t="shared" si="39"/>
        <v>41172.208333333336</v>
      </c>
      <c r="D446" s="22" t="str">
        <f t="shared" si="36"/>
        <v>Sep</v>
      </c>
      <c r="E446" s="22">
        <f t="shared" si="40"/>
        <v>2012</v>
      </c>
      <c r="F446" s="19">
        <f t="shared" si="37"/>
        <v>41174.208333333336</v>
      </c>
      <c r="G446" s="17" t="str">
        <f t="shared" si="38"/>
        <v>Sep</v>
      </c>
      <c r="H446" s="17">
        <f t="shared" si="41"/>
        <v>2012</v>
      </c>
      <c r="I446" t="s">
        <v>18</v>
      </c>
      <c r="J446" t="s">
        <v>2039</v>
      </c>
    </row>
    <row r="447" spans="1:10" x14ac:dyDescent="0.3">
      <c r="A447">
        <v>1291356000</v>
      </c>
      <c r="B447">
        <v>1293170400</v>
      </c>
      <c r="C447" s="15">
        <f t="shared" si="39"/>
        <v>40939.25</v>
      </c>
      <c r="D447" s="22" t="str">
        <f t="shared" si="36"/>
        <v>Jan</v>
      </c>
      <c r="E447" s="22">
        <f t="shared" si="40"/>
        <v>2012</v>
      </c>
      <c r="F447" s="19">
        <f t="shared" si="37"/>
        <v>40960.25</v>
      </c>
      <c r="G447" s="17" t="str">
        <f t="shared" si="38"/>
        <v>Feb</v>
      </c>
      <c r="H447" s="17">
        <f t="shared" si="41"/>
        <v>2012</v>
      </c>
      <c r="I447" t="s">
        <v>18</v>
      </c>
      <c r="J447" t="s">
        <v>2043</v>
      </c>
    </row>
    <row r="448" spans="1:10" x14ac:dyDescent="0.3">
      <c r="A448">
        <v>1355810400</v>
      </c>
      <c r="B448">
        <v>1355983200</v>
      </c>
      <c r="C448" s="15">
        <f t="shared" si="39"/>
        <v>41685.25</v>
      </c>
      <c r="D448" s="22" t="str">
        <f t="shared" si="36"/>
        <v>Feb</v>
      </c>
      <c r="E448" s="22">
        <f t="shared" si="40"/>
        <v>2014</v>
      </c>
      <c r="F448" s="19">
        <f t="shared" si="37"/>
        <v>41687.25</v>
      </c>
      <c r="G448" s="17" t="str">
        <f t="shared" si="38"/>
        <v>Feb</v>
      </c>
      <c r="H448" s="17">
        <f t="shared" si="41"/>
        <v>2014</v>
      </c>
      <c r="I448" t="s">
        <v>12</v>
      </c>
      <c r="J448" t="s">
        <v>2041</v>
      </c>
    </row>
    <row r="449" spans="1:10" x14ac:dyDescent="0.3">
      <c r="A449">
        <v>1513663200</v>
      </c>
      <c r="B449">
        <v>1515045600</v>
      </c>
      <c r="C449" s="15">
        <f t="shared" si="39"/>
        <v>43512.25</v>
      </c>
      <c r="D449" s="22" t="str">
        <f t="shared" si="36"/>
        <v>Feb</v>
      </c>
      <c r="E449" s="22">
        <f t="shared" si="40"/>
        <v>2019</v>
      </c>
      <c r="F449" s="19">
        <f t="shared" si="37"/>
        <v>43528.25</v>
      </c>
      <c r="G449" s="17" t="str">
        <f t="shared" si="38"/>
        <v>Mar</v>
      </c>
      <c r="H449" s="17">
        <f t="shared" si="41"/>
        <v>2019</v>
      </c>
      <c r="I449" t="s">
        <v>72</v>
      </c>
      <c r="J449" t="s">
        <v>2045</v>
      </c>
    </row>
    <row r="450" spans="1:10" x14ac:dyDescent="0.3">
      <c r="A450">
        <v>1365915600</v>
      </c>
      <c r="B450">
        <v>1366088400</v>
      </c>
      <c r="C450" s="15">
        <f t="shared" si="39"/>
        <v>41802.208333333336</v>
      </c>
      <c r="D450" s="22" t="str">
        <f t="shared" ref="D450:D513" si="42">TEXT(C450,"mmm")</f>
        <v>Jun</v>
      </c>
      <c r="E450" s="22">
        <f t="shared" si="40"/>
        <v>2014</v>
      </c>
      <c r="F450" s="19">
        <f t="shared" ref="F450:F513" si="43">(((B450/60)/60)/24)+DATE(1970,15,1)</f>
        <v>41804.208333333336</v>
      </c>
      <c r="G450" s="17" t="str">
        <f t="shared" ref="G450:G513" si="44">TEXT(F450,"mmm")</f>
        <v>Jun</v>
      </c>
      <c r="H450" s="17">
        <f t="shared" si="41"/>
        <v>2014</v>
      </c>
      <c r="I450" t="s">
        <v>12</v>
      </c>
      <c r="J450" t="s">
        <v>2054</v>
      </c>
    </row>
    <row r="451" spans="1:10" x14ac:dyDescent="0.3">
      <c r="A451">
        <v>1551852000</v>
      </c>
      <c r="B451">
        <v>1553317200</v>
      </c>
      <c r="C451" s="15">
        <f t="shared" ref="C451:C514" si="45">(((A451/60)/60)/24)+DATE(1970,15,1)</f>
        <v>43954.25</v>
      </c>
      <c r="D451" s="22" t="str">
        <f t="shared" si="42"/>
        <v>May</v>
      </c>
      <c r="E451" s="22">
        <f t="shared" ref="E451:E514" si="46">YEAR(C451)</f>
        <v>2020</v>
      </c>
      <c r="F451" s="19">
        <f t="shared" si="43"/>
        <v>43971.208333333328</v>
      </c>
      <c r="G451" s="17" t="str">
        <f t="shared" si="44"/>
        <v>May</v>
      </c>
      <c r="H451" s="17">
        <f t="shared" ref="H451:H514" si="47">YEAR(F451)</f>
        <v>2020</v>
      </c>
      <c r="I451" t="s">
        <v>18</v>
      </c>
      <c r="J451" t="s">
        <v>2054</v>
      </c>
    </row>
    <row r="452" spans="1:10" x14ac:dyDescent="0.3">
      <c r="A452">
        <v>1540098000</v>
      </c>
      <c r="B452">
        <v>1542088800</v>
      </c>
      <c r="C452" s="15">
        <f t="shared" si="45"/>
        <v>43818.208333333328</v>
      </c>
      <c r="D452" s="22" t="str">
        <f t="shared" si="42"/>
        <v>Dec</v>
      </c>
      <c r="E452" s="22">
        <f t="shared" si="46"/>
        <v>2019</v>
      </c>
      <c r="F452" s="19">
        <f t="shared" si="43"/>
        <v>43841.25</v>
      </c>
      <c r="G452" s="17" t="str">
        <f t="shared" si="44"/>
        <v>Jan</v>
      </c>
      <c r="H452" s="17">
        <f t="shared" si="47"/>
        <v>2020</v>
      </c>
      <c r="I452" t="s">
        <v>12</v>
      </c>
      <c r="J452" t="s">
        <v>2045</v>
      </c>
    </row>
    <row r="453" spans="1:10" x14ac:dyDescent="0.3">
      <c r="A453">
        <v>1500440400</v>
      </c>
      <c r="B453">
        <v>1503118800</v>
      </c>
      <c r="C453" s="15">
        <f t="shared" si="45"/>
        <v>43359.208333333328</v>
      </c>
      <c r="D453" s="22" t="str">
        <f t="shared" si="42"/>
        <v>Sep</v>
      </c>
      <c r="E453" s="22">
        <f t="shared" si="46"/>
        <v>2018</v>
      </c>
      <c r="F453" s="19">
        <f t="shared" si="43"/>
        <v>43390.208333333328</v>
      </c>
      <c r="G453" s="17" t="str">
        <f t="shared" si="44"/>
        <v>Oct</v>
      </c>
      <c r="H453" s="17">
        <f t="shared" si="47"/>
        <v>2018</v>
      </c>
      <c r="I453" t="s">
        <v>18</v>
      </c>
      <c r="J453" t="s">
        <v>2039</v>
      </c>
    </row>
    <row r="454" spans="1:10" x14ac:dyDescent="0.3">
      <c r="A454">
        <v>1278392400</v>
      </c>
      <c r="B454">
        <v>1278478800</v>
      </c>
      <c r="C454" s="15">
        <f t="shared" si="45"/>
        <v>40789.208333333336</v>
      </c>
      <c r="D454" s="22" t="str">
        <f t="shared" si="42"/>
        <v>Sep</v>
      </c>
      <c r="E454" s="22">
        <f t="shared" si="46"/>
        <v>2011</v>
      </c>
      <c r="F454" s="19">
        <f t="shared" si="43"/>
        <v>40790.208333333336</v>
      </c>
      <c r="G454" s="17" t="str">
        <f t="shared" si="44"/>
        <v>Sep</v>
      </c>
      <c r="H454" s="17">
        <f t="shared" si="47"/>
        <v>2011</v>
      </c>
      <c r="I454" t="s">
        <v>12</v>
      </c>
      <c r="J454" t="s">
        <v>2045</v>
      </c>
    </row>
    <row r="455" spans="1:10" x14ac:dyDescent="0.3">
      <c r="A455">
        <v>1480572000</v>
      </c>
      <c r="B455">
        <v>1484114400</v>
      </c>
      <c r="C455" s="15">
        <f t="shared" si="45"/>
        <v>43129.25</v>
      </c>
      <c r="D455" s="22" t="str">
        <f t="shared" si="42"/>
        <v>Jan</v>
      </c>
      <c r="E455" s="22">
        <f t="shared" si="46"/>
        <v>2018</v>
      </c>
      <c r="F455" s="19">
        <f t="shared" si="43"/>
        <v>43170.25</v>
      </c>
      <c r="G455" s="17" t="str">
        <f t="shared" si="44"/>
        <v>Mar</v>
      </c>
      <c r="H455" s="17">
        <f t="shared" si="47"/>
        <v>2018</v>
      </c>
      <c r="I455" t="s">
        <v>12</v>
      </c>
      <c r="J455" t="s">
        <v>2045</v>
      </c>
    </row>
    <row r="456" spans="1:10" x14ac:dyDescent="0.3">
      <c r="A456">
        <v>1382331600</v>
      </c>
      <c r="B456">
        <v>1385445600</v>
      </c>
      <c r="C456" s="15">
        <f t="shared" si="45"/>
        <v>41992.208333333336</v>
      </c>
      <c r="D456" s="22" t="str">
        <f t="shared" si="42"/>
        <v>Dec</v>
      </c>
      <c r="E456" s="22">
        <f t="shared" si="46"/>
        <v>2014</v>
      </c>
      <c r="F456" s="19">
        <f t="shared" si="43"/>
        <v>42028.25</v>
      </c>
      <c r="G456" s="17" t="str">
        <f t="shared" si="44"/>
        <v>Jan</v>
      </c>
      <c r="H456" s="17">
        <f t="shared" si="47"/>
        <v>2015</v>
      </c>
      <c r="I456" t="s">
        <v>12</v>
      </c>
      <c r="J456" t="s">
        <v>2045</v>
      </c>
    </row>
    <row r="457" spans="1:10" x14ac:dyDescent="0.3">
      <c r="A457">
        <v>1316754000</v>
      </c>
      <c r="B457">
        <v>1318741200</v>
      </c>
      <c r="C457" s="15">
        <f t="shared" si="45"/>
        <v>41233.208333333336</v>
      </c>
      <c r="D457" s="22" t="str">
        <f t="shared" si="42"/>
        <v>Nov</v>
      </c>
      <c r="E457" s="22">
        <f t="shared" si="46"/>
        <v>2012</v>
      </c>
      <c r="F457" s="19">
        <f t="shared" si="43"/>
        <v>41256.208333333336</v>
      </c>
      <c r="G457" s="17" t="str">
        <f t="shared" si="44"/>
        <v>Dec</v>
      </c>
      <c r="H457" s="17">
        <f t="shared" si="47"/>
        <v>2012</v>
      </c>
      <c r="I457" t="s">
        <v>18</v>
      </c>
      <c r="J457" t="s">
        <v>2043</v>
      </c>
    </row>
    <row r="458" spans="1:10" x14ac:dyDescent="0.3">
      <c r="A458">
        <v>1518242400</v>
      </c>
      <c r="B458">
        <v>1518242400</v>
      </c>
      <c r="C458" s="15">
        <f t="shared" si="45"/>
        <v>43565.25</v>
      </c>
      <c r="D458" s="22" t="str">
        <f t="shared" si="42"/>
        <v>Apr</v>
      </c>
      <c r="E458" s="22">
        <f t="shared" si="46"/>
        <v>2019</v>
      </c>
      <c r="F458" s="19">
        <f t="shared" si="43"/>
        <v>43565.25</v>
      </c>
      <c r="G458" s="17" t="str">
        <f t="shared" si="44"/>
        <v>Apr</v>
      </c>
      <c r="H458" s="17">
        <f t="shared" si="47"/>
        <v>2019</v>
      </c>
      <c r="I458" t="s">
        <v>18</v>
      </c>
      <c r="J458" t="s">
        <v>2039</v>
      </c>
    </row>
    <row r="459" spans="1:10" x14ac:dyDescent="0.3">
      <c r="A459">
        <v>1476421200</v>
      </c>
      <c r="B459">
        <v>1476594000</v>
      </c>
      <c r="C459" s="15">
        <f t="shared" si="45"/>
        <v>43081.208333333328</v>
      </c>
      <c r="D459" s="22" t="str">
        <f t="shared" si="42"/>
        <v>Dec</v>
      </c>
      <c r="E459" s="22">
        <f t="shared" si="46"/>
        <v>2017</v>
      </c>
      <c r="F459" s="19">
        <f t="shared" si="43"/>
        <v>43083.208333333328</v>
      </c>
      <c r="G459" s="17" t="str">
        <f t="shared" si="44"/>
        <v>Dec</v>
      </c>
      <c r="H459" s="17">
        <f t="shared" si="47"/>
        <v>2017</v>
      </c>
      <c r="I459" t="s">
        <v>12</v>
      </c>
      <c r="J459" t="s">
        <v>2043</v>
      </c>
    </row>
    <row r="460" spans="1:10" x14ac:dyDescent="0.3">
      <c r="A460">
        <v>1269752400</v>
      </c>
      <c r="B460">
        <v>1273554000</v>
      </c>
      <c r="C460" s="15">
        <f t="shared" si="45"/>
        <v>40689.208333333336</v>
      </c>
      <c r="D460" s="22" t="str">
        <f t="shared" si="42"/>
        <v>May</v>
      </c>
      <c r="E460" s="22">
        <f t="shared" si="46"/>
        <v>2011</v>
      </c>
      <c r="F460" s="19">
        <f t="shared" si="43"/>
        <v>40733.208333333336</v>
      </c>
      <c r="G460" s="17" t="str">
        <f t="shared" si="44"/>
        <v>Jul</v>
      </c>
      <c r="H460" s="17">
        <f t="shared" si="47"/>
        <v>2011</v>
      </c>
      <c r="I460" t="s">
        <v>18</v>
      </c>
      <c r="J460" t="s">
        <v>2043</v>
      </c>
    </row>
    <row r="461" spans="1:10" x14ac:dyDescent="0.3">
      <c r="A461">
        <v>1419746400</v>
      </c>
      <c r="B461">
        <v>1421906400</v>
      </c>
      <c r="C461" s="15">
        <f t="shared" si="45"/>
        <v>42425.25</v>
      </c>
      <c r="D461" s="22" t="str">
        <f t="shared" si="42"/>
        <v>Feb</v>
      </c>
      <c r="E461" s="22">
        <f t="shared" si="46"/>
        <v>2016</v>
      </c>
      <c r="F461" s="19">
        <f t="shared" si="43"/>
        <v>42450.25</v>
      </c>
      <c r="G461" s="17" t="str">
        <f t="shared" si="44"/>
        <v>Mar</v>
      </c>
      <c r="H461" s="17">
        <f t="shared" si="47"/>
        <v>2016</v>
      </c>
      <c r="I461" t="s">
        <v>12</v>
      </c>
      <c r="J461" t="s">
        <v>2045</v>
      </c>
    </row>
    <row r="462" spans="1:10" x14ac:dyDescent="0.3">
      <c r="A462">
        <v>1281330000</v>
      </c>
      <c r="B462">
        <v>1281589200</v>
      </c>
      <c r="C462" s="15">
        <f t="shared" si="45"/>
        <v>40823.208333333336</v>
      </c>
      <c r="D462" s="22" t="str">
        <f t="shared" si="42"/>
        <v>Oct</v>
      </c>
      <c r="E462" s="22">
        <f t="shared" si="46"/>
        <v>2011</v>
      </c>
      <c r="F462" s="19">
        <f t="shared" si="43"/>
        <v>40826.208333333336</v>
      </c>
      <c r="G462" s="17" t="str">
        <f t="shared" si="44"/>
        <v>Oct</v>
      </c>
      <c r="H462" s="17">
        <f t="shared" si="47"/>
        <v>2011</v>
      </c>
      <c r="I462" t="s">
        <v>18</v>
      </c>
      <c r="J462" t="s">
        <v>2043</v>
      </c>
    </row>
    <row r="463" spans="1:10" x14ac:dyDescent="0.3">
      <c r="A463">
        <v>1398661200</v>
      </c>
      <c r="B463">
        <v>1400389200</v>
      </c>
      <c r="C463" s="15">
        <f t="shared" si="45"/>
        <v>42181.208333333336</v>
      </c>
      <c r="D463" s="22" t="str">
        <f t="shared" si="42"/>
        <v>Jun</v>
      </c>
      <c r="E463" s="22">
        <f t="shared" si="46"/>
        <v>2015</v>
      </c>
      <c r="F463" s="19">
        <f t="shared" si="43"/>
        <v>42201.208333333336</v>
      </c>
      <c r="G463" s="17" t="str">
        <f t="shared" si="44"/>
        <v>Jul</v>
      </c>
      <c r="H463" s="17">
        <f t="shared" si="47"/>
        <v>2015</v>
      </c>
      <c r="I463" t="s">
        <v>18</v>
      </c>
      <c r="J463" t="s">
        <v>2045</v>
      </c>
    </row>
    <row r="464" spans="1:10" x14ac:dyDescent="0.3">
      <c r="A464">
        <v>1359525600</v>
      </c>
      <c r="B464">
        <v>1362808800</v>
      </c>
      <c r="C464" s="15">
        <f t="shared" si="45"/>
        <v>41728.25</v>
      </c>
      <c r="D464" s="22" t="str">
        <f t="shared" si="42"/>
        <v>Mar</v>
      </c>
      <c r="E464" s="22">
        <f t="shared" si="46"/>
        <v>2014</v>
      </c>
      <c r="F464" s="19">
        <f t="shared" si="43"/>
        <v>41766.25</v>
      </c>
      <c r="G464" s="17" t="str">
        <f t="shared" si="44"/>
        <v>May</v>
      </c>
      <c r="H464" s="17">
        <f t="shared" si="47"/>
        <v>2014</v>
      </c>
      <c r="I464" t="s">
        <v>12</v>
      </c>
      <c r="J464" t="s">
        <v>2054</v>
      </c>
    </row>
    <row r="465" spans="1:10" x14ac:dyDescent="0.3">
      <c r="A465">
        <v>1388469600</v>
      </c>
      <c r="B465">
        <v>1388815200</v>
      </c>
      <c r="C465" s="15">
        <f t="shared" si="45"/>
        <v>42063.25</v>
      </c>
      <c r="D465" s="22" t="str">
        <f t="shared" si="42"/>
        <v>Feb</v>
      </c>
      <c r="E465" s="22">
        <f t="shared" si="46"/>
        <v>2015</v>
      </c>
      <c r="F465" s="19">
        <f t="shared" si="43"/>
        <v>42067.25</v>
      </c>
      <c r="G465" s="17" t="str">
        <f t="shared" si="44"/>
        <v>Mar</v>
      </c>
      <c r="H465" s="17">
        <f t="shared" si="47"/>
        <v>2015</v>
      </c>
      <c r="I465" t="s">
        <v>18</v>
      </c>
      <c r="J465" t="s">
        <v>2045</v>
      </c>
    </row>
    <row r="466" spans="1:10" x14ac:dyDescent="0.3">
      <c r="A466">
        <v>1518328800</v>
      </c>
      <c r="B466">
        <v>1519538400</v>
      </c>
      <c r="C466" s="15">
        <f t="shared" si="45"/>
        <v>43566.25</v>
      </c>
      <c r="D466" s="22" t="str">
        <f t="shared" si="42"/>
        <v>Apr</v>
      </c>
      <c r="E466" s="22">
        <f t="shared" si="46"/>
        <v>2019</v>
      </c>
      <c r="F466" s="19">
        <f t="shared" si="43"/>
        <v>43580.25</v>
      </c>
      <c r="G466" s="17" t="str">
        <f t="shared" si="44"/>
        <v>Apr</v>
      </c>
      <c r="H466" s="17">
        <f t="shared" si="47"/>
        <v>2019</v>
      </c>
      <c r="I466" t="s">
        <v>18</v>
      </c>
      <c r="J466" t="s">
        <v>2043</v>
      </c>
    </row>
    <row r="467" spans="1:10" x14ac:dyDescent="0.3">
      <c r="A467">
        <v>1517032800</v>
      </c>
      <c r="B467">
        <v>1517810400</v>
      </c>
      <c r="C467" s="15">
        <f t="shared" si="45"/>
        <v>43551.25</v>
      </c>
      <c r="D467" s="22" t="str">
        <f t="shared" si="42"/>
        <v>Mar</v>
      </c>
      <c r="E467" s="22">
        <f t="shared" si="46"/>
        <v>2019</v>
      </c>
      <c r="F467" s="19">
        <f t="shared" si="43"/>
        <v>43560.25</v>
      </c>
      <c r="G467" s="17" t="str">
        <f t="shared" si="44"/>
        <v>Apr</v>
      </c>
      <c r="H467" s="17">
        <f t="shared" si="47"/>
        <v>2019</v>
      </c>
      <c r="I467" t="s">
        <v>18</v>
      </c>
      <c r="J467" t="s">
        <v>2051</v>
      </c>
    </row>
    <row r="468" spans="1:10" x14ac:dyDescent="0.3">
      <c r="A468">
        <v>1368594000</v>
      </c>
      <c r="B468">
        <v>1370581200</v>
      </c>
      <c r="C468" s="15">
        <f t="shared" si="45"/>
        <v>41833.208333333336</v>
      </c>
      <c r="D468" s="22" t="str">
        <f t="shared" si="42"/>
        <v>Jul</v>
      </c>
      <c r="E468" s="22">
        <f t="shared" si="46"/>
        <v>2014</v>
      </c>
      <c r="F468" s="19">
        <f t="shared" si="43"/>
        <v>41856.208333333336</v>
      </c>
      <c r="G468" s="17" t="str">
        <f t="shared" si="44"/>
        <v>Aug</v>
      </c>
      <c r="H468" s="17">
        <f t="shared" si="47"/>
        <v>2014</v>
      </c>
      <c r="I468" t="s">
        <v>18</v>
      </c>
      <c r="J468" t="s">
        <v>2041</v>
      </c>
    </row>
    <row r="469" spans="1:10" x14ac:dyDescent="0.3">
      <c r="A469">
        <v>1448258400</v>
      </c>
      <c r="B469">
        <v>1448863200</v>
      </c>
      <c r="C469" s="15">
        <f t="shared" si="45"/>
        <v>42755.25</v>
      </c>
      <c r="D469" s="22" t="str">
        <f t="shared" si="42"/>
        <v>Jan</v>
      </c>
      <c r="E469" s="22">
        <f t="shared" si="46"/>
        <v>2017</v>
      </c>
      <c r="F469" s="19">
        <f t="shared" si="43"/>
        <v>42762.25</v>
      </c>
      <c r="G469" s="17" t="str">
        <f t="shared" si="44"/>
        <v>Jan</v>
      </c>
      <c r="H469" s="17">
        <f t="shared" si="47"/>
        <v>2017</v>
      </c>
      <c r="I469" t="s">
        <v>18</v>
      </c>
      <c r="J469" t="s">
        <v>2041</v>
      </c>
    </row>
    <row r="470" spans="1:10" x14ac:dyDescent="0.3">
      <c r="A470">
        <v>1555218000</v>
      </c>
      <c r="B470">
        <v>1556600400</v>
      </c>
      <c r="C470" s="15">
        <f t="shared" si="45"/>
        <v>43993.208333333328</v>
      </c>
      <c r="D470" s="22" t="str">
        <f t="shared" si="42"/>
        <v>Jun</v>
      </c>
      <c r="E470" s="22">
        <f t="shared" si="46"/>
        <v>2020</v>
      </c>
      <c r="F470" s="19">
        <f t="shared" si="43"/>
        <v>44009.208333333328</v>
      </c>
      <c r="G470" s="17" t="str">
        <f t="shared" si="44"/>
        <v>Jun</v>
      </c>
      <c r="H470" s="17">
        <f t="shared" si="47"/>
        <v>2020</v>
      </c>
      <c r="I470" t="s">
        <v>12</v>
      </c>
      <c r="J470" t="s">
        <v>2043</v>
      </c>
    </row>
    <row r="471" spans="1:10" x14ac:dyDescent="0.3">
      <c r="A471">
        <v>1431925200</v>
      </c>
      <c r="B471">
        <v>1432098000</v>
      </c>
      <c r="C471" s="15">
        <f t="shared" si="45"/>
        <v>42566.208333333328</v>
      </c>
      <c r="D471" s="22" t="str">
        <f t="shared" si="42"/>
        <v>Jul</v>
      </c>
      <c r="E471" s="22">
        <f t="shared" si="46"/>
        <v>2016</v>
      </c>
      <c r="F471" s="19">
        <f t="shared" si="43"/>
        <v>42568.208333333328</v>
      </c>
      <c r="G471" s="17" t="str">
        <f t="shared" si="44"/>
        <v>Jul</v>
      </c>
      <c r="H471" s="17">
        <f t="shared" si="47"/>
        <v>2016</v>
      </c>
      <c r="I471" t="s">
        <v>18</v>
      </c>
      <c r="J471" t="s">
        <v>2045</v>
      </c>
    </row>
    <row r="472" spans="1:10" x14ac:dyDescent="0.3">
      <c r="A472">
        <v>1481522400</v>
      </c>
      <c r="B472">
        <v>1482127200</v>
      </c>
      <c r="C472" s="15">
        <f t="shared" si="45"/>
        <v>43140.25</v>
      </c>
      <c r="D472" s="22" t="str">
        <f t="shared" si="42"/>
        <v>Feb</v>
      </c>
      <c r="E472" s="22">
        <f t="shared" si="46"/>
        <v>2018</v>
      </c>
      <c r="F472" s="19">
        <f t="shared" si="43"/>
        <v>43147.25</v>
      </c>
      <c r="G472" s="17" t="str">
        <f t="shared" si="44"/>
        <v>Feb</v>
      </c>
      <c r="H472" s="17">
        <f t="shared" si="47"/>
        <v>2018</v>
      </c>
      <c r="I472" t="s">
        <v>18</v>
      </c>
      <c r="J472" t="s">
        <v>2041</v>
      </c>
    </row>
    <row r="473" spans="1:10" x14ac:dyDescent="0.3">
      <c r="A473">
        <v>1335934800</v>
      </c>
      <c r="B473">
        <v>1335934800</v>
      </c>
      <c r="C473" s="15">
        <f t="shared" si="45"/>
        <v>41455.208333333336</v>
      </c>
      <c r="D473" s="22" t="str">
        <f t="shared" si="42"/>
        <v>Jun</v>
      </c>
      <c r="E473" s="22">
        <f t="shared" si="46"/>
        <v>2013</v>
      </c>
      <c r="F473" s="19">
        <f t="shared" si="43"/>
        <v>41455.208333333336</v>
      </c>
      <c r="G473" s="17" t="str">
        <f t="shared" si="44"/>
        <v>Jun</v>
      </c>
      <c r="H473" s="17">
        <f t="shared" si="47"/>
        <v>2013</v>
      </c>
      <c r="I473" t="s">
        <v>18</v>
      </c>
      <c r="J473" t="s">
        <v>2037</v>
      </c>
    </row>
    <row r="474" spans="1:10" x14ac:dyDescent="0.3">
      <c r="A474">
        <v>1552280400</v>
      </c>
      <c r="B474">
        <v>1556946000</v>
      </c>
      <c r="C474" s="15">
        <f t="shared" si="45"/>
        <v>43959.208333333328</v>
      </c>
      <c r="D474" s="22" t="str">
        <f t="shared" si="42"/>
        <v>May</v>
      </c>
      <c r="E474" s="22">
        <f t="shared" si="46"/>
        <v>2020</v>
      </c>
      <c r="F474" s="19">
        <f t="shared" si="43"/>
        <v>44013.208333333328</v>
      </c>
      <c r="G474" s="17" t="str">
        <f t="shared" si="44"/>
        <v>Jul</v>
      </c>
      <c r="H474" s="17">
        <f t="shared" si="47"/>
        <v>2020</v>
      </c>
      <c r="I474" t="s">
        <v>12</v>
      </c>
      <c r="J474" t="s">
        <v>2039</v>
      </c>
    </row>
    <row r="475" spans="1:10" x14ac:dyDescent="0.3">
      <c r="A475">
        <v>1529989200</v>
      </c>
      <c r="B475">
        <v>1530075600</v>
      </c>
      <c r="C475" s="15">
        <f t="shared" si="45"/>
        <v>43701.208333333328</v>
      </c>
      <c r="D475" s="22" t="str">
        <f t="shared" si="42"/>
        <v>Aug</v>
      </c>
      <c r="E475" s="22">
        <f t="shared" si="46"/>
        <v>2019</v>
      </c>
      <c r="F475" s="19">
        <f t="shared" si="43"/>
        <v>43702.208333333328</v>
      </c>
      <c r="G475" s="17" t="str">
        <f t="shared" si="44"/>
        <v>Aug</v>
      </c>
      <c r="H475" s="17">
        <f t="shared" si="47"/>
        <v>2019</v>
      </c>
      <c r="I475" t="s">
        <v>18</v>
      </c>
      <c r="J475" t="s">
        <v>2039</v>
      </c>
    </row>
    <row r="476" spans="1:10" x14ac:dyDescent="0.3">
      <c r="A476">
        <v>1418709600</v>
      </c>
      <c r="B476">
        <v>1418796000</v>
      </c>
      <c r="C476" s="15">
        <f t="shared" si="45"/>
        <v>42413.25</v>
      </c>
      <c r="D476" s="22" t="str">
        <f t="shared" si="42"/>
        <v>Feb</v>
      </c>
      <c r="E476" s="22">
        <f t="shared" si="46"/>
        <v>2016</v>
      </c>
      <c r="F476" s="19">
        <f t="shared" si="43"/>
        <v>42414.25</v>
      </c>
      <c r="G476" s="17" t="str">
        <f t="shared" si="44"/>
        <v>Feb</v>
      </c>
      <c r="H476" s="17">
        <f t="shared" si="47"/>
        <v>2016</v>
      </c>
      <c r="I476" t="s">
        <v>18</v>
      </c>
      <c r="J476" t="s">
        <v>2045</v>
      </c>
    </row>
    <row r="477" spans="1:10" x14ac:dyDescent="0.3">
      <c r="A477">
        <v>1372136400</v>
      </c>
      <c r="B477">
        <v>1372482000</v>
      </c>
      <c r="C477" s="15">
        <f t="shared" si="45"/>
        <v>41874.208333333336</v>
      </c>
      <c r="D477" s="22" t="str">
        <f t="shared" si="42"/>
        <v>Aug</v>
      </c>
      <c r="E477" s="22">
        <f t="shared" si="46"/>
        <v>2014</v>
      </c>
      <c r="F477" s="19">
        <f t="shared" si="43"/>
        <v>41878.208333333336</v>
      </c>
      <c r="G477" s="17" t="str">
        <f t="shared" si="44"/>
        <v>Aug</v>
      </c>
      <c r="H477" s="17">
        <f t="shared" si="47"/>
        <v>2014</v>
      </c>
      <c r="I477" t="s">
        <v>18</v>
      </c>
      <c r="J477" t="s">
        <v>2051</v>
      </c>
    </row>
    <row r="478" spans="1:10" x14ac:dyDescent="0.3">
      <c r="A478">
        <v>1533877200</v>
      </c>
      <c r="B478">
        <v>1534395600</v>
      </c>
      <c r="C478" s="15">
        <f t="shared" si="45"/>
        <v>43746.208333333328</v>
      </c>
      <c r="D478" s="22" t="str">
        <f t="shared" si="42"/>
        <v>Oct</v>
      </c>
      <c r="E478" s="22">
        <f t="shared" si="46"/>
        <v>2019</v>
      </c>
      <c r="F478" s="19">
        <f t="shared" si="43"/>
        <v>43752.208333333328</v>
      </c>
      <c r="G478" s="17" t="str">
        <f t="shared" si="44"/>
        <v>Oct</v>
      </c>
      <c r="H478" s="17">
        <f t="shared" si="47"/>
        <v>2019</v>
      </c>
      <c r="I478" t="s">
        <v>12</v>
      </c>
      <c r="J478" t="s">
        <v>2051</v>
      </c>
    </row>
    <row r="479" spans="1:10" x14ac:dyDescent="0.3">
      <c r="A479">
        <v>1309064400</v>
      </c>
      <c r="B479">
        <v>1311397200</v>
      </c>
      <c r="C479" s="15">
        <f t="shared" si="45"/>
        <v>41144.208333333336</v>
      </c>
      <c r="D479" s="22" t="str">
        <f t="shared" si="42"/>
        <v>Aug</v>
      </c>
      <c r="E479" s="22">
        <f t="shared" si="46"/>
        <v>2012</v>
      </c>
      <c r="F479" s="19">
        <f t="shared" si="43"/>
        <v>41171.208333333336</v>
      </c>
      <c r="G479" s="17" t="str">
        <f t="shared" si="44"/>
        <v>Sep</v>
      </c>
      <c r="H479" s="17">
        <f t="shared" si="47"/>
        <v>2012</v>
      </c>
      <c r="I479" t="s">
        <v>12</v>
      </c>
      <c r="J479" t="s">
        <v>2045</v>
      </c>
    </row>
    <row r="480" spans="1:10" x14ac:dyDescent="0.3">
      <c r="A480">
        <v>1425877200</v>
      </c>
      <c r="B480">
        <v>1426914000</v>
      </c>
      <c r="C480" s="15">
        <f t="shared" si="45"/>
        <v>42496.208333333328</v>
      </c>
      <c r="D480" s="22" t="str">
        <f t="shared" si="42"/>
        <v>May</v>
      </c>
      <c r="E480" s="22">
        <f t="shared" si="46"/>
        <v>2016</v>
      </c>
      <c r="F480" s="19">
        <f t="shared" si="43"/>
        <v>42508.208333333328</v>
      </c>
      <c r="G480" s="17" t="str">
        <f t="shared" si="44"/>
        <v>May</v>
      </c>
      <c r="H480" s="17">
        <f t="shared" si="47"/>
        <v>2016</v>
      </c>
      <c r="I480" t="s">
        <v>18</v>
      </c>
      <c r="J480" t="s">
        <v>2041</v>
      </c>
    </row>
    <row r="481" spans="1:10" x14ac:dyDescent="0.3">
      <c r="A481">
        <v>1501304400</v>
      </c>
      <c r="B481">
        <v>1501477200</v>
      </c>
      <c r="C481" s="15">
        <f t="shared" si="45"/>
        <v>43369.208333333328</v>
      </c>
      <c r="D481" s="22" t="str">
        <f t="shared" si="42"/>
        <v>Sep</v>
      </c>
      <c r="E481" s="22">
        <f t="shared" si="46"/>
        <v>2018</v>
      </c>
      <c r="F481" s="19">
        <f t="shared" si="43"/>
        <v>43371.208333333328</v>
      </c>
      <c r="G481" s="17" t="str">
        <f t="shared" si="44"/>
        <v>Sep</v>
      </c>
      <c r="H481" s="17">
        <f t="shared" si="47"/>
        <v>2018</v>
      </c>
      <c r="I481" t="s">
        <v>18</v>
      </c>
      <c r="J481" t="s">
        <v>2037</v>
      </c>
    </row>
    <row r="482" spans="1:10" x14ac:dyDescent="0.3">
      <c r="A482">
        <v>1268287200</v>
      </c>
      <c r="B482">
        <v>1269061200</v>
      </c>
      <c r="C482" s="15">
        <f t="shared" si="45"/>
        <v>40672.25</v>
      </c>
      <c r="D482" s="22" t="str">
        <f t="shared" si="42"/>
        <v>May</v>
      </c>
      <c r="E482" s="22">
        <f t="shared" si="46"/>
        <v>2011</v>
      </c>
      <c r="F482" s="19">
        <f t="shared" si="43"/>
        <v>40681.208333333336</v>
      </c>
      <c r="G482" s="17" t="str">
        <f t="shared" si="44"/>
        <v>May</v>
      </c>
      <c r="H482" s="17">
        <f t="shared" si="47"/>
        <v>2011</v>
      </c>
      <c r="I482" t="s">
        <v>18</v>
      </c>
      <c r="J482" t="s">
        <v>2058</v>
      </c>
    </row>
    <row r="483" spans="1:10" x14ac:dyDescent="0.3">
      <c r="A483">
        <v>1412139600</v>
      </c>
      <c r="B483">
        <v>1415772000</v>
      </c>
      <c r="C483" s="15">
        <f t="shared" si="45"/>
        <v>42337.208333333336</v>
      </c>
      <c r="D483" s="22" t="str">
        <f t="shared" si="42"/>
        <v>Nov</v>
      </c>
      <c r="E483" s="22">
        <f t="shared" si="46"/>
        <v>2015</v>
      </c>
      <c r="F483" s="19">
        <f t="shared" si="43"/>
        <v>42379.25</v>
      </c>
      <c r="G483" s="17" t="str">
        <f t="shared" si="44"/>
        <v>Jan</v>
      </c>
      <c r="H483" s="17">
        <f t="shared" si="47"/>
        <v>2016</v>
      </c>
      <c r="I483" t="s">
        <v>12</v>
      </c>
      <c r="J483" t="s">
        <v>2043</v>
      </c>
    </row>
    <row r="484" spans="1:10" x14ac:dyDescent="0.3">
      <c r="A484">
        <v>1330063200</v>
      </c>
      <c r="B484">
        <v>1331013600</v>
      </c>
      <c r="C484" s="15">
        <f t="shared" si="45"/>
        <v>41387.25</v>
      </c>
      <c r="D484" s="22" t="str">
        <f t="shared" si="42"/>
        <v>Apr</v>
      </c>
      <c r="E484" s="22">
        <f t="shared" si="46"/>
        <v>2013</v>
      </c>
      <c r="F484" s="19">
        <f t="shared" si="43"/>
        <v>41398.25</v>
      </c>
      <c r="G484" s="17" t="str">
        <f t="shared" si="44"/>
        <v>May</v>
      </c>
      <c r="H484" s="17">
        <f t="shared" si="47"/>
        <v>2013</v>
      </c>
      <c r="I484" t="s">
        <v>12</v>
      </c>
      <c r="J484" t="s">
        <v>2051</v>
      </c>
    </row>
    <row r="485" spans="1:10" x14ac:dyDescent="0.3">
      <c r="A485">
        <v>1576130400</v>
      </c>
      <c r="B485">
        <v>1576735200</v>
      </c>
      <c r="C485" s="15">
        <f t="shared" si="45"/>
        <v>44235.25</v>
      </c>
      <c r="D485" s="22" t="str">
        <f t="shared" si="42"/>
        <v>Feb</v>
      </c>
      <c r="E485" s="22">
        <f t="shared" si="46"/>
        <v>2021</v>
      </c>
      <c r="F485" s="19">
        <f t="shared" si="43"/>
        <v>44242.25</v>
      </c>
      <c r="G485" s="17" t="str">
        <f t="shared" si="44"/>
        <v>Feb</v>
      </c>
      <c r="H485" s="17">
        <f t="shared" si="47"/>
        <v>2021</v>
      </c>
      <c r="I485" t="s">
        <v>12</v>
      </c>
      <c r="J485" t="s">
        <v>2043</v>
      </c>
    </row>
    <row r="486" spans="1:10" x14ac:dyDescent="0.3">
      <c r="A486">
        <v>1407128400</v>
      </c>
      <c r="B486">
        <v>1411362000</v>
      </c>
      <c r="C486" s="15">
        <f t="shared" si="45"/>
        <v>42279.208333333336</v>
      </c>
      <c r="D486" s="22" t="str">
        <f t="shared" si="42"/>
        <v>Oct</v>
      </c>
      <c r="E486" s="22">
        <f t="shared" si="46"/>
        <v>2015</v>
      </c>
      <c r="F486" s="19">
        <f t="shared" si="43"/>
        <v>42328.208333333336</v>
      </c>
      <c r="G486" s="17" t="str">
        <f t="shared" si="44"/>
        <v>Nov</v>
      </c>
      <c r="H486" s="17">
        <f t="shared" si="47"/>
        <v>2015</v>
      </c>
      <c r="I486" t="s">
        <v>18</v>
      </c>
      <c r="J486" t="s">
        <v>2037</v>
      </c>
    </row>
    <row r="487" spans="1:10" x14ac:dyDescent="0.3">
      <c r="A487">
        <v>1560142800</v>
      </c>
      <c r="B487">
        <v>1563685200</v>
      </c>
      <c r="C487" s="15">
        <f t="shared" si="45"/>
        <v>44050.208333333328</v>
      </c>
      <c r="D487" s="22" t="str">
        <f t="shared" si="42"/>
        <v>Aug</v>
      </c>
      <c r="E487" s="22">
        <f t="shared" si="46"/>
        <v>2020</v>
      </c>
      <c r="F487" s="19">
        <f t="shared" si="43"/>
        <v>44091.208333333328</v>
      </c>
      <c r="G487" s="17" t="str">
        <f t="shared" si="44"/>
        <v>Sep</v>
      </c>
      <c r="H487" s="17">
        <f t="shared" si="47"/>
        <v>2020</v>
      </c>
      <c r="I487" t="s">
        <v>12</v>
      </c>
      <c r="J487" t="s">
        <v>2043</v>
      </c>
    </row>
    <row r="488" spans="1:10" x14ac:dyDescent="0.3">
      <c r="A488">
        <v>1520575200</v>
      </c>
      <c r="B488">
        <v>1521867600</v>
      </c>
      <c r="C488" s="15">
        <f t="shared" si="45"/>
        <v>43592.25</v>
      </c>
      <c r="D488" s="22" t="str">
        <f t="shared" si="42"/>
        <v>May</v>
      </c>
      <c r="E488" s="22">
        <f t="shared" si="46"/>
        <v>2019</v>
      </c>
      <c r="F488" s="19">
        <f t="shared" si="43"/>
        <v>43607.208333333328</v>
      </c>
      <c r="G488" s="17" t="str">
        <f t="shared" si="44"/>
        <v>May</v>
      </c>
      <c r="H488" s="17">
        <f t="shared" si="47"/>
        <v>2019</v>
      </c>
      <c r="I488" t="s">
        <v>12</v>
      </c>
      <c r="J488" t="s">
        <v>2051</v>
      </c>
    </row>
    <row r="489" spans="1:10" x14ac:dyDescent="0.3">
      <c r="A489">
        <v>1492664400</v>
      </c>
      <c r="B489">
        <v>1495515600</v>
      </c>
      <c r="C489" s="15">
        <f t="shared" si="45"/>
        <v>43269.208333333328</v>
      </c>
      <c r="D489" s="22" t="str">
        <f t="shared" si="42"/>
        <v>Jun</v>
      </c>
      <c r="E489" s="22">
        <f t="shared" si="46"/>
        <v>2018</v>
      </c>
      <c r="F489" s="19">
        <f t="shared" si="43"/>
        <v>43302.208333333328</v>
      </c>
      <c r="G489" s="17" t="str">
        <f t="shared" si="44"/>
        <v>Jul</v>
      </c>
      <c r="H489" s="17">
        <f t="shared" si="47"/>
        <v>2018</v>
      </c>
      <c r="I489" t="s">
        <v>18</v>
      </c>
      <c r="J489" t="s">
        <v>2043</v>
      </c>
    </row>
    <row r="490" spans="1:10" x14ac:dyDescent="0.3">
      <c r="A490">
        <v>1454479200</v>
      </c>
      <c r="B490">
        <v>1455948000</v>
      </c>
      <c r="C490" s="15">
        <f t="shared" si="45"/>
        <v>42827.25</v>
      </c>
      <c r="D490" s="22" t="str">
        <f t="shared" si="42"/>
        <v>Apr</v>
      </c>
      <c r="E490" s="22">
        <f t="shared" si="46"/>
        <v>2017</v>
      </c>
      <c r="F490" s="19">
        <f t="shared" si="43"/>
        <v>42844.25</v>
      </c>
      <c r="G490" s="17" t="str">
        <f t="shared" si="44"/>
        <v>Apr</v>
      </c>
      <c r="H490" s="17">
        <f t="shared" si="47"/>
        <v>2017</v>
      </c>
      <c r="I490" t="s">
        <v>18</v>
      </c>
      <c r="J490" t="s">
        <v>2043</v>
      </c>
    </row>
    <row r="491" spans="1:10" x14ac:dyDescent="0.3">
      <c r="A491">
        <v>1281934800</v>
      </c>
      <c r="B491">
        <v>1282366800</v>
      </c>
      <c r="C491" s="15">
        <f t="shared" si="45"/>
        <v>40830.208333333336</v>
      </c>
      <c r="D491" s="22" t="str">
        <f t="shared" si="42"/>
        <v>Oct</v>
      </c>
      <c r="E491" s="22">
        <f t="shared" si="46"/>
        <v>2011</v>
      </c>
      <c r="F491" s="19">
        <f t="shared" si="43"/>
        <v>40835.208333333336</v>
      </c>
      <c r="G491" s="17" t="str">
        <f t="shared" si="44"/>
        <v>Oct</v>
      </c>
      <c r="H491" s="17">
        <f t="shared" si="47"/>
        <v>2011</v>
      </c>
      <c r="I491" t="s">
        <v>18</v>
      </c>
      <c r="J491" t="s">
        <v>2041</v>
      </c>
    </row>
    <row r="492" spans="1:10" x14ac:dyDescent="0.3">
      <c r="A492">
        <v>1573970400</v>
      </c>
      <c r="B492">
        <v>1574575200</v>
      </c>
      <c r="C492" s="15">
        <f t="shared" si="45"/>
        <v>44210.25</v>
      </c>
      <c r="D492" s="22" t="str">
        <f t="shared" si="42"/>
        <v>Jan</v>
      </c>
      <c r="E492" s="22">
        <f t="shared" si="46"/>
        <v>2021</v>
      </c>
      <c r="F492" s="19">
        <f t="shared" si="43"/>
        <v>44217.25</v>
      </c>
      <c r="G492" s="17" t="str">
        <f t="shared" si="44"/>
        <v>Jan</v>
      </c>
      <c r="H492" s="17">
        <f t="shared" si="47"/>
        <v>2021</v>
      </c>
      <c r="I492" t="s">
        <v>18</v>
      </c>
      <c r="J492" t="s">
        <v>2068</v>
      </c>
    </row>
    <row r="493" spans="1:10" x14ac:dyDescent="0.3">
      <c r="A493">
        <v>1372654800</v>
      </c>
      <c r="B493">
        <v>1374901200</v>
      </c>
      <c r="C493" s="15">
        <f t="shared" si="45"/>
        <v>41880.208333333336</v>
      </c>
      <c r="D493" s="22" t="str">
        <f t="shared" si="42"/>
        <v>Aug</v>
      </c>
      <c r="E493" s="22">
        <f t="shared" si="46"/>
        <v>2014</v>
      </c>
      <c r="F493" s="19">
        <f t="shared" si="43"/>
        <v>41906.208333333336</v>
      </c>
      <c r="G493" s="17" t="str">
        <f t="shared" si="44"/>
        <v>Sep</v>
      </c>
      <c r="H493" s="17">
        <f t="shared" si="47"/>
        <v>2014</v>
      </c>
      <c r="I493" t="s">
        <v>18</v>
      </c>
      <c r="J493" t="s">
        <v>2037</v>
      </c>
    </row>
    <row r="494" spans="1:10" x14ac:dyDescent="0.3">
      <c r="A494">
        <v>1275886800</v>
      </c>
      <c r="B494">
        <v>1278910800</v>
      </c>
      <c r="C494" s="15">
        <f t="shared" si="45"/>
        <v>40760.208333333336</v>
      </c>
      <c r="D494" s="22" t="str">
        <f t="shared" si="42"/>
        <v>Aug</v>
      </c>
      <c r="E494" s="22">
        <f t="shared" si="46"/>
        <v>2011</v>
      </c>
      <c r="F494" s="19">
        <f t="shared" si="43"/>
        <v>40795.208333333336</v>
      </c>
      <c r="G494" s="17" t="str">
        <f t="shared" si="44"/>
        <v>Sep</v>
      </c>
      <c r="H494" s="17">
        <f t="shared" si="47"/>
        <v>2011</v>
      </c>
      <c r="I494" t="s">
        <v>72</v>
      </c>
      <c r="J494" t="s">
        <v>2045</v>
      </c>
    </row>
    <row r="495" spans="1:10" x14ac:dyDescent="0.3">
      <c r="A495">
        <v>1561784400</v>
      </c>
      <c r="B495">
        <v>1562907600</v>
      </c>
      <c r="C495" s="15">
        <f t="shared" si="45"/>
        <v>44069.208333333328</v>
      </c>
      <c r="D495" s="22" t="str">
        <f t="shared" si="42"/>
        <v>Aug</v>
      </c>
      <c r="E495" s="22">
        <f t="shared" si="46"/>
        <v>2020</v>
      </c>
      <c r="F495" s="19">
        <f t="shared" si="43"/>
        <v>44082.208333333328</v>
      </c>
      <c r="G495" s="17" t="str">
        <f t="shared" si="44"/>
        <v>Sep</v>
      </c>
      <c r="H495" s="17">
        <f t="shared" si="47"/>
        <v>2020</v>
      </c>
      <c r="I495" t="s">
        <v>18</v>
      </c>
      <c r="J495" t="s">
        <v>2058</v>
      </c>
    </row>
    <row r="496" spans="1:10" x14ac:dyDescent="0.3">
      <c r="A496">
        <v>1332392400</v>
      </c>
      <c r="B496">
        <v>1332478800</v>
      </c>
      <c r="C496" s="15">
        <f t="shared" si="45"/>
        <v>41414.208333333336</v>
      </c>
      <c r="D496" s="22" t="str">
        <f t="shared" si="42"/>
        <v>May</v>
      </c>
      <c r="E496" s="22">
        <f t="shared" si="46"/>
        <v>2013</v>
      </c>
      <c r="F496" s="19">
        <f t="shared" si="43"/>
        <v>41415.208333333336</v>
      </c>
      <c r="G496" s="17" t="str">
        <f t="shared" si="44"/>
        <v>May</v>
      </c>
      <c r="H496" s="17">
        <f t="shared" si="47"/>
        <v>2013</v>
      </c>
      <c r="I496" t="s">
        <v>18</v>
      </c>
      <c r="J496" t="s">
        <v>2041</v>
      </c>
    </row>
    <row r="497" spans="1:10" x14ac:dyDescent="0.3">
      <c r="A497">
        <v>1402376400</v>
      </c>
      <c r="B497">
        <v>1402722000</v>
      </c>
      <c r="C497" s="15">
        <f t="shared" si="45"/>
        <v>42224.208333333336</v>
      </c>
      <c r="D497" s="22" t="str">
        <f t="shared" si="42"/>
        <v>Aug</v>
      </c>
      <c r="E497" s="22">
        <f t="shared" si="46"/>
        <v>2015</v>
      </c>
      <c r="F497" s="19">
        <f t="shared" si="43"/>
        <v>42228.208333333336</v>
      </c>
      <c r="G497" s="17" t="str">
        <f t="shared" si="44"/>
        <v>Aug</v>
      </c>
      <c r="H497" s="17">
        <f t="shared" si="47"/>
        <v>2015</v>
      </c>
      <c r="I497" t="s">
        <v>18</v>
      </c>
      <c r="J497" t="s">
        <v>2043</v>
      </c>
    </row>
    <row r="498" spans="1:10" x14ac:dyDescent="0.3">
      <c r="A498">
        <v>1495342800</v>
      </c>
      <c r="B498">
        <v>1496811600</v>
      </c>
      <c r="C498" s="15">
        <f t="shared" si="45"/>
        <v>43300.208333333328</v>
      </c>
      <c r="D498" s="22" t="str">
        <f t="shared" si="42"/>
        <v>Jul</v>
      </c>
      <c r="E498" s="22">
        <f t="shared" si="46"/>
        <v>2018</v>
      </c>
      <c r="F498" s="19">
        <f t="shared" si="43"/>
        <v>43317.208333333328</v>
      </c>
      <c r="G498" s="17" t="str">
        <f t="shared" si="44"/>
        <v>Aug</v>
      </c>
      <c r="H498" s="17">
        <f t="shared" si="47"/>
        <v>2018</v>
      </c>
      <c r="I498" t="s">
        <v>12</v>
      </c>
      <c r="J498" t="s">
        <v>2045</v>
      </c>
    </row>
    <row r="499" spans="1:10" x14ac:dyDescent="0.3">
      <c r="A499">
        <v>1482213600</v>
      </c>
      <c r="B499">
        <v>1482213600</v>
      </c>
      <c r="C499" s="15">
        <f t="shared" si="45"/>
        <v>43148.25</v>
      </c>
      <c r="D499" s="22" t="str">
        <f t="shared" si="42"/>
        <v>Feb</v>
      </c>
      <c r="E499" s="22">
        <f t="shared" si="46"/>
        <v>2018</v>
      </c>
      <c r="F499" s="19">
        <f t="shared" si="43"/>
        <v>43148.25</v>
      </c>
      <c r="G499" s="17" t="str">
        <f t="shared" si="44"/>
        <v>Feb</v>
      </c>
      <c r="H499" s="17">
        <f t="shared" si="47"/>
        <v>2018</v>
      </c>
      <c r="I499" t="s">
        <v>12</v>
      </c>
      <c r="J499" t="s">
        <v>2041</v>
      </c>
    </row>
    <row r="500" spans="1:10" x14ac:dyDescent="0.3">
      <c r="A500">
        <v>1420092000</v>
      </c>
      <c r="B500">
        <v>1420264800</v>
      </c>
      <c r="C500" s="15">
        <f t="shared" si="45"/>
        <v>42429.25</v>
      </c>
      <c r="D500" s="22" t="str">
        <f t="shared" si="42"/>
        <v>Feb</v>
      </c>
      <c r="E500" s="22">
        <f t="shared" si="46"/>
        <v>2016</v>
      </c>
      <c r="F500" s="19">
        <f t="shared" si="43"/>
        <v>42431.25</v>
      </c>
      <c r="G500" s="17" t="str">
        <f t="shared" si="44"/>
        <v>Mar</v>
      </c>
      <c r="H500" s="17">
        <f t="shared" si="47"/>
        <v>2016</v>
      </c>
      <c r="I500" t="s">
        <v>12</v>
      </c>
      <c r="J500" t="s">
        <v>2041</v>
      </c>
    </row>
    <row r="501" spans="1:10" x14ac:dyDescent="0.3">
      <c r="A501">
        <v>1458018000</v>
      </c>
      <c r="B501">
        <v>1458450000</v>
      </c>
      <c r="C501" s="15">
        <f t="shared" si="45"/>
        <v>42868.208333333328</v>
      </c>
      <c r="D501" s="22" t="str">
        <f t="shared" si="42"/>
        <v>May</v>
      </c>
      <c r="E501" s="22">
        <f t="shared" si="46"/>
        <v>2017</v>
      </c>
      <c r="F501" s="19">
        <f t="shared" si="43"/>
        <v>42873.208333333328</v>
      </c>
      <c r="G501" s="17" t="str">
        <f t="shared" si="44"/>
        <v>May</v>
      </c>
      <c r="H501" s="17">
        <f t="shared" si="47"/>
        <v>2017</v>
      </c>
      <c r="I501" t="s">
        <v>12</v>
      </c>
      <c r="J501" t="s">
        <v>2045</v>
      </c>
    </row>
    <row r="502" spans="1:10" x14ac:dyDescent="0.3">
      <c r="A502">
        <v>1367384400</v>
      </c>
      <c r="B502">
        <v>1369803600</v>
      </c>
      <c r="C502" s="15">
        <f t="shared" si="45"/>
        <v>41819.208333333336</v>
      </c>
      <c r="D502" s="22" t="str">
        <f t="shared" si="42"/>
        <v>Jun</v>
      </c>
      <c r="E502" s="22">
        <f t="shared" si="46"/>
        <v>2014</v>
      </c>
      <c r="F502" s="19">
        <f t="shared" si="43"/>
        <v>41847.208333333336</v>
      </c>
      <c r="G502" s="17" t="str">
        <f t="shared" si="44"/>
        <v>Jul</v>
      </c>
      <c r="H502" s="17">
        <f t="shared" si="47"/>
        <v>2014</v>
      </c>
      <c r="I502" t="s">
        <v>12</v>
      </c>
      <c r="J502" t="s">
        <v>2043</v>
      </c>
    </row>
    <row r="503" spans="1:10" x14ac:dyDescent="0.3">
      <c r="A503">
        <v>1363064400</v>
      </c>
      <c r="B503">
        <v>1363237200</v>
      </c>
      <c r="C503" s="15">
        <f t="shared" si="45"/>
        <v>41769.208333333336</v>
      </c>
      <c r="D503" s="22" t="str">
        <f t="shared" si="42"/>
        <v>May</v>
      </c>
      <c r="E503" s="22">
        <f t="shared" si="46"/>
        <v>2014</v>
      </c>
      <c r="F503" s="19">
        <f t="shared" si="43"/>
        <v>41771.208333333336</v>
      </c>
      <c r="G503" s="17" t="str">
        <f t="shared" si="44"/>
        <v>May</v>
      </c>
      <c r="H503" s="17">
        <f t="shared" si="47"/>
        <v>2014</v>
      </c>
      <c r="I503" t="s">
        <v>12</v>
      </c>
      <c r="J503" t="s">
        <v>2045</v>
      </c>
    </row>
    <row r="504" spans="1:10" x14ac:dyDescent="0.3">
      <c r="A504">
        <v>1343365200</v>
      </c>
      <c r="B504">
        <v>1345870800</v>
      </c>
      <c r="C504" s="15">
        <f t="shared" si="45"/>
        <v>41541.208333333336</v>
      </c>
      <c r="D504" s="22" t="str">
        <f t="shared" si="42"/>
        <v>Sep</v>
      </c>
      <c r="E504" s="22">
        <f t="shared" si="46"/>
        <v>2013</v>
      </c>
      <c r="F504" s="19">
        <f t="shared" si="43"/>
        <v>41570.208333333336</v>
      </c>
      <c r="G504" s="17" t="str">
        <f t="shared" si="44"/>
        <v>Oct</v>
      </c>
      <c r="H504" s="17">
        <f t="shared" si="47"/>
        <v>2013</v>
      </c>
      <c r="I504" t="s">
        <v>18</v>
      </c>
      <c r="J504" t="s">
        <v>2054</v>
      </c>
    </row>
    <row r="505" spans="1:10" x14ac:dyDescent="0.3">
      <c r="A505">
        <v>1435726800</v>
      </c>
      <c r="B505">
        <v>1437454800</v>
      </c>
      <c r="C505" s="15">
        <f t="shared" si="45"/>
        <v>42610.208333333328</v>
      </c>
      <c r="D505" s="22" t="str">
        <f t="shared" si="42"/>
        <v>Aug</v>
      </c>
      <c r="E505" s="22">
        <f t="shared" si="46"/>
        <v>2016</v>
      </c>
      <c r="F505" s="19">
        <f t="shared" si="43"/>
        <v>42630.208333333328</v>
      </c>
      <c r="G505" s="17" t="str">
        <f t="shared" si="44"/>
        <v>Sep</v>
      </c>
      <c r="H505" s="17">
        <f t="shared" si="47"/>
        <v>2016</v>
      </c>
      <c r="I505" t="s">
        <v>18</v>
      </c>
      <c r="J505" t="s">
        <v>2045</v>
      </c>
    </row>
    <row r="506" spans="1:10" x14ac:dyDescent="0.3">
      <c r="A506">
        <v>1431925200</v>
      </c>
      <c r="B506">
        <v>1432011600</v>
      </c>
      <c r="C506" s="15">
        <f t="shared" si="45"/>
        <v>42566.208333333328</v>
      </c>
      <c r="D506" s="22" t="str">
        <f t="shared" si="42"/>
        <v>Jul</v>
      </c>
      <c r="E506" s="22">
        <f t="shared" si="46"/>
        <v>2016</v>
      </c>
      <c r="F506" s="19">
        <f t="shared" si="43"/>
        <v>42567.208333333328</v>
      </c>
      <c r="G506" s="17" t="str">
        <f t="shared" si="44"/>
        <v>Jul</v>
      </c>
      <c r="H506" s="17">
        <f t="shared" si="47"/>
        <v>2016</v>
      </c>
      <c r="I506" t="s">
        <v>12</v>
      </c>
      <c r="J506" t="s">
        <v>2039</v>
      </c>
    </row>
    <row r="507" spans="1:10" x14ac:dyDescent="0.3">
      <c r="A507">
        <v>1362722400</v>
      </c>
      <c r="B507">
        <v>1366347600</v>
      </c>
      <c r="C507" s="15">
        <f t="shared" si="45"/>
        <v>41765.25</v>
      </c>
      <c r="D507" s="22" t="str">
        <f t="shared" si="42"/>
        <v>May</v>
      </c>
      <c r="E507" s="22">
        <f t="shared" si="46"/>
        <v>2014</v>
      </c>
      <c r="F507" s="19">
        <f t="shared" si="43"/>
        <v>41807.208333333336</v>
      </c>
      <c r="G507" s="17" t="str">
        <f t="shared" si="44"/>
        <v>Jun</v>
      </c>
      <c r="H507" s="17">
        <f t="shared" si="47"/>
        <v>2014</v>
      </c>
      <c r="I507" t="s">
        <v>12</v>
      </c>
      <c r="J507" t="s">
        <v>2051</v>
      </c>
    </row>
    <row r="508" spans="1:10" x14ac:dyDescent="0.3">
      <c r="A508">
        <v>1511416800</v>
      </c>
      <c r="B508">
        <v>1512885600</v>
      </c>
      <c r="C508" s="15">
        <f t="shared" si="45"/>
        <v>43486.25</v>
      </c>
      <c r="D508" s="22" t="str">
        <f t="shared" si="42"/>
        <v>Jan</v>
      </c>
      <c r="E508" s="22">
        <f t="shared" si="46"/>
        <v>2019</v>
      </c>
      <c r="F508" s="19">
        <f t="shared" si="43"/>
        <v>43503.25</v>
      </c>
      <c r="G508" s="17" t="str">
        <f t="shared" si="44"/>
        <v>Feb</v>
      </c>
      <c r="H508" s="17">
        <f t="shared" si="47"/>
        <v>2019</v>
      </c>
      <c r="I508" t="s">
        <v>18</v>
      </c>
      <c r="J508" t="s">
        <v>2043</v>
      </c>
    </row>
    <row r="509" spans="1:10" x14ac:dyDescent="0.3">
      <c r="A509">
        <v>1365483600</v>
      </c>
      <c r="B509">
        <v>1369717200</v>
      </c>
      <c r="C509" s="15">
        <f t="shared" si="45"/>
        <v>41797.208333333336</v>
      </c>
      <c r="D509" s="22" t="str">
        <f t="shared" si="42"/>
        <v>Jun</v>
      </c>
      <c r="E509" s="22">
        <f t="shared" si="46"/>
        <v>2014</v>
      </c>
      <c r="F509" s="19">
        <f t="shared" si="43"/>
        <v>41846.208333333336</v>
      </c>
      <c r="G509" s="17" t="str">
        <f t="shared" si="44"/>
        <v>Jul</v>
      </c>
      <c r="H509" s="17">
        <f t="shared" si="47"/>
        <v>2014</v>
      </c>
      <c r="I509" t="s">
        <v>12</v>
      </c>
      <c r="J509" t="s">
        <v>2041</v>
      </c>
    </row>
    <row r="510" spans="1:10" x14ac:dyDescent="0.3">
      <c r="A510">
        <v>1532840400</v>
      </c>
      <c r="B510">
        <v>1534654800</v>
      </c>
      <c r="C510" s="15">
        <f t="shared" si="45"/>
        <v>43734.208333333328</v>
      </c>
      <c r="D510" s="22" t="str">
        <f t="shared" si="42"/>
        <v>Sep</v>
      </c>
      <c r="E510" s="22">
        <f t="shared" si="46"/>
        <v>2019</v>
      </c>
      <c r="F510" s="19">
        <f t="shared" si="43"/>
        <v>43755.208333333328</v>
      </c>
      <c r="G510" s="17" t="str">
        <f t="shared" si="44"/>
        <v>Oct</v>
      </c>
      <c r="H510" s="17">
        <f t="shared" si="47"/>
        <v>2019</v>
      </c>
      <c r="I510" t="s">
        <v>18</v>
      </c>
      <c r="J510" t="s">
        <v>2043</v>
      </c>
    </row>
    <row r="511" spans="1:10" x14ac:dyDescent="0.3">
      <c r="A511">
        <v>1336194000</v>
      </c>
      <c r="B511">
        <v>1337058000</v>
      </c>
      <c r="C511" s="15">
        <f t="shared" si="45"/>
        <v>41458.208333333336</v>
      </c>
      <c r="D511" s="22" t="str">
        <f t="shared" si="42"/>
        <v>Jul</v>
      </c>
      <c r="E511" s="22">
        <f t="shared" si="46"/>
        <v>2013</v>
      </c>
      <c r="F511" s="19">
        <f t="shared" si="43"/>
        <v>41468.208333333336</v>
      </c>
      <c r="G511" s="17" t="str">
        <f t="shared" si="44"/>
        <v>Jul</v>
      </c>
      <c r="H511" s="17">
        <f t="shared" si="47"/>
        <v>2013</v>
      </c>
      <c r="I511" t="s">
        <v>12</v>
      </c>
      <c r="J511" t="s">
        <v>2043</v>
      </c>
    </row>
    <row r="512" spans="1:10" x14ac:dyDescent="0.3">
      <c r="A512">
        <v>1527742800</v>
      </c>
      <c r="B512">
        <v>1529816400</v>
      </c>
      <c r="C512" s="15">
        <f t="shared" si="45"/>
        <v>43675.208333333328</v>
      </c>
      <c r="D512" s="22" t="str">
        <f t="shared" si="42"/>
        <v>Jul</v>
      </c>
      <c r="E512" s="22">
        <f t="shared" si="46"/>
        <v>2019</v>
      </c>
      <c r="F512" s="19">
        <f t="shared" si="43"/>
        <v>43699.208333333328</v>
      </c>
      <c r="G512" s="17" t="str">
        <f t="shared" si="44"/>
        <v>Aug</v>
      </c>
      <c r="H512" s="17">
        <f t="shared" si="47"/>
        <v>2019</v>
      </c>
      <c r="I512" t="s">
        <v>18</v>
      </c>
      <c r="J512" t="s">
        <v>2045</v>
      </c>
    </row>
    <row r="513" spans="1:10" x14ac:dyDescent="0.3">
      <c r="A513">
        <v>1564030800</v>
      </c>
      <c r="B513">
        <v>1564894800</v>
      </c>
      <c r="C513" s="15">
        <f t="shared" si="45"/>
        <v>44095.208333333328</v>
      </c>
      <c r="D513" s="22" t="str">
        <f t="shared" si="42"/>
        <v>Sep</v>
      </c>
      <c r="E513" s="22">
        <f t="shared" si="46"/>
        <v>2020</v>
      </c>
      <c r="F513" s="19">
        <f t="shared" si="43"/>
        <v>44105.208333333328</v>
      </c>
      <c r="G513" s="17" t="str">
        <f t="shared" si="44"/>
        <v>Oct</v>
      </c>
      <c r="H513" s="17">
        <f t="shared" si="47"/>
        <v>2020</v>
      </c>
      <c r="I513" t="s">
        <v>12</v>
      </c>
      <c r="J513" t="s">
        <v>2043</v>
      </c>
    </row>
    <row r="514" spans="1:10" x14ac:dyDescent="0.3">
      <c r="A514">
        <v>1404536400</v>
      </c>
      <c r="B514">
        <v>1404622800</v>
      </c>
      <c r="C514" s="15">
        <f t="shared" si="45"/>
        <v>42249.208333333336</v>
      </c>
      <c r="D514" s="22" t="str">
        <f t="shared" ref="D514:D577" si="48">TEXT(C514,"mmm")</f>
        <v>Sep</v>
      </c>
      <c r="E514" s="22">
        <f t="shared" si="46"/>
        <v>2015</v>
      </c>
      <c r="F514" s="19">
        <f t="shared" ref="F514:F577" si="49">(((B514/60)/60)/24)+DATE(1970,15,1)</f>
        <v>42250.208333333336</v>
      </c>
      <c r="G514" s="17" t="str">
        <f t="shared" ref="G514:G577" si="50">TEXT(F514,"mmm")</f>
        <v>Sep</v>
      </c>
      <c r="H514" s="17">
        <f t="shared" si="47"/>
        <v>2015</v>
      </c>
      <c r="I514" t="s">
        <v>18</v>
      </c>
      <c r="J514" t="s">
        <v>2054</v>
      </c>
    </row>
    <row r="515" spans="1:10" x14ac:dyDescent="0.3">
      <c r="A515">
        <v>1284008400</v>
      </c>
      <c r="B515">
        <v>1284181200</v>
      </c>
      <c r="C515" s="15">
        <f t="shared" ref="C515:C578" si="51">(((A515/60)/60)/24)+DATE(1970,15,1)</f>
        <v>40854.208333333336</v>
      </c>
      <c r="D515" s="22" t="str">
        <f t="shared" si="48"/>
        <v>Nov</v>
      </c>
      <c r="E515" s="22">
        <f t="shared" ref="E515:E578" si="52">YEAR(C515)</f>
        <v>2011</v>
      </c>
      <c r="F515" s="19">
        <f t="shared" si="49"/>
        <v>40856.208333333336</v>
      </c>
      <c r="G515" s="17" t="str">
        <f t="shared" si="50"/>
        <v>Nov</v>
      </c>
      <c r="H515" s="17">
        <f t="shared" ref="H515:H578" si="53">YEAR(F515)</f>
        <v>2011</v>
      </c>
      <c r="I515" t="s">
        <v>72</v>
      </c>
      <c r="J515" t="s">
        <v>2045</v>
      </c>
    </row>
    <row r="516" spans="1:10" x14ac:dyDescent="0.3">
      <c r="A516">
        <v>1386309600</v>
      </c>
      <c r="B516">
        <v>1386741600</v>
      </c>
      <c r="C516" s="15">
        <f t="shared" si="51"/>
        <v>42038.25</v>
      </c>
      <c r="D516" s="22" t="str">
        <f t="shared" si="48"/>
        <v>Feb</v>
      </c>
      <c r="E516" s="22">
        <f t="shared" si="52"/>
        <v>2015</v>
      </c>
      <c r="F516" s="19">
        <f t="shared" si="49"/>
        <v>42043.25</v>
      </c>
      <c r="G516" s="17" t="str">
        <f t="shared" si="50"/>
        <v>Feb</v>
      </c>
      <c r="H516" s="17">
        <f t="shared" si="53"/>
        <v>2015</v>
      </c>
      <c r="I516" t="s">
        <v>72</v>
      </c>
      <c r="J516" t="s">
        <v>2039</v>
      </c>
    </row>
    <row r="517" spans="1:10" x14ac:dyDescent="0.3">
      <c r="A517">
        <v>1324620000</v>
      </c>
      <c r="B517">
        <v>1324792800</v>
      </c>
      <c r="C517" s="15">
        <f t="shared" si="51"/>
        <v>41324.25</v>
      </c>
      <c r="D517" s="22" t="str">
        <f t="shared" si="48"/>
        <v>Feb</v>
      </c>
      <c r="E517" s="22">
        <f t="shared" si="52"/>
        <v>2013</v>
      </c>
      <c r="F517" s="19">
        <f t="shared" si="49"/>
        <v>41326.25</v>
      </c>
      <c r="G517" s="17" t="str">
        <f t="shared" si="50"/>
        <v>Feb</v>
      </c>
      <c r="H517" s="17">
        <f t="shared" si="53"/>
        <v>2013</v>
      </c>
      <c r="I517" t="s">
        <v>12</v>
      </c>
      <c r="J517" t="s">
        <v>2043</v>
      </c>
    </row>
    <row r="518" spans="1:10" x14ac:dyDescent="0.3">
      <c r="A518">
        <v>1281070800</v>
      </c>
      <c r="B518">
        <v>1284354000</v>
      </c>
      <c r="C518" s="15">
        <f t="shared" si="51"/>
        <v>40820.208333333336</v>
      </c>
      <c r="D518" s="22" t="str">
        <f t="shared" si="48"/>
        <v>Oct</v>
      </c>
      <c r="E518" s="22">
        <f t="shared" si="52"/>
        <v>2011</v>
      </c>
      <c r="F518" s="19">
        <f t="shared" si="49"/>
        <v>40858.208333333336</v>
      </c>
      <c r="G518" s="17" t="str">
        <f t="shared" si="50"/>
        <v>Nov</v>
      </c>
      <c r="H518" s="17">
        <f t="shared" si="53"/>
        <v>2011</v>
      </c>
      <c r="I518" t="s">
        <v>12</v>
      </c>
      <c r="J518" t="s">
        <v>2051</v>
      </c>
    </row>
    <row r="519" spans="1:10" x14ac:dyDescent="0.3">
      <c r="A519">
        <v>1493960400</v>
      </c>
      <c r="B519">
        <v>1494392400</v>
      </c>
      <c r="C519" s="15">
        <f t="shared" si="51"/>
        <v>43284.208333333328</v>
      </c>
      <c r="D519" s="22" t="str">
        <f t="shared" si="48"/>
        <v>Jul</v>
      </c>
      <c r="E519" s="22">
        <f t="shared" si="52"/>
        <v>2018</v>
      </c>
      <c r="F519" s="19">
        <f t="shared" si="49"/>
        <v>43289.208333333328</v>
      </c>
      <c r="G519" s="17" t="str">
        <f t="shared" si="50"/>
        <v>Jul</v>
      </c>
      <c r="H519" s="17">
        <f t="shared" si="53"/>
        <v>2018</v>
      </c>
      <c r="I519" t="s">
        <v>18</v>
      </c>
      <c r="J519" t="s">
        <v>2037</v>
      </c>
    </row>
    <row r="520" spans="1:10" x14ac:dyDescent="0.3">
      <c r="A520">
        <v>1519365600</v>
      </c>
      <c r="B520">
        <v>1519538400</v>
      </c>
      <c r="C520" s="15">
        <f t="shared" si="51"/>
        <v>43578.25</v>
      </c>
      <c r="D520" s="22" t="str">
        <f t="shared" si="48"/>
        <v>Apr</v>
      </c>
      <c r="E520" s="22">
        <f t="shared" si="52"/>
        <v>2019</v>
      </c>
      <c r="F520" s="19">
        <f t="shared" si="49"/>
        <v>43580.25</v>
      </c>
      <c r="G520" s="17" t="str">
        <f t="shared" si="50"/>
        <v>Apr</v>
      </c>
      <c r="H520" s="17">
        <f t="shared" si="53"/>
        <v>2019</v>
      </c>
      <c r="I520" t="s">
        <v>12</v>
      </c>
      <c r="J520" t="s">
        <v>2045</v>
      </c>
    </row>
    <row r="521" spans="1:10" x14ac:dyDescent="0.3">
      <c r="A521">
        <v>1420696800</v>
      </c>
      <c r="B521">
        <v>1421906400</v>
      </c>
      <c r="C521" s="15">
        <f t="shared" si="51"/>
        <v>42436.25</v>
      </c>
      <c r="D521" s="22" t="str">
        <f t="shared" si="48"/>
        <v>Mar</v>
      </c>
      <c r="E521" s="22">
        <f t="shared" si="52"/>
        <v>2016</v>
      </c>
      <c r="F521" s="19">
        <f t="shared" si="49"/>
        <v>42450.25</v>
      </c>
      <c r="G521" s="17" t="str">
        <f t="shared" si="50"/>
        <v>Mar</v>
      </c>
      <c r="H521" s="17">
        <f t="shared" si="53"/>
        <v>2016</v>
      </c>
      <c r="I521" t="s">
        <v>18</v>
      </c>
      <c r="J521" t="s">
        <v>2039</v>
      </c>
    </row>
    <row r="522" spans="1:10" x14ac:dyDescent="0.3">
      <c r="A522">
        <v>1555650000</v>
      </c>
      <c r="B522">
        <v>1555909200</v>
      </c>
      <c r="C522" s="15">
        <f t="shared" si="51"/>
        <v>43998.208333333328</v>
      </c>
      <c r="D522" s="22" t="str">
        <f t="shared" si="48"/>
        <v>Jun</v>
      </c>
      <c r="E522" s="22">
        <f t="shared" si="52"/>
        <v>2020</v>
      </c>
      <c r="F522" s="19">
        <f t="shared" si="49"/>
        <v>44001.208333333328</v>
      </c>
      <c r="G522" s="17" t="str">
        <f t="shared" si="50"/>
        <v>Jun</v>
      </c>
      <c r="H522" s="17">
        <f t="shared" si="53"/>
        <v>2020</v>
      </c>
      <c r="I522" t="s">
        <v>18</v>
      </c>
      <c r="J522" t="s">
        <v>2043</v>
      </c>
    </row>
    <row r="523" spans="1:10" x14ac:dyDescent="0.3">
      <c r="A523">
        <v>1471928400</v>
      </c>
      <c r="B523">
        <v>1472446800</v>
      </c>
      <c r="C523" s="15">
        <f t="shared" si="51"/>
        <v>43029.208333333328</v>
      </c>
      <c r="D523" s="22" t="str">
        <f t="shared" si="48"/>
        <v>Oct</v>
      </c>
      <c r="E523" s="22">
        <f t="shared" si="52"/>
        <v>2017</v>
      </c>
      <c r="F523" s="19">
        <f t="shared" si="49"/>
        <v>43035.208333333328</v>
      </c>
      <c r="G523" s="17" t="str">
        <f t="shared" si="50"/>
        <v>Oct</v>
      </c>
      <c r="H523" s="17">
        <f t="shared" si="53"/>
        <v>2017</v>
      </c>
      <c r="I523" t="s">
        <v>18</v>
      </c>
      <c r="J523" t="s">
        <v>2045</v>
      </c>
    </row>
    <row r="524" spans="1:10" x14ac:dyDescent="0.3">
      <c r="A524">
        <v>1341291600</v>
      </c>
      <c r="B524">
        <v>1342328400</v>
      </c>
      <c r="C524" s="15">
        <f t="shared" si="51"/>
        <v>41517.208333333336</v>
      </c>
      <c r="D524" s="22" t="str">
        <f t="shared" si="48"/>
        <v>Aug</v>
      </c>
      <c r="E524" s="22">
        <f t="shared" si="52"/>
        <v>2013</v>
      </c>
      <c r="F524" s="19">
        <f t="shared" si="49"/>
        <v>41529.208333333336</v>
      </c>
      <c r="G524" s="17" t="str">
        <f t="shared" si="50"/>
        <v>Sep</v>
      </c>
      <c r="H524" s="17">
        <f t="shared" si="53"/>
        <v>2013</v>
      </c>
      <c r="I524" t="s">
        <v>12</v>
      </c>
      <c r="J524" t="s">
        <v>2045</v>
      </c>
    </row>
    <row r="525" spans="1:10" x14ac:dyDescent="0.3">
      <c r="A525">
        <v>1267682400</v>
      </c>
      <c r="B525">
        <v>1268114400</v>
      </c>
      <c r="C525" s="15">
        <f t="shared" si="51"/>
        <v>40665.25</v>
      </c>
      <c r="D525" s="22" t="str">
        <f t="shared" si="48"/>
        <v>May</v>
      </c>
      <c r="E525" s="22">
        <f t="shared" si="52"/>
        <v>2011</v>
      </c>
      <c r="F525" s="19">
        <f t="shared" si="49"/>
        <v>40670.25</v>
      </c>
      <c r="G525" s="17" t="str">
        <f t="shared" si="50"/>
        <v>May</v>
      </c>
      <c r="H525" s="17">
        <f t="shared" si="53"/>
        <v>2011</v>
      </c>
      <c r="I525" t="s">
        <v>18</v>
      </c>
      <c r="J525" t="s">
        <v>2045</v>
      </c>
    </row>
    <row r="526" spans="1:10" x14ac:dyDescent="0.3">
      <c r="A526">
        <v>1272258000</v>
      </c>
      <c r="B526">
        <v>1273381200</v>
      </c>
      <c r="C526" s="15">
        <f t="shared" si="51"/>
        <v>40718.208333333336</v>
      </c>
      <c r="D526" s="22" t="str">
        <f t="shared" si="48"/>
        <v>Jun</v>
      </c>
      <c r="E526" s="22">
        <f t="shared" si="52"/>
        <v>2011</v>
      </c>
      <c r="F526" s="19">
        <f t="shared" si="49"/>
        <v>40731.208333333336</v>
      </c>
      <c r="G526" s="17" t="str">
        <f t="shared" si="50"/>
        <v>Jul</v>
      </c>
      <c r="H526" s="17">
        <f t="shared" si="53"/>
        <v>2011</v>
      </c>
      <c r="I526" t="s">
        <v>12</v>
      </c>
      <c r="J526" t="s">
        <v>2043</v>
      </c>
    </row>
    <row r="527" spans="1:10" x14ac:dyDescent="0.3">
      <c r="A527">
        <v>1290492000</v>
      </c>
      <c r="B527">
        <v>1290837600</v>
      </c>
      <c r="C527" s="15">
        <f t="shared" si="51"/>
        <v>40929.25</v>
      </c>
      <c r="D527" s="22" t="str">
        <f t="shared" si="48"/>
        <v>Jan</v>
      </c>
      <c r="E527" s="22">
        <f t="shared" si="52"/>
        <v>2012</v>
      </c>
      <c r="F527" s="19">
        <f t="shared" si="49"/>
        <v>40933.25</v>
      </c>
      <c r="G527" s="17" t="str">
        <f t="shared" si="50"/>
        <v>Jan</v>
      </c>
      <c r="H527" s="17">
        <f t="shared" si="53"/>
        <v>2012</v>
      </c>
      <c r="I527" t="s">
        <v>12</v>
      </c>
      <c r="J527" t="s">
        <v>2041</v>
      </c>
    </row>
    <row r="528" spans="1:10" x14ac:dyDescent="0.3">
      <c r="A528">
        <v>1451109600</v>
      </c>
      <c r="B528">
        <v>1454306400</v>
      </c>
      <c r="C528" s="15">
        <f t="shared" si="51"/>
        <v>42788.25</v>
      </c>
      <c r="D528" s="22" t="str">
        <f t="shared" si="48"/>
        <v>Feb</v>
      </c>
      <c r="E528" s="22">
        <f t="shared" si="52"/>
        <v>2017</v>
      </c>
      <c r="F528" s="19">
        <f t="shared" si="49"/>
        <v>42825.25</v>
      </c>
      <c r="G528" s="17" t="str">
        <f t="shared" si="50"/>
        <v>Mar</v>
      </c>
      <c r="H528" s="17">
        <f t="shared" si="53"/>
        <v>2017</v>
      </c>
      <c r="I528" t="s">
        <v>18</v>
      </c>
      <c r="J528" t="s">
        <v>2043</v>
      </c>
    </row>
    <row r="529" spans="1:10" x14ac:dyDescent="0.3">
      <c r="A529">
        <v>1454652000</v>
      </c>
      <c r="B529">
        <v>1457762400</v>
      </c>
      <c r="C529" s="15">
        <f t="shared" si="51"/>
        <v>42829.25</v>
      </c>
      <c r="D529" s="22" t="str">
        <f t="shared" si="48"/>
        <v>Apr</v>
      </c>
      <c r="E529" s="22">
        <f t="shared" si="52"/>
        <v>2017</v>
      </c>
      <c r="F529" s="19">
        <f t="shared" si="49"/>
        <v>42865.25</v>
      </c>
      <c r="G529" s="17" t="str">
        <f t="shared" si="50"/>
        <v>May</v>
      </c>
      <c r="H529" s="17">
        <f t="shared" si="53"/>
        <v>2017</v>
      </c>
      <c r="I529" t="s">
        <v>12</v>
      </c>
      <c r="J529" t="s">
        <v>2045</v>
      </c>
    </row>
    <row r="530" spans="1:10" x14ac:dyDescent="0.3">
      <c r="A530">
        <v>1385186400</v>
      </c>
      <c r="B530">
        <v>1389074400</v>
      </c>
      <c r="C530" s="15">
        <f t="shared" si="51"/>
        <v>42025.25</v>
      </c>
      <c r="D530" s="22" t="str">
        <f t="shared" si="48"/>
        <v>Jan</v>
      </c>
      <c r="E530" s="22">
        <f t="shared" si="52"/>
        <v>2015</v>
      </c>
      <c r="F530" s="19">
        <f t="shared" si="49"/>
        <v>42070.25</v>
      </c>
      <c r="G530" s="17" t="str">
        <f t="shared" si="50"/>
        <v>Mar</v>
      </c>
      <c r="H530" s="17">
        <f t="shared" si="53"/>
        <v>2015</v>
      </c>
      <c r="I530" t="s">
        <v>12</v>
      </c>
      <c r="J530" t="s">
        <v>2039</v>
      </c>
    </row>
    <row r="531" spans="1:10" x14ac:dyDescent="0.3">
      <c r="A531">
        <v>1399698000</v>
      </c>
      <c r="B531">
        <v>1402117200</v>
      </c>
      <c r="C531" s="15">
        <f t="shared" si="51"/>
        <v>42193.208333333336</v>
      </c>
      <c r="D531" s="22" t="str">
        <f t="shared" si="48"/>
        <v>Jul</v>
      </c>
      <c r="E531" s="22">
        <f t="shared" si="52"/>
        <v>2015</v>
      </c>
      <c r="F531" s="19">
        <f t="shared" si="49"/>
        <v>42221.208333333336</v>
      </c>
      <c r="G531" s="17" t="str">
        <f t="shared" si="50"/>
        <v>Aug</v>
      </c>
      <c r="H531" s="17">
        <f t="shared" si="53"/>
        <v>2015</v>
      </c>
      <c r="I531" t="s">
        <v>12</v>
      </c>
      <c r="J531" t="s">
        <v>2054</v>
      </c>
    </row>
    <row r="532" spans="1:10" x14ac:dyDescent="0.3">
      <c r="A532">
        <v>1283230800</v>
      </c>
      <c r="B532">
        <v>1284440400</v>
      </c>
      <c r="C532" s="15">
        <f t="shared" si="51"/>
        <v>40845.208333333336</v>
      </c>
      <c r="D532" s="22" t="str">
        <f t="shared" si="48"/>
        <v>Oct</v>
      </c>
      <c r="E532" s="22">
        <f t="shared" si="52"/>
        <v>2011</v>
      </c>
      <c r="F532" s="19">
        <f t="shared" si="49"/>
        <v>40859.208333333336</v>
      </c>
      <c r="G532" s="17" t="str">
        <f t="shared" si="50"/>
        <v>Nov</v>
      </c>
      <c r="H532" s="17">
        <f t="shared" si="53"/>
        <v>2011</v>
      </c>
      <c r="I532" t="s">
        <v>12</v>
      </c>
      <c r="J532" t="s">
        <v>2051</v>
      </c>
    </row>
    <row r="533" spans="1:10" x14ac:dyDescent="0.3">
      <c r="A533">
        <v>1384149600</v>
      </c>
      <c r="B533">
        <v>1388988000</v>
      </c>
      <c r="C533" s="15">
        <f t="shared" si="51"/>
        <v>42013.25</v>
      </c>
      <c r="D533" s="22" t="str">
        <f t="shared" si="48"/>
        <v>Jan</v>
      </c>
      <c r="E533" s="22">
        <f t="shared" si="52"/>
        <v>2015</v>
      </c>
      <c r="F533" s="19">
        <f t="shared" si="49"/>
        <v>42069.25</v>
      </c>
      <c r="G533" s="17" t="str">
        <f t="shared" si="50"/>
        <v>Mar</v>
      </c>
      <c r="H533" s="17">
        <f t="shared" si="53"/>
        <v>2015</v>
      </c>
      <c r="I533" t="s">
        <v>45</v>
      </c>
      <c r="J533" t="s">
        <v>2054</v>
      </c>
    </row>
    <row r="534" spans="1:10" x14ac:dyDescent="0.3">
      <c r="A534">
        <v>1516860000</v>
      </c>
      <c r="B534">
        <v>1516946400</v>
      </c>
      <c r="C534" s="15">
        <f t="shared" si="51"/>
        <v>43549.25</v>
      </c>
      <c r="D534" s="22" t="str">
        <f t="shared" si="48"/>
        <v>Mar</v>
      </c>
      <c r="E534" s="22">
        <f t="shared" si="52"/>
        <v>2019</v>
      </c>
      <c r="F534" s="19">
        <f t="shared" si="49"/>
        <v>43550.25</v>
      </c>
      <c r="G534" s="17" t="str">
        <f t="shared" si="50"/>
        <v>Mar</v>
      </c>
      <c r="H534" s="17">
        <f t="shared" si="53"/>
        <v>2019</v>
      </c>
      <c r="I534" t="s">
        <v>18</v>
      </c>
      <c r="J534" t="s">
        <v>2043</v>
      </c>
    </row>
    <row r="535" spans="1:10" x14ac:dyDescent="0.3">
      <c r="A535">
        <v>1374642000</v>
      </c>
      <c r="B535">
        <v>1377752400</v>
      </c>
      <c r="C535" s="15">
        <f t="shared" si="51"/>
        <v>41903.208333333336</v>
      </c>
      <c r="D535" s="22" t="str">
        <f t="shared" si="48"/>
        <v>Sep</v>
      </c>
      <c r="E535" s="22">
        <f t="shared" si="52"/>
        <v>2014</v>
      </c>
      <c r="F535" s="19">
        <f t="shared" si="49"/>
        <v>41939.208333333336</v>
      </c>
      <c r="G535" s="17" t="str">
        <f t="shared" si="50"/>
        <v>Oct</v>
      </c>
      <c r="H535" s="17">
        <f t="shared" si="53"/>
        <v>2014</v>
      </c>
      <c r="I535" t="s">
        <v>18</v>
      </c>
      <c r="J535" t="s">
        <v>2039</v>
      </c>
    </row>
    <row r="536" spans="1:10" x14ac:dyDescent="0.3">
      <c r="A536">
        <v>1534482000</v>
      </c>
      <c r="B536">
        <v>1534568400</v>
      </c>
      <c r="C536" s="15">
        <f t="shared" si="51"/>
        <v>43753.208333333328</v>
      </c>
      <c r="D536" s="22" t="str">
        <f t="shared" si="48"/>
        <v>Oct</v>
      </c>
      <c r="E536" s="22">
        <f t="shared" si="52"/>
        <v>2019</v>
      </c>
      <c r="F536" s="19">
        <f t="shared" si="49"/>
        <v>43754.208333333328</v>
      </c>
      <c r="G536" s="17" t="str">
        <f t="shared" si="50"/>
        <v>Oct</v>
      </c>
      <c r="H536" s="17">
        <f t="shared" si="53"/>
        <v>2019</v>
      </c>
      <c r="I536" t="s">
        <v>12</v>
      </c>
      <c r="J536" t="s">
        <v>2045</v>
      </c>
    </row>
    <row r="537" spans="1:10" x14ac:dyDescent="0.3">
      <c r="A537">
        <v>1528434000</v>
      </c>
      <c r="B537">
        <v>1528606800</v>
      </c>
      <c r="C537" s="15">
        <f t="shared" si="51"/>
        <v>43683.208333333328</v>
      </c>
      <c r="D537" s="22" t="str">
        <f t="shared" si="48"/>
        <v>Aug</v>
      </c>
      <c r="E537" s="22">
        <f t="shared" si="52"/>
        <v>2019</v>
      </c>
      <c r="F537" s="19">
        <f t="shared" si="49"/>
        <v>43685.208333333328</v>
      </c>
      <c r="G537" s="17" t="str">
        <f t="shared" si="50"/>
        <v>Aug</v>
      </c>
      <c r="H537" s="17">
        <f t="shared" si="53"/>
        <v>2019</v>
      </c>
      <c r="I537" t="s">
        <v>18</v>
      </c>
      <c r="J537" t="s">
        <v>2043</v>
      </c>
    </row>
    <row r="538" spans="1:10" x14ac:dyDescent="0.3">
      <c r="A538">
        <v>1282626000</v>
      </c>
      <c r="B538">
        <v>1284872400</v>
      </c>
      <c r="C538" s="15">
        <f t="shared" si="51"/>
        <v>40838.208333333336</v>
      </c>
      <c r="D538" s="22" t="str">
        <f t="shared" si="48"/>
        <v>Oct</v>
      </c>
      <c r="E538" s="22">
        <f t="shared" si="52"/>
        <v>2011</v>
      </c>
      <c r="F538" s="19">
        <f t="shared" si="49"/>
        <v>40864.208333333336</v>
      </c>
      <c r="G538" s="17" t="str">
        <f t="shared" si="50"/>
        <v>Nov</v>
      </c>
      <c r="H538" s="17">
        <f t="shared" si="53"/>
        <v>2011</v>
      </c>
      <c r="I538" t="s">
        <v>18</v>
      </c>
      <c r="J538" t="s">
        <v>2051</v>
      </c>
    </row>
    <row r="539" spans="1:10" x14ac:dyDescent="0.3">
      <c r="A539">
        <v>1535605200</v>
      </c>
      <c r="B539">
        <v>1537592400</v>
      </c>
      <c r="C539" s="15">
        <f t="shared" si="51"/>
        <v>43766.208333333328</v>
      </c>
      <c r="D539" s="22" t="str">
        <f t="shared" si="48"/>
        <v>Oct</v>
      </c>
      <c r="E539" s="22">
        <f t="shared" si="52"/>
        <v>2019</v>
      </c>
      <c r="F539" s="19">
        <f t="shared" si="49"/>
        <v>43789.208333333328</v>
      </c>
      <c r="G539" s="17" t="str">
        <f t="shared" si="50"/>
        <v>Nov</v>
      </c>
      <c r="H539" s="17">
        <f t="shared" si="53"/>
        <v>2019</v>
      </c>
      <c r="I539" t="s">
        <v>18</v>
      </c>
      <c r="J539" t="s">
        <v>2045</v>
      </c>
    </row>
    <row r="540" spans="1:10" x14ac:dyDescent="0.3">
      <c r="A540">
        <v>1379826000</v>
      </c>
      <c r="B540">
        <v>1381208400</v>
      </c>
      <c r="C540" s="15">
        <f t="shared" si="51"/>
        <v>41963.208333333336</v>
      </c>
      <c r="D540" s="22" t="str">
        <f t="shared" si="48"/>
        <v>Nov</v>
      </c>
      <c r="E540" s="22">
        <f t="shared" si="52"/>
        <v>2014</v>
      </c>
      <c r="F540" s="19">
        <f t="shared" si="49"/>
        <v>41979.208333333336</v>
      </c>
      <c r="G540" s="17" t="str">
        <f t="shared" si="50"/>
        <v>Dec</v>
      </c>
      <c r="H540" s="17">
        <f t="shared" si="53"/>
        <v>2014</v>
      </c>
      <c r="I540" t="s">
        <v>12</v>
      </c>
      <c r="J540" t="s">
        <v>2054</v>
      </c>
    </row>
    <row r="541" spans="1:10" x14ac:dyDescent="0.3">
      <c r="A541">
        <v>1561957200</v>
      </c>
      <c r="B541">
        <v>1562475600</v>
      </c>
      <c r="C541" s="15">
        <f t="shared" si="51"/>
        <v>44071.208333333328</v>
      </c>
      <c r="D541" s="22" t="str">
        <f t="shared" si="48"/>
        <v>Aug</v>
      </c>
      <c r="E541" s="22">
        <f t="shared" si="52"/>
        <v>2020</v>
      </c>
      <c r="F541" s="19">
        <f t="shared" si="49"/>
        <v>44077.208333333328</v>
      </c>
      <c r="G541" s="17" t="str">
        <f t="shared" si="50"/>
        <v>Sep</v>
      </c>
      <c r="H541" s="17">
        <f t="shared" si="53"/>
        <v>2020</v>
      </c>
      <c r="I541" t="s">
        <v>12</v>
      </c>
      <c r="J541" t="s">
        <v>2037</v>
      </c>
    </row>
    <row r="542" spans="1:10" x14ac:dyDescent="0.3">
      <c r="A542">
        <v>1525496400</v>
      </c>
      <c r="B542">
        <v>1527397200</v>
      </c>
      <c r="C542" s="15">
        <f t="shared" si="51"/>
        <v>43649.208333333328</v>
      </c>
      <c r="D542" s="22" t="str">
        <f t="shared" si="48"/>
        <v>Jul</v>
      </c>
      <c r="E542" s="22">
        <f t="shared" si="52"/>
        <v>2019</v>
      </c>
      <c r="F542" s="19">
        <f t="shared" si="49"/>
        <v>43671.208333333328</v>
      </c>
      <c r="G542" s="17" t="str">
        <f t="shared" si="50"/>
        <v>Jul</v>
      </c>
      <c r="H542" s="17">
        <f t="shared" si="53"/>
        <v>2019</v>
      </c>
      <c r="I542" t="s">
        <v>18</v>
      </c>
      <c r="J542" t="s">
        <v>2058</v>
      </c>
    </row>
    <row r="543" spans="1:10" x14ac:dyDescent="0.3">
      <c r="A543">
        <v>1433912400</v>
      </c>
      <c r="B543">
        <v>1436158800</v>
      </c>
      <c r="C543" s="15">
        <f t="shared" si="51"/>
        <v>42589.208333333328</v>
      </c>
      <c r="D543" s="22" t="str">
        <f t="shared" si="48"/>
        <v>Aug</v>
      </c>
      <c r="E543" s="22">
        <f t="shared" si="52"/>
        <v>2016</v>
      </c>
      <c r="F543" s="19">
        <f t="shared" si="49"/>
        <v>42615.208333333328</v>
      </c>
      <c r="G543" s="17" t="str">
        <f t="shared" si="50"/>
        <v>Sep</v>
      </c>
      <c r="H543" s="17">
        <f t="shared" si="53"/>
        <v>2016</v>
      </c>
      <c r="I543" t="s">
        <v>12</v>
      </c>
      <c r="J543" t="s">
        <v>2054</v>
      </c>
    </row>
    <row r="544" spans="1:10" x14ac:dyDescent="0.3">
      <c r="A544">
        <v>1453442400</v>
      </c>
      <c r="B544">
        <v>1456034400</v>
      </c>
      <c r="C544" s="15">
        <f t="shared" si="51"/>
        <v>42815.25</v>
      </c>
      <c r="D544" s="22" t="str">
        <f t="shared" si="48"/>
        <v>Mar</v>
      </c>
      <c r="E544" s="22">
        <f t="shared" si="52"/>
        <v>2017</v>
      </c>
      <c r="F544" s="19">
        <f t="shared" si="49"/>
        <v>42845.25</v>
      </c>
      <c r="G544" s="17" t="str">
        <f t="shared" si="50"/>
        <v>Apr</v>
      </c>
      <c r="H544" s="17">
        <f t="shared" si="53"/>
        <v>2017</v>
      </c>
      <c r="I544" t="s">
        <v>12</v>
      </c>
      <c r="J544" t="s">
        <v>2039</v>
      </c>
    </row>
    <row r="545" spans="1:10" x14ac:dyDescent="0.3">
      <c r="A545">
        <v>1378875600</v>
      </c>
      <c r="B545">
        <v>1380171600</v>
      </c>
      <c r="C545" s="15">
        <f t="shared" si="51"/>
        <v>41952.208333333336</v>
      </c>
      <c r="D545" s="22" t="str">
        <f t="shared" si="48"/>
        <v>Nov</v>
      </c>
      <c r="E545" s="22">
        <f t="shared" si="52"/>
        <v>2014</v>
      </c>
      <c r="F545" s="19">
        <f t="shared" si="49"/>
        <v>41967.208333333336</v>
      </c>
      <c r="G545" s="17" t="str">
        <f t="shared" si="50"/>
        <v>Nov</v>
      </c>
      <c r="H545" s="17">
        <f t="shared" si="53"/>
        <v>2014</v>
      </c>
      <c r="I545" t="s">
        <v>12</v>
      </c>
      <c r="J545" t="s">
        <v>2054</v>
      </c>
    </row>
    <row r="546" spans="1:10" x14ac:dyDescent="0.3">
      <c r="A546">
        <v>1452232800</v>
      </c>
      <c r="B546">
        <v>1453356000</v>
      </c>
      <c r="C546" s="15">
        <f t="shared" si="51"/>
        <v>42801.25</v>
      </c>
      <c r="D546" s="22" t="str">
        <f t="shared" si="48"/>
        <v>Mar</v>
      </c>
      <c r="E546" s="22">
        <f t="shared" si="52"/>
        <v>2017</v>
      </c>
      <c r="F546" s="19">
        <f t="shared" si="49"/>
        <v>42814.25</v>
      </c>
      <c r="G546" s="17" t="str">
        <f t="shared" si="50"/>
        <v>Mar</v>
      </c>
      <c r="H546" s="17">
        <f t="shared" si="53"/>
        <v>2017</v>
      </c>
      <c r="I546" t="s">
        <v>18</v>
      </c>
      <c r="J546" t="s">
        <v>2039</v>
      </c>
    </row>
    <row r="547" spans="1:10" x14ac:dyDescent="0.3">
      <c r="A547">
        <v>1577253600</v>
      </c>
      <c r="B547">
        <v>1578981600</v>
      </c>
      <c r="C547" s="15">
        <f t="shared" si="51"/>
        <v>44248.25</v>
      </c>
      <c r="D547" s="22" t="str">
        <f t="shared" si="48"/>
        <v>Feb</v>
      </c>
      <c r="E547" s="22">
        <f t="shared" si="52"/>
        <v>2021</v>
      </c>
      <c r="F547" s="19">
        <f t="shared" si="49"/>
        <v>44268.25</v>
      </c>
      <c r="G547" s="17" t="str">
        <f t="shared" si="50"/>
        <v>Mar</v>
      </c>
      <c r="H547" s="17">
        <f t="shared" si="53"/>
        <v>2021</v>
      </c>
      <c r="I547" t="s">
        <v>12</v>
      </c>
      <c r="J547" t="s">
        <v>2043</v>
      </c>
    </row>
    <row r="548" spans="1:10" x14ac:dyDescent="0.3">
      <c r="A548">
        <v>1537160400</v>
      </c>
      <c r="B548">
        <v>1537419600</v>
      </c>
      <c r="C548" s="15">
        <f t="shared" si="51"/>
        <v>43784.208333333328</v>
      </c>
      <c r="D548" s="22" t="str">
        <f t="shared" si="48"/>
        <v>Nov</v>
      </c>
      <c r="E548" s="22">
        <f t="shared" si="52"/>
        <v>2019</v>
      </c>
      <c r="F548" s="19">
        <f t="shared" si="49"/>
        <v>43787.208333333328</v>
      </c>
      <c r="G548" s="17" t="str">
        <f t="shared" si="50"/>
        <v>Nov</v>
      </c>
      <c r="H548" s="17">
        <f t="shared" si="53"/>
        <v>2019</v>
      </c>
      <c r="I548" t="s">
        <v>18</v>
      </c>
      <c r="J548" t="s">
        <v>2043</v>
      </c>
    </row>
    <row r="549" spans="1:10" x14ac:dyDescent="0.3">
      <c r="A549">
        <v>1422165600</v>
      </c>
      <c r="B549">
        <v>1423202400</v>
      </c>
      <c r="C549" s="15">
        <f t="shared" si="51"/>
        <v>42453.25</v>
      </c>
      <c r="D549" s="22" t="str">
        <f t="shared" si="48"/>
        <v>Mar</v>
      </c>
      <c r="E549" s="22">
        <f t="shared" si="52"/>
        <v>2016</v>
      </c>
      <c r="F549" s="19">
        <f t="shared" si="49"/>
        <v>42465.25</v>
      </c>
      <c r="G549" s="17" t="str">
        <f t="shared" si="50"/>
        <v>Apr</v>
      </c>
      <c r="H549" s="17">
        <f t="shared" si="53"/>
        <v>2016</v>
      </c>
      <c r="I549" t="s">
        <v>18</v>
      </c>
      <c r="J549" t="s">
        <v>2045</v>
      </c>
    </row>
    <row r="550" spans="1:10" x14ac:dyDescent="0.3">
      <c r="A550">
        <v>1459486800</v>
      </c>
      <c r="B550">
        <v>1460610000</v>
      </c>
      <c r="C550" s="15">
        <f t="shared" si="51"/>
        <v>42885.208333333328</v>
      </c>
      <c r="D550" s="22" t="str">
        <f t="shared" si="48"/>
        <v>May</v>
      </c>
      <c r="E550" s="22">
        <f t="shared" si="52"/>
        <v>2017</v>
      </c>
      <c r="F550" s="19">
        <f t="shared" si="49"/>
        <v>42898.208333333328</v>
      </c>
      <c r="G550" s="17" t="str">
        <f t="shared" si="50"/>
        <v>Jun</v>
      </c>
      <c r="H550" s="17">
        <f t="shared" si="53"/>
        <v>2017</v>
      </c>
      <c r="I550" t="s">
        <v>18</v>
      </c>
      <c r="J550" t="s">
        <v>2043</v>
      </c>
    </row>
    <row r="551" spans="1:10" x14ac:dyDescent="0.3">
      <c r="A551">
        <v>1369717200</v>
      </c>
      <c r="B551">
        <v>1370494800</v>
      </c>
      <c r="C551" s="15">
        <f t="shared" si="51"/>
        <v>41846.208333333336</v>
      </c>
      <c r="D551" s="22" t="str">
        <f t="shared" si="48"/>
        <v>Jul</v>
      </c>
      <c r="E551" s="22">
        <f t="shared" si="52"/>
        <v>2014</v>
      </c>
      <c r="F551" s="19">
        <f t="shared" si="49"/>
        <v>41855.208333333336</v>
      </c>
      <c r="G551" s="17" t="str">
        <f t="shared" si="50"/>
        <v>Aug</v>
      </c>
      <c r="H551" s="17">
        <f t="shared" si="53"/>
        <v>2014</v>
      </c>
      <c r="I551" t="s">
        <v>18</v>
      </c>
      <c r="J551" t="s">
        <v>2041</v>
      </c>
    </row>
    <row r="552" spans="1:10" x14ac:dyDescent="0.3">
      <c r="A552">
        <v>1330495200</v>
      </c>
      <c r="B552">
        <v>1332306000</v>
      </c>
      <c r="C552" s="15">
        <f t="shared" si="51"/>
        <v>41392.25</v>
      </c>
      <c r="D552" s="22" t="str">
        <f t="shared" si="48"/>
        <v>Apr</v>
      </c>
      <c r="E552" s="22">
        <f t="shared" si="52"/>
        <v>2013</v>
      </c>
      <c r="F552" s="19">
        <f t="shared" si="49"/>
        <v>41413.208333333336</v>
      </c>
      <c r="G552" s="17" t="str">
        <f t="shared" si="50"/>
        <v>May</v>
      </c>
      <c r="H552" s="17">
        <f t="shared" si="53"/>
        <v>2013</v>
      </c>
      <c r="I552" t="s">
        <v>72</v>
      </c>
      <c r="J552" t="s">
        <v>2039</v>
      </c>
    </row>
    <row r="553" spans="1:10" x14ac:dyDescent="0.3">
      <c r="A553">
        <v>1419055200</v>
      </c>
      <c r="B553">
        <v>1422511200</v>
      </c>
      <c r="C553" s="15">
        <f t="shared" si="51"/>
        <v>42417.25</v>
      </c>
      <c r="D553" s="22" t="str">
        <f t="shared" si="48"/>
        <v>Feb</v>
      </c>
      <c r="E553" s="22">
        <f t="shared" si="52"/>
        <v>2016</v>
      </c>
      <c r="F553" s="19">
        <f t="shared" si="49"/>
        <v>42457.25</v>
      </c>
      <c r="G553" s="17" t="str">
        <f t="shared" si="50"/>
        <v>Mar</v>
      </c>
      <c r="H553" s="17">
        <f t="shared" si="53"/>
        <v>2016</v>
      </c>
      <c r="I553" t="s">
        <v>12</v>
      </c>
      <c r="J553" t="s">
        <v>2041</v>
      </c>
    </row>
    <row r="554" spans="1:10" x14ac:dyDescent="0.3">
      <c r="A554">
        <v>1480140000</v>
      </c>
      <c r="B554">
        <v>1480312800</v>
      </c>
      <c r="C554" s="15">
        <f t="shared" si="51"/>
        <v>43124.25</v>
      </c>
      <c r="D554" s="22" t="str">
        <f t="shared" si="48"/>
        <v>Jan</v>
      </c>
      <c r="E554" s="22">
        <f t="shared" si="52"/>
        <v>2018</v>
      </c>
      <c r="F554" s="19">
        <f t="shared" si="49"/>
        <v>43126.25</v>
      </c>
      <c r="G554" s="17" t="str">
        <f t="shared" si="50"/>
        <v>Jan</v>
      </c>
      <c r="H554" s="17">
        <f t="shared" si="53"/>
        <v>2018</v>
      </c>
      <c r="I554" t="s">
        <v>12</v>
      </c>
      <c r="J554" t="s">
        <v>2043</v>
      </c>
    </row>
    <row r="555" spans="1:10" x14ac:dyDescent="0.3">
      <c r="A555">
        <v>1293948000</v>
      </c>
      <c r="B555">
        <v>1294034400</v>
      </c>
      <c r="C555" s="15">
        <f t="shared" si="51"/>
        <v>40969.25</v>
      </c>
      <c r="D555" s="22" t="str">
        <f t="shared" si="48"/>
        <v>Mar</v>
      </c>
      <c r="E555" s="22">
        <f t="shared" si="52"/>
        <v>2012</v>
      </c>
      <c r="F555" s="19">
        <f t="shared" si="49"/>
        <v>40970.25</v>
      </c>
      <c r="G555" s="17" t="str">
        <f t="shared" si="50"/>
        <v>Mar</v>
      </c>
      <c r="H555" s="17">
        <f t="shared" si="53"/>
        <v>2012</v>
      </c>
      <c r="I555" t="s">
        <v>12</v>
      </c>
      <c r="J555" t="s">
        <v>2039</v>
      </c>
    </row>
    <row r="556" spans="1:10" x14ac:dyDescent="0.3">
      <c r="A556">
        <v>1482127200</v>
      </c>
      <c r="B556">
        <v>1482645600</v>
      </c>
      <c r="C556" s="15">
        <f t="shared" si="51"/>
        <v>43147.25</v>
      </c>
      <c r="D556" s="22" t="str">
        <f t="shared" si="48"/>
        <v>Feb</v>
      </c>
      <c r="E556" s="22">
        <f t="shared" si="52"/>
        <v>2018</v>
      </c>
      <c r="F556" s="19">
        <f t="shared" si="49"/>
        <v>43153.25</v>
      </c>
      <c r="G556" s="17" t="str">
        <f t="shared" si="50"/>
        <v>Feb</v>
      </c>
      <c r="H556" s="17">
        <f t="shared" si="53"/>
        <v>2018</v>
      </c>
      <c r="I556" t="s">
        <v>18</v>
      </c>
      <c r="J556" t="s">
        <v>2039</v>
      </c>
    </row>
    <row r="557" spans="1:10" x14ac:dyDescent="0.3">
      <c r="A557">
        <v>1396414800</v>
      </c>
      <c r="B557">
        <v>1399093200</v>
      </c>
      <c r="C557" s="15">
        <f t="shared" si="51"/>
        <v>42155.208333333336</v>
      </c>
      <c r="D557" s="22" t="str">
        <f t="shared" si="48"/>
        <v>May</v>
      </c>
      <c r="E557" s="22">
        <f t="shared" si="52"/>
        <v>2015</v>
      </c>
      <c r="F557" s="19">
        <f t="shared" si="49"/>
        <v>42186.208333333336</v>
      </c>
      <c r="G557" s="17" t="str">
        <f t="shared" si="50"/>
        <v>Jul</v>
      </c>
      <c r="H557" s="17">
        <f t="shared" si="53"/>
        <v>2015</v>
      </c>
      <c r="I557" t="s">
        <v>18</v>
      </c>
      <c r="J557" t="s">
        <v>2039</v>
      </c>
    </row>
    <row r="558" spans="1:10" x14ac:dyDescent="0.3">
      <c r="A558">
        <v>1315285200</v>
      </c>
      <c r="B558">
        <v>1315890000</v>
      </c>
      <c r="C558" s="15">
        <f t="shared" si="51"/>
        <v>41216.208333333336</v>
      </c>
      <c r="D558" s="22" t="str">
        <f t="shared" si="48"/>
        <v>Nov</v>
      </c>
      <c r="E558" s="22">
        <f t="shared" si="52"/>
        <v>2012</v>
      </c>
      <c r="F558" s="19">
        <f t="shared" si="49"/>
        <v>41223.208333333336</v>
      </c>
      <c r="G558" s="17" t="str">
        <f t="shared" si="50"/>
        <v>Nov</v>
      </c>
      <c r="H558" s="17">
        <f t="shared" si="53"/>
        <v>2012</v>
      </c>
      <c r="I558" t="s">
        <v>18</v>
      </c>
      <c r="J558" t="s">
        <v>2051</v>
      </c>
    </row>
    <row r="559" spans="1:10" x14ac:dyDescent="0.3">
      <c r="A559">
        <v>1443762000</v>
      </c>
      <c r="B559">
        <v>1444021200</v>
      </c>
      <c r="C559" s="15">
        <f t="shared" si="51"/>
        <v>42703.208333333328</v>
      </c>
      <c r="D559" s="22" t="str">
        <f t="shared" si="48"/>
        <v>Nov</v>
      </c>
      <c r="E559" s="22">
        <f t="shared" si="52"/>
        <v>2016</v>
      </c>
      <c r="F559" s="19">
        <f t="shared" si="49"/>
        <v>42706.208333333328</v>
      </c>
      <c r="G559" s="17" t="str">
        <f t="shared" si="50"/>
        <v>Dec</v>
      </c>
      <c r="H559" s="17">
        <f t="shared" si="53"/>
        <v>2016</v>
      </c>
      <c r="I559" t="s">
        <v>18</v>
      </c>
      <c r="J559" t="s">
        <v>2045</v>
      </c>
    </row>
    <row r="560" spans="1:10" x14ac:dyDescent="0.3">
      <c r="A560">
        <v>1456293600</v>
      </c>
      <c r="B560">
        <v>1460005200</v>
      </c>
      <c r="C560" s="15">
        <f t="shared" si="51"/>
        <v>42848.25</v>
      </c>
      <c r="D560" s="22" t="str">
        <f t="shared" si="48"/>
        <v>Apr</v>
      </c>
      <c r="E560" s="22">
        <f t="shared" si="52"/>
        <v>2017</v>
      </c>
      <c r="F560" s="19">
        <f t="shared" si="49"/>
        <v>42891.208333333328</v>
      </c>
      <c r="G560" s="17" t="str">
        <f t="shared" si="50"/>
        <v>Jun</v>
      </c>
      <c r="H560" s="17">
        <f t="shared" si="53"/>
        <v>2017</v>
      </c>
      <c r="I560" t="s">
        <v>18</v>
      </c>
      <c r="J560" t="s">
        <v>2043</v>
      </c>
    </row>
    <row r="561" spans="1:10" x14ac:dyDescent="0.3">
      <c r="A561">
        <v>1470114000</v>
      </c>
      <c r="B561">
        <v>1470718800</v>
      </c>
      <c r="C561" s="15">
        <f t="shared" si="51"/>
        <v>43008.208333333328</v>
      </c>
      <c r="D561" s="22" t="str">
        <f t="shared" si="48"/>
        <v>Sep</v>
      </c>
      <c r="E561" s="22">
        <f t="shared" si="52"/>
        <v>2017</v>
      </c>
      <c r="F561" s="19">
        <f t="shared" si="49"/>
        <v>43015.208333333328</v>
      </c>
      <c r="G561" s="17" t="str">
        <f t="shared" si="50"/>
        <v>Oct</v>
      </c>
      <c r="H561" s="17">
        <f t="shared" si="53"/>
        <v>2017</v>
      </c>
      <c r="I561" t="s">
        <v>18</v>
      </c>
      <c r="J561" t="s">
        <v>2043</v>
      </c>
    </row>
    <row r="562" spans="1:10" x14ac:dyDescent="0.3">
      <c r="A562">
        <v>1321596000</v>
      </c>
      <c r="B562">
        <v>1325052000</v>
      </c>
      <c r="C562" s="15">
        <f t="shared" si="51"/>
        <v>41289.25</v>
      </c>
      <c r="D562" s="22" t="str">
        <f t="shared" si="48"/>
        <v>Jan</v>
      </c>
      <c r="E562" s="22">
        <f t="shared" si="52"/>
        <v>2013</v>
      </c>
      <c r="F562" s="19">
        <f t="shared" si="49"/>
        <v>41329.25</v>
      </c>
      <c r="G562" s="17" t="str">
        <f t="shared" si="50"/>
        <v>Feb</v>
      </c>
      <c r="H562" s="17">
        <f t="shared" si="53"/>
        <v>2013</v>
      </c>
      <c r="I562" t="s">
        <v>18</v>
      </c>
      <c r="J562" t="s">
        <v>2045</v>
      </c>
    </row>
    <row r="563" spans="1:10" x14ac:dyDescent="0.3">
      <c r="A563">
        <v>1318827600</v>
      </c>
      <c r="B563">
        <v>1319000400</v>
      </c>
      <c r="C563" s="15">
        <f t="shared" si="51"/>
        <v>41257.208333333336</v>
      </c>
      <c r="D563" s="22" t="str">
        <f t="shared" si="48"/>
        <v>Dec</v>
      </c>
      <c r="E563" s="22">
        <f t="shared" si="52"/>
        <v>2012</v>
      </c>
      <c r="F563" s="19">
        <f t="shared" si="49"/>
        <v>41259.208333333336</v>
      </c>
      <c r="G563" s="17" t="str">
        <f t="shared" si="50"/>
        <v>Dec</v>
      </c>
      <c r="H563" s="17">
        <f t="shared" si="53"/>
        <v>2012</v>
      </c>
      <c r="I563" t="s">
        <v>18</v>
      </c>
      <c r="J563" t="s">
        <v>2043</v>
      </c>
    </row>
    <row r="564" spans="1:10" x14ac:dyDescent="0.3">
      <c r="A564">
        <v>1552366800</v>
      </c>
      <c r="B564">
        <v>1552539600</v>
      </c>
      <c r="C564" s="15">
        <f t="shared" si="51"/>
        <v>43960.208333333328</v>
      </c>
      <c r="D564" s="22" t="str">
        <f t="shared" si="48"/>
        <v>May</v>
      </c>
      <c r="E564" s="22">
        <f t="shared" si="52"/>
        <v>2020</v>
      </c>
      <c r="F564" s="19">
        <f t="shared" si="49"/>
        <v>43962.208333333328</v>
      </c>
      <c r="G564" s="17" t="str">
        <f t="shared" si="50"/>
        <v>May</v>
      </c>
      <c r="H564" s="17">
        <f t="shared" si="53"/>
        <v>2020</v>
      </c>
      <c r="I564" t="s">
        <v>12</v>
      </c>
      <c r="J564" t="s">
        <v>2039</v>
      </c>
    </row>
    <row r="565" spans="1:10" x14ac:dyDescent="0.3">
      <c r="A565">
        <v>1542088800</v>
      </c>
      <c r="B565">
        <v>1543816800</v>
      </c>
      <c r="C565" s="15">
        <f t="shared" si="51"/>
        <v>43841.25</v>
      </c>
      <c r="D565" s="22" t="str">
        <f t="shared" si="48"/>
        <v>Jan</v>
      </c>
      <c r="E565" s="22">
        <f t="shared" si="52"/>
        <v>2020</v>
      </c>
      <c r="F565" s="19">
        <f t="shared" si="49"/>
        <v>43861.25</v>
      </c>
      <c r="G565" s="17" t="str">
        <f t="shared" si="50"/>
        <v>Jan</v>
      </c>
      <c r="H565" s="17">
        <f t="shared" si="53"/>
        <v>2020</v>
      </c>
      <c r="I565" t="s">
        <v>18</v>
      </c>
      <c r="J565" t="s">
        <v>2045</v>
      </c>
    </row>
    <row r="566" spans="1:10" x14ac:dyDescent="0.3">
      <c r="A566">
        <v>1426395600</v>
      </c>
      <c r="B566">
        <v>1427086800</v>
      </c>
      <c r="C566" s="15">
        <f t="shared" si="51"/>
        <v>42502.208333333328</v>
      </c>
      <c r="D566" s="22" t="str">
        <f t="shared" si="48"/>
        <v>May</v>
      </c>
      <c r="E566" s="22">
        <f t="shared" si="52"/>
        <v>2016</v>
      </c>
      <c r="F566" s="19">
        <f t="shared" si="49"/>
        <v>42510.208333333328</v>
      </c>
      <c r="G566" s="17" t="str">
        <f t="shared" si="50"/>
        <v>May</v>
      </c>
      <c r="H566" s="17">
        <f t="shared" si="53"/>
        <v>2016</v>
      </c>
      <c r="I566" t="s">
        <v>12</v>
      </c>
      <c r="J566" t="s">
        <v>2043</v>
      </c>
    </row>
    <row r="567" spans="1:10" x14ac:dyDescent="0.3">
      <c r="A567">
        <v>1321336800</v>
      </c>
      <c r="B567">
        <v>1323064800</v>
      </c>
      <c r="C567" s="15">
        <f t="shared" si="51"/>
        <v>41286.25</v>
      </c>
      <c r="D567" s="22" t="str">
        <f t="shared" si="48"/>
        <v>Jan</v>
      </c>
      <c r="E567" s="22">
        <f t="shared" si="52"/>
        <v>2013</v>
      </c>
      <c r="F567" s="19">
        <f t="shared" si="49"/>
        <v>41306.25</v>
      </c>
      <c r="G567" s="17" t="str">
        <f t="shared" si="50"/>
        <v>Feb</v>
      </c>
      <c r="H567" s="17">
        <f t="shared" si="53"/>
        <v>2013</v>
      </c>
      <c r="I567" t="s">
        <v>18</v>
      </c>
      <c r="J567" t="s">
        <v>2043</v>
      </c>
    </row>
    <row r="568" spans="1:10" x14ac:dyDescent="0.3">
      <c r="A568">
        <v>1456293600</v>
      </c>
      <c r="B568">
        <v>1458277200</v>
      </c>
      <c r="C568" s="15">
        <f t="shared" si="51"/>
        <v>42848.25</v>
      </c>
      <c r="D568" s="22" t="str">
        <f t="shared" si="48"/>
        <v>Apr</v>
      </c>
      <c r="E568" s="22">
        <f t="shared" si="52"/>
        <v>2017</v>
      </c>
      <c r="F568" s="19">
        <f t="shared" si="49"/>
        <v>42871.208333333328</v>
      </c>
      <c r="G568" s="17" t="str">
        <f t="shared" si="50"/>
        <v>May</v>
      </c>
      <c r="H568" s="17">
        <f t="shared" si="53"/>
        <v>2017</v>
      </c>
      <c r="I568" t="s">
        <v>12</v>
      </c>
      <c r="J568" t="s">
        <v>2039</v>
      </c>
    </row>
    <row r="569" spans="1:10" x14ac:dyDescent="0.3">
      <c r="A569">
        <v>1404968400</v>
      </c>
      <c r="B569">
        <v>1405141200</v>
      </c>
      <c r="C569" s="15">
        <f t="shared" si="51"/>
        <v>42254.208333333336</v>
      </c>
      <c r="D569" s="22" t="str">
        <f t="shared" si="48"/>
        <v>Sep</v>
      </c>
      <c r="E569" s="22">
        <f t="shared" si="52"/>
        <v>2015</v>
      </c>
      <c r="F569" s="19">
        <f t="shared" si="49"/>
        <v>42256.208333333336</v>
      </c>
      <c r="G569" s="17" t="str">
        <f t="shared" si="50"/>
        <v>Sep</v>
      </c>
      <c r="H569" s="17">
        <f t="shared" si="53"/>
        <v>2015</v>
      </c>
      <c r="I569" t="s">
        <v>18</v>
      </c>
      <c r="J569" t="s">
        <v>2039</v>
      </c>
    </row>
    <row r="570" spans="1:10" x14ac:dyDescent="0.3">
      <c r="A570">
        <v>1279170000</v>
      </c>
      <c r="B570">
        <v>1283058000</v>
      </c>
      <c r="C570" s="15">
        <f t="shared" si="51"/>
        <v>40798.208333333336</v>
      </c>
      <c r="D570" s="22" t="str">
        <f t="shared" si="48"/>
        <v>Sep</v>
      </c>
      <c r="E570" s="22">
        <f t="shared" si="52"/>
        <v>2011</v>
      </c>
      <c r="F570" s="19">
        <f t="shared" si="49"/>
        <v>40843.208333333336</v>
      </c>
      <c r="G570" s="17" t="str">
        <f t="shared" si="50"/>
        <v>Oct</v>
      </c>
      <c r="H570" s="17">
        <f t="shared" si="53"/>
        <v>2011</v>
      </c>
      <c r="I570" t="s">
        <v>18</v>
      </c>
      <c r="J570" t="s">
        <v>2043</v>
      </c>
    </row>
    <row r="571" spans="1:10" x14ac:dyDescent="0.3">
      <c r="A571">
        <v>1294725600</v>
      </c>
      <c r="B571">
        <v>1295762400</v>
      </c>
      <c r="C571" s="15">
        <f t="shared" si="51"/>
        <v>40978.25</v>
      </c>
      <c r="D571" s="22" t="str">
        <f t="shared" si="48"/>
        <v>Mar</v>
      </c>
      <c r="E571" s="22">
        <f t="shared" si="52"/>
        <v>2012</v>
      </c>
      <c r="F571" s="19">
        <f t="shared" si="49"/>
        <v>40990.25</v>
      </c>
      <c r="G571" s="17" t="str">
        <f t="shared" si="50"/>
        <v>Mar</v>
      </c>
      <c r="H571" s="17">
        <f t="shared" si="53"/>
        <v>2012</v>
      </c>
      <c r="I571" t="s">
        <v>18</v>
      </c>
      <c r="J571" t="s">
        <v>2045</v>
      </c>
    </row>
    <row r="572" spans="1:10" x14ac:dyDescent="0.3">
      <c r="A572">
        <v>1419055200</v>
      </c>
      <c r="B572">
        <v>1419573600</v>
      </c>
      <c r="C572" s="15">
        <f t="shared" si="51"/>
        <v>42417.25</v>
      </c>
      <c r="D572" s="22" t="str">
        <f t="shared" si="48"/>
        <v>Feb</v>
      </c>
      <c r="E572" s="22">
        <f t="shared" si="52"/>
        <v>2016</v>
      </c>
      <c r="F572" s="19">
        <f t="shared" si="49"/>
        <v>42423.25</v>
      </c>
      <c r="G572" s="17" t="str">
        <f t="shared" si="50"/>
        <v>Feb</v>
      </c>
      <c r="H572" s="17">
        <f t="shared" si="53"/>
        <v>2016</v>
      </c>
      <c r="I572" t="s">
        <v>18</v>
      </c>
      <c r="J572" t="s">
        <v>2039</v>
      </c>
    </row>
    <row r="573" spans="1:10" x14ac:dyDescent="0.3">
      <c r="A573">
        <v>1434690000</v>
      </c>
      <c r="B573">
        <v>1438750800</v>
      </c>
      <c r="C573" s="15">
        <f t="shared" si="51"/>
        <v>42598.208333333328</v>
      </c>
      <c r="D573" s="22" t="str">
        <f t="shared" si="48"/>
        <v>Aug</v>
      </c>
      <c r="E573" s="22">
        <f t="shared" si="52"/>
        <v>2016</v>
      </c>
      <c r="F573" s="19">
        <f t="shared" si="49"/>
        <v>42645.208333333328</v>
      </c>
      <c r="G573" s="17" t="str">
        <f t="shared" si="50"/>
        <v>Oct</v>
      </c>
      <c r="H573" s="17">
        <f t="shared" si="53"/>
        <v>2016</v>
      </c>
      <c r="I573" t="s">
        <v>12</v>
      </c>
      <c r="J573" t="s">
        <v>2045</v>
      </c>
    </row>
    <row r="574" spans="1:10" x14ac:dyDescent="0.3">
      <c r="A574">
        <v>1443416400</v>
      </c>
      <c r="B574">
        <v>1444798800</v>
      </c>
      <c r="C574" s="15">
        <f t="shared" si="51"/>
        <v>42699.208333333328</v>
      </c>
      <c r="D574" s="22" t="str">
        <f t="shared" si="48"/>
        <v>Nov</v>
      </c>
      <c r="E574" s="22">
        <f t="shared" si="52"/>
        <v>2016</v>
      </c>
      <c r="F574" s="19">
        <f t="shared" si="49"/>
        <v>42715.208333333328</v>
      </c>
      <c r="G574" s="17" t="str">
        <f t="shared" si="50"/>
        <v>Dec</v>
      </c>
      <c r="H574" s="17">
        <f t="shared" si="53"/>
        <v>2016</v>
      </c>
      <c r="I574" t="s">
        <v>72</v>
      </c>
      <c r="J574" t="s">
        <v>2039</v>
      </c>
    </row>
    <row r="575" spans="1:10" x14ac:dyDescent="0.3">
      <c r="A575">
        <v>1399006800</v>
      </c>
      <c r="B575">
        <v>1399179600</v>
      </c>
      <c r="C575" s="15">
        <f t="shared" si="51"/>
        <v>42185.208333333336</v>
      </c>
      <c r="D575" s="22" t="str">
        <f t="shared" si="48"/>
        <v>Jun</v>
      </c>
      <c r="E575" s="22">
        <f t="shared" si="52"/>
        <v>2015</v>
      </c>
      <c r="F575" s="19">
        <f t="shared" si="49"/>
        <v>42187.208333333336</v>
      </c>
      <c r="G575" s="17" t="str">
        <f t="shared" si="50"/>
        <v>Jul</v>
      </c>
      <c r="H575" s="17">
        <f t="shared" si="53"/>
        <v>2015</v>
      </c>
      <c r="I575" t="s">
        <v>18</v>
      </c>
      <c r="J575" t="s">
        <v>2068</v>
      </c>
    </row>
    <row r="576" spans="1:10" x14ac:dyDescent="0.3">
      <c r="A576">
        <v>1575698400</v>
      </c>
      <c r="B576">
        <v>1576562400</v>
      </c>
      <c r="C576" s="15">
        <f t="shared" si="51"/>
        <v>44230.25</v>
      </c>
      <c r="D576" s="22" t="str">
        <f t="shared" si="48"/>
        <v>Feb</v>
      </c>
      <c r="E576" s="22">
        <f t="shared" si="52"/>
        <v>2021</v>
      </c>
      <c r="F576" s="19">
        <f t="shared" si="49"/>
        <v>44240.25</v>
      </c>
      <c r="G576" s="17" t="str">
        <f t="shared" si="50"/>
        <v>Feb</v>
      </c>
      <c r="H576" s="17">
        <f t="shared" si="53"/>
        <v>2021</v>
      </c>
      <c r="I576" t="s">
        <v>18</v>
      </c>
      <c r="J576" t="s">
        <v>2037</v>
      </c>
    </row>
    <row r="577" spans="1:10" x14ac:dyDescent="0.3">
      <c r="A577">
        <v>1400562000</v>
      </c>
      <c r="B577">
        <v>1400821200</v>
      </c>
      <c r="C577" s="15">
        <f t="shared" si="51"/>
        <v>42203.208333333336</v>
      </c>
      <c r="D577" s="22" t="str">
        <f t="shared" si="48"/>
        <v>Jul</v>
      </c>
      <c r="E577" s="22">
        <f t="shared" si="52"/>
        <v>2015</v>
      </c>
      <c r="F577" s="19">
        <f t="shared" si="49"/>
        <v>42206.208333333336</v>
      </c>
      <c r="G577" s="17" t="str">
        <f t="shared" si="50"/>
        <v>Jul</v>
      </c>
      <c r="H577" s="17">
        <f t="shared" si="53"/>
        <v>2015</v>
      </c>
      <c r="I577" t="s">
        <v>12</v>
      </c>
      <c r="J577" t="s">
        <v>2043</v>
      </c>
    </row>
    <row r="578" spans="1:10" x14ac:dyDescent="0.3">
      <c r="A578">
        <v>1509512400</v>
      </c>
      <c r="B578">
        <v>1510984800</v>
      </c>
      <c r="C578" s="15">
        <f t="shared" si="51"/>
        <v>43464.208333333328</v>
      </c>
      <c r="D578" s="22" t="str">
        <f t="shared" ref="D578:D641" si="54">TEXT(C578,"mmm")</f>
        <v>Dec</v>
      </c>
      <c r="E578" s="22">
        <f t="shared" si="52"/>
        <v>2018</v>
      </c>
      <c r="F578" s="19">
        <f t="shared" ref="F578:F641" si="55">(((B578/60)/60)/24)+DATE(1970,15,1)</f>
        <v>43481.25</v>
      </c>
      <c r="G578" s="17" t="str">
        <f t="shared" ref="G578:G641" si="56">TEXT(F578,"mmm")</f>
        <v>Jan</v>
      </c>
      <c r="H578" s="17">
        <f t="shared" si="53"/>
        <v>2019</v>
      </c>
      <c r="I578" t="s">
        <v>12</v>
      </c>
      <c r="J578" t="s">
        <v>2043</v>
      </c>
    </row>
    <row r="579" spans="1:10" x14ac:dyDescent="0.3">
      <c r="A579">
        <v>1299823200</v>
      </c>
      <c r="B579">
        <v>1302066000</v>
      </c>
      <c r="C579" s="15">
        <f t="shared" ref="C579:C642" si="57">(((A579/60)/60)/24)+DATE(1970,15,1)</f>
        <v>41037.25</v>
      </c>
      <c r="D579" s="22" t="str">
        <f t="shared" si="54"/>
        <v>May</v>
      </c>
      <c r="E579" s="22">
        <f t="shared" ref="E579:E642" si="58">YEAR(C579)</f>
        <v>2012</v>
      </c>
      <c r="F579" s="19">
        <f t="shared" si="55"/>
        <v>41063.208333333336</v>
      </c>
      <c r="G579" s="17" t="str">
        <f t="shared" si="56"/>
        <v>Jun</v>
      </c>
      <c r="H579" s="17">
        <f t="shared" ref="H579:H642" si="59">YEAR(F579)</f>
        <v>2012</v>
      </c>
      <c r="I579" t="s">
        <v>72</v>
      </c>
      <c r="J579" t="s">
        <v>2039</v>
      </c>
    </row>
    <row r="580" spans="1:10" x14ac:dyDescent="0.3">
      <c r="A580">
        <v>1322719200</v>
      </c>
      <c r="B580">
        <v>1322978400</v>
      </c>
      <c r="C580" s="15">
        <f t="shared" si="57"/>
        <v>41302.25</v>
      </c>
      <c r="D580" s="22" t="str">
        <f t="shared" si="54"/>
        <v>Jan</v>
      </c>
      <c r="E580" s="22">
        <f t="shared" si="58"/>
        <v>2013</v>
      </c>
      <c r="F580" s="19">
        <f t="shared" si="55"/>
        <v>41305.25</v>
      </c>
      <c r="G580" s="17" t="str">
        <f t="shared" si="56"/>
        <v>Jan</v>
      </c>
      <c r="H580" s="17">
        <f t="shared" si="59"/>
        <v>2013</v>
      </c>
      <c r="I580" t="s">
        <v>12</v>
      </c>
      <c r="J580" t="s">
        <v>2045</v>
      </c>
    </row>
    <row r="581" spans="1:10" x14ac:dyDescent="0.3">
      <c r="A581">
        <v>1312693200</v>
      </c>
      <c r="B581">
        <v>1313730000</v>
      </c>
      <c r="C581" s="15">
        <f t="shared" si="57"/>
        <v>41186.208333333336</v>
      </c>
      <c r="D581" s="22" t="str">
        <f t="shared" si="54"/>
        <v>Oct</v>
      </c>
      <c r="E581" s="22">
        <f t="shared" si="58"/>
        <v>2012</v>
      </c>
      <c r="F581" s="19">
        <f t="shared" si="55"/>
        <v>41198.208333333336</v>
      </c>
      <c r="G581" s="17" t="str">
        <f t="shared" si="56"/>
        <v>Oct</v>
      </c>
      <c r="H581" s="17">
        <f t="shared" si="59"/>
        <v>2012</v>
      </c>
      <c r="I581" t="s">
        <v>18</v>
      </c>
      <c r="J581" t="s">
        <v>2039</v>
      </c>
    </row>
    <row r="582" spans="1:10" x14ac:dyDescent="0.3">
      <c r="A582">
        <v>1393394400</v>
      </c>
      <c r="B582">
        <v>1394085600</v>
      </c>
      <c r="C582" s="15">
        <f t="shared" si="57"/>
        <v>42120.25</v>
      </c>
      <c r="D582" s="22" t="str">
        <f t="shared" si="54"/>
        <v>Apr</v>
      </c>
      <c r="E582" s="22">
        <f t="shared" si="58"/>
        <v>2015</v>
      </c>
      <c r="F582" s="19">
        <f t="shared" si="55"/>
        <v>42128.25</v>
      </c>
      <c r="G582" s="17" t="str">
        <f t="shared" si="56"/>
        <v>May</v>
      </c>
      <c r="H582" s="17">
        <f t="shared" si="59"/>
        <v>2015</v>
      </c>
      <c r="I582" t="s">
        <v>18</v>
      </c>
      <c r="J582" t="s">
        <v>2043</v>
      </c>
    </row>
    <row r="583" spans="1:10" x14ac:dyDescent="0.3">
      <c r="A583">
        <v>1304053200</v>
      </c>
      <c r="B583">
        <v>1305349200</v>
      </c>
      <c r="C583" s="15">
        <f t="shared" si="57"/>
        <v>41086.208333333336</v>
      </c>
      <c r="D583" s="22" t="str">
        <f t="shared" si="54"/>
        <v>Jun</v>
      </c>
      <c r="E583" s="22">
        <f t="shared" si="58"/>
        <v>2012</v>
      </c>
      <c r="F583" s="19">
        <f t="shared" si="55"/>
        <v>41101.208333333336</v>
      </c>
      <c r="G583" s="17" t="str">
        <f t="shared" si="56"/>
        <v>Jul</v>
      </c>
      <c r="H583" s="17">
        <f t="shared" si="59"/>
        <v>2012</v>
      </c>
      <c r="I583" t="s">
        <v>12</v>
      </c>
      <c r="J583" t="s">
        <v>2041</v>
      </c>
    </row>
    <row r="584" spans="1:10" x14ac:dyDescent="0.3">
      <c r="A584">
        <v>1433912400</v>
      </c>
      <c r="B584">
        <v>1434344400</v>
      </c>
      <c r="C584" s="15">
        <f t="shared" si="57"/>
        <v>42589.208333333328</v>
      </c>
      <c r="D584" s="22" t="str">
        <f t="shared" si="54"/>
        <v>Aug</v>
      </c>
      <c r="E584" s="22">
        <f t="shared" si="58"/>
        <v>2016</v>
      </c>
      <c r="F584" s="19">
        <f t="shared" si="55"/>
        <v>42594.208333333328</v>
      </c>
      <c r="G584" s="17" t="str">
        <f t="shared" si="56"/>
        <v>Aug</v>
      </c>
      <c r="H584" s="17">
        <f t="shared" si="59"/>
        <v>2016</v>
      </c>
      <c r="I584" t="s">
        <v>12</v>
      </c>
      <c r="J584" t="s">
        <v>2054</v>
      </c>
    </row>
    <row r="585" spans="1:10" x14ac:dyDescent="0.3">
      <c r="A585">
        <v>1329717600</v>
      </c>
      <c r="B585">
        <v>1331186400</v>
      </c>
      <c r="C585" s="15">
        <f t="shared" si="57"/>
        <v>41383.25</v>
      </c>
      <c r="D585" s="22" t="str">
        <f t="shared" si="54"/>
        <v>Apr</v>
      </c>
      <c r="E585" s="22">
        <f t="shared" si="58"/>
        <v>2013</v>
      </c>
      <c r="F585" s="19">
        <f t="shared" si="55"/>
        <v>41400.25</v>
      </c>
      <c r="G585" s="17" t="str">
        <f t="shared" si="56"/>
        <v>May</v>
      </c>
      <c r="H585" s="17">
        <f t="shared" si="59"/>
        <v>2013</v>
      </c>
      <c r="I585" t="s">
        <v>18</v>
      </c>
      <c r="J585" t="s">
        <v>2045</v>
      </c>
    </row>
    <row r="586" spans="1:10" x14ac:dyDescent="0.3">
      <c r="A586">
        <v>1335330000</v>
      </c>
      <c r="B586">
        <v>1336539600</v>
      </c>
      <c r="C586" s="15">
        <f t="shared" si="57"/>
        <v>41448.208333333336</v>
      </c>
      <c r="D586" s="22" t="str">
        <f t="shared" si="54"/>
        <v>Jun</v>
      </c>
      <c r="E586" s="22">
        <f t="shared" si="58"/>
        <v>2013</v>
      </c>
      <c r="F586" s="19">
        <f t="shared" si="55"/>
        <v>41462.208333333336</v>
      </c>
      <c r="G586" s="17" t="str">
        <f t="shared" si="56"/>
        <v>Jul</v>
      </c>
      <c r="H586" s="17">
        <f t="shared" si="59"/>
        <v>2013</v>
      </c>
      <c r="I586" t="s">
        <v>18</v>
      </c>
      <c r="J586" t="s">
        <v>2041</v>
      </c>
    </row>
    <row r="587" spans="1:10" x14ac:dyDescent="0.3">
      <c r="A587">
        <v>1268888400</v>
      </c>
      <c r="B587">
        <v>1269752400</v>
      </c>
      <c r="C587" s="15">
        <f t="shared" si="57"/>
        <v>40679.208333333336</v>
      </c>
      <c r="D587" s="22" t="str">
        <f t="shared" si="54"/>
        <v>May</v>
      </c>
      <c r="E587" s="22">
        <f t="shared" si="58"/>
        <v>2011</v>
      </c>
      <c r="F587" s="19">
        <f t="shared" si="55"/>
        <v>40689.208333333336</v>
      </c>
      <c r="G587" s="17" t="str">
        <f t="shared" si="56"/>
        <v>May</v>
      </c>
      <c r="H587" s="17">
        <f t="shared" si="59"/>
        <v>2011</v>
      </c>
      <c r="I587" t="s">
        <v>18</v>
      </c>
      <c r="J587" t="s">
        <v>2051</v>
      </c>
    </row>
    <row r="588" spans="1:10" x14ac:dyDescent="0.3">
      <c r="A588">
        <v>1289973600</v>
      </c>
      <c r="B588">
        <v>1291615200</v>
      </c>
      <c r="C588" s="15">
        <f t="shared" si="57"/>
        <v>40923.25</v>
      </c>
      <c r="D588" s="22" t="str">
        <f t="shared" si="54"/>
        <v>Jan</v>
      </c>
      <c r="E588" s="22">
        <f t="shared" si="58"/>
        <v>2012</v>
      </c>
      <c r="F588" s="19">
        <f t="shared" si="55"/>
        <v>40942.25</v>
      </c>
      <c r="G588" s="17" t="str">
        <f t="shared" si="56"/>
        <v>Feb</v>
      </c>
      <c r="H588" s="17">
        <f t="shared" si="59"/>
        <v>2012</v>
      </c>
      <c r="I588" t="s">
        <v>18</v>
      </c>
      <c r="J588" t="s">
        <v>2039</v>
      </c>
    </row>
    <row r="589" spans="1:10" x14ac:dyDescent="0.3">
      <c r="A589">
        <v>1547877600</v>
      </c>
      <c r="B589">
        <v>1552366800</v>
      </c>
      <c r="C589" s="15">
        <f t="shared" si="57"/>
        <v>43908.25</v>
      </c>
      <c r="D589" s="22" t="str">
        <f t="shared" si="54"/>
        <v>Mar</v>
      </c>
      <c r="E589" s="22">
        <f t="shared" si="58"/>
        <v>2020</v>
      </c>
      <c r="F589" s="19">
        <f t="shared" si="55"/>
        <v>43960.208333333328</v>
      </c>
      <c r="G589" s="17" t="str">
        <f t="shared" si="56"/>
        <v>May</v>
      </c>
      <c r="H589" s="17">
        <f t="shared" si="59"/>
        <v>2020</v>
      </c>
      <c r="I589" t="s">
        <v>12</v>
      </c>
      <c r="J589" t="s">
        <v>2037</v>
      </c>
    </row>
    <row r="590" spans="1:10" x14ac:dyDescent="0.3">
      <c r="A590">
        <v>1269493200</v>
      </c>
      <c r="B590">
        <v>1272171600</v>
      </c>
      <c r="C590" s="15">
        <f t="shared" si="57"/>
        <v>40686.208333333336</v>
      </c>
      <c r="D590" s="22" t="str">
        <f t="shared" si="54"/>
        <v>May</v>
      </c>
      <c r="E590" s="22">
        <f t="shared" si="58"/>
        <v>2011</v>
      </c>
      <c r="F590" s="19">
        <f t="shared" si="55"/>
        <v>40717.208333333336</v>
      </c>
      <c r="G590" s="17" t="str">
        <f t="shared" si="56"/>
        <v>Jun</v>
      </c>
      <c r="H590" s="17">
        <f t="shared" si="59"/>
        <v>2011</v>
      </c>
      <c r="I590" t="s">
        <v>12</v>
      </c>
      <c r="J590" t="s">
        <v>2043</v>
      </c>
    </row>
    <row r="591" spans="1:10" x14ac:dyDescent="0.3">
      <c r="A591">
        <v>1436072400</v>
      </c>
      <c r="B591">
        <v>1436677200</v>
      </c>
      <c r="C591" s="15">
        <f t="shared" si="57"/>
        <v>42614.208333333328</v>
      </c>
      <c r="D591" s="22" t="str">
        <f t="shared" si="54"/>
        <v>Sep</v>
      </c>
      <c r="E591" s="22">
        <f t="shared" si="58"/>
        <v>2016</v>
      </c>
      <c r="F591" s="19">
        <f t="shared" si="55"/>
        <v>42621.208333333328</v>
      </c>
      <c r="G591" s="17" t="str">
        <f t="shared" si="56"/>
        <v>Sep</v>
      </c>
      <c r="H591" s="17">
        <f t="shared" si="59"/>
        <v>2016</v>
      </c>
      <c r="I591" t="s">
        <v>12</v>
      </c>
      <c r="J591" t="s">
        <v>2045</v>
      </c>
    </row>
    <row r="592" spans="1:10" x14ac:dyDescent="0.3">
      <c r="A592">
        <v>1419141600</v>
      </c>
      <c r="B592">
        <v>1420092000</v>
      </c>
      <c r="C592" s="15">
        <f t="shared" si="57"/>
        <v>42418.25</v>
      </c>
      <c r="D592" s="22" t="str">
        <f t="shared" si="54"/>
        <v>Feb</v>
      </c>
      <c r="E592" s="22">
        <f t="shared" si="58"/>
        <v>2016</v>
      </c>
      <c r="F592" s="19">
        <f t="shared" si="55"/>
        <v>42429.25</v>
      </c>
      <c r="G592" s="17" t="str">
        <f t="shared" si="56"/>
        <v>Feb</v>
      </c>
      <c r="H592" s="17">
        <f t="shared" si="59"/>
        <v>2016</v>
      </c>
      <c r="I592" t="s">
        <v>12</v>
      </c>
      <c r="J592" t="s">
        <v>2051</v>
      </c>
    </row>
    <row r="593" spans="1:10" x14ac:dyDescent="0.3">
      <c r="A593">
        <v>1279083600</v>
      </c>
      <c r="B593">
        <v>1279947600</v>
      </c>
      <c r="C593" s="15">
        <f t="shared" si="57"/>
        <v>40797.208333333336</v>
      </c>
      <c r="D593" s="22" t="str">
        <f t="shared" si="54"/>
        <v>Sep</v>
      </c>
      <c r="E593" s="22">
        <f t="shared" si="58"/>
        <v>2011</v>
      </c>
      <c r="F593" s="19">
        <f t="shared" si="55"/>
        <v>40807.208333333336</v>
      </c>
      <c r="G593" s="17" t="str">
        <f t="shared" si="56"/>
        <v>Sep</v>
      </c>
      <c r="H593" s="17">
        <f t="shared" si="59"/>
        <v>2011</v>
      </c>
      <c r="I593" t="s">
        <v>18</v>
      </c>
      <c r="J593" t="s">
        <v>2054</v>
      </c>
    </row>
    <row r="594" spans="1:10" x14ac:dyDescent="0.3">
      <c r="A594">
        <v>1401426000</v>
      </c>
      <c r="B594">
        <v>1402203600</v>
      </c>
      <c r="C594" s="15">
        <f t="shared" si="57"/>
        <v>42213.208333333336</v>
      </c>
      <c r="D594" s="22" t="str">
        <f t="shared" si="54"/>
        <v>Jul</v>
      </c>
      <c r="E594" s="22">
        <f t="shared" si="58"/>
        <v>2015</v>
      </c>
      <c r="F594" s="19">
        <f t="shared" si="55"/>
        <v>42222.208333333336</v>
      </c>
      <c r="G594" s="17" t="str">
        <f t="shared" si="56"/>
        <v>Aug</v>
      </c>
      <c r="H594" s="17">
        <f t="shared" si="59"/>
        <v>2015</v>
      </c>
      <c r="I594" t="s">
        <v>12</v>
      </c>
      <c r="J594" t="s">
        <v>2043</v>
      </c>
    </row>
    <row r="595" spans="1:10" x14ac:dyDescent="0.3">
      <c r="A595">
        <v>1395810000</v>
      </c>
      <c r="B595">
        <v>1396933200</v>
      </c>
      <c r="C595" s="15">
        <f t="shared" si="57"/>
        <v>42148.208333333336</v>
      </c>
      <c r="D595" s="22" t="str">
        <f t="shared" si="54"/>
        <v>May</v>
      </c>
      <c r="E595" s="22">
        <f t="shared" si="58"/>
        <v>2015</v>
      </c>
      <c r="F595" s="19">
        <f t="shared" si="55"/>
        <v>42161.208333333336</v>
      </c>
      <c r="G595" s="17" t="str">
        <f t="shared" si="56"/>
        <v>Jun</v>
      </c>
      <c r="H595" s="17">
        <f t="shared" si="59"/>
        <v>2015</v>
      </c>
      <c r="I595" t="s">
        <v>18</v>
      </c>
      <c r="J595" t="s">
        <v>2045</v>
      </c>
    </row>
    <row r="596" spans="1:10" x14ac:dyDescent="0.3">
      <c r="A596">
        <v>1467003600</v>
      </c>
      <c r="B596">
        <v>1467262800</v>
      </c>
      <c r="C596" s="15">
        <f t="shared" si="57"/>
        <v>42972.208333333328</v>
      </c>
      <c r="D596" s="22" t="str">
        <f t="shared" si="54"/>
        <v>Aug</v>
      </c>
      <c r="E596" s="22">
        <f t="shared" si="58"/>
        <v>2017</v>
      </c>
      <c r="F596" s="19">
        <f t="shared" si="55"/>
        <v>42975.208333333328</v>
      </c>
      <c r="G596" s="17" t="str">
        <f t="shared" si="56"/>
        <v>Aug</v>
      </c>
      <c r="H596" s="17">
        <f t="shared" si="59"/>
        <v>2017</v>
      </c>
      <c r="I596" t="s">
        <v>12</v>
      </c>
      <c r="J596" t="s">
        <v>2043</v>
      </c>
    </row>
    <row r="597" spans="1:10" x14ac:dyDescent="0.3">
      <c r="A597">
        <v>1268715600</v>
      </c>
      <c r="B597">
        <v>1270530000</v>
      </c>
      <c r="C597" s="15">
        <f t="shared" si="57"/>
        <v>40677.208333333336</v>
      </c>
      <c r="D597" s="22" t="str">
        <f t="shared" si="54"/>
        <v>May</v>
      </c>
      <c r="E597" s="22">
        <f t="shared" si="58"/>
        <v>2011</v>
      </c>
      <c r="F597" s="19">
        <f t="shared" si="55"/>
        <v>40698.208333333336</v>
      </c>
      <c r="G597" s="17" t="str">
        <f t="shared" si="56"/>
        <v>Jun</v>
      </c>
      <c r="H597" s="17">
        <f t="shared" si="59"/>
        <v>2011</v>
      </c>
      <c r="I597" t="s">
        <v>18</v>
      </c>
      <c r="J597" t="s">
        <v>2043</v>
      </c>
    </row>
    <row r="598" spans="1:10" x14ac:dyDescent="0.3">
      <c r="A598">
        <v>1457157600</v>
      </c>
      <c r="B598">
        <v>1457762400</v>
      </c>
      <c r="C598" s="15">
        <f t="shared" si="57"/>
        <v>42858.25</v>
      </c>
      <c r="D598" s="22" t="str">
        <f t="shared" si="54"/>
        <v>May</v>
      </c>
      <c r="E598" s="22">
        <f t="shared" si="58"/>
        <v>2017</v>
      </c>
      <c r="F598" s="19">
        <f t="shared" si="55"/>
        <v>42865.25</v>
      </c>
      <c r="G598" s="17" t="str">
        <f t="shared" si="56"/>
        <v>May</v>
      </c>
      <c r="H598" s="17">
        <f t="shared" si="59"/>
        <v>2017</v>
      </c>
      <c r="I598" t="s">
        <v>12</v>
      </c>
      <c r="J598" t="s">
        <v>2045</v>
      </c>
    </row>
    <row r="599" spans="1:10" x14ac:dyDescent="0.3">
      <c r="A599">
        <v>1573970400</v>
      </c>
      <c r="B599">
        <v>1575525600</v>
      </c>
      <c r="C599" s="15">
        <f t="shared" si="57"/>
        <v>44210.25</v>
      </c>
      <c r="D599" s="22" t="str">
        <f t="shared" si="54"/>
        <v>Jan</v>
      </c>
      <c r="E599" s="22">
        <f t="shared" si="58"/>
        <v>2021</v>
      </c>
      <c r="F599" s="19">
        <f t="shared" si="55"/>
        <v>44228.25</v>
      </c>
      <c r="G599" s="17" t="str">
        <f t="shared" si="56"/>
        <v>Feb</v>
      </c>
      <c r="H599" s="17">
        <f t="shared" si="59"/>
        <v>2021</v>
      </c>
      <c r="I599" t="s">
        <v>18</v>
      </c>
      <c r="J599" t="s">
        <v>2043</v>
      </c>
    </row>
    <row r="600" spans="1:10" x14ac:dyDescent="0.3">
      <c r="A600">
        <v>1276578000</v>
      </c>
      <c r="B600">
        <v>1279083600</v>
      </c>
      <c r="C600" s="15">
        <f t="shared" si="57"/>
        <v>40768.208333333336</v>
      </c>
      <c r="D600" s="22" t="str">
        <f t="shared" si="54"/>
        <v>Aug</v>
      </c>
      <c r="E600" s="22">
        <f t="shared" si="58"/>
        <v>2011</v>
      </c>
      <c r="F600" s="19">
        <f t="shared" si="55"/>
        <v>40797.208333333336</v>
      </c>
      <c r="G600" s="17" t="str">
        <f t="shared" si="56"/>
        <v>Sep</v>
      </c>
      <c r="H600" s="17">
        <f t="shared" si="59"/>
        <v>2011</v>
      </c>
      <c r="I600" t="s">
        <v>18</v>
      </c>
      <c r="J600" t="s">
        <v>2039</v>
      </c>
    </row>
    <row r="601" spans="1:10" x14ac:dyDescent="0.3">
      <c r="A601">
        <v>1423720800</v>
      </c>
      <c r="B601">
        <v>1424412000</v>
      </c>
      <c r="C601" s="15">
        <f t="shared" si="57"/>
        <v>42471.25</v>
      </c>
      <c r="D601" s="22" t="str">
        <f t="shared" si="54"/>
        <v>Apr</v>
      </c>
      <c r="E601" s="22">
        <f t="shared" si="58"/>
        <v>2016</v>
      </c>
      <c r="F601" s="19">
        <f t="shared" si="55"/>
        <v>42479.25</v>
      </c>
      <c r="G601" s="17" t="str">
        <f t="shared" si="56"/>
        <v>Apr</v>
      </c>
      <c r="H601" s="17">
        <f t="shared" si="59"/>
        <v>2016</v>
      </c>
      <c r="I601" t="s">
        <v>12</v>
      </c>
      <c r="J601" t="s">
        <v>2045</v>
      </c>
    </row>
    <row r="602" spans="1:10" x14ac:dyDescent="0.3">
      <c r="A602">
        <v>1375160400</v>
      </c>
      <c r="B602">
        <v>1376197200</v>
      </c>
      <c r="C602" s="15">
        <f t="shared" si="57"/>
        <v>41909.208333333336</v>
      </c>
      <c r="D602" s="22" t="str">
        <f t="shared" si="54"/>
        <v>Sep</v>
      </c>
      <c r="E602" s="22">
        <f t="shared" si="58"/>
        <v>2014</v>
      </c>
      <c r="F602" s="19">
        <f t="shared" si="55"/>
        <v>41921.208333333336</v>
      </c>
      <c r="G602" s="17" t="str">
        <f t="shared" si="56"/>
        <v>Oct</v>
      </c>
      <c r="H602" s="17">
        <f t="shared" si="59"/>
        <v>2014</v>
      </c>
      <c r="I602" t="s">
        <v>12</v>
      </c>
      <c r="J602" t="s">
        <v>2037</v>
      </c>
    </row>
    <row r="603" spans="1:10" x14ac:dyDescent="0.3">
      <c r="A603">
        <v>1401426000</v>
      </c>
      <c r="B603">
        <v>1402894800</v>
      </c>
      <c r="C603" s="15">
        <f t="shared" si="57"/>
        <v>42213.208333333336</v>
      </c>
      <c r="D603" s="22" t="str">
        <f t="shared" si="54"/>
        <v>Jul</v>
      </c>
      <c r="E603" s="22">
        <f t="shared" si="58"/>
        <v>2015</v>
      </c>
      <c r="F603" s="19">
        <f t="shared" si="55"/>
        <v>42230.208333333336</v>
      </c>
      <c r="G603" s="17" t="str">
        <f t="shared" si="56"/>
        <v>Aug</v>
      </c>
      <c r="H603" s="17">
        <f t="shared" si="59"/>
        <v>2015</v>
      </c>
      <c r="I603" t="s">
        <v>18</v>
      </c>
      <c r="J603" t="s">
        <v>2041</v>
      </c>
    </row>
    <row r="604" spans="1:10" x14ac:dyDescent="0.3">
      <c r="A604">
        <v>1433480400</v>
      </c>
      <c r="B604">
        <v>1434430800</v>
      </c>
      <c r="C604" s="15">
        <f t="shared" si="57"/>
        <v>42584.208333333328</v>
      </c>
      <c r="D604" s="22" t="str">
        <f t="shared" si="54"/>
        <v>Aug</v>
      </c>
      <c r="E604" s="22">
        <f t="shared" si="58"/>
        <v>2016</v>
      </c>
      <c r="F604" s="19">
        <f t="shared" si="55"/>
        <v>42595.208333333328</v>
      </c>
      <c r="G604" s="17" t="str">
        <f t="shared" si="56"/>
        <v>Aug</v>
      </c>
      <c r="H604" s="17">
        <f t="shared" si="59"/>
        <v>2016</v>
      </c>
      <c r="I604" t="s">
        <v>18</v>
      </c>
      <c r="J604" t="s">
        <v>2043</v>
      </c>
    </row>
    <row r="605" spans="1:10" x14ac:dyDescent="0.3">
      <c r="A605">
        <v>1555563600</v>
      </c>
      <c r="B605">
        <v>1557896400</v>
      </c>
      <c r="C605" s="15">
        <f t="shared" si="57"/>
        <v>43997.208333333328</v>
      </c>
      <c r="D605" s="22" t="str">
        <f t="shared" si="54"/>
        <v>Jun</v>
      </c>
      <c r="E605" s="22">
        <f t="shared" si="58"/>
        <v>2020</v>
      </c>
      <c r="F605" s="19">
        <f t="shared" si="55"/>
        <v>44024.208333333328</v>
      </c>
      <c r="G605" s="17" t="str">
        <f t="shared" si="56"/>
        <v>Jul</v>
      </c>
      <c r="H605" s="17">
        <f t="shared" si="59"/>
        <v>2020</v>
      </c>
      <c r="I605" t="s">
        <v>18</v>
      </c>
      <c r="J605" t="s">
        <v>2043</v>
      </c>
    </row>
    <row r="606" spans="1:10" x14ac:dyDescent="0.3">
      <c r="A606">
        <v>1295676000</v>
      </c>
      <c r="B606">
        <v>1297490400</v>
      </c>
      <c r="C606" s="15">
        <f t="shared" si="57"/>
        <v>40989.25</v>
      </c>
      <c r="D606" s="22" t="str">
        <f t="shared" si="54"/>
        <v>Mar</v>
      </c>
      <c r="E606" s="22">
        <f t="shared" si="58"/>
        <v>2012</v>
      </c>
      <c r="F606" s="19">
        <f t="shared" si="55"/>
        <v>41010.25</v>
      </c>
      <c r="G606" s="17" t="str">
        <f t="shared" si="56"/>
        <v>Apr</v>
      </c>
      <c r="H606" s="17">
        <f t="shared" si="59"/>
        <v>2012</v>
      </c>
      <c r="I606" t="s">
        <v>18</v>
      </c>
      <c r="J606" t="s">
        <v>2043</v>
      </c>
    </row>
    <row r="607" spans="1:10" x14ac:dyDescent="0.3">
      <c r="A607">
        <v>1443848400</v>
      </c>
      <c r="B607">
        <v>1447394400</v>
      </c>
      <c r="C607" s="15">
        <f t="shared" si="57"/>
        <v>42704.208333333328</v>
      </c>
      <c r="D607" s="22" t="str">
        <f t="shared" si="54"/>
        <v>Nov</v>
      </c>
      <c r="E607" s="22">
        <f t="shared" si="58"/>
        <v>2016</v>
      </c>
      <c r="F607" s="19">
        <f t="shared" si="55"/>
        <v>42745.25</v>
      </c>
      <c r="G607" s="17" t="str">
        <f t="shared" si="56"/>
        <v>Jan</v>
      </c>
      <c r="H607" s="17">
        <f t="shared" si="59"/>
        <v>2017</v>
      </c>
      <c r="I607" t="s">
        <v>18</v>
      </c>
      <c r="J607" t="s">
        <v>2051</v>
      </c>
    </row>
    <row r="608" spans="1:10" x14ac:dyDescent="0.3">
      <c r="A608">
        <v>1457330400</v>
      </c>
      <c r="B608">
        <v>1458277200</v>
      </c>
      <c r="C608" s="15">
        <f t="shared" si="57"/>
        <v>42860.25</v>
      </c>
      <c r="D608" s="22" t="str">
        <f t="shared" si="54"/>
        <v>May</v>
      </c>
      <c r="E608" s="22">
        <f t="shared" si="58"/>
        <v>2017</v>
      </c>
      <c r="F608" s="19">
        <f t="shared" si="55"/>
        <v>42871.208333333328</v>
      </c>
      <c r="G608" s="17" t="str">
        <f t="shared" si="56"/>
        <v>May</v>
      </c>
      <c r="H608" s="17">
        <f t="shared" si="59"/>
        <v>2017</v>
      </c>
      <c r="I608" t="s">
        <v>18</v>
      </c>
      <c r="J608" t="s">
        <v>2039</v>
      </c>
    </row>
    <row r="609" spans="1:10" x14ac:dyDescent="0.3">
      <c r="A609">
        <v>1395550800</v>
      </c>
      <c r="B609">
        <v>1395723600</v>
      </c>
      <c r="C609" s="15">
        <f t="shared" si="57"/>
        <v>42145.208333333336</v>
      </c>
      <c r="D609" s="22" t="str">
        <f t="shared" si="54"/>
        <v>May</v>
      </c>
      <c r="E609" s="22">
        <f t="shared" si="58"/>
        <v>2015</v>
      </c>
      <c r="F609" s="19">
        <f t="shared" si="55"/>
        <v>42147.208333333336</v>
      </c>
      <c r="G609" s="17" t="str">
        <f t="shared" si="56"/>
        <v>May</v>
      </c>
      <c r="H609" s="17">
        <f t="shared" si="59"/>
        <v>2015</v>
      </c>
      <c r="I609" t="s">
        <v>18</v>
      </c>
      <c r="J609" t="s">
        <v>2037</v>
      </c>
    </row>
    <row r="610" spans="1:10" x14ac:dyDescent="0.3">
      <c r="A610">
        <v>1551852000</v>
      </c>
      <c r="B610">
        <v>1552197600</v>
      </c>
      <c r="C610" s="15">
        <f t="shared" si="57"/>
        <v>43954.25</v>
      </c>
      <c r="D610" s="22" t="str">
        <f t="shared" si="54"/>
        <v>May</v>
      </c>
      <c r="E610" s="22">
        <f t="shared" si="58"/>
        <v>2020</v>
      </c>
      <c r="F610" s="19">
        <f t="shared" si="55"/>
        <v>43958.25</v>
      </c>
      <c r="G610" s="17" t="str">
        <f t="shared" si="56"/>
        <v>May</v>
      </c>
      <c r="H610" s="17">
        <f t="shared" si="59"/>
        <v>2020</v>
      </c>
      <c r="I610" t="s">
        <v>18</v>
      </c>
      <c r="J610" t="s">
        <v>2039</v>
      </c>
    </row>
    <row r="611" spans="1:10" x14ac:dyDescent="0.3">
      <c r="A611">
        <v>1547618400</v>
      </c>
      <c r="B611">
        <v>1549087200</v>
      </c>
      <c r="C611" s="15">
        <f t="shared" si="57"/>
        <v>43905.25</v>
      </c>
      <c r="D611" s="22" t="str">
        <f t="shared" si="54"/>
        <v>Mar</v>
      </c>
      <c r="E611" s="22">
        <f t="shared" si="58"/>
        <v>2020</v>
      </c>
      <c r="F611" s="19">
        <f t="shared" si="55"/>
        <v>43922.25</v>
      </c>
      <c r="G611" s="17" t="str">
        <f t="shared" si="56"/>
        <v>Apr</v>
      </c>
      <c r="H611" s="17">
        <f t="shared" si="59"/>
        <v>2020</v>
      </c>
      <c r="I611" t="s">
        <v>18</v>
      </c>
      <c r="J611" t="s">
        <v>2045</v>
      </c>
    </row>
    <row r="612" spans="1:10" x14ac:dyDescent="0.3">
      <c r="A612">
        <v>1355637600</v>
      </c>
      <c r="B612">
        <v>1356847200</v>
      </c>
      <c r="C612" s="15">
        <f t="shared" si="57"/>
        <v>41683.25</v>
      </c>
      <c r="D612" s="22" t="str">
        <f t="shared" si="54"/>
        <v>Feb</v>
      </c>
      <c r="E612" s="22">
        <f t="shared" si="58"/>
        <v>2014</v>
      </c>
      <c r="F612" s="19">
        <f t="shared" si="55"/>
        <v>41697.25</v>
      </c>
      <c r="G612" s="17" t="str">
        <f t="shared" si="56"/>
        <v>Feb</v>
      </c>
      <c r="H612" s="17">
        <f t="shared" si="59"/>
        <v>2014</v>
      </c>
      <c r="I612" t="s">
        <v>18</v>
      </c>
      <c r="J612" t="s">
        <v>2043</v>
      </c>
    </row>
    <row r="613" spans="1:10" x14ac:dyDescent="0.3">
      <c r="A613">
        <v>1374728400</v>
      </c>
      <c r="B613">
        <v>1375765200</v>
      </c>
      <c r="C613" s="15">
        <f t="shared" si="57"/>
        <v>41904.208333333336</v>
      </c>
      <c r="D613" s="22" t="str">
        <f t="shared" si="54"/>
        <v>Sep</v>
      </c>
      <c r="E613" s="22">
        <f t="shared" si="58"/>
        <v>2014</v>
      </c>
      <c r="F613" s="19">
        <f t="shared" si="55"/>
        <v>41916.208333333336</v>
      </c>
      <c r="G613" s="17" t="str">
        <f t="shared" si="56"/>
        <v>Oct</v>
      </c>
      <c r="H613" s="17">
        <f t="shared" si="59"/>
        <v>2014</v>
      </c>
      <c r="I613" t="s">
        <v>72</v>
      </c>
      <c r="J613" t="s">
        <v>2043</v>
      </c>
    </row>
    <row r="614" spans="1:10" x14ac:dyDescent="0.3">
      <c r="A614">
        <v>1287810000</v>
      </c>
      <c r="B614">
        <v>1289800800</v>
      </c>
      <c r="C614" s="15">
        <f t="shared" si="57"/>
        <v>40898.208333333336</v>
      </c>
      <c r="D614" s="22" t="str">
        <f t="shared" si="54"/>
        <v>Dec</v>
      </c>
      <c r="E614" s="22">
        <f t="shared" si="58"/>
        <v>2011</v>
      </c>
      <c r="F614" s="19">
        <f t="shared" si="55"/>
        <v>40921.25</v>
      </c>
      <c r="G614" s="17" t="str">
        <f t="shared" si="56"/>
        <v>Jan</v>
      </c>
      <c r="H614" s="17">
        <f t="shared" si="59"/>
        <v>2012</v>
      </c>
      <c r="I614" t="s">
        <v>18</v>
      </c>
      <c r="J614" t="s">
        <v>2039</v>
      </c>
    </row>
    <row r="615" spans="1:10" x14ac:dyDescent="0.3">
      <c r="A615">
        <v>1503723600</v>
      </c>
      <c r="B615">
        <v>1504501200</v>
      </c>
      <c r="C615" s="15">
        <f t="shared" si="57"/>
        <v>43397.208333333328</v>
      </c>
      <c r="D615" s="22" t="str">
        <f t="shared" si="54"/>
        <v>Oct</v>
      </c>
      <c r="E615" s="22">
        <f t="shared" si="58"/>
        <v>2018</v>
      </c>
      <c r="F615" s="19">
        <f t="shared" si="55"/>
        <v>43406.208333333328</v>
      </c>
      <c r="G615" s="17" t="str">
        <f t="shared" si="56"/>
        <v>Nov</v>
      </c>
      <c r="H615" s="17">
        <f t="shared" si="59"/>
        <v>2018</v>
      </c>
      <c r="I615" t="s">
        <v>18</v>
      </c>
      <c r="J615" t="s">
        <v>2043</v>
      </c>
    </row>
    <row r="616" spans="1:10" x14ac:dyDescent="0.3">
      <c r="A616">
        <v>1484114400</v>
      </c>
      <c r="B616">
        <v>1485669600</v>
      </c>
      <c r="C616" s="15">
        <f t="shared" si="57"/>
        <v>43170.25</v>
      </c>
      <c r="D616" s="22" t="str">
        <f t="shared" si="54"/>
        <v>Mar</v>
      </c>
      <c r="E616" s="22">
        <f t="shared" si="58"/>
        <v>2018</v>
      </c>
      <c r="F616" s="19">
        <f t="shared" si="55"/>
        <v>43188.25</v>
      </c>
      <c r="G616" s="17" t="str">
        <f t="shared" si="56"/>
        <v>Mar</v>
      </c>
      <c r="H616" s="17">
        <f t="shared" si="59"/>
        <v>2018</v>
      </c>
      <c r="I616" t="s">
        <v>18</v>
      </c>
      <c r="J616" t="s">
        <v>2043</v>
      </c>
    </row>
    <row r="617" spans="1:10" x14ac:dyDescent="0.3">
      <c r="A617">
        <v>1461906000</v>
      </c>
      <c r="B617">
        <v>1462770000</v>
      </c>
      <c r="C617" s="15">
        <f t="shared" si="57"/>
        <v>42913.208333333328</v>
      </c>
      <c r="D617" s="22" t="str">
        <f t="shared" si="54"/>
        <v>Jun</v>
      </c>
      <c r="E617" s="22">
        <f t="shared" si="58"/>
        <v>2017</v>
      </c>
      <c r="F617" s="19">
        <f t="shared" si="55"/>
        <v>42923.208333333328</v>
      </c>
      <c r="G617" s="17" t="str">
        <f t="shared" si="56"/>
        <v>Jul</v>
      </c>
      <c r="H617" s="17">
        <f t="shared" si="59"/>
        <v>2017</v>
      </c>
      <c r="I617" t="s">
        <v>18</v>
      </c>
      <c r="J617" t="s">
        <v>2043</v>
      </c>
    </row>
    <row r="618" spans="1:10" x14ac:dyDescent="0.3">
      <c r="A618">
        <v>1379653200</v>
      </c>
      <c r="B618">
        <v>1379739600</v>
      </c>
      <c r="C618" s="15">
        <f t="shared" si="57"/>
        <v>41961.208333333336</v>
      </c>
      <c r="D618" s="22" t="str">
        <f t="shared" si="54"/>
        <v>Nov</v>
      </c>
      <c r="E618" s="22">
        <f t="shared" si="58"/>
        <v>2014</v>
      </c>
      <c r="F618" s="19">
        <f t="shared" si="55"/>
        <v>41962.208333333336</v>
      </c>
      <c r="G618" s="17" t="str">
        <f t="shared" si="56"/>
        <v>Nov</v>
      </c>
      <c r="H618" s="17">
        <f t="shared" si="59"/>
        <v>2014</v>
      </c>
      <c r="I618" t="s">
        <v>18</v>
      </c>
      <c r="J618" t="s">
        <v>2039</v>
      </c>
    </row>
    <row r="619" spans="1:10" x14ac:dyDescent="0.3">
      <c r="A619">
        <v>1401858000</v>
      </c>
      <c r="B619">
        <v>1402722000</v>
      </c>
      <c r="C619" s="15">
        <f t="shared" si="57"/>
        <v>42218.208333333336</v>
      </c>
      <c r="D619" s="22" t="str">
        <f t="shared" si="54"/>
        <v>Aug</v>
      </c>
      <c r="E619" s="22">
        <f t="shared" si="58"/>
        <v>2015</v>
      </c>
      <c r="F619" s="19">
        <f t="shared" si="55"/>
        <v>42228.208333333336</v>
      </c>
      <c r="G619" s="17" t="str">
        <f t="shared" si="56"/>
        <v>Aug</v>
      </c>
      <c r="H619" s="17">
        <f t="shared" si="59"/>
        <v>2015</v>
      </c>
      <c r="I619" t="s">
        <v>18</v>
      </c>
      <c r="J619" t="s">
        <v>2043</v>
      </c>
    </row>
    <row r="620" spans="1:10" x14ac:dyDescent="0.3">
      <c r="A620">
        <v>1367470800</v>
      </c>
      <c r="B620">
        <v>1369285200</v>
      </c>
      <c r="C620" s="15">
        <f t="shared" si="57"/>
        <v>41820.208333333336</v>
      </c>
      <c r="D620" s="22" t="str">
        <f t="shared" si="54"/>
        <v>Jun</v>
      </c>
      <c r="E620" s="22">
        <f t="shared" si="58"/>
        <v>2014</v>
      </c>
      <c r="F620" s="19">
        <f t="shared" si="55"/>
        <v>41841.208333333336</v>
      </c>
      <c r="G620" s="17" t="str">
        <f t="shared" si="56"/>
        <v>Jul</v>
      </c>
      <c r="H620" s="17">
        <f t="shared" si="59"/>
        <v>2014</v>
      </c>
      <c r="I620" t="s">
        <v>12</v>
      </c>
      <c r="J620" t="s">
        <v>2051</v>
      </c>
    </row>
    <row r="621" spans="1:10" x14ac:dyDescent="0.3">
      <c r="A621">
        <v>1304658000</v>
      </c>
      <c r="B621">
        <v>1304744400</v>
      </c>
      <c r="C621" s="15">
        <f t="shared" si="57"/>
        <v>41093.208333333336</v>
      </c>
      <c r="D621" s="22" t="str">
        <f t="shared" si="54"/>
        <v>Jul</v>
      </c>
      <c r="E621" s="22">
        <f t="shared" si="58"/>
        <v>2012</v>
      </c>
      <c r="F621" s="19">
        <f t="shared" si="55"/>
        <v>41094.208333333336</v>
      </c>
      <c r="G621" s="17" t="str">
        <f t="shared" si="56"/>
        <v>Jul</v>
      </c>
      <c r="H621" s="17">
        <f t="shared" si="59"/>
        <v>2012</v>
      </c>
      <c r="I621" t="s">
        <v>12</v>
      </c>
      <c r="J621" t="s">
        <v>2043</v>
      </c>
    </row>
    <row r="622" spans="1:10" x14ac:dyDescent="0.3">
      <c r="A622">
        <v>1467954000</v>
      </c>
      <c r="B622">
        <v>1468299600</v>
      </c>
      <c r="C622" s="15">
        <f t="shared" si="57"/>
        <v>42983.208333333328</v>
      </c>
      <c r="D622" s="22" t="str">
        <f t="shared" si="54"/>
        <v>Sep</v>
      </c>
      <c r="E622" s="22">
        <f t="shared" si="58"/>
        <v>2017</v>
      </c>
      <c r="F622" s="19">
        <f t="shared" si="55"/>
        <v>42987.208333333328</v>
      </c>
      <c r="G622" s="17" t="str">
        <f t="shared" si="56"/>
        <v>Sep</v>
      </c>
      <c r="H622" s="17">
        <f t="shared" si="59"/>
        <v>2017</v>
      </c>
      <c r="I622" t="s">
        <v>18</v>
      </c>
      <c r="J622" t="s">
        <v>2058</v>
      </c>
    </row>
    <row r="623" spans="1:10" x14ac:dyDescent="0.3">
      <c r="A623">
        <v>1473742800</v>
      </c>
      <c r="B623">
        <v>1474174800</v>
      </c>
      <c r="C623" s="15">
        <f t="shared" si="57"/>
        <v>43050.208333333328</v>
      </c>
      <c r="D623" s="22" t="str">
        <f t="shared" si="54"/>
        <v>Nov</v>
      </c>
      <c r="E623" s="22">
        <f t="shared" si="58"/>
        <v>2017</v>
      </c>
      <c r="F623" s="19">
        <f t="shared" si="55"/>
        <v>43055.208333333328</v>
      </c>
      <c r="G623" s="17" t="str">
        <f t="shared" si="56"/>
        <v>Nov</v>
      </c>
      <c r="H623" s="17">
        <f t="shared" si="59"/>
        <v>2017</v>
      </c>
      <c r="I623" t="s">
        <v>18</v>
      </c>
      <c r="J623" t="s">
        <v>2043</v>
      </c>
    </row>
    <row r="624" spans="1:10" x14ac:dyDescent="0.3">
      <c r="A624">
        <v>1523768400</v>
      </c>
      <c r="B624">
        <v>1526014800</v>
      </c>
      <c r="C624" s="15">
        <f t="shared" si="57"/>
        <v>43629.208333333328</v>
      </c>
      <c r="D624" s="22" t="str">
        <f t="shared" si="54"/>
        <v>Jun</v>
      </c>
      <c r="E624" s="22">
        <f t="shared" si="58"/>
        <v>2019</v>
      </c>
      <c r="F624" s="19">
        <f t="shared" si="55"/>
        <v>43655.208333333328</v>
      </c>
      <c r="G624" s="17" t="str">
        <f t="shared" si="56"/>
        <v>Jul</v>
      </c>
      <c r="H624" s="17">
        <f t="shared" si="59"/>
        <v>2019</v>
      </c>
      <c r="I624" t="s">
        <v>12</v>
      </c>
      <c r="J624" t="s">
        <v>2039</v>
      </c>
    </row>
    <row r="625" spans="1:10" x14ac:dyDescent="0.3">
      <c r="A625">
        <v>1437022800</v>
      </c>
      <c r="B625">
        <v>1437454800</v>
      </c>
      <c r="C625" s="15">
        <f t="shared" si="57"/>
        <v>42625.208333333328</v>
      </c>
      <c r="D625" s="22" t="str">
        <f t="shared" si="54"/>
        <v>Sep</v>
      </c>
      <c r="E625" s="22">
        <f t="shared" si="58"/>
        <v>2016</v>
      </c>
      <c r="F625" s="19">
        <f t="shared" si="55"/>
        <v>42630.208333333328</v>
      </c>
      <c r="G625" s="17" t="str">
        <f t="shared" si="56"/>
        <v>Sep</v>
      </c>
      <c r="H625" s="17">
        <f t="shared" si="59"/>
        <v>2016</v>
      </c>
      <c r="I625" t="s">
        <v>18</v>
      </c>
      <c r="J625" t="s">
        <v>2043</v>
      </c>
    </row>
    <row r="626" spans="1:10" x14ac:dyDescent="0.3">
      <c r="A626">
        <v>1422165600</v>
      </c>
      <c r="B626">
        <v>1422684000</v>
      </c>
      <c r="C626" s="15">
        <f t="shared" si="57"/>
        <v>42453.25</v>
      </c>
      <c r="D626" s="22" t="str">
        <f t="shared" si="54"/>
        <v>Mar</v>
      </c>
      <c r="E626" s="22">
        <f t="shared" si="58"/>
        <v>2016</v>
      </c>
      <c r="F626" s="19">
        <f t="shared" si="55"/>
        <v>42459.25</v>
      </c>
      <c r="G626" s="17" t="str">
        <f t="shared" si="56"/>
        <v>Mar</v>
      </c>
      <c r="H626" s="17">
        <f t="shared" si="59"/>
        <v>2016</v>
      </c>
      <c r="I626" t="s">
        <v>18</v>
      </c>
      <c r="J626" t="s">
        <v>2058</v>
      </c>
    </row>
    <row r="627" spans="1:10" x14ac:dyDescent="0.3">
      <c r="A627">
        <v>1580104800</v>
      </c>
      <c r="B627">
        <v>1581314400</v>
      </c>
      <c r="C627" s="15">
        <f t="shared" si="57"/>
        <v>44281.25</v>
      </c>
      <c r="D627" s="22" t="str">
        <f t="shared" si="54"/>
        <v>Mar</v>
      </c>
      <c r="E627" s="22">
        <f t="shared" si="58"/>
        <v>2021</v>
      </c>
      <c r="F627" s="19">
        <f t="shared" si="55"/>
        <v>44295.25</v>
      </c>
      <c r="G627" s="17" t="str">
        <f t="shared" si="56"/>
        <v>Apr</v>
      </c>
      <c r="H627" s="17">
        <f t="shared" si="59"/>
        <v>2021</v>
      </c>
      <c r="I627" t="s">
        <v>12</v>
      </c>
      <c r="J627" t="s">
        <v>2043</v>
      </c>
    </row>
    <row r="628" spans="1:10" x14ac:dyDescent="0.3">
      <c r="A628">
        <v>1285650000</v>
      </c>
      <c r="B628">
        <v>1286427600</v>
      </c>
      <c r="C628" s="15">
        <f t="shared" si="57"/>
        <v>40873.208333333336</v>
      </c>
      <c r="D628" s="22" t="str">
        <f t="shared" si="54"/>
        <v>Nov</v>
      </c>
      <c r="E628" s="22">
        <f t="shared" si="58"/>
        <v>2011</v>
      </c>
      <c r="F628" s="19">
        <f t="shared" si="55"/>
        <v>40882.208333333336</v>
      </c>
      <c r="G628" s="17" t="str">
        <f t="shared" si="56"/>
        <v>Dec</v>
      </c>
      <c r="H628" s="17">
        <f t="shared" si="59"/>
        <v>2011</v>
      </c>
      <c r="I628" t="s">
        <v>18</v>
      </c>
      <c r="J628" t="s">
        <v>2043</v>
      </c>
    </row>
    <row r="629" spans="1:10" x14ac:dyDescent="0.3">
      <c r="A629">
        <v>1276664400</v>
      </c>
      <c r="B629">
        <v>1278738000</v>
      </c>
      <c r="C629" s="15">
        <f t="shared" si="57"/>
        <v>40769.208333333336</v>
      </c>
      <c r="D629" s="22" t="str">
        <f t="shared" si="54"/>
        <v>Aug</v>
      </c>
      <c r="E629" s="22">
        <f t="shared" si="58"/>
        <v>2011</v>
      </c>
      <c r="F629" s="19">
        <f t="shared" si="55"/>
        <v>40793.208333333336</v>
      </c>
      <c r="G629" s="17" t="str">
        <f t="shared" si="56"/>
        <v>Sep</v>
      </c>
      <c r="H629" s="17">
        <f t="shared" si="59"/>
        <v>2011</v>
      </c>
      <c r="I629" t="s">
        <v>18</v>
      </c>
      <c r="J629" t="s">
        <v>2037</v>
      </c>
    </row>
    <row r="630" spans="1:10" x14ac:dyDescent="0.3">
      <c r="A630">
        <v>1286168400</v>
      </c>
      <c r="B630">
        <v>1286427600</v>
      </c>
      <c r="C630" s="15">
        <f t="shared" si="57"/>
        <v>40879.208333333336</v>
      </c>
      <c r="D630" s="22" t="str">
        <f t="shared" si="54"/>
        <v>Dec</v>
      </c>
      <c r="E630" s="22">
        <f t="shared" si="58"/>
        <v>2011</v>
      </c>
      <c r="F630" s="19">
        <f t="shared" si="55"/>
        <v>40882.208333333336</v>
      </c>
      <c r="G630" s="17" t="str">
        <f t="shared" si="56"/>
        <v>Dec</v>
      </c>
      <c r="H630" s="17">
        <f t="shared" si="59"/>
        <v>2011</v>
      </c>
      <c r="I630" t="s">
        <v>18</v>
      </c>
      <c r="J630" t="s">
        <v>2039</v>
      </c>
    </row>
    <row r="631" spans="1:10" x14ac:dyDescent="0.3">
      <c r="A631">
        <v>1467781200</v>
      </c>
      <c r="B631">
        <v>1467954000</v>
      </c>
      <c r="C631" s="15">
        <f t="shared" si="57"/>
        <v>42981.208333333328</v>
      </c>
      <c r="D631" s="22" t="str">
        <f t="shared" si="54"/>
        <v>Sep</v>
      </c>
      <c r="E631" s="22">
        <f t="shared" si="58"/>
        <v>2017</v>
      </c>
      <c r="F631" s="19">
        <f t="shared" si="55"/>
        <v>42983.208333333328</v>
      </c>
      <c r="G631" s="17" t="str">
        <f t="shared" si="56"/>
        <v>Sep</v>
      </c>
      <c r="H631" s="17">
        <f t="shared" si="59"/>
        <v>2017</v>
      </c>
      <c r="I631" t="s">
        <v>12</v>
      </c>
      <c r="J631" t="s">
        <v>2043</v>
      </c>
    </row>
    <row r="632" spans="1:10" x14ac:dyDescent="0.3">
      <c r="A632">
        <v>1556686800</v>
      </c>
      <c r="B632">
        <v>1557637200</v>
      </c>
      <c r="C632" s="15">
        <f t="shared" si="57"/>
        <v>44010.208333333328</v>
      </c>
      <c r="D632" s="22" t="str">
        <f t="shared" si="54"/>
        <v>Jun</v>
      </c>
      <c r="E632" s="22">
        <f t="shared" si="58"/>
        <v>2020</v>
      </c>
      <c r="F632" s="19">
        <f t="shared" si="55"/>
        <v>44021.208333333328</v>
      </c>
      <c r="G632" s="17" t="str">
        <f t="shared" si="56"/>
        <v>Jul</v>
      </c>
      <c r="H632" s="17">
        <f t="shared" si="59"/>
        <v>2020</v>
      </c>
      <c r="I632" t="s">
        <v>72</v>
      </c>
      <c r="J632" t="s">
        <v>2043</v>
      </c>
    </row>
    <row r="633" spans="1:10" x14ac:dyDescent="0.3">
      <c r="A633">
        <v>1553576400</v>
      </c>
      <c r="B633">
        <v>1553922000</v>
      </c>
      <c r="C633" s="15">
        <f t="shared" si="57"/>
        <v>43974.208333333328</v>
      </c>
      <c r="D633" s="22" t="str">
        <f t="shared" si="54"/>
        <v>May</v>
      </c>
      <c r="E633" s="22">
        <f t="shared" si="58"/>
        <v>2020</v>
      </c>
      <c r="F633" s="19">
        <f t="shared" si="55"/>
        <v>43978.208333333328</v>
      </c>
      <c r="G633" s="17" t="str">
        <f t="shared" si="56"/>
        <v>May</v>
      </c>
      <c r="H633" s="17">
        <f t="shared" si="59"/>
        <v>2020</v>
      </c>
      <c r="I633" t="s">
        <v>18</v>
      </c>
      <c r="J633" t="s">
        <v>2043</v>
      </c>
    </row>
    <row r="634" spans="1:10" x14ac:dyDescent="0.3">
      <c r="A634">
        <v>1414904400</v>
      </c>
      <c r="B634">
        <v>1416463200</v>
      </c>
      <c r="C634" s="15">
        <f t="shared" si="57"/>
        <v>42369.208333333336</v>
      </c>
      <c r="D634" s="22" t="str">
        <f t="shared" si="54"/>
        <v>Dec</v>
      </c>
      <c r="E634" s="22">
        <f t="shared" si="58"/>
        <v>2015</v>
      </c>
      <c r="F634" s="19">
        <f t="shared" si="55"/>
        <v>42387.25</v>
      </c>
      <c r="G634" s="17" t="str">
        <f t="shared" si="56"/>
        <v>Jan</v>
      </c>
      <c r="H634" s="17">
        <f t="shared" si="59"/>
        <v>2016</v>
      </c>
      <c r="I634" t="s">
        <v>45</v>
      </c>
      <c r="J634" t="s">
        <v>2043</v>
      </c>
    </row>
    <row r="635" spans="1:10" x14ac:dyDescent="0.3">
      <c r="A635">
        <v>1446876000</v>
      </c>
      <c r="B635">
        <v>1447221600</v>
      </c>
      <c r="C635" s="15">
        <f t="shared" si="57"/>
        <v>42739.25</v>
      </c>
      <c r="D635" s="22" t="str">
        <f t="shared" si="54"/>
        <v>Jan</v>
      </c>
      <c r="E635" s="22">
        <f t="shared" si="58"/>
        <v>2017</v>
      </c>
      <c r="F635" s="19">
        <f t="shared" si="55"/>
        <v>42743.25</v>
      </c>
      <c r="G635" s="17" t="str">
        <f t="shared" si="56"/>
        <v>Jan</v>
      </c>
      <c r="H635" s="17">
        <f t="shared" si="59"/>
        <v>2017</v>
      </c>
      <c r="I635" t="s">
        <v>12</v>
      </c>
      <c r="J635" t="s">
        <v>2045</v>
      </c>
    </row>
    <row r="636" spans="1:10" x14ac:dyDescent="0.3">
      <c r="A636">
        <v>1490418000</v>
      </c>
      <c r="B636">
        <v>1491627600</v>
      </c>
      <c r="C636" s="15">
        <f t="shared" si="57"/>
        <v>43243.208333333328</v>
      </c>
      <c r="D636" s="22" t="str">
        <f t="shared" si="54"/>
        <v>May</v>
      </c>
      <c r="E636" s="22">
        <f t="shared" si="58"/>
        <v>2018</v>
      </c>
      <c r="F636" s="19">
        <f t="shared" si="55"/>
        <v>43257.208333333328</v>
      </c>
      <c r="G636" s="17" t="str">
        <f t="shared" si="56"/>
        <v>Jun</v>
      </c>
      <c r="H636" s="17">
        <f t="shared" si="59"/>
        <v>2018</v>
      </c>
      <c r="I636" t="s">
        <v>72</v>
      </c>
      <c r="J636" t="s">
        <v>2045</v>
      </c>
    </row>
    <row r="637" spans="1:10" x14ac:dyDescent="0.3">
      <c r="A637">
        <v>1360389600</v>
      </c>
      <c r="B637">
        <v>1363150800</v>
      </c>
      <c r="C637" s="15">
        <f t="shared" si="57"/>
        <v>41738.25</v>
      </c>
      <c r="D637" s="22" t="str">
        <f t="shared" si="54"/>
        <v>Apr</v>
      </c>
      <c r="E637" s="22">
        <f t="shared" si="58"/>
        <v>2014</v>
      </c>
      <c r="F637" s="19">
        <f t="shared" si="55"/>
        <v>41770.208333333336</v>
      </c>
      <c r="G637" s="17" t="str">
        <f t="shared" si="56"/>
        <v>May</v>
      </c>
      <c r="H637" s="17">
        <f t="shared" si="59"/>
        <v>2014</v>
      </c>
      <c r="I637" t="s">
        <v>18</v>
      </c>
      <c r="J637" t="s">
        <v>2045</v>
      </c>
    </row>
    <row r="638" spans="1:10" x14ac:dyDescent="0.3">
      <c r="A638">
        <v>1326866400</v>
      </c>
      <c r="B638">
        <v>1330754400</v>
      </c>
      <c r="C638" s="15">
        <f t="shared" si="57"/>
        <v>41350.25</v>
      </c>
      <c r="D638" s="22" t="str">
        <f t="shared" si="54"/>
        <v>Mar</v>
      </c>
      <c r="E638" s="22">
        <f t="shared" si="58"/>
        <v>2013</v>
      </c>
      <c r="F638" s="19">
        <f t="shared" si="55"/>
        <v>41395.25</v>
      </c>
      <c r="G638" s="17" t="str">
        <f t="shared" si="56"/>
        <v>May</v>
      </c>
      <c r="H638" s="17">
        <f t="shared" si="59"/>
        <v>2013</v>
      </c>
      <c r="I638" t="s">
        <v>12</v>
      </c>
      <c r="J638" t="s">
        <v>2045</v>
      </c>
    </row>
    <row r="639" spans="1:10" x14ac:dyDescent="0.3">
      <c r="A639">
        <v>1479103200</v>
      </c>
      <c r="B639">
        <v>1479794400</v>
      </c>
      <c r="C639" s="15">
        <f t="shared" si="57"/>
        <v>43112.25</v>
      </c>
      <c r="D639" s="22" t="str">
        <f t="shared" si="54"/>
        <v>Jan</v>
      </c>
      <c r="E639" s="22">
        <f t="shared" si="58"/>
        <v>2018</v>
      </c>
      <c r="F639" s="19">
        <f t="shared" si="55"/>
        <v>43120.25</v>
      </c>
      <c r="G639" s="17" t="str">
        <f t="shared" si="56"/>
        <v>Jan</v>
      </c>
      <c r="H639" s="17">
        <f t="shared" si="59"/>
        <v>2018</v>
      </c>
      <c r="I639" t="s">
        <v>12</v>
      </c>
      <c r="J639" t="s">
        <v>2043</v>
      </c>
    </row>
    <row r="640" spans="1:10" x14ac:dyDescent="0.3">
      <c r="A640">
        <v>1280206800</v>
      </c>
      <c r="B640">
        <v>1281243600</v>
      </c>
      <c r="C640" s="15">
        <f t="shared" si="57"/>
        <v>40810.208333333336</v>
      </c>
      <c r="D640" s="22" t="str">
        <f t="shared" si="54"/>
        <v>Sep</v>
      </c>
      <c r="E640" s="22">
        <f t="shared" si="58"/>
        <v>2011</v>
      </c>
      <c r="F640" s="19">
        <f t="shared" si="55"/>
        <v>40822.208333333336</v>
      </c>
      <c r="G640" s="17" t="str">
        <f t="shared" si="56"/>
        <v>Oct</v>
      </c>
      <c r="H640" s="17">
        <f t="shared" si="59"/>
        <v>2011</v>
      </c>
      <c r="I640" t="s">
        <v>12</v>
      </c>
      <c r="J640" t="s">
        <v>2043</v>
      </c>
    </row>
    <row r="641" spans="1:10" x14ac:dyDescent="0.3">
      <c r="A641">
        <v>1532754000</v>
      </c>
      <c r="B641">
        <v>1532754000</v>
      </c>
      <c r="C641" s="15">
        <f t="shared" si="57"/>
        <v>43733.208333333328</v>
      </c>
      <c r="D641" s="22" t="str">
        <f t="shared" si="54"/>
        <v>Sep</v>
      </c>
      <c r="E641" s="22">
        <f t="shared" si="58"/>
        <v>2019</v>
      </c>
      <c r="F641" s="19">
        <f t="shared" si="55"/>
        <v>43733.208333333328</v>
      </c>
      <c r="G641" s="17" t="str">
        <f t="shared" si="56"/>
        <v>Sep</v>
      </c>
      <c r="H641" s="17">
        <f t="shared" si="59"/>
        <v>2019</v>
      </c>
      <c r="I641" t="s">
        <v>45</v>
      </c>
      <c r="J641" t="s">
        <v>2045</v>
      </c>
    </row>
    <row r="642" spans="1:10" x14ac:dyDescent="0.3">
      <c r="A642">
        <v>1453096800</v>
      </c>
      <c r="B642">
        <v>1453356000</v>
      </c>
      <c r="C642" s="15">
        <f t="shared" si="57"/>
        <v>42811.25</v>
      </c>
      <c r="D642" s="22" t="str">
        <f t="shared" ref="D642:D705" si="60">TEXT(C642,"mmm")</f>
        <v>Mar</v>
      </c>
      <c r="E642" s="22">
        <f t="shared" si="58"/>
        <v>2017</v>
      </c>
      <c r="F642" s="19">
        <f t="shared" ref="F642:F705" si="61">(((B642/60)/60)/24)+DATE(1970,15,1)</f>
        <v>42814.25</v>
      </c>
      <c r="G642" s="17" t="str">
        <f t="shared" ref="G642:G705" si="62">TEXT(F642,"mmm")</f>
        <v>Mar</v>
      </c>
      <c r="H642" s="17">
        <f t="shared" si="59"/>
        <v>2017</v>
      </c>
      <c r="I642" t="s">
        <v>12</v>
      </c>
      <c r="J642" t="s">
        <v>2043</v>
      </c>
    </row>
    <row r="643" spans="1:10" x14ac:dyDescent="0.3">
      <c r="A643">
        <v>1487570400</v>
      </c>
      <c r="B643">
        <v>1489986000</v>
      </c>
      <c r="C643" s="15">
        <f t="shared" ref="C643:C706" si="63">(((A643/60)/60)/24)+DATE(1970,15,1)</f>
        <v>43210.25</v>
      </c>
      <c r="D643" s="22" t="str">
        <f t="shared" si="60"/>
        <v>Apr</v>
      </c>
      <c r="E643" s="22">
        <f t="shared" ref="E643:E706" si="64">YEAR(C643)</f>
        <v>2018</v>
      </c>
      <c r="F643" s="19">
        <f t="shared" si="61"/>
        <v>43238.208333333328</v>
      </c>
      <c r="G643" s="17" t="str">
        <f t="shared" si="62"/>
        <v>May</v>
      </c>
      <c r="H643" s="17">
        <f t="shared" ref="H643:H706" si="65">YEAR(F643)</f>
        <v>2018</v>
      </c>
      <c r="I643" t="s">
        <v>18</v>
      </c>
      <c r="J643" t="s">
        <v>2043</v>
      </c>
    </row>
    <row r="644" spans="1:10" x14ac:dyDescent="0.3">
      <c r="A644">
        <v>1545026400</v>
      </c>
      <c r="B644">
        <v>1545804000</v>
      </c>
      <c r="C644" s="15">
        <f t="shared" si="63"/>
        <v>43875.25</v>
      </c>
      <c r="D644" s="22" t="str">
        <f t="shared" si="60"/>
        <v>Feb</v>
      </c>
      <c r="E644" s="22">
        <f t="shared" si="64"/>
        <v>2020</v>
      </c>
      <c r="F644" s="19">
        <f t="shared" si="61"/>
        <v>43884.25</v>
      </c>
      <c r="G644" s="17" t="str">
        <f t="shared" si="62"/>
        <v>Feb</v>
      </c>
      <c r="H644" s="17">
        <f t="shared" si="65"/>
        <v>2020</v>
      </c>
      <c r="I644" t="s">
        <v>18</v>
      </c>
      <c r="J644" t="s">
        <v>2041</v>
      </c>
    </row>
    <row r="645" spans="1:10" x14ac:dyDescent="0.3">
      <c r="A645">
        <v>1488348000</v>
      </c>
      <c r="B645">
        <v>1489899600</v>
      </c>
      <c r="C645" s="15">
        <f t="shared" si="63"/>
        <v>43219.25</v>
      </c>
      <c r="D645" s="22" t="str">
        <f t="shared" si="60"/>
        <v>Apr</v>
      </c>
      <c r="E645" s="22">
        <f t="shared" si="64"/>
        <v>2018</v>
      </c>
      <c r="F645" s="19">
        <f t="shared" si="61"/>
        <v>43237.208333333328</v>
      </c>
      <c r="G645" s="17" t="str">
        <f t="shared" si="62"/>
        <v>May</v>
      </c>
      <c r="H645" s="17">
        <f t="shared" si="65"/>
        <v>2018</v>
      </c>
      <c r="I645" t="s">
        <v>18</v>
      </c>
      <c r="J645" t="s">
        <v>2043</v>
      </c>
    </row>
    <row r="646" spans="1:10" x14ac:dyDescent="0.3">
      <c r="A646">
        <v>1545112800</v>
      </c>
      <c r="B646">
        <v>1546495200</v>
      </c>
      <c r="C646" s="15">
        <f t="shared" si="63"/>
        <v>43876.25</v>
      </c>
      <c r="D646" s="22" t="str">
        <f t="shared" si="60"/>
        <v>Feb</v>
      </c>
      <c r="E646" s="22">
        <f t="shared" si="64"/>
        <v>2020</v>
      </c>
      <c r="F646" s="19">
        <f t="shared" si="61"/>
        <v>43892.25</v>
      </c>
      <c r="G646" s="17" t="str">
        <f t="shared" si="62"/>
        <v>Mar</v>
      </c>
      <c r="H646" s="17">
        <f t="shared" si="65"/>
        <v>2020</v>
      </c>
      <c r="I646" t="s">
        <v>12</v>
      </c>
      <c r="J646" t="s">
        <v>2043</v>
      </c>
    </row>
    <row r="647" spans="1:10" x14ac:dyDescent="0.3">
      <c r="A647">
        <v>1537938000</v>
      </c>
      <c r="B647">
        <v>1539752400</v>
      </c>
      <c r="C647" s="15">
        <f t="shared" si="63"/>
        <v>43793.208333333328</v>
      </c>
      <c r="D647" s="22" t="str">
        <f t="shared" si="60"/>
        <v>Nov</v>
      </c>
      <c r="E647" s="22">
        <f t="shared" si="64"/>
        <v>2019</v>
      </c>
      <c r="F647" s="19">
        <f t="shared" si="61"/>
        <v>43814.208333333328</v>
      </c>
      <c r="G647" s="17" t="str">
        <f t="shared" si="62"/>
        <v>Dec</v>
      </c>
      <c r="H647" s="17">
        <f t="shared" si="65"/>
        <v>2019</v>
      </c>
      <c r="I647" t="s">
        <v>12</v>
      </c>
      <c r="J647" t="s">
        <v>2039</v>
      </c>
    </row>
    <row r="648" spans="1:10" x14ac:dyDescent="0.3">
      <c r="A648">
        <v>1363150800</v>
      </c>
      <c r="B648">
        <v>1364101200</v>
      </c>
      <c r="C648" s="15">
        <f t="shared" si="63"/>
        <v>41770.208333333336</v>
      </c>
      <c r="D648" s="22" t="str">
        <f t="shared" si="60"/>
        <v>May</v>
      </c>
      <c r="E648" s="22">
        <f t="shared" si="64"/>
        <v>2014</v>
      </c>
      <c r="F648" s="19">
        <f t="shared" si="61"/>
        <v>41781.208333333336</v>
      </c>
      <c r="G648" s="17" t="str">
        <f t="shared" si="62"/>
        <v>May</v>
      </c>
      <c r="H648" s="17">
        <f t="shared" si="65"/>
        <v>2014</v>
      </c>
      <c r="I648" t="s">
        <v>12</v>
      </c>
      <c r="J648" t="s">
        <v>2054</v>
      </c>
    </row>
    <row r="649" spans="1:10" x14ac:dyDescent="0.3">
      <c r="A649">
        <v>1523250000</v>
      </c>
      <c r="B649">
        <v>1525323600</v>
      </c>
      <c r="C649" s="15">
        <f t="shared" si="63"/>
        <v>43623.208333333328</v>
      </c>
      <c r="D649" s="22" t="str">
        <f t="shared" si="60"/>
        <v>Jun</v>
      </c>
      <c r="E649" s="22">
        <f t="shared" si="64"/>
        <v>2019</v>
      </c>
      <c r="F649" s="19">
        <f t="shared" si="61"/>
        <v>43647.208333333328</v>
      </c>
      <c r="G649" s="17" t="str">
        <f t="shared" si="62"/>
        <v>Jul</v>
      </c>
      <c r="H649" s="17">
        <f t="shared" si="65"/>
        <v>2019</v>
      </c>
      <c r="I649" t="s">
        <v>12</v>
      </c>
      <c r="J649" t="s">
        <v>2051</v>
      </c>
    </row>
    <row r="650" spans="1:10" x14ac:dyDescent="0.3">
      <c r="A650">
        <v>1499317200</v>
      </c>
      <c r="B650">
        <v>1500872400</v>
      </c>
      <c r="C650" s="15">
        <f t="shared" si="63"/>
        <v>43346.208333333328</v>
      </c>
      <c r="D650" s="22" t="str">
        <f t="shared" si="60"/>
        <v>Sep</v>
      </c>
      <c r="E650" s="22">
        <f t="shared" si="64"/>
        <v>2018</v>
      </c>
      <c r="F650" s="19">
        <f t="shared" si="61"/>
        <v>43364.208333333328</v>
      </c>
      <c r="G650" s="17" t="str">
        <f t="shared" si="62"/>
        <v>Sep</v>
      </c>
      <c r="H650" s="17">
        <f t="shared" si="65"/>
        <v>2018</v>
      </c>
      <c r="I650" t="s">
        <v>72</v>
      </c>
      <c r="J650" t="s">
        <v>2037</v>
      </c>
    </row>
    <row r="651" spans="1:10" x14ac:dyDescent="0.3">
      <c r="A651">
        <v>1287550800</v>
      </c>
      <c r="B651">
        <v>1288501200</v>
      </c>
      <c r="C651" s="15">
        <f t="shared" si="63"/>
        <v>40895.208333333336</v>
      </c>
      <c r="D651" s="22" t="str">
        <f t="shared" si="60"/>
        <v>Dec</v>
      </c>
      <c r="E651" s="22">
        <f t="shared" si="64"/>
        <v>2011</v>
      </c>
      <c r="F651" s="19">
        <f t="shared" si="61"/>
        <v>40906.208333333336</v>
      </c>
      <c r="G651" s="17" t="str">
        <f t="shared" si="62"/>
        <v>Dec</v>
      </c>
      <c r="H651" s="17">
        <f t="shared" si="65"/>
        <v>2011</v>
      </c>
      <c r="I651" t="s">
        <v>12</v>
      </c>
      <c r="J651" t="s">
        <v>2043</v>
      </c>
    </row>
    <row r="652" spans="1:10" x14ac:dyDescent="0.3">
      <c r="A652">
        <v>1404795600</v>
      </c>
      <c r="B652">
        <v>1407128400</v>
      </c>
      <c r="C652" s="15">
        <f t="shared" si="63"/>
        <v>42252.208333333336</v>
      </c>
      <c r="D652" s="22" t="str">
        <f t="shared" si="60"/>
        <v>Sep</v>
      </c>
      <c r="E652" s="22">
        <f t="shared" si="64"/>
        <v>2015</v>
      </c>
      <c r="F652" s="19">
        <f t="shared" si="61"/>
        <v>42279.208333333336</v>
      </c>
      <c r="G652" s="17" t="str">
        <f t="shared" si="62"/>
        <v>Oct</v>
      </c>
      <c r="H652" s="17">
        <f t="shared" si="65"/>
        <v>2015</v>
      </c>
      <c r="I652" t="s">
        <v>12</v>
      </c>
      <c r="J652" t="s">
        <v>2039</v>
      </c>
    </row>
    <row r="653" spans="1:10" x14ac:dyDescent="0.3">
      <c r="A653">
        <v>1393048800</v>
      </c>
      <c r="B653">
        <v>1394344800</v>
      </c>
      <c r="C653" s="15">
        <f t="shared" si="63"/>
        <v>42116.25</v>
      </c>
      <c r="D653" s="22" t="str">
        <f t="shared" si="60"/>
        <v>Apr</v>
      </c>
      <c r="E653" s="22">
        <f t="shared" si="64"/>
        <v>2015</v>
      </c>
      <c r="F653" s="19">
        <f t="shared" si="61"/>
        <v>42131.25</v>
      </c>
      <c r="G653" s="17" t="str">
        <f t="shared" si="62"/>
        <v>May</v>
      </c>
      <c r="H653" s="17">
        <f t="shared" si="65"/>
        <v>2015</v>
      </c>
      <c r="I653" t="s">
        <v>12</v>
      </c>
      <c r="J653" t="s">
        <v>2045</v>
      </c>
    </row>
    <row r="654" spans="1:10" x14ac:dyDescent="0.3">
      <c r="A654">
        <v>1470373200</v>
      </c>
      <c r="B654">
        <v>1474088400</v>
      </c>
      <c r="C654" s="15">
        <f t="shared" si="63"/>
        <v>43011.208333333328</v>
      </c>
      <c r="D654" s="22" t="str">
        <f t="shared" si="60"/>
        <v>Oct</v>
      </c>
      <c r="E654" s="22">
        <f t="shared" si="64"/>
        <v>2017</v>
      </c>
      <c r="F654" s="19">
        <f t="shared" si="61"/>
        <v>43054.208333333328</v>
      </c>
      <c r="G654" s="17" t="str">
        <f t="shared" si="62"/>
        <v>Nov</v>
      </c>
      <c r="H654" s="17">
        <f t="shared" si="65"/>
        <v>2017</v>
      </c>
      <c r="I654" t="s">
        <v>18</v>
      </c>
      <c r="J654" t="s">
        <v>2041</v>
      </c>
    </row>
    <row r="655" spans="1:10" x14ac:dyDescent="0.3">
      <c r="A655">
        <v>1460091600</v>
      </c>
      <c r="B655">
        <v>1460264400</v>
      </c>
      <c r="C655" s="15">
        <f t="shared" si="63"/>
        <v>42892.208333333328</v>
      </c>
      <c r="D655" s="22" t="str">
        <f t="shared" si="60"/>
        <v>Jun</v>
      </c>
      <c r="E655" s="22">
        <f t="shared" si="64"/>
        <v>2017</v>
      </c>
      <c r="F655" s="19">
        <f t="shared" si="61"/>
        <v>42894.208333333328</v>
      </c>
      <c r="G655" s="17" t="str">
        <f t="shared" si="62"/>
        <v>Jun</v>
      </c>
      <c r="H655" s="17">
        <f t="shared" si="65"/>
        <v>2017</v>
      </c>
      <c r="I655" t="s">
        <v>18</v>
      </c>
      <c r="J655" t="s">
        <v>2041</v>
      </c>
    </row>
    <row r="656" spans="1:10" x14ac:dyDescent="0.3">
      <c r="A656">
        <v>1440392400</v>
      </c>
      <c r="B656">
        <v>1440824400</v>
      </c>
      <c r="C656" s="15">
        <f t="shared" si="63"/>
        <v>42664.208333333328</v>
      </c>
      <c r="D656" s="22" t="str">
        <f t="shared" si="60"/>
        <v>Oct</v>
      </c>
      <c r="E656" s="22">
        <f t="shared" si="64"/>
        <v>2016</v>
      </c>
      <c r="F656" s="19">
        <f t="shared" si="61"/>
        <v>42669.208333333328</v>
      </c>
      <c r="G656" s="17" t="str">
        <f t="shared" si="62"/>
        <v>Oct</v>
      </c>
      <c r="H656" s="17">
        <f t="shared" si="65"/>
        <v>2016</v>
      </c>
      <c r="I656" t="s">
        <v>18</v>
      </c>
      <c r="J656" t="s">
        <v>2039</v>
      </c>
    </row>
    <row r="657" spans="1:10" x14ac:dyDescent="0.3">
      <c r="A657">
        <v>1488434400</v>
      </c>
      <c r="B657">
        <v>1489554000</v>
      </c>
      <c r="C657" s="15">
        <f t="shared" si="63"/>
        <v>43220.25</v>
      </c>
      <c r="D657" s="22" t="str">
        <f t="shared" si="60"/>
        <v>Apr</v>
      </c>
      <c r="E657" s="22">
        <f t="shared" si="64"/>
        <v>2018</v>
      </c>
      <c r="F657" s="19">
        <f t="shared" si="61"/>
        <v>43233.208333333328</v>
      </c>
      <c r="G657" s="17" t="str">
        <f t="shared" si="62"/>
        <v>May</v>
      </c>
      <c r="H657" s="17">
        <f t="shared" si="65"/>
        <v>2018</v>
      </c>
      <c r="I657" t="s">
        <v>18</v>
      </c>
      <c r="J657" t="s">
        <v>2058</v>
      </c>
    </row>
    <row r="658" spans="1:10" x14ac:dyDescent="0.3">
      <c r="A658">
        <v>1514440800</v>
      </c>
      <c r="B658">
        <v>1514872800</v>
      </c>
      <c r="C658" s="15">
        <f t="shared" si="63"/>
        <v>43521.25</v>
      </c>
      <c r="D658" s="22" t="str">
        <f t="shared" si="60"/>
        <v>Feb</v>
      </c>
      <c r="E658" s="22">
        <f t="shared" si="64"/>
        <v>2019</v>
      </c>
      <c r="F658" s="19">
        <f t="shared" si="61"/>
        <v>43526.25</v>
      </c>
      <c r="G658" s="17" t="str">
        <f t="shared" si="62"/>
        <v>Mar</v>
      </c>
      <c r="H658" s="17">
        <f t="shared" si="65"/>
        <v>2019</v>
      </c>
      <c r="I658" t="s">
        <v>12</v>
      </c>
      <c r="J658" t="s">
        <v>2037</v>
      </c>
    </row>
    <row r="659" spans="1:10" x14ac:dyDescent="0.3">
      <c r="A659">
        <v>1514354400</v>
      </c>
      <c r="B659">
        <v>1515736800</v>
      </c>
      <c r="C659" s="15">
        <f t="shared" si="63"/>
        <v>43520.25</v>
      </c>
      <c r="D659" s="22" t="str">
        <f t="shared" si="60"/>
        <v>Feb</v>
      </c>
      <c r="E659" s="22">
        <f t="shared" si="64"/>
        <v>2019</v>
      </c>
      <c r="F659" s="19">
        <f t="shared" si="61"/>
        <v>43536.25</v>
      </c>
      <c r="G659" s="17" t="str">
        <f t="shared" si="62"/>
        <v>Mar</v>
      </c>
      <c r="H659" s="17">
        <f t="shared" si="65"/>
        <v>2019</v>
      </c>
      <c r="I659" t="s">
        <v>12</v>
      </c>
      <c r="J659" t="s">
        <v>2045</v>
      </c>
    </row>
    <row r="660" spans="1:10" x14ac:dyDescent="0.3">
      <c r="A660">
        <v>1440910800</v>
      </c>
      <c r="B660">
        <v>1442898000</v>
      </c>
      <c r="C660" s="15">
        <f t="shared" si="63"/>
        <v>42670.208333333328</v>
      </c>
      <c r="D660" s="22" t="str">
        <f t="shared" si="60"/>
        <v>Oct</v>
      </c>
      <c r="E660" s="22">
        <f t="shared" si="64"/>
        <v>2016</v>
      </c>
      <c r="F660" s="19">
        <f t="shared" si="61"/>
        <v>42693.208333333328</v>
      </c>
      <c r="G660" s="17" t="str">
        <f t="shared" si="62"/>
        <v>Nov</v>
      </c>
      <c r="H660" s="17">
        <f t="shared" si="65"/>
        <v>2016</v>
      </c>
      <c r="I660" t="s">
        <v>72</v>
      </c>
      <c r="J660" t="s">
        <v>2039</v>
      </c>
    </row>
    <row r="661" spans="1:10" x14ac:dyDescent="0.3">
      <c r="A661">
        <v>1296108000</v>
      </c>
      <c r="B661">
        <v>1296194400</v>
      </c>
      <c r="C661" s="15">
        <f t="shared" si="63"/>
        <v>40994.25</v>
      </c>
      <c r="D661" s="22" t="str">
        <f t="shared" si="60"/>
        <v>Mar</v>
      </c>
      <c r="E661" s="22">
        <f t="shared" si="64"/>
        <v>2012</v>
      </c>
      <c r="F661" s="19">
        <f t="shared" si="61"/>
        <v>40995.25</v>
      </c>
      <c r="G661" s="17" t="str">
        <f t="shared" si="62"/>
        <v>Mar</v>
      </c>
      <c r="H661" s="17">
        <f t="shared" si="65"/>
        <v>2012</v>
      </c>
      <c r="I661" t="s">
        <v>12</v>
      </c>
      <c r="J661" t="s">
        <v>2045</v>
      </c>
    </row>
    <row r="662" spans="1:10" x14ac:dyDescent="0.3">
      <c r="A662">
        <v>1440133200</v>
      </c>
      <c r="B662">
        <v>1440910800</v>
      </c>
      <c r="C662" s="15">
        <f t="shared" si="63"/>
        <v>42661.208333333328</v>
      </c>
      <c r="D662" s="22" t="str">
        <f t="shared" si="60"/>
        <v>Oct</v>
      </c>
      <c r="E662" s="22">
        <f t="shared" si="64"/>
        <v>2016</v>
      </c>
      <c r="F662" s="19">
        <f t="shared" si="61"/>
        <v>42670.208333333328</v>
      </c>
      <c r="G662" s="17" t="str">
        <f t="shared" si="62"/>
        <v>Oct</v>
      </c>
      <c r="H662" s="17">
        <f t="shared" si="65"/>
        <v>2016</v>
      </c>
      <c r="I662" t="s">
        <v>12</v>
      </c>
      <c r="J662" t="s">
        <v>2043</v>
      </c>
    </row>
    <row r="663" spans="1:10" x14ac:dyDescent="0.3">
      <c r="A663">
        <v>1332910800</v>
      </c>
      <c r="B663">
        <v>1335502800</v>
      </c>
      <c r="C663" s="15">
        <f t="shared" si="63"/>
        <v>41420.208333333336</v>
      </c>
      <c r="D663" s="22" t="str">
        <f t="shared" si="60"/>
        <v>May</v>
      </c>
      <c r="E663" s="22">
        <f t="shared" si="64"/>
        <v>2013</v>
      </c>
      <c r="F663" s="19">
        <f t="shared" si="61"/>
        <v>41450.208333333336</v>
      </c>
      <c r="G663" s="17" t="str">
        <f t="shared" si="62"/>
        <v>Jun</v>
      </c>
      <c r="H663" s="17">
        <f t="shared" si="65"/>
        <v>2013</v>
      </c>
      <c r="I663" t="s">
        <v>12</v>
      </c>
      <c r="J663" t="s">
        <v>2039</v>
      </c>
    </row>
    <row r="664" spans="1:10" x14ac:dyDescent="0.3">
      <c r="A664">
        <v>1544335200</v>
      </c>
      <c r="B664">
        <v>1544680800</v>
      </c>
      <c r="C664" s="15">
        <f t="shared" si="63"/>
        <v>43867.25</v>
      </c>
      <c r="D664" s="22" t="str">
        <f t="shared" si="60"/>
        <v>Feb</v>
      </c>
      <c r="E664" s="22">
        <f t="shared" si="64"/>
        <v>2020</v>
      </c>
      <c r="F664" s="19">
        <f t="shared" si="61"/>
        <v>43871.25</v>
      </c>
      <c r="G664" s="17" t="str">
        <f t="shared" si="62"/>
        <v>Feb</v>
      </c>
      <c r="H664" s="17">
        <f t="shared" si="65"/>
        <v>2020</v>
      </c>
      <c r="I664" t="s">
        <v>12</v>
      </c>
      <c r="J664" t="s">
        <v>2043</v>
      </c>
    </row>
    <row r="665" spans="1:10" x14ac:dyDescent="0.3">
      <c r="A665">
        <v>1286427600</v>
      </c>
      <c r="B665">
        <v>1288414800</v>
      </c>
      <c r="C665" s="15">
        <f t="shared" si="63"/>
        <v>40882.208333333336</v>
      </c>
      <c r="D665" s="22" t="str">
        <f t="shared" si="60"/>
        <v>Dec</v>
      </c>
      <c r="E665" s="22">
        <f t="shared" si="64"/>
        <v>2011</v>
      </c>
      <c r="F665" s="19">
        <f t="shared" si="61"/>
        <v>40905.208333333336</v>
      </c>
      <c r="G665" s="17" t="str">
        <f t="shared" si="62"/>
        <v>Dec</v>
      </c>
      <c r="H665" s="17">
        <f t="shared" si="65"/>
        <v>2011</v>
      </c>
      <c r="I665" t="s">
        <v>12</v>
      </c>
      <c r="J665" t="s">
        <v>2043</v>
      </c>
    </row>
    <row r="666" spans="1:10" x14ac:dyDescent="0.3">
      <c r="A666">
        <v>1329717600</v>
      </c>
      <c r="B666">
        <v>1330581600</v>
      </c>
      <c r="C666" s="15">
        <f t="shared" si="63"/>
        <v>41383.25</v>
      </c>
      <c r="D666" s="22" t="str">
        <f t="shared" si="60"/>
        <v>Apr</v>
      </c>
      <c r="E666" s="22">
        <f t="shared" si="64"/>
        <v>2013</v>
      </c>
      <c r="F666" s="19">
        <f t="shared" si="61"/>
        <v>41393.25</v>
      </c>
      <c r="G666" s="17" t="str">
        <f t="shared" si="62"/>
        <v>Apr</v>
      </c>
      <c r="H666" s="17">
        <f t="shared" si="65"/>
        <v>2013</v>
      </c>
      <c r="I666" t="s">
        <v>12</v>
      </c>
      <c r="J666" t="s">
        <v>2039</v>
      </c>
    </row>
    <row r="667" spans="1:10" x14ac:dyDescent="0.3">
      <c r="A667">
        <v>1310187600</v>
      </c>
      <c r="B667">
        <v>1311397200</v>
      </c>
      <c r="C667" s="15">
        <f t="shared" si="63"/>
        <v>41157.208333333336</v>
      </c>
      <c r="D667" s="22" t="str">
        <f t="shared" si="60"/>
        <v>Sep</v>
      </c>
      <c r="E667" s="22">
        <f t="shared" si="64"/>
        <v>2012</v>
      </c>
      <c r="F667" s="19">
        <f t="shared" si="61"/>
        <v>41171.208333333336</v>
      </c>
      <c r="G667" s="17" t="str">
        <f t="shared" si="62"/>
        <v>Sep</v>
      </c>
      <c r="H667" s="17">
        <f t="shared" si="65"/>
        <v>2012</v>
      </c>
      <c r="I667" t="s">
        <v>18</v>
      </c>
      <c r="J667" t="s">
        <v>2045</v>
      </c>
    </row>
    <row r="668" spans="1:10" x14ac:dyDescent="0.3">
      <c r="A668">
        <v>1377838800</v>
      </c>
      <c r="B668">
        <v>1378357200</v>
      </c>
      <c r="C668" s="15">
        <f t="shared" si="63"/>
        <v>41940.208333333336</v>
      </c>
      <c r="D668" s="22" t="str">
        <f t="shared" si="60"/>
        <v>Oct</v>
      </c>
      <c r="E668" s="22">
        <f t="shared" si="64"/>
        <v>2014</v>
      </c>
      <c r="F668" s="19">
        <f t="shared" si="61"/>
        <v>41946.208333333336</v>
      </c>
      <c r="G668" s="17" t="str">
        <f t="shared" si="62"/>
        <v>Nov</v>
      </c>
      <c r="H668" s="17">
        <f t="shared" si="65"/>
        <v>2014</v>
      </c>
      <c r="I668" t="s">
        <v>72</v>
      </c>
      <c r="J668" t="s">
        <v>2043</v>
      </c>
    </row>
    <row r="669" spans="1:10" x14ac:dyDescent="0.3">
      <c r="A669">
        <v>1410325200</v>
      </c>
      <c r="B669">
        <v>1411102800</v>
      </c>
      <c r="C669" s="15">
        <f t="shared" si="63"/>
        <v>42316.208333333336</v>
      </c>
      <c r="D669" s="22" t="str">
        <f t="shared" si="60"/>
        <v>Nov</v>
      </c>
      <c r="E669" s="22">
        <f t="shared" si="64"/>
        <v>2015</v>
      </c>
      <c r="F669" s="19">
        <f t="shared" si="61"/>
        <v>42325.208333333336</v>
      </c>
      <c r="G669" s="17" t="str">
        <f t="shared" si="62"/>
        <v>Nov</v>
      </c>
      <c r="H669" s="17">
        <f t="shared" si="65"/>
        <v>2015</v>
      </c>
      <c r="I669" t="s">
        <v>18</v>
      </c>
      <c r="J669" t="s">
        <v>2068</v>
      </c>
    </row>
    <row r="670" spans="1:10" x14ac:dyDescent="0.3">
      <c r="A670">
        <v>1343797200</v>
      </c>
      <c r="B670">
        <v>1344834000</v>
      </c>
      <c r="C670" s="15">
        <f t="shared" si="63"/>
        <v>41546.208333333336</v>
      </c>
      <c r="D670" s="22" t="str">
        <f t="shared" si="60"/>
        <v>Sep</v>
      </c>
      <c r="E670" s="22">
        <f t="shared" si="64"/>
        <v>2013</v>
      </c>
      <c r="F670" s="19">
        <f t="shared" si="61"/>
        <v>41558.208333333336</v>
      </c>
      <c r="G670" s="17" t="str">
        <f t="shared" si="62"/>
        <v>Oct</v>
      </c>
      <c r="H670" s="17">
        <f t="shared" si="65"/>
        <v>2013</v>
      </c>
      <c r="I670" t="s">
        <v>12</v>
      </c>
      <c r="J670" t="s">
        <v>2043</v>
      </c>
    </row>
    <row r="671" spans="1:10" x14ac:dyDescent="0.3">
      <c r="A671">
        <v>1498453200</v>
      </c>
      <c r="B671">
        <v>1499230800</v>
      </c>
      <c r="C671" s="15">
        <f t="shared" si="63"/>
        <v>43336.208333333328</v>
      </c>
      <c r="D671" s="22" t="str">
        <f t="shared" si="60"/>
        <v>Aug</v>
      </c>
      <c r="E671" s="22">
        <f t="shared" si="64"/>
        <v>2018</v>
      </c>
      <c r="F671" s="19">
        <f t="shared" si="61"/>
        <v>43345.208333333328</v>
      </c>
      <c r="G671" s="17" t="str">
        <f t="shared" si="62"/>
        <v>Sep</v>
      </c>
      <c r="H671" s="17">
        <f t="shared" si="65"/>
        <v>2018</v>
      </c>
      <c r="I671" t="s">
        <v>18</v>
      </c>
      <c r="J671" t="s">
        <v>2043</v>
      </c>
    </row>
    <row r="672" spans="1:10" x14ac:dyDescent="0.3">
      <c r="A672">
        <v>1456380000</v>
      </c>
      <c r="B672">
        <v>1457416800</v>
      </c>
      <c r="C672" s="15">
        <f t="shared" si="63"/>
        <v>42849.25</v>
      </c>
      <c r="D672" s="22" t="str">
        <f t="shared" si="60"/>
        <v>Apr</v>
      </c>
      <c r="E672" s="22">
        <f t="shared" si="64"/>
        <v>2017</v>
      </c>
      <c r="F672" s="19">
        <f t="shared" si="61"/>
        <v>42861.25</v>
      </c>
      <c r="G672" s="17" t="str">
        <f t="shared" si="62"/>
        <v>May</v>
      </c>
      <c r="H672" s="17">
        <f t="shared" si="65"/>
        <v>2017</v>
      </c>
      <c r="I672" t="s">
        <v>18</v>
      </c>
      <c r="J672" t="s">
        <v>2039</v>
      </c>
    </row>
    <row r="673" spans="1:10" x14ac:dyDescent="0.3">
      <c r="A673">
        <v>1280552400</v>
      </c>
      <c r="B673">
        <v>1280898000</v>
      </c>
      <c r="C673" s="15">
        <f t="shared" si="63"/>
        <v>40814.208333333336</v>
      </c>
      <c r="D673" s="22" t="str">
        <f t="shared" si="60"/>
        <v>Sep</v>
      </c>
      <c r="E673" s="22">
        <f t="shared" si="64"/>
        <v>2011</v>
      </c>
      <c r="F673" s="19">
        <f t="shared" si="61"/>
        <v>40818.208333333336</v>
      </c>
      <c r="G673" s="17" t="str">
        <f t="shared" si="62"/>
        <v>Oct</v>
      </c>
      <c r="H673" s="17">
        <f t="shared" si="65"/>
        <v>2011</v>
      </c>
      <c r="I673" t="s">
        <v>18</v>
      </c>
      <c r="J673" t="s">
        <v>2043</v>
      </c>
    </row>
    <row r="674" spans="1:10" x14ac:dyDescent="0.3">
      <c r="A674">
        <v>1521608400</v>
      </c>
      <c r="B674">
        <v>1522472400</v>
      </c>
      <c r="C674" s="15">
        <f t="shared" si="63"/>
        <v>43604.208333333328</v>
      </c>
      <c r="D674" s="22" t="str">
        <f t="shared" si="60"/>
        <v>May</v>
      </c>
      <c r="E674" s="22">
        <f t="shared" si="64"/>
        <v>2019</v>
      </c>
      <c r="F674" s="19">
        <f t="shared" si="61"/>
        <v>43614.208333333328</v>
      </c>
      <c r="G674" s="17" t="str">
        <f t="shared" si="62"/>
        <v>May</v>
      </c>
      <c r="H674" s="17">
        <f t="shared" si="65"/>
        <v>2019</v>
      </c>
      <c r="I674" t="s">
        <v>12</v>
      </c>
      <c r="J674" t="s">
        <v>2043</v>
      </c>
    </row>
    <row r="675" spans="1:10" x14ac:dyDescent="0.3">
      <c r="A675">
        <v>1460696400</v>
      </c>
      <c r="B675">
        <v>1462510800</v>
      </c>
      <c r="C675" s="15">
        <f t="shared" si="63"/>
        <v>42899.208333333328</v>
      </c>
      <c r="D675" s="22" t="str">
        <f t="shared" si="60"/>
        <v>Jun</v>
      </c>
      <c r="E675" s="22">
        <f t="shared" si="64"/>
        <v>2017</v>
      </c>
      <c r="F675" s="19">
        <f t="shared" si="61"/>
        <v>42920.208333333328</v>
      </c>
      <c r="G675" s="17" t="str">
        <f t="shared" si="62"/>
        <v>Jul</v>
      </c>
      <c r="H675" s="17">
        <f t="shared" si="65"/>
        <v>2017</v>
      </c>
      <c r="I675" t="s">
        <v>12</v>
      </c>
      <c r="J675" t="s">
        <v>2039</v>
      </c>
    </row>
    <row r="676" spans="1:10" x14ac:dyDescent="0.3">
      <c r="A676">
        <v>1313730000</v>
      </c>
      <c r="B676">
        <v>1317790800</v>
      </c>
      <c r="C676" s="15">
        <f t="shared" si="63"/>
        <v>41198.208333333336</v>
      </c>
      <c r="D676" s="22" t="str">
        <f t="shared" si="60"/>
        <v>Oct</v>
      </c>
      <c r="E676" s="22">
        <f t="shared" si="64"/>
        <v>2012</v>
      </c>
      <c r="F676" s="19">
        <f t="shared" si="61"/>
        <v>41245.208333333336</v>
      </c>
      <c r="G676" s="17" t="str">
        <f t="shared" si="62"/>
        <v>Dec</v>
      </c>
      <c r="H676" s="17">
        <f t="shared" si="65"/>
        <v>2012</v>
      </c>
      <c r="I676" t="s">
        <v>72</v>
      </c>
      <c r="J676" t="s">
        <v>2058</v>
      </c>
    </row>
    <row r="677" spans="1:10" x14ac:dyDescent="0.3">
      <c r="A677">
        <v>1568178000</v>
      </c>
      <c r="B677">
        <v>1568782800</v>
      </c>
      <c r="C677" s="15">
        <f t="shared" si="63"/>
        <v>44143.208333333328</v>
      </c>
      <c r="D677" s="22" t="str">
        <f t="shared" si="60"/>
        <v>Nov</v>
      </c>
      <c r="E677" s="22">
        <f t="shared" si="64"/>
        <v>2020</v>
      </c>
      <c r="F677" s="19">
        <f t="shared" si="61"/>
        <v>44150.208333333328</v>
      </c>
      <c r="G677" s="17" t="str">
        <f t="shared" si="62"/>
        <v>Nov</v>
      </c>
      <c r="H677" s="17">
        <f t="shared" si="65"/>
        <v>2020</v>
      </c>
      <c r="I677" t="s">
        <v>18</v>
      </c>
      <c r="J677" t="s">
        <v>2068</v>
      </c>
    </row>
    <row r="678" spans="1:10" x14ac:dyDescent="0.3">
      <c r="A678">
        <v>1348635600</v>
      </c>
      <c r="B678">
        <v>1349413200</v>
      </c>
      <c r="C678" s="15">
        <f t="shared" si="63"/>
        <v>41602.208333333336</v>
      </c>
      <c r="D678" s="22" t="str">
        <f t="shared" si="60"/>
        <v>Nov</v>
      </c>
      <c r="E678" s="22">
        <f t="shared" si="64"/>
        <v>2013</v>
      </c>
      <c r="F678" s="19">
        <f t="shared" si="61"/>
        <v>41611.208333333336</v>
      </c>
      <c r="G678" s="17" t="str">
        <f t="shared" si="62"/>
        <v>Dec</v>
      </c>
      <c r="H678" s="17">
        <f t="shared" si="65"/>
        <v>2013</v>
      </c>
      <c r="I678" t="s">
        <v>18</v>
      </c>
      <c r="J678" t="s">
        <v>2058</v>
      </c>
    </row>
    <row r="679" spans="1:10" x14ac:dyDescent="0.3">
      <c r="A679">
        <v>1468126800</v>
      </c>
      <c r="B679">
        <v>1472446800</v>
      </c>
      <c r="C679" s="15">
        <f t="shared" si="63"/>
        <v>42985.208333333328</v>
      </c>
      <c r="D679" s="22" t="str">
        <f t="shared" si="60"/>
        <v>Sep</v>
      </c>
      <c r="E679" s="22">
        <f t="shared" si="64"/>
        <v>2017</v>
      </c>
      <c r="F679" s="19">
        <f t="shared" si="61"/>
        <v>43035.208333333328</v>
      </c>
      <c r="G679" s="17" t="str">
        <f t="shared" si="62"/>
        <v>Oct</v>
      </c>
      <c r="H679" s="17">
        <f t="shared" si="65"/>
        <v>2017</v>
      </c>
      <c r="I679" t="s">
        <v>12</v>
      </c>
      <c r="J679" t="s">
        <v>2051</v>
      </c>
    </row>
    <row r="680" spans="1:10" x14ac:dyDescent="0.3">
      <c r="A680">
        <v>1547877600</v>
      </c>
      <c r="B680">
        <v>1548050400</v>
      </c>
      <c r="C680" s="15">
        <f t="shared" si="63"/>
        <v>43908.25</v>
      </c>
      <c r="D680" s="22" t="str">
        <f t="shared" si="60"/>
        <v>Mar</v>
      </c>
      <c r="E680" s="22">
        <f t="shared" si="64"/>
        <v>2020</v>
      </c>
      <c r="F680" s="19">
        <f t="shared" si="61"/>
        <v>43910.25</v>
      </c>
      <c r="G680" s="17" t="str">
        <f t="shared" si="62"/>
        <v>Mar</v>
      </c>
      <c r="H680" s="17">
        <f t="shared" si="65"/>
        <v>2020</v>
      </c>
      <c r="I680" t="s">
        <v>72</v>
      </c>
      <c r="J680" t="s">
        <v>2045</v>
      </c>
    </row>
    <row r="681" spans="1:10" x14ac:dyDescent="0.3">
      <c r="A681">
        <v>1571374800</v>
      </c>
      <c r="B681">
        <v>1571806800</v>
      </c>
      <c r="C681" s="15">
        <f t="shared" si="63"/>
        <v>44180.208333333328</v>
      </c>
      <c r="D681" s="22" t="str">
        <f t="shared" si="60"/>
        <v>Dec</v>
      </c>
      <c r="E681" s="22">
        <f t="shared" si="64"/>
        <v>2020</v>
      </c>
      <c r="F681" s="19">
        <f t="shared" si="61"/>
        <v>44185.208333333328</v>
      </c>
      <c r="G681" s="17" t="str">
        <f t="shared" si="62"/>
        <v>Dec</v>
      </c>
      <c r="H681" s="17">
        <f t="shared" si="65"/>
        <v>2020</v>
      </c>
      <c r="I681" t="s">
        <v>18</v>
      </c>
      <c r="J681" t="s">
        <v>2037</v>
      </c>
    </row>
    <row r="682" spans="1:10" x14ac:dyDescent="0.3">
      <c r="A682">
        <v>1576303200</v>
      </c>
      <c r="B682">
        <v>1576476000</v>
      </c>
      <c r="C682" s="15">
        <f t="shared" si="63"/>
        <v>44237.25</v>
      </c>
      <c r="D682" s="22" t="str">
        <f t="shared" si="60"/>
        <v>Feb</v>
      </c>
      <c r="E682" s="22">
        <f t="shared" si="64"/>
        <v>2021</v>
      </c>
      <c r="F682" s="19">
        <f t="shared" si="61"/>
        <v>44239.25</v>
      </c>
      <c r="G682" s="17" t="str">
        <f t="shared" si="62"/>
        <v>Feb</v>
      </c>
      <c r="H682" s="17">
        <f t="shared" si="65"/>
        <v>2021</v>
      </c>
      <c r="I682" t="s">
        <v>12</v>
      </c>
      <c r="J682" t="s">
        <v>2054</v>
      </c>
    </row>
    <row r="683" spans="1:10" x14ac:dyDescent="0.3">
      <c r="A683">
        <v>1324447200</v>
      </c>
      <c r="B683">
        <v>1324965600</v>
      </c>
      <c r="C683" s="15">
        <f t="shared" si="63"/>
        <v>41322.25</v>
      </c>
      <c r="D683" s="22" t="str">
        <f t="shared" si="60"/>
        <v>Feb</v>
      </c>
      <c r="E683" s="22">
        <f t="shared" si="64"/>
        <v>2013</v>
      </c>
      <c r="F683" s="19">
        <f t="shared" si="61"/>
        <v>41328.25</v>
      </c>
      <c r="G683" s="17" t="str">
        <f t="shared" si="62"/>
        <v>Feb</v>
      </c>
      <c r="H683" s="17">
        <f t="shared" si="65"/>
        <v>2013</v>
      </c>
      <c r="I683" t="s">
        <v>12</v>
      </c>
      <c r="J683" t="s">
        <v>2043</v>
      </c>
    </row>
    <row r="684" spans="1:10" x14ac:dyDescent="0.3">
      <c r="A684">
        <v>1386741600</v>
      </c>
      <c r="B684">
        <v>1387519200</v>
      </c>
      <c r="C684" s="15">
        <f t="shared" si="63"/>
        <v>42043.25</v>
      </c>
      <c r="D684" s="22" t="str">
        <f t="shared" si="60"/>
        <v>Feb</v>
      </c>
      <c r="E684" s="22">
        <f t="shared" si="64"/>
        <v>2015</v>
      </c>
      <c r="F684" s="19">
        <f t="shared" si="61"/>
        <v>42052.25</v>
      </c>
      <c r="G684" s="17" t="str">
        <f t="shared" si="62"/>
        <v>Feb</v>
      </c>
      <c r="H684" s="17">
        <f t="shared" si="65"/>
        <v>2015</v>
      </c>
      <c r="I684" t="s">
        <v>18</v>
      </c>
      <c r="J684" t="s">
        <v>2043</v>
      </c>
    </row>
    <row r="685" spans="1:10" x14ac:dyDescent="0.3">
      <c r="A685">
        <v>1537074000</v>
      </c>
      <c r="B685">
        <v>1537246800</v>
      </c>
      <c r="C685" s="15">
        <f t="shared" si="63"/>
        <v>43783.208333333328</v>
      </c>
      <c r="D685" s="22" t="str">
        <f t="shared" si="60"/>
        <v>Nov</v>
      </c>
      <c r="E685" s="22">
        <f t="shared" si="64"/>
        <v>2019</v>
      </c>
      <c r="F685" s="19">
        <f t="shared" si="61"/>
        <v>43785.208333333328</v>
      </c>
      <c r="G685" s="17" t="str">
        <f t="shared" si="62"/>
        <v>Nov</v>
      </c>
      <c r="H685" s="17">
        <f t="shared" si="65"/>
        <v>2019</v>
      </c>
      <c r="I685" t="s">
        <v>18</v>
      </c>
      <c r="J685" t="s">
        <v>2043</v>
      </c>
    </row>
    <row r="686" spans="1:10" x14ac:dyDescent="0.3">
      <c r="A686">
        <v>1277787600</v>
      </c>
      <c r="B686">
        <v>1279515600</v>
      </c>
      <c r="C686" s="15">
        <f t="shared" si="63"/>
        <v>40782.208333333336</v>
      </c>
      <c r="D686" s="22" t="str">
        <f t="shared" si="60"/>
        <v>Aug</v>
      </c>
      <c r="E686" s="22">
        <f t="shared" si="64"/>
        <v>2011</v>
      </c>
      <c r="F686" s="19">
        <f t="shared" si="61"/>
        <v>40802.208333333336</v>
      </c>
      <c r="G686" s="17" t="str">
        <f t="shared" si="62"/>
        <v>Sep</v>
      </c>
      <c r="H686" s="17">
        <f t="shared" si="65"/>
        <v>2011</v>
      </c>
      <c r="I686" t="s">
        <v>18</v>
      </c>
      <c r="J686" t="s">
        <v>2051</v>
      </c>
    </row>
    <row r="687" spans="1:10" x14ac:dyDescent="0.3">
      <c r="A687">
        <v>1440306000</v>
      </c>
      <c r="B687">
        <v>1442379600</v>
      </c>
      <c r="C687" s="15">
        <f t="shared" si="63"/>
        <v>42663.208333333328</v>
      </c>
      <c r="D687" s="22" t="str">
        <f t="shared" si="60"/>
        <v>Oct</v>
      </c>
      <c r="E687" s="22">
        <f t="shared" si="64"/>
        <v>2016</v>
      </c>
      <c r="F687" s="19">
        <f t="shared" si="61"/>
        <v>42687.208333333328</v>
      </c>
      <c r="G687" s="17" t="str">
        <f t="shared" si="62"/>
        <v>Nov</v>
      </c>
      <c r="H687" s="17">
        <f t="shared" si="65"/>
        <v>2016</v>
      </c>
      <c r="I687" t="s">
        <v>12</v>
      </c>
      <c r="J687" t="s">
        <v>2043</v>
      </c>
    </row>
    <row r="688" spans="1:10" x14ac:dyDescent="0.3">
      <c r="A688">
        <v>1522126800</v>
      </c>
      <c r="B688">
        <v>1523077200</v>
      </c>
      <c r="C688" s="15">
        <f t="shared" si="63"/>
        <v>43610.208333333328</v>
      </c>
      <c r="D688" s="22" t="str">
        <f t="shared" si="60"/>
        <v>May</v>
      </c>
      <c r="E688" s="22">
        <f t="shared" si="64"/>
        <v>2019</v>
      </c>
      <c r="F688" s="19">
        <f t="shared" si="61"/>
        <v>43621.208333333328</v>
      </c>
      <c r="G688" s="17" t="str">
        <f t="shared" si="62"/>
        <v>Jun</v>
      </c>
      <c r="H688" s="17">
        <f t="shared" si="65"/>
        <v>2019</v>
      </c>
      <c r="I688" t="s">
        <v>18</v>
      </c>
      <c r="J688" t="s">
        <v>2041</v>
      </c>
    </row>
    <row r="689" spans="1:10" x14ac:dyDescent="0.3">
      <c r="A689">
        <v>1489298400</v>
      </c>
      <c r="B689">
        <v>1489554000</v>
      </c>
      <c r="C689" s="15">
        <f t="shared" si="63"/>
        <v>43230.25</v>
      </c>
      <c r="D689" s="22" t="str">
        <f t="shared" si="60"/>
        <v>May</v>
      </c>
      <c r="E689" s="22">
        <f t="shared" si="64"/>
        <v>2018</v>
      </c>
      <c r="F689" s="19">
        <f t="shared" si="61"/>
        <v>43233.208333333328</v>
      </c>
      <c r="G689" s="17" t="str">
        <f t="shared" si="62"/>
        <v>May</v>
      </c>
      <c r="H689" s="17">
        <f t="shared" si="65"/>
        <v>2018</v>
      </c>
      <c r="I689" t="s">
        <v>18</v>
      </c>
      <c r="J689" t="s">
        <v>2043</v>
      </c>
    </row>
    <row r="690" spans="1:10" x14ac:dyDescent="0.3">
      <c r="A690">
        <v>1547100000</v>
      </c>
      <c r="B690">
        <v>1548482400</v>
      </c>
      <c r="C690" s="15">
        <f t="shared" si="63"/>
        <v>43899.25</v>
      </c>
      <c r="D690" s="22" t="str">
        <f t="shared" si="60"/>
        <v>Mar</v>
      </c>
      <c r="E690" s="22">
        <f t="shared" si="64"/>
        <v>2020</v>
      </c>
      <c r="F690" s="19">
        <f t="shared" si="61"/>
        <v>43915.25</v>
      </c>
      <c r="G690" s="17" t="str">
        <f t="shared" si="62"/>
        <v>Mar</v>
      </c>
      <c r="H690" s="17">
        <f t="shared" si="65"/>
        <v>2020</v>
      </c>
      <c r="I690" t="s">
        <v>18</v>
      </c>
      <c r="J690" t="s">
        <v>2045</v>
      </c>
    </row>
    <row r="691" spans="1:10" x14ac:dyDescent="0.3">
      <c r="A691">
        <v>1383022800</v>
      </c>
      <c r="B691">
        <v>1384063200</v>
      </c>
      <c r="C691" s="15">
        <f t="shared" si="63"/>
        <v>42000.208333333336</v>
      </c>
      <c r="D691" s="22" t="str">
        <f t="shared" si="60"/>
        <v>Dec</v>
      </c>
      <c r="E691" s="22">
        <f t="shared" si="64"/>
        <v>2014</v>
      </c>
      <c r="F691" s="19">
        <f t="shared" si="61"/>
        <v>42012.25</v>
      </c>
      <c r="G691" s="17" t="str">
        <f t="shared" si="62"/>
        <v>Jan</v>
      </c>
      <c r="H691" s="17">
        <f t="shared" si="65"/>
        <v>2015</v>
      </c>
      <c r="I691" t="s">
        <v>18</v>
      </c>
      <c r="J691" t="s">
        <v>2041</v>
      </c>
    </row>
    <row r="692" spans="1:10" x14ac:dyDescent="0.3">
      <c r="A692">
        <v>1322373600</v>
      </c>
      <c r="B692">
        <v>1322892000</v>
      </c>
      <c r="C692" s="15">
        <f t="shared" si="63"/>
        <v>41298.25</v>
      </c>
      <c r="D692" s="22" t="str">
        <f t="shared" si="60"/>
        <v>Jan</v>
      </c>
      <c r="E692" s="22">
        <f t="shared" si="64"/>
        <v>2013</v>
      </c>
      <c r="F692" s="19">
        <f t="shared" si="61"/>
        <v>41304.25</v>
      </c>
      <c r="G692" s="17" t="str">
        <f t="shared" si="62"/>
        <v>Jan</v>
      </c>
      <c r="H692" s="17">
        <f t="shared" si="65"/>
        <v>2013</v>
      </c>
      <c r="I692" t="s">
        <v>18</v>
      </c>
      <c r="J692" t="s">
        <v>2045</v>
      </c>
    </row>
    <row r="693" spans="1:10" x14ac:dyDescent="0.3">
      <c r="A693">
        <v>1349240400</v>
      </c>
      <c r="B693">
        <v>1350709200</v>
      </c>
      <c r="C693" s="15">
        <f t="shared" si="63"/>
        <v>41609.208333333336</v>
      </c>
      <c r="D693" s="22" t="str">
        <f t="shared" si="60"/>
        <v>Dec</v>
      </c>
      <c r="E693" s="22">
        <f t="shared" si="64"/>
        <v>2013</v>
      </c>
      <c r="F693" s="19">
        <f t="shared" si="61"/>
        <v>41626.208333333336</v>
      </c>
      <c r="G693" s="17" t="str">
        <f t="shared" si="62"/>
        <v>Dec</v>
      </c>
      <c r="H693" s="17">
        <f t="shared" si="65"/>
        <v>2013</v>
      </c>
      <c r="I693" t="s">
        <v>18</v>
      </c>
      <c r="J693" t="s">
        <v>2045</v>
      </c>
    </row>
    <row r="694" spans="1:10" x14ac:dyDescent="0.3">
      <c r="A694">
        <v>1562648400</v>
      </c>
      <c r="B694">
        <v>1564203600</v>
      </c>
      <c r="C694" s="15">
        <f t="shared" si="63"/>
        <v>44079.208333333328</v>
      </c>
      <c r="D694" s="22" t="str">
        <f t="shared" si="60"/>
        <v>Sep</v>
      </c>
      <c r="E694" s="22">
        <f t="shared" si="64"/>
        <v>2020</v>
      </c>
      <c r="F694" s="19">
        <f t="shared" si="61"/>
        <v>44097.208333333328</v>
      </c>
      <c r="G694" s="17" t="str">
        <f t="shared" si="62"/>
        <v>Sep</v>
      </c>
      <c r="H694" s="17">
        <f t="shared" si="65"/>
        <v>2020</v>
      </c>
      <c r="I694" t="s">
        <v>12</v>
      </c>
      <c r="J694" t="s">
        <v>2039</v>
      </c>
    </row>
    <row r="695" spans="1:10" x14ac:dyDescent="0.3">
      <c r="A695">
        <v>1508216400</v>
      </c>
      <c r="B695">
        <v>1509685200</v>
      </c>
      <c r="C695" s="15">
        <f t="shared" si="63"/>
        <v>43449.208333333328</v>
      </c>
      <c r="D695" s="22" t="str">
        <f t="shared" si="60"/>
        <v>Dec</v>
      </c>
      <c r="E695" s="22">
        <f t="shared" si="64"/>
        <v>2018</v>
      </c>
      <c r="F695" s="19">
        <f t="shared" si="61"/>
        <v>43466.208333333328</v>
      </c>
      <c r="G695" s="17" t="str">
        <f t="shared" si="62"/>
        <v>Jan</v>
      </c>
      <c r="H695" s="17">
        <f t="shared" si="65"/>
        <v>2019</v>
      </c>
      <c r="I695" t="s">
        <v>12</v>
      </c>
      <c r="J695" t="s">
        <v>2043</v>
      </c>
    </row>
    <row r="696" spans="1:10" x14ac:dyDescent="0.3">
      <c r="A696">
        <v>1511762400</v>
      </c>
      <c r="B696">
        <v>1514959200</v>
      </c>
      <c r="C696" s="15">
        <f t="shared" si="63"/>
        <v>43490.25</v>
      </c>
      <c r="D696" s="22" t="str">
        <f t="shared" si="60"/>
        <v>Jan</v>
      </c>
      <c r="E696" s="22">
        <f t="shared" si="64"/>
        <v>2019</v>
      </c>
      <c r="F696" s="19">
        <f t="shared" si="61"/>
        <v>43527.25</v>
      </c>
      <c r="G696" s="17" t="str">
        <f t="shared" si="62"/>
        <v>Mar</v>
      </c>
      <c r="H696" s="17">
        <f t="shared" si="65"/>
        <v>2019</v>
      </c>
      <c r="I696" t="s">
        <v>12</v>
      </c>
      <c r="J696" t="s">
        <v>2043</v>
      </c>
    </row>
    <row r="697" spans="1:10" x14ac:dyDescent="0.3">
      <c r="A697">
        <v>1447480800</v>
      </c>
      <c r="B697">
        <v>1448863200</v>
      </c>
      <c r="C697" s="15">
        <f t="shared" si="63"/>
        <v>42746.25</v>
      </c>
      <c r="D697" s="22" t="str">
        <f t="shared" si="60"/>
        <v>Jan</v>
      </c>
      <c r="E697" s="22">
        <f t="shared" si="64"/>
        <v>2017</v>
      </c>
      <c r="F697" s="19">
        <f t="shared" si="61"/>
        <v>42762.25</v>
      </c>
      <c r="G697" s="17" t="str">
        <f t="shared" si="62"/>
        <v>Jan</v>
      </c>
      <c r="H697" s="17">
        <f t="shared" si="65"/>
        <v>2017</v>
      </c>
      <c r="I697" t="s">
        <v>18</v>
      </c>
      <c r="J697" t="s">
        <v>2039</v>
      </c>
    </row>
    <row r="698" spans="1:10" x14ac:dyDescent="0.3">
      <c r="A698">
        <v>1429506000</v>
      </c>
      <c r="B698">
        <v>1429592400</v>
      </c>
      <c r="C698" s="15">
        <f t="shared" si="63"/>
        <v>42538.208333333328</v>
      </c>
      <c r="D698" s="22" t="str">
        <f t="shared" si="60"/>
        <v>Jun</v>
      </c>
      <c r="E698" s="22">
        <f t="shared" si="64"/>
        <v>2016</v>
      </c>
      <c r="F698" s="19">
        <f t="shared" si="61"/>
        <v>42539.208333333328</v>
      </c>
      <c r="G698" s="17" t="str">
        <f t="shared" si="62"/>
        <v>Jun</v>
      </c>
      <c r="H698" s="17">
        <f t="shared" si="65"/>
        <v>2016</v>
      </c>
      <c r="I698" t="s">
        <v>12</v>
      </c>
      <c r="J698" t="s">
        <v>2043</v>
      </c>
    </row>
    <row r="699" spans="1:10" x14ac:dyDescent="0.3">
      <c r="A699">
        <v>1522472400</v>
      </c>
      <c r="B699">
        <v>1522645200</v>
      </c>
      <c r="C699" s="15">
        <f t="shared" si="63"/>
        <v>43614.208333333328</v>
      </c>
      <c r="D699" s="22" t="str">
        <f t="shared" si="60"/>
        <v>May</v>
      </c>
      <c r="E699" s="22">
        <f t="shared" si="64"/>
        <v>2019</v>
      </c>
      <c r="F699" s="19">
        <f t="shared" si="61"/>
        <v>43616.208333333328</v>
      </c>
      <c r="G699" s="17" t="str">
        <f t="shared" si="62"/>
        <v>May</v>
      </c>
      <c r="H699" s="17">
        <f t="shared" si="65"/>
        <v>2019</v>
      </c>
      <c r="I699" t="s">
        <v>18</v>
      </c>
      <c r="J699" t="s">
        <v>2039</v>
      </c>
    </row>
    <row r="700" spans="1:10" x14ac:dyDescent="0.3">
      <c r="A700">
        <v>1322114400</v>
      </c>
      <c r="B700">
        <v>1323324000</v>
      </c>
      <c r="C700" s="15">
        <f t="shared" si="63"/>
        <v>41295.25</v>
      </c>
      <c r="D700" s="22" t="str">
        <f t="shared" si="60"/>
        <v>Jan</v>
      </c>
      <c r="E700" s="22">
        <f t="shared" si="64"/>
        <v>2013</v>
      </c>
      <c r="F700" s="19">
        <f t="shared" si="61"/>
        <v>41309.25</v>
      </c>
      <c r="G700" s="17" t="str">
        <f t="shared" si="62"/>
        <v>Feb</v>
      </c>
      <c r="H700" s="17">
        <f t="shared" si="65"/>
        <v>2013</v>
      </c>
      <c r="I700" t="s">
        <v>18</v>
      </c>
      <c r="J700" t="s">
        <v>2041</v>
      </c>
    </row>
    <row r="701" spans="1:10" x14ac:dyDescent="0.3">
      <c r="A701">
        <v>1561438800</v>
      </c>
      <c r="B701">
        <v>1561525200</v>
      </c>
      <c r="C701" s="15">
        <f t="shared" si="63"/>
        <v>44065.208333333328</v>
      </c>
      <c r="D701" s="22" t="str">
        <f t="shared" si="60"/>
        <v>Aug</v>
      </c>
      <c r="E701" s="22">
        <f t="shared" si="64"/>
        <v>2020</v>
      </c>
      <c r="F701" s="19">
        <f t="shared" si="61"/>
        <v>44066.208333333328</v>
      </c>
      <c r="G701" s="17" t="str">
        <f t="shared" si="62"/>
        <v>Aug</v>
      </c>
      <c r="H701" s="17">
        <f t="shared" si="65"/>
        <v>2020</v>
      </c>
      <c r="I701" t="s">
        <v>12</v>
      </c>
      <c r="J701" t="s">
        <v>2045</v>
      </c>
    </row>
    <row r="702" spans="1:10" x14ac:dyDescent="0.3">
      <c r="A702">
        <v>1264399200</v>
      </c>
      <c r="B702">
        <v>1265695200</v>
      </c>
      <c r="C702" s="15">
        <f t="shared" si="63"/>
        <v>40627.25</v>
      </c>
      <c r="D702" s="22" t="str">
        <f t="shared" si="60"/>
        <v>Mar</v>
      </c>
      <c r="E702" s="22">
        <f t="shared" si="64"/>
        <v>2011</v>
      </c>
      <c r="F702" s="19">
        <f t="shared" si="61"/>
        <v>40642.25</v>
      </c>
      <c r="G702" s="17" t="str">
        <f t="shared" si="62"/>
        <v>Apr</v>
      </c>
      <c r="H702" s="17">
        <f t="shared" si="65"/>
        <v>2011</v>
      </c>
      <c r="I702" t="s">
        <v>12</v>
      </c>
      <c r="J702" t="s">
        <v>2041</v>
      </c>
    </row>
    <row r="703" spans="1:10" x14ac:dyDescent="0.3">
      <c r="A703">
        <v>1301202000</v>
      </c>
      <c r="B703">
        <v>1301806800</v>
      </c>
      <c r="C703" s="15">
        <f t="shared" si="63"/>
        <v>41053.208333333336</v>
      </c>
      <c r="D703" s="22" t="str">
        <f t="shared" si="60"/>
        <v>May</v>
      </c>
      <c r="E703" s="22">
        <f t="shared" si="64"/>
        <v>2012</v>
      </c>
      <c r="F703" s="19">
        <f t="shared" si="61"/>
        <v>41060.208333333336</v>
      </c>
      <c r="G703" s="17" t="str">
        <f t="shared" si="62"/>
        <v>May</v>
      </c>
      <c r="H703" s="17">
        <f t="shared" si="65"/>
        <v>2012</v>
      </c>
      <c r="I703" t="s">
        <v>18</v>
      </c>
      <c r="J703" t="s">
        <v>2043</v>
      </c>
    </row>
    <row r="704" spans="1:10" x14ac:dyDescent="0.3">
      <c r="A704">
        <v>1374469200</v>
      </c>
      <c r="B704">
        <v>1374901200</v>
      </c>
      <c r="C704" s="15">
        <f t="shared" si="63"/>
        <v>41901.208333333336</v>
      </c>
      <c r="D704" s="22" t="str">
        <f t="shared" si="60"/>
        <v>Sep</v>
      </c>
      <c r="E704" s="22">
        <f t="shared" si="64"/>
        <v>2014</v>
      </c>
      <c r="F704" s="19">
        <f t="shared" si="61"/>
        <v>41906.208333333336</v>
      </c>
      <c r="G704" s="17" t="str">
        <f t="shared" si="62"/>
        <v>Sep</v>
      </c>
      <c r="H704" s="17">
        <f t="shared" si="65"/>
        <v>2014</v>
      </c>
      <c r="I704" t="s">
        <v>12</v>
      </c>
      <c r="J704" t="s">
        <v>2041</v>
      </c>
    </row>
    <row r="705" spans="1:10" x14ac:dyDescent="0.3">
      <c r="A705">
        <v>1334984400</v>
      </c>
      <c r="B705">
        <v>1336453200</v>
      </c>
      <c r="C705" s="15">
        <f t="shared" si="63"/>
        <v>41444.208333333336</v>
      </c>
      <c r="D705" s="22" t="str">
        <f t="shared" si="60"/>
        <v>Jun</v>
      </c>
      <c r="E705" s="22">
        <f t="shared" si="64"/>
        <v>2013</v>
      </c>
      <c r="F705" s="19">
        <f t="shared" si="61"/>
        <v>41461.208333333336</v>
      </c>
      <c r="G705" s="17" t="str">
        <f t="shared" si="62"/>
        <v>Jul</v>
      </c>
      <c r="H705" s="17">
        <f t="shared" si="65"/>
        <v>2013</v>
      </c>
      <c r="I705" t="s">
        <v>18</v>
      </c>
      <c r="J705" t="s">
        <v>2051</v>
      </c>
    </row>
    <row r="706" spans="1:10" x14ac:dyDescent="0.3">
      <c r="A706">
        <v>1467608400</v>
      </c>
      <c r="B706">
        <v>1468904400</v>
      </c>
      <c r="C706" s="15">
        <f t="shared" si="63"/>
        <v>42979.208333333328</v>
      </c>
      <c r="D706" s="22" t="str">
        <f t="shared" ref="D706:D769" si="66">TEXT(C706,"mmm")</f>
        <v>Sep</v>
      </c>
      <c r="E706" s="22">
        <f t="shared" si="64"/>
        <v>2017</v>
      </c>
      <c r="F706" s="19">
        <f t="shared" ref="F706:F769" si="67">(((B706/60)/60)/24)+DATE(1970,15,1)</f>
        <v>42994.208333333328</v>
      </c>
      <c r="G706" s="17" t="str">
        <f t="shared" ref="G706:G769" si="68">TEXT(F706,"mmm")</f>
        <v>Sep</v>
      </c>
      <c r="H706" s="17">
        <f t="shared" si="65"/>
        <v>2017</v>
      </c>
      <c r="I706" t="s">
        <v>18</v>
      </c>
      <c r="J706" t="s">
        <v>2045</v>
      </c>
    </row>
    <row r="707" spans="1:10" x14ac:dyDescent="0.3">
      <c r="A707">
        <v>1386741600</v>
      </c>
      <c r="B707">
        <v>1387087200</v>
      </c>
      <c r="C707" s="15">
        <f t="shared" ref="C707:C770" si="69">(((A707/60)/60)/24)+DATE(1970,15,1)</f>
        <v>42043.25</v>
      </c>
      <c r="D707" s="22" t="str">
        <f t="shared" si="66"/>
        <v>Feb</v>
      </c>
      <c r="E707" s="22">
        <f t="shared" ref="E707:E770" si="70">YEAR(C707)</f>
        <v>2015</v>
      </c>
      <c r="F707" s="19">
        <f t="shared" si="67"/>
        <v>42047.25</v>
      </c>
      <c r="G707" s="17" t="str">
        <f t="shared" si="68"/>
        <v>Feb</v>
      </c>
      <c r="H707" s="17">
        <f t="shared" ref="H707:H770" si="71">YEAR(F707)</f>
        <v>2015</v>
      </c>
      <c r="I707" t="s">
        <v>12</v>
      </c>
      <c r="J707" t="s">
        <v>2051</v>
      </c>
    </row>
    <row r="708" spans="1:10" x14ac:dyDescent="0.3">
      <c r="A708">
        <v>1546754400</v>
      </c>
      <c r="B708">
        <v>1547445600</v>
      </c>
      <c r="C708" s="15">
        <f t="shared" si="69"/>
        <v>43895.25</v>
      </c>
      <c r="D708" s="22" t="str">
        <f t="shared" si="66"/>
        <v>Mar</v>
      </c>
      <c r="E708" s="22">
        <f t="shared" si="70"/>
        <v>2020</v>
      </c>
      <c r="F708" s="19">
        <f t="shared" si="67"/>
        <v>43903.25</v>
      </c>
      <c r="G708" s="17" t="str">
        <f t="shared" si="68"/>
        <v>Mar</v>
      </c>
      <c r="H708" s="17">
        <f t="shared" si="71"/>
        <v>2020</v>
      </c>
      <c r="I708" t="s">
        <v>18</v>
      </c>
      <c r="J708" t="s">
        <v>2041</v>
      </c>
    </row>
    <row r="709" spans="1:10" x14ac:dyDescent="0.3">
      <c r="A709">
        <v>1544248800</v>
      </c>
      <c r="B709">
        <v>1547359200</v>
      </c>
      <c r="C709" s="15">
        <f t="shared" si="69"/>
        <v>43866.25</v>
      </c>
      <c r="D709" s="22" t="str">
        <f t="shared" si="66"/>
        <v>Feb</v>
      </c>
      <c r="E709" s="22">
        <f t="shared" si="70"/>
        <v>2020</v>
      </c>
      <c r="F709" s="19">
        <f t="shared" si="67"/>
        <v>43902.25</v>
      </c>
      <c r="G709" s="17" t="str">
        <f t="shared" si="68"/>
        <v>Mar</v>
      </c>
      <c r="H709" s="17">
        <f t="shared" si="71"/>
        <v>2020</v>
      </c>
      <c r="I709" t="s">
        <v>18</v>
      </c>
      <c r="J709" t="s">
        <v>2045</v>
      </c>
    </row>
    <row r="710" spans="1:10" x14ac:dyDescent="0.3">
      <c r="A710">
        <v>1495429200</v>
      </c>
      <c r="B710">
        <v>1496293200</v>
      </c>
      <c r="C710" s="15">
        <f t="shared" si="69"/>
        <v>43301.208333333328</v>
      </c>
      <c r="D710" s="22" t="str">
        <f t="shared" si="66"/>
        <v>Jul</v>
      </c>
      <c r="E710" s="22">
        <f t="shared" si="70"/>
        <v>2018</v>
      </c>
      <c r="F710" s="19">
        <f t="shared" si="67"/>
        <v>43311.208333333328</v>
      </c>
      <c r="G710" s="17" t="str">
        <f t="shared" si="68"/>
        <v>Jul</v>
      </c>
      <c r="H710" s="17">
        <f t="shared" si="71"/>
        <v>2018</v>
      </c>
      <c r="I710" t="s">
        <v>18</v>
      </c>
      <c r="J710" t="s">
        <v>2043</v>
      </c>
    </row>
    <row r="711" spans="1:10" x14ac:dyDescent="0.3">
      <c r="A711">
        <v>1334811600</v>
      </c>
      <c r="B711">
        <v>1335416400</v>
      </c>
      <c r="C711" s="15">
        <f t="shared" si="69"/>
        <v>41442.208333333336</v>
      </c>
      <c r="D711" s="22" t="str">
        <f t="shared" si="66"/>
        <v>Jun</v>
      </c>
      <c r="E711" s="22">
        <f t="shared" si="70"/>
        <v>2013</v>
      </c>
      <c r="F711" s="19">
        <f t="shared" si="67"/>
        <v>41449.208333333336</v>
      </c>
      <c r="G711" s="17" t="str">
        <f t="shared" si="68"/>
        <v>Jun</v>
      </c>
      <c r="H711" s="17">
        <f t="shared" si="71"/>
        <v>2013</v>
      </c>
      <c r="I711" t="s">
        <v>18</v>
      </c>
      <c r="J711" t="s">
        <v>2043</v>
      </c>
    </row>
    <row r="712" spans="1:10" x14ac:dyDescent="0.3">
      <c r="A712">
        <v>1531544400</v>
      </c>
      <c r="B712">
        <v>1532149200</v>
      </c>
      <c r="C712" s="15">
        <f t="shared" si="69"/>
        <v>43719.208333333328</v>
      </c>
      <c r="D712" s="22" t="str">
        <f t="shared" si="66"/>
        <v>Sep</v>
      </c>
      <c r="E712" s="22">
        <f t="shared" si="70"/>
        <v>2019</v>
      </c>
      <c r="F712" s="19">
        <f t="shared" si="67"/>
        <v>43726.208333333328</v>
      </c>
      <c r="G712" s="17" t="str">
        <f t="shared" si="68"/>
        <v>Sep</v>
      </c>
      <c r="H712" s="17">
        <f t="shared" si="71"/>
        <v>2019</v>
      </c>
      <c r="I712" t="s">
        <v>18</v>
      </c>
      <c r="J712" t="s">
        <v>2043</v>
      </c>
    </row>
    <row r="713" spans="1:10" x14ac:dyDescent="0.3">
      <c r="A713">
        <v>1453615200</v>
      </c>
      <c r="B713">
        <v>1453788000</v>
      </c>
      <c r="C713" s="15">
        <f t="shared" si="69"/>
        <v>42817.25</v>
      </c>
      <c r="D713" s="22" t="str">
        <f t="shared" si="66"/>
        <v>Mar</v>
      </c>
      <c r="E713" s="22">
        <f t="shared" si="70"/>
        <v>2017</v>
      </c>
      <c r="F713" s="19">
        <f t="shared" si="67"/>
        <v>42819.25</v>
      </c>
      <c r="G713" s="17" t="str">
        <f t="shared" si="68"/>
        <v>Mar</v>
      </c>
      <c r="H713" s="17">
        <f t="shared" si="71"/>
        <v>2017</v>
      </c>
      <c r="I713" t="s">
        <v>12</v>
      </c>
      <c r="J713" t="s">
        <v>2043</v>
      </c>
    </row>
    <row r="714" spans="1:10" x14ac:dyDescent="0.3">
      <c r="A714">
        <v>1467954000</v>
      </c>
      <c r="B714">
        <v>1471496400</v>
      </c>
      <c r="C714" s="15">
        <f t="shared" si="69"/>
        <v>42983.208333333328</v>
      </c>
      <c r="D714" s="22" t="str">
        <f t="shared" si="66"/>
        <v>Sep</v>
      </c>
      <c r="E714" s="22">
        <f t="shared" si="70"/>
        <v>2017</v>
      </c>
      <c r="F714" s="19">
        <f t="shared" si="67"/>
        <v>43024.208333333328</v>
      </c>
      <c r="G714" s="17" t="str">
        <f t="shared" si="68"/>
        <v>Oct</v>
      </c>
      <c r="H714" s="17">
        <f t="shared" si="71"/>
        <v>2017</v>
      </c>
      <c r="I714" t="s">
        <v>18</v>
      </c>
      <c r="J714" t="s">
        <v>2043</v>
      </c>
    </row>
    <row r="715" spans="1:10" x14ac:dyDescent="0.3">
      <c r="A715">
        <v>1471842000</v>
      </c>
      <c r="B715">
        <v>1472878800</v>
      </c>
      <c r="C715" s="15">
        <f t="shared" si="69"/>
        <v>43028.208333333328</v>
      </c>
      <c r="D715" s="22" t="str">
        <f t="shared" si="66"/>
        <v>Oct</v>
      </c>
      <c r="E715" s="22">
        <f t="shared" si="70"/>
        <v>2017</v>
      </c>
      <c r="F715" s="19">
        <f t="shared" si="67"/>
        <v>43040.208333333328</v>
      </c>
      <c r="G715" s="17" t="str">
        <f t="shared" si="68"/>
        <v>Nov</v>
      </c>
      <c r="H715" s="17">
        <f t="shared" si="71"/>
        <v>2017</v>
      </c>
      <c r="I715" t="s">
        <v>18</v>
      </c>
      <c r="J715" t="s">
        <v>2051</v>
      </c>
    </row>
    <row r="716" spans="1:10" x14ac:dyDescent="0.3">
      <c r="A716">
        <v>1408424400</v>
      </c>
      <c r="B716">
        <v>1408510800</v>
      </c>
      <c r="C716" s="15">
        <f t="shared" si="69"/>
        <v>42294.208333333336</v>
      </c>
      <c r="D716" s="22" t="str">
        <f t="shared" si="66"/>
        <v>Oct</v>
      </c>
      <c r="E716" s="22">
        <f t="shared" si="70"/>
        <v>2015</v>
      </c>
      <c r="F716" s="19">
        <f t="shared" si="67"/>
        <v>42295.208333333336</v>
      </c>
      <c r="G716" s="17" t="str">
        <f t="shared" si="68"/>
        <v>Oct</v>
      </c>
      <c r="H716" s="17">
        <f t="shared" si="71"/>
        <v>2015</v>
      </c>
      <c r="I716" t="s">
        <v>18</v>
      </c>
      <c r="J716" t="s">
        <v>2039</v>
      </c>
    </row>
    <row r="717" spans="1:10" x14ac:dyDescent="0.3">
      <c r="A717">
        <v>1281157200</v>
      </c>
      <c r="B717">
        <v>1281589200</v>
      </c>
      <c r="C717" s="15">
        <f t="shared" si="69"/>
        <v>40821.208333333336</v>
      </c>
      <c r="D717" s="22" t="str">
        <f t="shared" si="66"/>
        <v>Oct</v>
      </c>
      <c r="E717" s="22">
        <f t="shared" si="70"/>
        <v>2011</v>
      </c>
      <c r="F717" s="19">
        <f t="shared" si="67"/>
        <v>40826.208333333336</v>
      </c>
      <c r="G717" s="17" t="str">
        <f t="shared" si="68"/>
        <v>Oct</v>
      </c>
      <c r="H717" s="17">
        <f t="shared" si="71"/>
        <v>2011</v>
      </c>
      <c r="I717" t="s">
        <v>12</v>
      </c>
      <c r="J717" t="s">
        <v>2054</v>
      </c>
    </row>
    <row r="718" spans="1:10" x14ac:dyDescent="0.3">
      <c r="A718">
        <v>1373432400</v>
      </c>
      <c r="B718">
        <v>1375851600</v>
      </c>
      <c r="C718" s="15">
        <f t="shared" si="69"/>
        <v>41889.208333333336</v>
      </c>
      <c r="D718" s="22" t="str">
        <f t="shared" si="66"/>
        <v>Sep</v>
      </c>
      <c r="E718" s="22">
        <f t="shared" si="70"/>
        <v>2014</v>
      </c>
      <c r="F718" s="19">
        <f t="shared" si="67"/>
        <v>41917.208333333336</v>
      </c>
      <c r="G718" s="17" t="str">
        <f t="shared" si="68"/>
        <v>Oct</v>
      </c>
      <c r="H718" s="17">
        <f t="shared" si="71"/>
        <v>2014</v>
      </c>
      <c r="I718" t="s">
        <v>18</v>
      </c>
      <c r="J718" t="s">
        <v>2043</v>
      </c>
    </row>
    <row r="719" spans="1:10" x14ac:dyDescent="0.3">
      <c r="A719">
        <v>1313989200</v>
      </c>
      <c r="B719">
        <v>1315803600</v>
      </c>
      <c r="C719" s="15">
        <f t="shared" si="69"/>
        <v>41201.208333333336</v>
      </c>
      <c r="D719" s="22" t="str">
        <f t="shared" si="66"/>
        <v>Oct</v>
      </c>
      <c r="E719" s="22">
        <f t="shared" si="70"/>
        <v>2012</v>
      </c>
      <c r="F719" s="19">
        <f t="shared" si="67"/>
        <v>41222.208333333336</v>
      </c>
      <c r="G719" s="17" t="str">
        <f t="shared" si="68"/>
        <v>Nov</v>
      </c>
      <c r="H719" s="17">
        <f t="shared" si="71"/>
        <v>2012</v>
      </c>
      <c r="I719" t="s">
        <v>18</v>
      </c>
      <c r="J719" t="s">
        <v>2045</v>
      </c>
    </row>
    <row r="720" spans="1:10" x14ac:dyDescent="0.3">
      <c r="A720">
        <v>1371445200</v>
      </c>
      <c r="B720">
        <v>1373691600</v>
      </c>
      <c r="C720" s="15">
        <f t="shared" si="69"/>
        <v>41866.208333333336</v>
      </c>
      <c r="D720" s="22" t="str">
        <f t="shared" si="66"/>
        <v>Aug</v>
      </c>
      <c r="E720" s="22">
        <f t="shared" si="70"/>
        <v>2014</v>
      </c>
      <c r="F720" s="19">
        <f t="shared" si="67"/>
        <v>41892.208333333336</v>
      </c>
      <c r="G720" s="17" t="str">
        <f t="shared" si="68"/>
        <v>Sep</v>
      </c>
      <c r="H720" s="17">
        <f t="shared" si="71"/>
        <v>2014</v>
      </c>
      <c r="I720" t="s">
        <v>18</v>
      </c>
      <c r="J720" t="s">
        <v>2041</v>
      </c>
    </row>
    <row r="721" spans="1:10" x14ac:dyDescent="0.3">
      <c r="A721">
        <v>1338267600</v>
      </c>
      <c r="B721">
        <v>1339218000</v>
      </c>
      <c r="C721" s="15">
        <f t="shared" si="69"/>
        <v>41482.208333333336</v>
      </c>
      <c r="D721" s="22" t="str">
        <f t="shared" si="66"/>
        <v>Jul</v>
      </c>
      <c r="E721" s="22">
        <f t="shared" si="70"/>
        <v>2013</v>
      </c>
      <c r="F721" s="19">
        <f t="shared" si="67"/>
        <v>41493.208333333336</v>
      </c>
      <c r="G721" s="17" t="str">
        <f t="shared" si="68"/>
        <v>Aug</v>
      </c>
      <c r="H721" s="17">
        <f t="shared" si="71"/>
        <v>2013</v>
      </c>
      <c r="I721" t="s">
        <v>18</v>
      </c>
      <c r="J721" t="s">
        <v>2051</v>
      </c>
    </row>
    <row r="722" spans="1:10" x14ac:dyDescent="0.3">
      <c r="A722">
        <v>1519192800</v>
      </c>
      <c r="B722">
        <v>1520402400</v>
      </c>
      <c r="C722" s="15">
        <f t="shared" si="69"/>
        <v>43576.25</v>
      </c>
      <c r="D722" s="22" t="str">
        <f t="shared" si="66"/>
        <v>Apr</v>
      </c>
      <c r="E722" s="22">
        <f t="shared" si="70"/>
        <v>2019</v>
      </c>
      <c r="F722" s="19">
        <f t="shared" si="67"/>
        <v>43590.25</v>
      </c>
      <c r="G722" s="17" t="str">
        <f t="shared" si="68"/>
        <v>May</v>
      </c>
      <c r="H722" s="17">
        <f t="shared" si="71"/>
        <v>2019</v>
      </c>
      <c r="I722" t="s">
        <v>72</v>
      </c>
      <c r="J722" t="s">
        <v>2043</v>
      </c>
    </row>
    <row r="723" spans="1:10" x14ac:dyDescent="0.3">
      <c r="A723">
        <v>1522818000</v>
      </c>
      <c r="B723">
        <v>1523336400</v>
      </c>
      <c r="C723" s="15">
        <f t="shared" si="69"/>
        <v>43618.208333333328</v>
      </c>
      <c r="D723" s="22" t="str">
        <f t="shared" si="66"/>
        <v>Jun</v>
      </c>
      <c r="E723" s="22">
        <f t="shared" si="70"/>
        <v>2019</v>
      </c>
      <c r="F723" s="19">
        <f t="shared" si="67"/>
        <v>43624.208333333328</v>
      </c>
      <c r="G723" s="17" t="str">
        <f t="shared" si="68"/>
        <v>Jun</v>
      </c>
      <c r="H723" s="17">
        <f t="shared" si="71"/>
        <v>2019</v>
      </c>
      <c r="I723" t="s">
        <v>72</v>
      </c>
      <c r="J723" t="s">
        <v>2039</v>
      </c>
    </row>
    <row r="724" spans="1:10" x14ac:dyDescent="0.3">
      <c r="A724">
        <v>1509948000</v>
      </c>
      <c r="B724">
        <v>1512280800</v>
      </c>
      <c r="C724" s="15">
        <f t="shared" si="69"/>
        <v>43469.25</v>
      </c>
      <c r="D724" s="22" t="str">
        <f t="shared" si="66"/>
        <v>Jan</v>
      </c>
      <c r="E724" s="22">
        <f t="shared" si="70"/>
        <v>2019</v>
      </c>
      <c r="F724" s="19">
        <f t="shared" si="67"/>
        <v>43496.25</v>
      </c>
      <c r="G724" s="17" t="str">
        <f t="shared" si="68"/>
        <v>Jan</v>
      </c>
      <c r="H724" s="17">
        <f t="shared" si="71"/>
        <v>2019</v>
      </c>
      <c r="I724" t="s">
        <v>18</v>
      </c>
      <c r="J724" t="s">
        <v>2045</v>
      </c>
    </row>
    <row r="725" spans="1:10" x14ac:dyDescent="0.3">
      <c r="A725">
        <v>1456898400</v>
      </c>
      <c r="B725">
        <v>1458709200</v>
      </c>
      <c r="C725" s="15">
        <f t="shared" si="69"/>
        <v>42855.25</v>
      </c>
      <c r="D725" s="22" t="str">
        <f t="shared" si="66"/>
        <v>Apr</v>
      </c>
      <c r="E725" s="22">
        <f t="shared" si="70"/>
        <v>2017</v>
      </c>
      <c r="F725" s="19">
        <f t="shared" si="67"/>
        <v>42876.208333333328</v>
      </c>
      <c r="G725" s="17" t="str">
        <f t="shared" si="68"/>
        <v>May</v>
      </c>
      <c r="H725" s="17">
        <f t="shared" si="71"/>
        <v>2017</v>
      </c>
      <c r="I725" t="s">
        <v>18</v>
      </c>
      <c r="J725" t="s">
        <v>2043</v>
      </c>
    </row>
    <row r="726" spans="1:10" x14ac:dyDescent="0.3">
      <c r="A726">
        <v>1413954000</v>
      </c>
      <c r="B726">
        <v>1414126800</v>
      </c>
      <c r="C726" s="15">
        <f t="shared" si="69"/>
        <v>42358.208333333336</v>
      </c>
      <c r="D726" s="22" t="str">
        <f t="shared" si="66"/>
        <v>Dec</v>
      </c>
      <c r="E726" s="22">
        <f t="shared" si="70"/>
        <v>2015</v>
      </c>
      <c r="F726" s="19">
        <f t="shared" si="67"/>
        <v>42360.208333333336</v>
      </c>
      <c r="G726" s="17" t="str">
        <f t="shared" si="68"/>
        <v>Dec</v>
      </c>
      <c r="H726" s="17">
        <f t="shared" si="71"/>
        <v>2015</v>
      </c>
      <c r="I726" t="s">
        <v>18</v>
      </c>
      <c r="J726" t="s">
        <v>2043</v>
      </c>
    </row>
    <row r="727" spans="1:10" x14ac:dyDescent="0.3">
      <c r="A727">
        <v>1416031200</v>
      </c>
      <c r="B727">
        <v>1416204000</v>
      </c>
      <c r="C727" s="15">
        <f t="shared" si="69"/>
        <v>42382.25</v>
      </c>
      <c r="D727" s="22" t="str">
        <f t="shared" si="66"/>
        <v>Jan</v>
      </c>
      <c r="E727" s="22">
        <f t="shared" si="70"/>
        <v>2016</v>
      </c>
      <c r="F727" s="19">
        <f t="shared" si="67"/>
        <v>42384.25</v>
      </c>
      <c r="G727" s="17" t="str">
        <f t="shared" si="68"/>
        <v>Jan</v>
      </c>
      <c r="H727" s="17">
        <f t="shared" si="71"/>
        <v>2016</v>
      </c>
      <c r="I727" t="s">
        <v>12</v>
      </c>
      <c r="J727" t="s">
        <v>2054</v>
      </c>
    </row>
    <row r="728" spans="1:10" x14ac:dyDescent="0.3">
      <c r="A728">
        <v>1287982800</v>
      </c>
      <c r="B728">
        <v>1288501200</v>
      </c>
      <c r="C728" s="15">
        <f t="shared" si="69"/>
        <v>40900.208333333336</v>
      </c>
      <c r="D728" s="22" t="str">
        <f t="shared" si="66"/>
        <v>Dec</v>
      </c>
      <c r="E728" s="22">
        <f t="shared" si="70"/>
        <v>2011</v>
      </c>
      <c r="F728" s="19">
        <f t="shared" si="67"/>
        <v>40906.208333333336</v>
      </c>
      <c r="G728" s="17" t="str">
        <f t="shared" si="68"/>
        <v>Dec</v>
      </c>
      <c r="H728" s="17">
        <f t="shared" si="71"/>
        <v>2011</v>
      </c>
      <c r="I728" t="s">
        <v>72</v>
      </c>
      <c r="J728" t="s">
        <v>2043</v>
      </c>
    </row>
    <row r="729" spans="1:10" x14ac:dyDescent="0.3">
      <c r="A729">
        <v>1547964000</v>
      </c>
      <c r="B729">
        <v>1552971600</v>
      </c>
      <c r="C729" s="15">
        <f t="shared" si="69"/>
        <v>43909.25</v>
      </c>
      <c r="D729" s="22" t="str">
        <f t="shared" si="66"/>
        <v>Mar</v>
      </c>
      <c r="E729" s="22">
        <f t="shared" si="70"/>
        <v>2020</v>
      </c>
      <c r="F729" s="19">
        <f t="shared" si="67"/>
        <v>43967.208333333328</v>
      </c>
      <c r="G729" s="17" t="str">
        <f t="shared" si="68"/>
        <v>May</v>
      </c>
      <c r="H729" s="17">
        <f t="shared" si="71"/>
        <v>2020</v>
      </c>
      <c r="I729" t="s">
        <v>18</v>
      </c>
      <c r="J729" t="s">
        <v>2041</v>
      </c>
    </row>
    <row r="730" spans="1:10" x14ac:dyDescent="0.3">
      <c r="A730">
        <v>1464152400</v>
      </c>
      <c r="B730">
        <v>1465102800</v>
      </c>
      <c r="C730" s="15">
        <f t="shared" si="69"/>
        <v>42939.208333333328</v>
      </c>
      <c r="D730" s="22" t="str">
        <f t="shared" si="66"/>
        <v>Jul</v>
      </c>
      <c r="E730" s="22">
        <f t="shared" si="70"/>
        <v>2017</v>
      </c>
      <c r="F730" s="19">
        <f t="shared" si="67"/>
        <v>42950.208333333328</v>
      </c>
      <c r="G730" s="17" t="str">
        <f t="shared" si="68"/>
        <v>Aug</v>
      </c>
      <c r="H730" s="17">
        <f t="shared" si="71"/>
        <v>2017</v>
      </c>
      <c r="I730" t="s">
        <v>12</v>
      </c>
      <c r="J730" t="s">
        <v>2043</v>
      </c>
    </row>
    <row r="731" spans="1:10" x14ac:dyDescent="0.3">
      <c r="A731">
        <v>1359957600</v>
      </c>
      <c r="B731">
        <v>1360130400</v>
      </c>
      <c r="C731" s="15">
        <f t="shared" si="69"/>
        <v>41733.25</v>
      </c>
      <c r="D731" s="22" t="str">
        <f t="shared" si="66"/>
        <v>Apr</v>
      </c>
      <c r="E731" s="22">
        <f t="shared" si="70"/>
        <v>2014</v>
      </c>
      <c r="F731" s="19">
        <f t="shared" si="67"/>
        <v>41735.25</v>
      </c>
      <c r="G731" s="17" t="str">
        <f t="shared" si="68"/>
        <v>Apr</v>
      </c>
      <c r="H731" s="17">
        <f t="shared" si="71"/>
        <v>2014</v>
      </c>
      <c r="I731" t="s">
        <v>18</v>
      </c>
      <c r="J731" t="s">
        <v>2045</v>
      </c>
    </row>
    <row r="732" spans="1:10" x14ac:dyDescent="0.3">
      <c r="A732">
        <v>1432357200</v>
      </c>
      <c r="B732">
        <v>1432875600</v>
      </c>
      <c r="C732" s="15">
        <f t="shared" si="69"/>
        <v>42571.208333333328</v>
      </c>
      <c r="D732" s="22" t="str">
        <f t="shared" si="66"/>
        <v>Jul</v>
      </c>
      <c r="E732" s="22">
        <f t="shared" si="70"/>
        <v>2016</v>
      </c>
      <c r="F732" s="19">
        <f t="shared" si="67"/>
        <v>42577.208333333328</v>
      </c>
      <c r="G732" s="17" t="str">
        <f t="shared" si="68"/>
        <v>Jul</v>
      </c>
      <c r="H732" s="17">
        <f t="shared" si="71"/>
        <v>2016</v>
      </c>
      <c r="I732" t="s">
        <v>18</v>
      </c>
      <c r="J732" t="s">
        <v>2041</v>
      </c>
    </row>
    <row r="733" spans="1:10" x14ac:dyDescent="0.3">
      <c r="A733">
        <v>1500786000</v>
      </c>
      <c r="B733">
        <v>1500872400</v>
      </c>
      <c r="C733" s="15">
        <f t="shared" si="69"/>
        <v>43363.208333333328</v>
      </c>
      <c r="D733" s="22" t="str">
        <f t="shared" si="66"/>
        <v>Sep</v>
      </c>
      <c r="E733" s="22">
        <f t="shared" si="70"/>
        <v>2018</v>
      </c>
      <c r="F733" s="19">
        <f t="shared" si="67"/>
        <v>43364.208333333328</v>
      </c>
      <c r="G733" s="17" t="str">
        <f t="shared" si="68"/>
        <v>Sep</v>
      </c>
      <c r="H733" s="17">
        <f t="shared" si="71"/>
        <v>2018</v>
      </c>
      <c r="I733" t="s">
        <v>72</v>
      </c>
      <c r="J733" t="s">
        <v>2041</v>
      </c>
    </row>
    <row r="734" spans="1:10" x14ac:dyDescent="0.3">
      <c r="A734">
        <v>1490158800</v>
      </c>
      <c r="B734">
        <v>1492146000</v>
      </c>
      <c r="C734" s="15">
        <f t="shared" si="69"/>
        <v>43240.208333333328</v>
      </c>
      <c r="D734" s="22" t="str">
        <f t="shared" si="66"/>
        <v>May</v>
      </c>
      <c r="E734" s="22">
        <f t="shared" si="70"/>
        <v>2018</v>
      </c>
      <c r="F734" s="19">
        <f t="shared" si="67"/>
        <v>43263.208333333328</v>
      </c>
      <c r="G734" s="17" t="str">
        <f t="shared" si="68"/>
        <v>Jun</v>
      </c>
      <c r="H734" s="17">
        <f t="shared" si="71"/>
        <v>2018</v>
      </c>
      <c r="I734" t="s">
        <v>12</v>
      </c>
      <c r="J734" t="s">
        <v>2039</v>
      </c>
    </row>
    <row r="735" spans="1:10" x14ac:dyDescent="0.3">
      <c r="A735">
        <v>1406178000</v>
      </c>
      <c r="B735">
        <v>1407301200</v>
      </c>
      <c r="C735" s="15">
        <f t="shared" si="69"/>
        <v>42268.208333333336</v>
      </c>
      <c r="D735" s="22" t="str">
        <f t="shared" si="66"/>
        <v>Sep</v>
      </c>
      <c r="E735" s="22">
        <f t="shared" si="70"/>
        <v>2015</v>
      </c>
      <c r="F735" s="19">
        <f t="shared" si="67"/>
        <v>42281.208333333336</v>
      </c>
      <c r="G735" s="17" t="str">
        <f t="shared" si="68"/>
        <v>Oct</v>
      </c>
      <c r="H735" s="17">
        <f t="shared" si="71"/>
        <v>2015</v>
      </c>
      <c r="I735" t="s">
        <v>18</v>
      </c>
      <c r="J735" t="s">
        <v>2039</v>
      </c>
    </row>
    <row r="736" spans="1:10" x14ac:dyDescent="0.3">
      <c r="A736">
        <v>1485583200</v>
      </c>
      <c r="B736">
        <v>1486620000</v>
      </c>
      <c r="C736" s="15">
        <f t="shared" si="69"/>
        <v>43187.25</v>
      </c>
      <c r="D736" s="22" t="str">
        <f t="shared" si="66"/>
        <v>Mar</v>
      </c>
      <c r="E736" s="22">
        <f t="shared" si="70"/>
        <v>2018</v>
      </c>
      <c r="F736" s="19">
        <f t="shared" si="67"/>
        <v>43199.25</v>
      </c>
      <c r="G736" s="17" t="str">
        <f t="shared" si="68"/>
        <v>Apr</v>
      </c>
      <c r="H736" s="17">
        <f t="shared" si="71"/>
        <v>2018</v>
      </c>
      <c r="I736" t="s">
        <v>18</v>
      </c>
      <c r="J736" t="s">
        <v>2043</v>
      </c>
    </row>
    <row r="737" spans="1:10" x14ac:dyDescent="0.3">
      <c r="A737">
        <v>1459314000</v>
      </c>
      <c r="B737">
        <v>1459918800</v>
      </c>
      <c r="C737" s="15">
        <f t="shared" si="69"/>
        <v>42883.208333333328</v>
      </c>
      <c r="D737" s="22" t="str">
        <f t="shared" si="66"/>
        <v>May</v>
      </c>
      <c r="E737" s="22">
        <f t="shared" si="70"/>
        <v>2017</v>
      </c>
      <c r="F737" s="19">
        <f t="shared" si="67"/>
        <v>42890.208333333328</v>
      </c>
      <c r="G737" s="17" t="str">
        <f t="shared" si="68"/>
        <v>Jun</v>
      </c>
      <c r="H737" s="17">
        <f t="shared" si="71"/>
        <v>2017</v>
      </c>
      <c r="I737" t="s">
        <v>18</v>
      </c>
      <c r="J737" t="s">
        <v>2058</v>
      </c>
    </row>
    <row r="738" spans="1:10" x14ac:dyDescent="0.3">
      <c r="A738">
        <v>1424412000</v>
      </c>
      <c r="B738">
        <v>1424757600</v>
      </c>
      <c r="C738" s="15">
        <f t="shared" si="69"/>
        <v>42479.25</v>
      </c>
      <c r="D738" s="22" t="str">
        <f t="shared" si="66"/>
        <v>Apr</v>
      </c>
      <c r="E738" s="22">
        <f t="shared" si="70"/>
        <v>2016</v>
      </c>
      <c r="F738" s="19">
        <f t="shared" si="67"/>
        <v>42483.25</v>
      </c>
      <c r="G738" s="17" t="str">
        <f t="shared" si="68"/>
        <v>Apr</v>
      </c>
      <c r="H738" s="17">
        <f t="shared" si="71"/>
        <v>2016</v>
      </c>
      <c r="I738" t="s">
        <v>72</v>
      </c>
      <c r="J738" t="s">
        <v>2051</v>
      </c>
    </row>
    <row r="739" spans="1:10" x14ac:dyDescent="0.3">
      <c r="A739">
        <v>1478844000</v>
      </c>
      <c r="B739">
        <v>1479880800</v>
      </c>
      <c r="C739" s="15">
        <f t="shared" si="69"/>
        <v>43109.25</v>
      </c>
      <c r="D739" s="22" t="str">
        <f t="shared" si="66"/>
        <v>Jan</v>
      </c>
      <c r="E739" s="22">
        <f t="shared" si="70"/>
        <v>2018</v>
      </c>
      <c r="F739" s="19">
        <f t="shared" si="67"/>
        <v>43121.25</v>
      </c>
      <c r="G739" s="17" t="str">
        <f t="shared" si="68"/>
        <v>Jan</v>
      </c>
      <c r="H739" s="17">
        <f t="shared" si="71"/>
        <v>2018</v>
      </c>
      <c r="I739" t="s">
        <v>18</v>
      </c>
      <c r="J739" t="s">
        <v>2039</v>
      </c>
    </row>
    <row r="740" spans="1:10" x14ac:dyDescent="0.3">
      <c r="A740">
        <v>1416117600</v>
      </c>
      <c r="B740">
        <v>1418018400</v>
      </c>
      <c r="C740" s="15">
        <f t="shared" si="69"/>
        <v>42383.25</v>
      </c>
      <c r="D740" s="22" t="str">
        <f t="shared" si="66"/>
        <v>Jan</v>
      </c>
      <c r="E740" s="22">
        <f t="shared" si="70"/>
        <v>2016</v>
      </c>
      <c r="F740" s="19">
        <f t="shared" si="67"/>
        <v>42405.25</v>
      </c>
      <c r="G740" s="17" t="str">
        <f t="shared" si="68"/>
        <v>Feb</v>
      </c>
      <c r="H740" s="17">
        <f t="shared" si="71"/>
        <v>2016</v>
      </c>
      <c r="I740" t="s">
        <v>12</v>
      </c>
      <c r="J740" t="s">
        <v>2043</v>
      </c>
    </row>
    <row r="741" spans="1:10" x14ac:dyDescent="0.3">
      <c r="A741">
        <v>1340946000</v>
      </c>
      <c r="B741">
        <v>1341032400</v>
      </c>
      <c r="C741" s="15">
        <f t="shared" si="69"/>
        <v>41513.208333333336</v>
      </c>
      <c r="D741" s="22" t="str">
        <f t="shared" si="66"/>
        <v>Aug</v>
      </c>
      <c r="E741" s="22">
        <f t="shared" si="70"/>
        <v>2013</v>
      </c>
      <c r="F741" s="19">
        <f t="shared" si="67"/>
        <v>41514.208333333336</v>
      </c>
      <c r="G741" s="17" t="str">
        <f t="shared" si="68"/>
        <v>Aug</v>
      </c>
      <c r="H741" s="17">
        <f t="shared" si="71"/>
        <v>2013</v>
      </c>
      <c r="I741" t="s">
        <v>12</v>
      </c>
      <c r="J741" t="s">
        <v>2039</v>
      </c>
    </row>
    <row r="742" spans="1:10" x14ac:dyDescent="0.3">
      <c r="A742">
        <v>1486101600</v>
      </c>
      <c r="B742">
        <v>1486360800</v>
      </c>
      <c r="C742" s="15">
        <f t="shared" si="69"/>
        <v>43193.25</v>
      </c>
      <c r="D742" s="22" t="str">
        <f t="shared" si="66"/>
        <v>Apr</v>
      </c>
      <c r="E742" s="22">
        <f t="shared" si="70"/>
        <v>2018</v>
      </c>
      <c r="F742" s="19">
        <f t="shared" si="67"/>
        <v>43196.25</v>
      </c>
      <c r="G742" s="17" t="str">
        <f t="shared" si="68"/>
        <v>Apr</v>
      </c>
      <c r="H742" s="17">
        <f t="shared" si="71"/>
        <v>2018</v>
      </c>
      <c r="I742" t="s">
        <v>12</v>
      </c>
      <c r="J742" t="s">
        <v>2043</v>
      </c>
    </row>
    <row r="743" spans="1:10" x14ac:dyDescent="0.3">
      <c r="A743">
        <v>1274590800</v>
      </c>
      <c r="B743">
        <v>1274677200</v>
      </c>
      <c r="C743" s="15">
        <f t="shared" si="69"/>
        <v>40745.208333333336</v>
      </c>
      <c r="D743" s="22" t="str">
        <f t="shared" si="66"/>
        <v>Jul</v>
      </c>
      <c r="E743" s="22">
        <f t="shared" si="70"/>
        <v>2011</v>
      </c>
      <c r="F743" s="19">
        <f t="shared" si="67"/>
        <v>40746.208333333336</v>
      </c>
      <c r="G743" s="17" t="str">
        <f t="shared" si="68"/>
        <v>Jul</v>
      </c>
      <c r="H743" s="17">
        <f t="shared" si="71"/>
        <v>2011</v>
      </c>
      <c r="I743" t="s">
        <v>18</v>
      </c>
      <c r="J743" t="s">
        <v>2043</v>
      </c>
    </row>
    <row r="744" spans="1:10" x14ac:dyDescent="0.3">
      <c r="A744">
        <v>1263880800</v>
      </c>
      <c r="B744">
        <v>1267509600</v>
      </c>
      <c r="C744" s="15">
        <f t="shared" si="69"/>
        <v>40621.25</v>
      </c>
      <c r="D744" s="22" t="str">
        <f t="shared" si="66"/>
        <v>Mar</v>
      </c>
      <c r="E744" s="22">
        <f t="shared" si="70"/>
        <v>2011</v>
      </c>
      <c r="F744" s="19">
        <f t="shared" si="67"/>
        <v>40663.25</v>
      </c>
      <c r="G744" s="17" t="str">
        <f t="shared" si="68"/>
        <v>Apr</v>
      </c>
      <c r="H744" s="17">
        <f t="shared" si="71"/>
        <v>2011</v>
      </c>
      <c r="I744" t="s">
        <v>18</v>
      </c>
      <c r="J744" t="s">
        <v>2039</v>
      </c>
    </row>
    <row r="745" spans="1:10" x14ac:dyDescent="0.3">
      <c r="A745">
        <v>1445403600</v>
      </c>
      <c r="B745">
        <v>1445922000</v>
      </c>
      <c r="C745" s="15">
        <f t="shared" si="69"/>
        <v>42722.208333333328</v>
      </c>
      <c r="D745" s="22" t="str">
        <f t="shared" si="66"/>
        <v>Dec</v>
      </c>
      <c r="E745" s="22">
        <f t="shared" si="70"/>
        <v>2016</v>
      </c>
      <c r="F745" s="19">
        <f t="shared" si="67"/>
        <v>42728.208333333328</v>
      </c>
      <c r="G745" s="17" t="str">
        <f t="shared" si="68"/>
        <v>Dec</v>
      </c>
      <c r="H745" s="17">
        <f t="shared" si="71"/>
        <v>2016</v>
      </c>
      <c r="I745" t="s">
        <v>12</v>
      </c>
      <c r="J745" t="s">
        <v>2043</v>
      </c>
    </row>
    <row r="746" spans="1:10" x14ac:dyDescent="0.3">
      <c r="A746">
        <v>1533877200</v>
      </c>
      <c r="B746">
        <v>1534050000</v>
      </c>
      <c r="C746" s="15">
        <f t="shared" si="69"/>
        <v>43746.208333333328</v>
      </c>
      <c r="D746" s="22" t="str">
        <f t="shared" si="66"/>
        <v>Oct</v>
      </c>
      <c r="E746" s="22">
        <f t="shared" si="70"/>
        <v>2019</v>
      </c>
      <c r="F746" s="19">
        <f t="shared" si="67"/>
        <v>43748.208333333328</v>
      </c>
      <c r="G746" s="17" t="str">
        <f t="shared" si="68"/>
        <v>Oct</v>
      </c>
      <c r="H746" s="17">
        <f t="shared" si="71"/>
        <v>2019</v>
      </c>
      <c r="I746" t="s">
        <v>18</v>
      </c>
      <c r="J746" t="s">
        <v>2043</v>
      </c>
    </row>
    <row r="747" spans="1:10" x14ac:dyDescent="0.3">
      <c r="A747">
        <v>1275195600</v>
      </c>
      <c r="B747">
        <v>1277528400</v>
      </c>
      <c r="C747" s="15">
        <f t="shared" si="69"/>
        <v>40752.208333333336</v>
      </c>
      <c r="D747" s="22" t="str">
        <f t="shared" si="66"/>
        <v>Jul</v>
      </c>
      <c r="E747" s="22">
        <f t="shared" si="70"/>
        <v>2011</v>
      </c>
      <c r="F747" s="19">
        <f t="shared" si="67"/>
        <v>40779.208333333336</v>
      </c>
      <c r="G747" s="17" t="str">
        <f t="shared" si="68"/>
        <v>Aug</v>
      </c>
      <c r="H747" s="17">
        <f t="shared" si="71"/>
        <v>2011</v>
      </c>
      <c r="I747" t="s">
        <v>12</v>
      </c>
      <c r="J747" t="s">
        <v>2041</v>
      </c>
    </row>
    <row r="748" spans="1:10" x14ac:dyDescent="0.3">
      <c r="A748">
        <v>1318136400</v>
      </c>
      <c r="B748">
        <v>1318568400</v>
      </c>
      <c r="C748" s="15">
        <f t="shared" si="69"/>
        <v>41249.208333333336</v>
      </c>
      <c r="D748" s="22" t="str">
        <f t="shared" si="66"/>
        <v>Dec</v>
      </c>
      <c r="E748" s="22">
        <f t="shared" si="70"/>
        <v>2012</v>
      </c>
      <c r="F748" s="19">
        <f t="shared" si="67"/>
        <v>41254.208333333336</v>
      </c>
      <c r="G748" s="17" t="str">
        <f t="shared" si="68"/>
        <v>Dec</v>
      </c>
      <c r="H748" s="17">
        <f t="shared" si="71"/>
        <v>2012</v>
      </c>
      <c r="I748" t="s">
        <v>18</v>
      </c>
      <c r="J748" t="s">
        <v>2041</v>
      </c>
    </row>
    <row r="749" spans="1:10" x14ac:dyDescent="0.3">
      <c r="A749">
        <v>1283403600</v>
      </c>
      <c r="B749">
        <v>1284354000</v>
      </c>
      <c r="C749" s="15">
        <f t="shared" si="69"/>
        <v>40847.208333333336</v>
      </c>
      <c r="D749" s="22" t="str">
        <f t="shared" si="66"/>
        <v>Oct</v>
      </c>
      <c r="E749" s="22">
        <f t="shared" si="70"/>
        <v>2011</v>
      </c>
      <c r="F749" s="19">
        <f t="shared" si="67"/>
        <v>40858.208333333336</v>
      </c>
      <c r="G749" s="17" t="str">
        <f t="shared" si="68"/>
        <v>Nov</v>
      </c>
      <c r="H749" s="17">
        <f t="shared" si="71"/>
        <v>2011</v>
      </c>
      <c r="I749" t="s">
        <v>18</v>
      </c>
      <c r="J749" t="s">
        <v>2043</v>
      </c>
    </row>
    <row r="750" spans="1:10" x14ac:dyDescent="0.3">
      <c r="A750">
        <v>1267423200</v>
      </c>
      <c r="B750">
        <v>1269579600</v>
      </c>
      <c r="C750" s="15">
        <f t="shared" si="69"/>
        <v>40662.25</v>
      </c>
      <c r="D750" s="22" t="str">
        <f t="shared" si="66"/>
        <v>Apr</v>
      </c>
      <c r="E750" s="22">
        <f t="shared" si="70"/>
        <v>2011</v>
      </c>
      <c r="F750" s="19">
        <f t="shared" si="67"/>
        <v>40687.208333333336</v>
      </c>
      <c r="G750" s="17" t="str">
        <f t="shared" si="68"/>
        <v>May</v>
      </c>
      <c r="H750" s="17">
        <f t="shared" si="71"/>
        <v>2011</v>
      </c>
      <c r="I750" t="s">
        <v>72</v>
      </c>
      <c r="J750" t="s">
        <v>2045</v>
      </c>
    </row>
    <row r="751" spans="1:10" x14ac:dyDescent="0.3">
      <c r="A751">
        <v>1412744400</v>
      </c>
      <c r="B751">
        <v>1413781200</v>
      </c>
      <c r="C751" s="15">
        <f t="shared" si="69"/>
        <v>42344.208333333336</v>
      </c>
      <c r="D751" s="22" t="str">
        <f t="shared" si="66"/>
        <v>Dec</v>
      </c>
      <c r="E751" s="22">
        <f t="shared" si="70"/>
        <v>2015</v>
      </c>
      <c r="F751" s="19">
        <f t="shared" si="67"/>
        <v>42356.208333333336</v>
      </c>
      <c r="G751" s="17" t="str">
        <f t="shared" si="68"/>
        <v>Dec</v>
      </c>
      <c r="H751" s="17">
        <f t="shared" si="71"/>
        <v>2015</v>
      </c>
      <c r="I751" t="s">
        <v>18</v>
      </c>
      <c r="J751" t="s">
        <v>2041</v>
      </c>
    </row>
    <row r="752" spans="1:10" x14ac:dyDescent="0.3">
      <c r="A752">
        <v>1277960400</v>
      </c>
      <c r="B752">
        <v>1280120400</v>
      </c>
      <c r="C752" s="15">
        <f t="shared" si="69"/>
        <v>40784.208333333336</v>
      </c>
      <c r="D752" s="22" t="str">
        <f t="shared" si="66"/>
        <v>Aug</v>
      </c>
      <c r="E752" s="22">
        <f t="shared" si="70"/>
        <v>2011</v>
      </c>
      <c r="F752" s="19">
        <f t="shared" si="67"/>
        <v>40809.208333333336</v>
      </c>
      <c r="G752" s="17" t="str">
        <f t="shared" si="68"/>
        <v>Sep</v>
      </c>
      <c r="H752" s="17">
        <f t="shared" si="71"/>
        <v>2011</v>
      </c>
      <c r="I752" t="s">
        <v>12</v>
      </c>
      <c r="J752" t="s">
        <v>2039</v>
      </c>
    </row>
    <row r="753" spans="1:10" x14ac:dyDescent="0.3">
      <c r="A753">
        <v>1458190800</v>
      </c>
      <c r="B753">
        <v>1459486800</v>
      </c>
      <c r="C753" s="15">
        <f t="shared" si="69"/>
        <v>42870.208333333328</v>
      </c>
      <c r="D753" s="22" t="str">
        <f t="shared" si="66"/>
        <v>May</v>
      </c>
      <c r="E753" s="22">
        <f t="shared" si="70"/>
        <v>2017</v>
      </c>
      <c r="F753" s="19">
        <f t="shared" si="67"/>
        <v>42885.208333333328</v>
      </c>
      <c r="G753" s="17" t="str">
        <f t="shared" si="68"/>
        <v>May</v>
      </c>
      <c r="H753" s="17">
        <f t="shared" si="71"/>
        <v>2017</v>
      </c>
      <c r="I753" t="s">
        <v>18</v>
      </c>
      <c r="J753" t="s">
        <v>2051</v>
      </c>
    </row>
    <row r="754" spans="1:10" x14ac:dyDescent="0.3">
      <c r="A754">
        <v>1280984400</v>
      </c>
      <c r="B754">
        <v>1282539600</v>
      </c>
      <c r="C754" s="15">
        <f t="shared" si="69"/>
        <v>40819.208333333336</v>
      </c>
      <c r="D754" s="22" t="str">
        <f t="shared" si="66"/>
        <v>Oct</v>
      </c>
      <c r="E754" s="22">
        <f t="shared" si="70"/>
        <v>2011</v>
      </c>
      <c r="F754" s="19">
        <f t="shared" si="67"/>
        <v>40837.208333333336</v>
      </c>
      <c r="G754" s="17" t="str">
        <f t="shared" si="68"/>
        <v>Oct</v>
      </c>
      <c r="H754" s="17">
        <f t="shared" si="71"/>
        <v>2011</v>
      </c>
      <c r="I754" t="s">
        <v>72</v>
      </c>
      <c r="J754" t="s">
        <v>2043</v>
      </c>
    </row>
    <row r="755" spans="1:10" x14ac:dyDescent="0.3">
      <c r="A755">
        <v>1274590800</v>
      </c>
      <c r="B755">
        <v>1275886800</v>
      </c>
      <c r="C755" s="15">
        <f t="shared" si="69"/>
        <v>40745.208333333336</v>
      </c>
      <c r="D755" s="22" t="str">
        <f t="shared" si="66"/>
        <v>Jul</v>
      </c>
      <c r="E755" s="22">
        <f t="shared" si="70"/>
        <v>2011</v>
      </c>
      <c r="F755" s="19">
        <f t="shared" si="67"/>
        <v>40760.208333333336</v>
      </c>
      <c r="G755" s="17" t="str">
        <f t="shared" si="68"/>
        <v>Aug</v>
      </c>
      <c r="H755" s="17">
        <f t="shared" si="71"/>
        <v>2011</v>
      </c>
      <c r="I755" t="s">
        <v>18</v>
      </c>
      <c r="J755" t="s">
        <v>2058</v>
      </c>
    </row>
    <row r="756" spans="1:10" x14ac:dyDescent="0.3">
      <c r="A756">
        <v>1351400400</v>
      </c>
      <c r="B756">
        <v>1355983200</v>
      </c>
      <c r="C756" s="15">
        <f t="shared" si="69"/>
        <v>41634.208333333336</v>
      </c>
      <c r="D756" s="22" t="str">
        <f t="shared" si="66"/>
        <v>Dec</v>
      </c>
      <c r="E756" s="22">
        <f t="shared" si="70"/>
        <v>2013</v>
      </c>
      <c r="F756" s="19">
        <f t="shared" si="67"/>
        <v>41687.25</v>
      </c>
      <c r="G756" s="17" t="str">
        <f t="shared" si="68"/>
        <v>Feb</v>
      </c>
      <c r="H756" s="17">
        <f t="shared" si="71"/>
        <v>2014</v>
      </c>
      <c r="I756" t="s">
        <v>18</v>
      </c>
      <c r="J756" t="s">
        <v>2043</v>
      </c>
    </row>
    <row r="757" spans="1:10" x14ac:dyDescent="0.3">
      <c r="A757">
        <v>1514354400</v>
      </c>
      <c r="B757">
        <v>1515391200</v>
      </c>
      <c r="C757" s="15">
        <f t="shared" si="69"/>
        <v>43520.25</v>
      </c>
      <c r="D757" s="22" t="str">
        <f t="shared" si="66"/>
        <v>Feb</v>
      </c>
      <c r="E757" s="22">
        <f t="shared" si="70"/>
        <v>2019</v>
      </c>
      <c r="F757" s="19">
        <f t="shared" si="67"/>
        <v>43532.25</v>
      </c>
      <c r="G757" s="17" t="str">
        <f t="shared" si="68"/>
        <v>Mar</v>
      </c>
      <c r="H757" s="17">
        <f t="shared" si="71"/>
        <v>2019</v>
      </c>
      <c r="I757" t="s">
        <v>18</v>
      </c>
      <c r="J757" t="s">
        <v>2043</v>
      </c>
    </row>
    <row r="758" spans="1:10" x14ac:dyDescent="0.3">
      <c r="A758">
        <v>1421733600</v>
      </c>
      <c r="B758">
        <v>1422252000</v>
      </c>
      <c r="C758" s="15">
        <f t="shared" si="69"/>
        <v>42448.25</v>
      </c>
      <c r="D758" s="22" t="str">
        <f t="shared" si="66"/>
        <v>Mar</v>
      </c>
      <c r="E758" s="22">
        <f t="shared" si="70"/>
        <v>2016</v>
      </c>
      <c r="F758" s="19">
        <f t="shared" si="67"/>
        <v>42454.25</v>
      </c>
      <c r="G758" s="17" t="str">
        <f t="shared" si="68"/>
        <v>Mar</v>
      </c>
      <c r="H758" s="17">
        <f t="shared" si="71"/>
        <v>2016</v>
      </c>
      <c r="I758" t="s">
        <v>18</v>
      </c>
      <c r="J758" t="s">
        <v>2043</v>
      </c>
    </row>
    <row r="759" spans="1:10" x14ac:dyDescent="0.3">
      <c r="A759">
        <v>1305176400</v>
      </c>
      <c r="B759">
        <v>1305522000</v>
      </c>
      <c r="C759" s="15">
        <f t="shared" si="69"/>
        <v>41099.208333333336</v>
      </c>
      <c r="D759" s="22" t="str">
        <f t="shared" si="66"/>
        <v>Jul</v>
      </c>
      <c r="E759" s="22">
        <f t="shared" si="70"/>
        <v>2012</v>
      </c>
      <c r="F759" s="19">
        <f t="shared" si="67"/>
        <v>41103.208333333336</v>
      </c>
      <c r="G759" s="17" t="str">
        <f t="shared" si="68"/>
        <v>Jul</v>
      </c>
      <c r="H759" s="17">
        <f t="shared" si="71"/>
        <v>2012</v>
      </c>
      <c r="I759" t="s">
        <v>18</v>
      </c>
      <c r="J759" t="s">
        <v>2045</v>
      </c>
    </row>
    <row r="760" spans="1:10" x14ac:dyDescent="0.3">
      <c r="A760">
        <v>1414126800</v>
      </c>
      <c r="B760">
        <v>1414904400</v>
      </c>
      <c r="C760" s="15">
        <f t="shared" si="69"/>
        <v>42360.208333333336</v>
      </c>
      <c r="D760" s="22" t="str">
        <f t="shared" si="66"/>
        <v>Dec</v>
      </c>
      <c r="E760" s="22">
        <f t="shared" si="70"/>
        <v>2015</v>
      </c>
      <c r="F760" s="19">
        <f t="shared" si="67"/>
        <v>42369.208333333336</v>
      </c>
      <c r="G760" s="17" t="str">
        <f t="shared" si="68"/>
        <v>Dec</v>
      </c>
      <c r="H760" s="17">
        <f t="shared" si="71"/>
        <v>2015</v>
      </c>
      <c r="I760" t="s">
        <v>18</v>
      </c>
      <c r="J760" t="s">
        <v>2039</v>
      </c>
    </row>
    <row r="761" spans="1:10" x14ac:dyDescent="0.3">
      <c r="A761">
        <v>1517810400</v>
      </c>
      <c r="B761">
        <v>1520402400</v>
      </c>
      <c r="C761" s="15">
        <f t="shared" si="69"/>
        <v>43560.25</v>
      </c>
      <c r="D761" s="22" t="str">
        <f t="shared" si="66"/>
        <v>Apr</v>
      </c>
      <c r="E761" s="22">
        <f t="shared" si="70"/>
        <v>2019</v>
      </c>
      <c r="F761" s="19">
        <f t="shared" si="67"/>
        <v>43590.25</v>
      </c>
      <c r="G761" s="17" t="str">
        <f t="shared" si="68"/>
        <v>May</v>
      </c>
      <c r="H761" s="17">
        <f t="shared" si="71"/>
        <v>2019</v>
      </c>
      <c r="I761" t="s">
        <v>12</v>
      </c>
      <c r="J761" t="s">
        <v>2039</v>
      </c>
    </row>
    <row r="762" spans="1:10" x14ac:dyDescent="0.3">
      <c r="A762">
        <v>1564635600</v>
      </c>
      <c r="B762">
        <v>1567141200</v>
      </c>
      <c r="C762" s="15">
        <f t="shared" si="69"/>
        <v>44102.208333333328</v>
      </c>
      <c r="D762" s="22" t="str">
        <f t="shared" si="66"/>
        <v>Sep</v>
      </c>
      <c r="E762" s="22">
        <f t="shared" si="70"/>
        <v>2020</v>
      </c>
      <c r="F762" s="19">
        <f t="shared" si="67"/>
        <v>44131.208333333328</v>
      </c>
      <c r="G762" s="17" t="str">
        <f t="shared" si="68"/>
        <v>Oct</v>
      </c>
      <c r="H762" s="17">
        <f t="shared" si="71"/>
        <v>2020</v>
      </c>
      <c r="I762" t="s">
        <v>12</v>
      </c>
      <c r="J762" t="s">
        <v>2054</v>
      </c>
    </row>
    <row r="763" spans="1:10" x14ac:dyDescent="0.3">
      <c r="A763">
        <v>1500699600</v>
      </c>
      <c r="B763">
        <v>1501131600</v>
      </c>
      <c r="C763" s="15">
        <f t="shared" si="69"/>
        <v>43362.208333333328</v>
      </c>
      <c r="D763" s="22" t="str">
        <f t="shared" si="66"/>
        <v>Sep</v>
      </c>
      <c r="E763" s="22">
        <f t="shared" si="70"/>
        <v>2018</v>
      </c>
      <c r="F763" s="19">
        <f t="shared" si="67"/>
        <v>43367.208333333328</v>
      </c>
      <c r="G763" s="17" t="str">
        <f t="shared" si="68"/>
        <v>Sep</v>
      </c>
      <c r="H763" s="17">
        <f t="shared" si="71"/>
        <v>2018</v>
      </c>
      <c r="I763" t="s">
        <v>18</v>
      </c>
      <c r="J763" t="s">
        <v>2039</v>
      </c>
    </row>
    <row r="764" spans="1:10" x14ac:dyDescent="0.3">
      <c r="A764">
        <v>1354082400</v>
      </c>
      <c r="B764">
        <v>1355032800</v>
      </c>
      <c r="C764" s="15">
        <f t="shared" si="69"/>
        <v>41665.25</v>
      </c>
      <c r="D764" s="22" t="str">
        <f t="shared" si="66"/>
        <v>Jan</v>
      </c>
      <c r="E764" s="22">
        <f t="shared" si="70"/>
        <v>2014</v>
      </c>
      <c r="F764" s="19">
        <f t="shared" si="67"/>
        <v>41676.25</v>
      </c>
      <c r="G764" s="17" t="str">
        <f t="shared" si="68"/>
        <v>Feb</v>
      </c>
      <c r="H764" s="17">
        <f t="shared" si="71"/>
        <v>2014</v>
      </c>
      <c r="I764" t="s">
        <v>18</v>
      </c>
      <c r="J764" t="s">
        <v>2039</v>
      </c>
    </row>
    <row r="765" spans="1:10" x14ac:dyDescent="0.3">
      <c r="A765">
        <v>1336453200</v>
      </c>
      <c r="B765">
        <v>1339477200</v>
      </c>
      <c r="C765" s="15">
        <f t="shared" si="69"/>
        <v>41461.208333333336</v>
      </c>
      <c r="D765" s="22" t="str">
        <f t="shared" si="66"/>
        <v>Jul</v>
      </c>
      <c r="E765" s="22">
        <f t="shared" si="70"/>
        <v>2013</v>
      </c>
      <c r="F765" s="19">
        <f t="shared" si="67"/>
        <v>41496.208333333336</v>
      </c>
      <c r="G765" s="17" t="str">
        <f t="shared" si="68"/>
        <v>Aug</v>
      </c>
      <c r="H765" s="17">
        <f t="shared" si="71"/>
        <v>2013</v>
      </c>
      <c r="I765" t="s">
        <v>18</v>
      </c>
      <c r="J765" t="s">
        <v>2043</v>
      </c>
    </row>
    <row r="766" spans="1:10" x14ac:dyDescent="0.3">
      <c r="A766">
        <v>1305262800</v>
      </c>
      <c r="B766">
        <v>1305954000</v>
      </c>
      <c r="C766" s="15">
        <f t="shared" si="69"/>
        <v>41100.208333333336</v>
      </c>
      <c r="D766" s="22" t="str">
        <f t="shared" si="66"/>
        <v>Jul</v>
      </c>
      <c r="E766" s="22">
        <f t="shared" si="70"/>
        <v>2012</v>
      </c>
      <c r="F766" s="19">
        <f t="shared" si="67"/>
        <v>41108.208333333336</v>
      </c>
      <c r="G766" s="17" t="str">
        <f t="shared" si="68"/>
        <v>Jul</v>
      </c>
      <c r="H766" s="17">
        <f t="shared" si="71"/>
        <v>2012</v>
      </c>
      <c r="I766" t="s">
        <v>18</v>
      </c>
      <c r="J766" t="s">
        <v>2039</v>
      </c>
    </row>
    <row r="767" spans="1:10" x14ac:dyDescent="0.3">
      <c r="A767">
        <v>1492232400</v>
      </c>
      <c r="B767">
        <v>1494392400</v>
      </c>
      <c r="C767" s="15">
        <f t="shared" si="69"/>
        <v>43264.208333333328</v>
      </c>
      <c r="D767" s="22" t="str">
        <f t="shared" si="66"/>
        <v>Jun</v>
      </c>
      <c r="E767" s="22">
        <f t="shared" si="70"/>
        <v>2018</v>
      </c>
      <c r="F767" s="19">
        <f t="shared" si="67"/>
        <v>43289.208333333328</v>
      </c>
      <c r="G767" s="17" t="str">
        <f t="shared" si="68"/>
        <v>Jul</v>
      </c>
      <c r="H767" s="17">
        <f t="shared" si="71"/>
        <v>2018</v>
      </c>
      <c r="I767" t="s">
        <v>18</v>
      </c>
      <c r="J767" t="s">
        <v>2039</v>
      </c>
    </row>
    <row r="768" spans="1:10" x14ac:dyDescent="0.3">
      <c r="A768">
        <v>1537333200</v>
      </c>
      <c r="B768">
        <v>1537419600</v>
      </c>
      <c r="C768" s="15">
        <f t="shared" si="69"/>
        <v>43786.208333333328</v>
      </c>
      <c r="D768" s="22" t="str">
        <f t="shared" si="66"/>
        <v>Nov</v>
      </c>
      <c r="E768" s="22">
        <f t="shared" si="70"/>
        <v>2019</v>
      </c>
      <c r="F768" s="19">
        <f t="shared" si="67"/>
        <v>43787.208333333328</v>
      </c>
      <c r="G768" s="17" t="str">
        <f t="shared" si="68"/>
        <v>Nov</v>
      </c>
      <c r="H768" s="17">
        <f t="shared" si="71"/>
        <v>2019</v>
      </c>
      <c r="I768" t="s">
        <v>12</v>
      </c>
      <c r="J768" t="s">
        <v>2045</v>
      </c>
    </row>
    <row r="769" spans="1:10" x14ac:dyDescent="0.3">
      <c r="A769">
        <v>1444107600</v>
      </c>
      <c r="B769">
        <v>1447999200</v>
      </c>
      <c r="C769" s="15">
        <f t="shared" si="69"/>
        <v>42707.208333333328</v>
      </c>
      <c r="D769" s="22" t="str">
        <f t="shared" si="66"/>
        <v>Dec</v>
      </c>
      <c r="E769" s="22">
        <f t="shared" si="70"/>
        <v>2016</v>
      </c>
      <c r="F769" s="19">
        <f t="shared" si="67"/>
        <v>42752.25</v>
      </c>
      <c r="G769" s="17" t="str">
        <f t="shared" si="68"/>
        <v>Jan</v>
      </c>
      <c r="H769" s="17">
        <f t="shared" si="71"/>
        <v>2017</v>
      </c>
      <c r="I769" t="s">
        <v>12</v>
      </c>
      <c r="J769" t="s">
        <v>2051</v>
      </c>
    </row>
    <row r="770" spans="1:10" x14ac:dyDescent="0.3">
      <c r="A770">
        <v>1386741600</v>
      </c>
      <c r="B770">
        <v>1388037600</v>
      </c>
      <c r="C770" s="15">
        <f t="shared" si="69"/>
        <v>42043.25</v>
      </c>
      <c r="D770" s="22" t="str">
        <f t="shared" ref="D770:D833" si="72">TEXT(C770,"mmm")</f>
        <v>Feb</v>
      </c>
      <c r="E770" s="22">
        <f t="shared" si="70"/>
        <v>2015</v>
      </c>
      <c r="F770" s="19">
        <f t="shared" ref="F770:F833" si="73">(((B770/60)/60)/24)+DATE(1970,15,1)</f>
        <v>42058.25</v>
      </c>
      <c r="G770" s="17" t="str">
        <f t="shared" ref="G770:G833" si="74">TEXT(F770,"mmm")</f>
        <v>Feb</v>
      </c>
      <c r="H770" s="17">
        <f t="shared" si="71"/>
        <v>2015</v>
      </c>
      <c r="I770" t="s">
        <v>18</v>
      </c>
      <c r="J770" t="s">
        <v>2043</v>
      </c>
    </row>
    <row r="771" spans="1:10" x14ac:dyDescent="0.3">
      <c r="A771">
        <v>1376542800</v>
      </c>
      <c r="B771">
        <v>1378789200</v>
      </c>
      <c r="C771" s="15">
        <f t="shared" ref="C771:C834" si="75">(((A771/60)/60)/24)+DATE(1970,15,1)</f>
        <v>41925.208333333336</v>
      </c>
      <c r="D771" s="22" t="str">
        <f t="shared" si="72"/>
        <v>Oct</v>
      </c>
      <c r="E771" s="22">
        <f t="shared" ref="E771:E834" si="76">YEAR(C771)</f>
        <v>2014</v>
      </c>
      <c r="F771" s="19">
        <f t="shared" si="73"/>
        <v>41951.208333333336</v>
      </c>
      <c r="G771" s="17" t="str">
        <f t="shared" si="74"/>
        <v>Nov</v>
      </c>
      <c r="H771" s="17">
        <f t="shared" ref="H771:H834" si="77">YEAR(F771)</f>
        <v>2014</v>
      </c>
      <c r="I771" t="s">
        <v>12</v>
      </c>
      <c r="J771" t="s">
        <v>2054</v>
      </c>
    </row>
    <row r="772" spans="1:10" x14ac:dyDescent="0.3">
      <c r="A772">
        <v>1397451600</v>
      </c>
      <c r="B772">
        <v>1398056400</v>
      </c>
      <c r="C772" s="15">
        <f t="shared" si="75"/>
        <v>42167.208333333336</v>
      </c>
      <c r="D772" s="22" t="str">
        <f t="shared" si="72"/>
        <v>Jun</v>
      </c>
      <c r="E772" s="22">
        <f t="shared" si="76"/>
        <v>2015</v>
      </c>
      <c r="F772" s="19">
        <f t="shared" si="73"/>
        <v>42174.208333333336</v>
      </c>
      <c r="G772" s="17" t="str">
        <f t="shared" si="74"/>
        <v>Jun</v>
      </c>
      <c r="H772" s="17">
        <f t="shared" si="77"/>
        <v>2015</v>
      </c>
      <c r="I772" t="s">
        <v>18</v>
      </c>
      <c r="J772" t="s">
        <v>2043</v>
      </c>
    </row>
    <row r="773" spans="1:10" x14ac:dyDescent="0.3">
      <c r="A773">
        <v>1548482400</v>
      </c>
      <c r="B773">
        <v>1550815200</v>
      </c>
      <c r="C773" s="15">
        <f t="shared" si="75"/>
        <v>43915.25</v>
      </c>
      <c r="D773" s="22" t="str">
        <f t="shared" si="72"/>
        <v>Mar</v>
      </c>
      <c r="E773" s="22">
        <f t="shared" si="76"/>
        <v>2020</v>
      </c>
      <c r="F773" s="19">
        <f t="shared" si="73"/>
        <v>43942.25</v>
      </c>
      <c r="G773" s="17" t="str">
        <f t="shared" si="74"/>
        <v>Apr</v>
      </c>
      <c r="H773" s="17">
        <f t="shared" si="77"/>
        <v>2020</v>
      </c>
      <c r="I773" t="s">
        <v>72</v>
      </c>
      <c r="J773" t="s">
        <v>2043</v>
      </c>
    </row>
    <row r="774" spans="1:10" x14ac:dyDescent="0.3">
      <c r="A774">
        <v>1549692000</v>
      </c>
      <c r="B774">
        <v>1550037600</v>
      </c>
      <c r="C774" s="15">
        <f t="shared" si="75"/>
        <v>43929.25</v>
      </c>
      <c r="D774" s="22" t="str">
        <f t="shared" si="72"/>
        <v>Apr</v>
      </c>
      <c r="E774" s="22">
        <f t="shared" si="76"/>
        <v>2020</v>
      </c>
      <c r="F774" s="19">
        <f t="shared" si="73"/>
        <v>43933.25</v>
      </c>
      <c r="G774" s="17" t="str">
        <f t="shared" si="74"/>
        <v>Apr</v>
      </c>
      <c r="H774" s="17">
        <f t="shared" si="77"/>
        <v>2020</v>
      </c>
      <c r="I774" t="s">
        <v>18</v>
      </c>
      <c r="J774" t="s">
        <v>2039</v>
      </c>
    </row>
    <row r="775" spans="1:10" x14ac:dyDescent="0.3">
      <c r="A775">
        <v>1492059600</v>
      </c>
      <c r="B775">
        <v>1492923600</v>
      </c>
      <c r="C775" s="15">
        <f t="shared" si="75"/>
        <v>43262.208333333328</v>
      </c>
      <c r="D775" s="22" t="str">
        <f t="shared" si="72"/>
        <v>Jun</v>
      </c>
      <c r="E775" s="22">
        <f t="shared" si="76"/>
        <v>2018</v>
      </c>
      <c r="F775" s="19">
        <f t="shared" si="73"/>
        <v>43272.208333333328</v>
      </c>
      <c r="G775" s="17" t="str">
        <f t="shared" si="74"/>
        <v>Jun</v>
      </c>
      <c r="H775" s="17">
        <f t="shared" si="77"/>
        <v>2018</v>
      </c>
      <c r="I775" t="s">
        <v>18</v>
      </c>
      <c r="J775" t="s">
        <v>2043</v>
      </c>
    </row>
    <row r="776" spans="1:10" x14ac:dyDescent="0.3">
      <c r="A776">
        <v>1463979600</v>
      </c>
      <c r="B776">
        <v>1467522000</v>
      </c>
      <c r="C776" s="15">
        <f t="shared" si="75"/>
        <v>42937.208333333328</v>
      </c>
      <c r="D776" s="22" t="str">
        <f t="shared" si="72"/>
        <v>Jul</v>
      </c>
      <c r="E776" s="22">
        <f t="shared" si="76"/>
        <v>2017</v>
      </c>
      <c r="F776" s="19">
        <f t="shared" si="73"/>
        <v>42978.208333333328</v>
      </c>
      <c r="G776" s="17" t="str">
        <f t="shared" si="74"/>
        <v>Aug</v>
      </c>
      <c r="H776" s="17">
        <f t="shared" si="77"/>
        <v>2017</v>
      </c>
      <c r="I776" t="s">
        <v>18</v>
      </c>
      <c r="J776" t="s">
        <v>2041</v>
      </c>
    </row>
    <row r="777" spans="1:10" x14ac:dyDescent="0.3">
      <c r="A777">
        <v>1415253600</v>
      </c>
      <c r="B777">
        <v>1416117600</v>
      </c>
      <c r="C777" s="15">
        <f t="shared" si="75"/>
        <v>42373.25</v>
      </c>
      <c r="D777" s="22" t="str">
        <f t="shared" si="72"/>
        <v>Jan</v>
      </c>
      <c r="E777" s="22">
        <f t="shared" si="76"/>
        <v>2016</v>
      </c>
      <c r="F777" s="19">
        <f t="shared" si="73"/>
        <v>42383.25</v>
      </c>
      <c r="G777" s="17" t="str">
        <f t="shared" si="74"/>
        <v>Jan</v>
      </c>
      <c r="H777" s="17">
        <f t="shared" si="77"/>
        <v>2016</v>
      </c>
      <c r="I777" t="s">
        <v>12</v>
      </c>
      <c r="J777" t="s">
        <v>2039</v>
      </c>
    </row>
    <row r="778" spans="1:10" x14ac:dyDescent="0.3">
      <c r="A778">
        <v>1562216400</v>
      </c>
      <c r="B778">
        <v>1563771600</v>
      </c>
      <c r="C778" s="15">
        <f t="shared" si="75"/>
        <v>44074.208333333328</v>
      </c>
      <c r="D778" s="22" t="str">
        <f t="shared" si="72"/>
        <v>Aug</v>
      </c>
      <c r="E778" s="22">
        <f t="shared" si="76"/>
        <v>2020</v>
      </c>
      <c r="F778" s="19">
        <f t="shared" si="73"/>
        <v>44092.208333333328</v>
      </c>
      <c r="G778" s="17" t="str">
        <f t="shared" si="74"/>
        <v>Sep</v>
      </c>
      <c r="H778" s="17">
        <f t="shared" si="77"/>
        <v>2020</v>
      </c>
      <c r="I778" t="s">
        <v>12</v>
      </c>
      <c r="J778" t="s">
        <v>2043</v>
      </c>
    </row>
    <row r="779" spans="1:10" x14ac:dyDescent="0.3">
      <c r="A779">
        <v>1316754000</v>
      </c>
      <c r="B779">
        <v>1319259600</v>
      </c>
      <c r="C779" s="15">
        <f t="shared" si="75"/>
        <v>41233.208333333336</v>
      </c>
      <c r="D779" s="22" t="str">
        <f t="shared" si="72"/>
        <v>Nov</v>
      </c>
      <c r="E779" s="22">
        <f t="shared" si="76"/>
        <v>2012</v>
      </c>
      <c r="F779" s="19">
        <f t="shared" si="73"/>
        <v>41262.208333333336</v>
      </c>
      <c r="G779" s="17" t="str">
        <f t="shared" si="74"/>
        <v>Dec</v>
      </c>
      <c r="H779" s="17">
        <f t="shared" si="77"/>
        <v>2012</v>
      </c>
      <c r="I779" t="s">
        <v>12</v>
      </c>
      <c r="J779" t="s">
        <v>2043</v>
      </c>
    </row>
    <row r="780" spans="1:10" x14ac:dyDescent="0.3">
      <c r="A780">
        <v>1313211600</v>
      </c>
      <c r="B780">
        <v>1313643600</v>
      </c>
      <c r="C780" s="15">
        <f t="shared" si="75"/>
        <v>41192.208333333336</v>
      </c>
      <c r="D780" s="22" t="str">
        <f t="shared" si="72"/>
        <v>Oct</v>
      </c>
      <c r="E780" s="22">
        <f t="shared" si="76"/>
        <v>2012</v>
      </c>
      <c r="F780" s="19">
        <f t="shared" si="73"/>
        <v>41197.208333333336</v>
      </c>
      <c r="G780" s="17" t="str">
        <f t="shared" si="74"/>
        <v>Oct</v>
      </c>
      <c r="H780" s="17">
        <f t="shared" si="77"/>
        <v>2012</v>
      </c>
      <c r="I780" t="s">
        <v>18</v>
      </c>
      <c r="J780" t="s">
        <v>2045</v>
      </c>
    </row>
    <row r="781" spans="1:10" x14ac:dyDescent="0.3">
      <c r="A781">
        <v>1439528400</v>
      </c>
      <c r="B781">
        <v>1440306000</v>
      </c>
      <c r="C781" s="15">
        <f t="shared" si="75"/>
        <v>42654.208333333328</v>
      </c>
      <c r="D781" s="22" t="str">
        <f t="shared" si="72"/>
        <v>Oct</v>
      </c>
      <c r="E781" s="22">
        <f t="shared" si="76"/>
        <v>2016</v>
      </c>
      <c r="F781" s="19">
        <f t="shared" si="73"/>
        <v>42663.208333333328</v>
      </c>
      <c r="G781" s="17" t="str">
        <f t="shared" si="74"/>
        <v>Oct</v>
      </c>
      <c r="H781" s="17">
        <f t="shared" si="77"/>
        <v>2016</v>
      </c>
      <c r="I781" t="s">
        <v>12</v>
      </c>
      <c r="J781" t="s">
        <v>2043</v>
      </c>
    </row>
    <row r="782" spans="1:10" x14ac:dyDescent="0.3">
      <c r="A782">
        <v>1469163600</v>
      </c>
      <c r="B782">
        <v>1470805200</v>
      </c>
      <c r="C782" s="15">
        <f t="shared" si="75"/>
        <v>42997.208333333328</v>
      </c>
      <c r="D782" s="22" t="str">
        <f t="shared" si="72"/>
        <v>Sep</v>
      </c>
      <c r="E782" s="22">
        <f t="shared" si="76"/>
        <v>2017</v>
      </c>
      <c r="F782" s="19">
        <f t="shared" si="73"/>
        <v>43016.208333333328</v>
      </c>
      <c r="G782" s="17" t="str">
        <f t="shared" si="74"/>
        <v>Oct</v>
      </c>
      <c r="H782" s="17">
        <f t="shared" si="77"/>
        <v>2017</v>
      </c>
      <c r="I782" t="s">
        <v>18</v>
      </c>
      <c r="J782" t="s">
        <v>2045</v>
      </c>
    </row>
    <row r="783" spans="1:10" x14ac:dyDescent="0.3">
      <c r="A783">
        <v>1288501200</v>
      </c>
      <c r="B783">
        <v>1292911200</v>
      </c>
      <c r="C783" s="15">
        <f t="shared" si="75"/>
        <v>40906.208333333336</v>
      </c>
      <c r="D783" s="22" t="str">
        <f t="shared" si="72"/>
        <v>Dec</v>
      </c>
      <c r="E783" s="22">
        <f t="shared" si="76"/>
        <v>2011</v>
      </c>
      <c r="F783" s="19">
        <f t="shared" si="73"/>
        <v>40957.25</v>
      </c>
      <c r="G783" s="17" t="str">
        <f t="shared" si="74"/>
        <v>Feb</v>
      </c>
      <c r="H783" s="17">
        <f t="shared" si="77"/>
        <v>2012</v>
      </c>
      <c r="I783" t="s">
        <v>72</v>
      </c>
      <c r="J783" t="s">
        <v>2043</v>
      </c>
    </row>
    <row r="784" spans="1:10" x14ac:dyDescent="0.3">
      <c r="A784">
        <v>1298959200</v>
      </c>
      <c r="B784">
        <v>1301374800</v>
      </c>
      <c r="C784" s="15">
        <f t="shared" si="75"/>
        <v>41027.25</v>
      </c>
      <c r="D784" s="22" t="str">
        <f t="shared" si="72"/>
        <v>Apr</v>
      </c>
      <c r="E784" s="22">
        <f t="shared" si="76"/>
        <v>2012</v>
      </c>
      <c r="F784" s="19">
        <f t="shared" si="73"/>
        <v>41055.208333333336</v>
      </c>
      <c r="G784" s="17" t="str">
        <f t="shared" si="74"/>
        <v>May</v>
      </c>
      <c r="H784" s="17">
        <f t="shared" si="77"/>
        <v>2012</v>
      </c>
      <c r="I784" t="s">
        <v>18</v>
      </c>
      <c r="J784" t="s">
        <v>2045</v>
      </c>
    </row>
    <row r="785" spans="1:10" x14ac:dyDescent="0.3">
      <c r="A785">
        <v>1387260000</v>
      </c>
      <c r="B785">
        <v>1387864800</v>
      </c>
      <c r="C785" s="15">
        <f t="shared" si="75"/>
        <v>42049.25</v>
      </c>
      <c r="D785" s="22" t="str">
        <f t="shared" si="72"/>
        <v>Feb</v>
      </c>
      <c r="E785" s="22">
        <f t="shared" si="76"/>
        <v>2015</v>
      </c>
      <c r="F785" s="19">
        <f t="shared" si="73"/>
        <v>42056.25</v>
      </c>
      <c r="G785" s="17" t="str">
        <f t="shared" si="74"/>
        <v>Feb</v>
      </c>
      <c r="H785" s="17">
        <f t="shared" si="77"/>
        <v>2015</v>
      </c>
      <c r="I785" t="s">
        <v>18</v>
      </c>
      <c r="J785" t="s">
        <v>2039</v>
      </c>
    </row>
    <row r="786" spans="1:10" x14ac:dyDescent="0.3">
      <c r="A786">
        <v>1457244000</v>
      </c>
      <c r="B786">
        <v>1458190800</v>
      </c>
      <c r="C786" s="15">
        <f t="shared" si="75"/>
        <v>42859.25</v>
      </c>
      <c r="D786" s="22" t="str">
        <f t="shared" si="72"/>
        <v>May</v>
      </c>
      <c r="E786" s="22">
        <f t="shared" si="76"/>
        <v>2017</v>
      </c>
      <c r="F786" s="19">
        <f t="shared" si="73"/>
        <v>42870.208333333328</v>
      </c>
      <c r="G786" s="17" t="str">
        <f t="shared" si="74"/>
        <v>May</v>
      </c>
      <c r="H786" s="17">
        <f t="shared" si="77"/>
        <v>2017</v>
      </c>
      <c r="I786" t="s">
        <v>18</v>
      </c>
      <c r="J786" t="s">
        <v>2041</v>
      </c>
    </row>
    <row r="787" spans="1:10" x14ac:dyDescent="0.3">
      <c r="A787">
        <v>1556341200</v>
      </c>
      <c r="B787">
        <v>1559278800</v>
      </c>
      <c r="C787" s="15">
        <f t="shared" si="75"/>
        <v>44006.208333333328</v>
      </c>
      <c r="D787" s="22" t="str">
        <f t="shared" si="72"/>
        <v>Jun</v>
      </c>
      <c r="E787" s="22">
        <f t="shared" si="76"/>
        <v>2020</v>
      </c>
      <c r="F787" s="19">
        <f t="shared" si="73"/>
        <v>44040.208333333328</v>
      </c>
      <c r="G787" s="17" t="str">
        <f t="shared" si="74"/>
        <v>Jul</v>
      </c>
      <c r="H787" s="17">
        <f t="shared" si="77"/>
        <v>2020</v>
      </c>
      <c r="I787" t="s">
        <v>18</v>
      </c>
      <c r="J787" t="s">
        <v>2045</v>
      </c>
    </row>
    <row r="788" spans="1:10" x14ac:dyDescent="0.3">
      <c r="A788">
        <v>1522126800</v>
      </c>
      <c r="B788">
        <v>1522731600</v>
      </c>
      <c r="C788" s="15">
        <f t="shared" si="75"/>
        <v>43610.208333333328</v>
      </c>
      <c r="D788" s="22" t="str">
        <f t="shared" si="72"/>
        <v>May</v>
      </c>
      <c r="E788" s="22">
        <f t="shared" si="76"/>
        <v>2019</v>
      </c>
      <c r="F788" s="19">
        <f t="shared" si="73"/>
        <v>43617.208333333328</v>
      </c>
      <c r="G788" s="17" t="str">
        <f t="shared" si="74"/>
        <v>Jun</v>
      </c>
      <c r="H788" s="17">
        <f t="shared" si="77"/>
        <v>2019</v>
      </c>
      <c r="I788" t="s">
        <v>18</v>
      </c>
      <c r="J788" t="s">
        <v>2039</v>
      </c>
    </row>
    <row r="789" spans="1:10" x14ac:dyDescent="0.3">
      <c r="A789">
        <v>1305954000</v>
      </c>
      <c r="B789">
        <v>1306731600</v>
      </c>
      <c r="C789" s="15">
        <f t="shared" si="75"/>
        <v>41108.208333333336</v>
      </c>
      <c r="D789" s="22" t="str">
        <f t="shared" si="72"/>
        <v>Jul</v>
      </c>
      <c r="E789" s="22">
        <f t="shared" si="76"/>
        <v>2012</v>
      </c>
      <c r="F789" s="19">
        <f t="shared" si="73"/>
        <v>41117.208333333336</v>
      </c>
      <c r="G789" s="17" t="str">
        <f t="shared" si="74"/>
        <v>Jul</v>
      </c>
      <c r="H789" s="17">
        <f t="shared" si="77"/>
        <v>2012</v>
      </c>
      <c r="I789" t="s">
        <v>12</v>
      </c>
      <c r="J789" t="s">
        <v>2039</v>
      </c>
    </row>
    <row r="790" spans="1:10" x14ac:dyDescent="0.3">
      <c r="A790">
        <v>1350709200</v>
      </c>
      <c r="B790">
        <v>1352527200</v>
      </c>
      <c r="C790" s="15">
        <f t="shared" si="75"/>
        <v>41626.208333333336</v>
      </c>
      <c r="D790" s="22" t="str">
        <f t="shared" si="72"/>
        <v>Dec</v>
      </c>
      <c r="E790" s="22">
        <f t="shared" si="76"/>
        <v>2013</v>
      </c>
      <c r="F790" s="19">
        <f t="shared" si="73"/>
        <v>41647.25</v>
      </c>
      <c r="G790" s="17" t="str">
        <f t="shared" si="74"/>
        <v>Jan</v>
      </c>
      <c r="H790" s="17">
        <f t="shared" si="77"/>
        <v>2014</v>
      </c>
      <c r="I790" t="s">
        <v>45</v>
      </c>
      <c r="J790" t="s">
        <v>2045</v>
      </c>
    </row>
    <row r="791" spans="1:10" x14ac:dyDescent="0.3">
      <c r="A791">
        <v>1401166800</v>
      </c>
      <c r="B791">
        <v>1404363600</v>
      </c>
      <c r="C791" s="15">
        <f t="shared" si="75"/>
        <v>42210.208333333336</v>
      </c>
      <c r="D791" s="22" t="str">
        <f t="shared" si="72"/>
        <v>Jul</v>
      </c>
      <c r="E791" s="22">
        <f t="shared" si="76"/>
        <v>2015</v>
      </c>
      <c r="F791" s="19">
        <f t="shared" si="73"/>
        <v>42247.208333333336</v>
      </c>
      <c r="G791" s="17" t="str">
        <f t="shared" si="74"/>
        <v>Aug</v>
      </c>
      <c r="H791" s="17">
        <f t="shared" si="77"/>
        <v>2015</v>
      </c>
      <c r="I791" t="s">
        <v>12</v>
      </c>
      <c r="J791" t="s">
        <v>2043</v>
      </c>
    </row>
    <row r="792" spans="1:10" x14ac:dyDescent="0.3">
      <c r="A792">
        <v>1266127200</v>
      </c>
      <c r="B792">
        <v>1266645600</v>
      </c>
      <c r="C792" s="15">
        <f t="shared" si="75"/>
        <v>40647.25</v>
      </c>
      <c r="D792" s="22" t="str">
        <f t="shared" si="72"/>
        <v>Apr</v>
      </c>
      <c r="E792" s="22">
        <f t="shared" si="76"/>
        <v>2011</v>
      </c>
      <c r="F792" s="19">
        <f t="shared" si="73"/>
        <v>40653.25</v>
      </c>
      <c r="G792" s="17" t="str">
        <f t="shared" si="74"/>
        <v>Apr</v>
      </c>
      <c r="H792" s="17">
        <f t="shared" si="77"/>
        <v>2011</v>
      </c>
      <c r="I792" t="s">
        <v>72</v>
      </c>
      <c r="J792" t="s">
        <v>2043</v>
      </c>
    </row>
    <row r="793" spans="1:10" x14ac:dyDescent="0.3">
      <c r="A793">
        <v>1481436000</v>
      </c>
      <c r="B793">
        <v>1482818400</v>
      </c>
      <c r="C793" s="15">
        <f t="shared" si="75"/>
        <v>43139.25</v>
      </c>
      <c r="D793" s="22" t="str">
        <f t="shared" si="72"/>
        <v>Feb</v>
      </c>
      <c r="E793" s="22">
        <f t="shared" si="76"/>
        <v>2018</v>
      </c>
      <c r="F793" s="19">
        <f t="shared" si="73"/>
        <v>43155.25</v>
      </c>
      <c r="G793" s="17" t="str">
        <f t="shared" si="74"/>
        <v>Feb</v>
      </c>
      <c r="H793" s="17">
        <f t="shared" si="77"/>
        <v>2018</v>
      </c>
      <c r="I793" t="s">
        <v>12</v>
      </c>
      <c r="J793" t="s">
        <v>2037</v>
      </c>
    </row>
    <row r="794" spans="1:10" x14ac:dyDescent="0.3">
      <c r="A794">
        <v>1372222800</v>
      </c>
      <c r="B794">
        <v>1374642000</v>
      </c>
      <c r="C794" s="15">
        <f t="shared" si="75"/>
        <v>41875.208333333336</v>
      </c>
      <c r="D794" s="22" t="str">
        <f t="shared" si="72"/>
        <v>Aug</v>
      </c>
      <c r="E794" s="22">
        <f t="shared" si="76"/>
        <v>2014</v>
      </c>
      <c r="F794" s="19">
        <f t="shared" si="73"/>
        <v>41903.208333333336</v>
      </c>
      <c r="G794" s="17" t="str">
        <f t="shared" si="74"/>
        <v>Sep</v>
      </c>
      <c r="H794" s="17">
        <f t="shared" si="77"/>
        <v>2014</v>
      </c>
      <c r="I794" t="s">
        <v>12</v>
      </c>
      <c r="J794" t="s">
        <v>2043</v>
      </c>
    </row>
    <row r="795" spans="1:10" x14ac:dyDescent="0.3">
      <c r="A795">
        <v>1372136400</v>
      </c>
      <c r="B795">
        <v>1372482000</v>
      </c>
      <c r="C795" s="15">
        <f t="shared" si="75"/>
        <v>41874.208333333336</v>
      </c>
      <c r="D795" s="22" t="str">
        <f t="shared" si="72"/>
        <v>Aug</v>
      </c>
      <c r="E795" s="22">
        <f t="shared" si="76"/>
        <v>2014</v>
      </c>
      <c r="F795" s="19">
        <f t="shared" si="73"/>
        <v>41878.208333333336</v>
      </c>
      <c r="G795" s="17" t="str">
        <f t="shared" si="74"/>
        <v>Aug</v>
      </c>
      <c r="H795" s="17">
        <f t="shared" si="77"/>
        <v>2014</v>
      </c>
      <c r="I795" t="s">
        <v>18</v>
      </c>
      <c r="J795" t="s">
        <v>2051</v>
      </c>
    </row>
    <row r="796" spans="1:10" x14ac:dyDescent="0.3">
      <c r="A796">
        <v>1513922400</v>
      </c>
      <c r="B796">
        <v>1514959200</v>
      </c>
      <c r="C796" s="15">
        <f t="shared" si="75"/>
        <v>43515.25</v>
      </c>
      <c r="D796" s="22" t="str">
        <f t="shared" si="72"/>
        <v>Feb</v>
      </c>
      <c r="E796" s="22">
        <f t="shared" si="76"/>
        <v>2019</v>
      </c>
      <c r="F796" s="19">
        <f t="shared" si="73"/>
        <v>43527.25</v>
      </c>
      <c r="G796" s="17" t="str">
        <f t="shared" si="74"/>
        <v>Mar</v>
      </c>
      <c r="H796" s="17">
        <f t="shared" si="77"/>
        <v>2019</v>
      </c>
      <c r="I796" t="s">
        <v>18</v>
      </c>
      <c r="J796" t="s">
        <v>2039</v>
      </c>
    </row>
    <row r="797" spans="1:10" x14ac:dyDescent="0.3">
      <c r="A797">
        <v>1477976400</v>
      </c>
      <c r="B797">
        <v>1478235600</v>
      </c>
      <c r="C797" s="15">
        <f t="shared" si="75"/>
        <v>43099.208333333328</v>
      </c>
      <c r="D797" s="22" t="str">
        <f t="shared" si="72"/>
        <v>Dec</v>
      </c>
      <c r="E797" s="22">
        <f t="shared" si="76"/>
        <v>2017</v>
      </c>
      <c r="F797" s="19">
        <f t="shared" si="73"/>
        <v>43102.208333333328</v>
      </c>
      <c r="G797" s="17" t="str">
        <f t="shared" si="74"/>
        <v>Jan</v>
      </c>
      <c r="H797" s="17">
        <f t="shared" si="77"/>
        <v>2018</v>
      </c>
      <c r="I797" t="s">
        <v>12</v>
      </c>
      <c r="J797" t="s">
        <v>2045</v>
      </c>
    </row>
    <row r="798" spans="1:10" x14ac:dyDescent="0.3">
      <c r="A798">
        <v>1407474000</v>
      </c>
      <c r="B798">
        <v>1408078800</v>
      </c>
      <c r="C798" s="15">
        <f t="shared" si="75"/>
        <v>42283.208333333336</v>
      </c>
      <c r="D798" s="22" t="str">
        <f t="shared" si="72"/>
        <v>Oct</v>
      </c>
      <c r="E798" s="22">
        <f t="shared" si="76"/>
        <v>2015</v>
      </c>
      <c r="F798" s="19">
        <f t="shared" si="73"/>
        <v>42290.208333333336</v>
      </c>
      <c r="G798" s="17" t="str">
        <f t="shared" si="74"/>
        <v>Oct</v>
      </c>
      <c r="H798" s="17">
        <f t="shared" si="77"/>
        <v>2015</v>
      </c>
      <c r="I798" t="s">
        <v>12</v>
      </c>
      <c r="J798" t="s">
        <v>2054</v>
      </c>
    </row>
    <row r="799" spans="1:10" x14ac:dyDescent="0.3">
      <c r="A799">
        <v>1546149600</v>
      </c>
      <c r="B799">
        <v>1548136800</v>
      </c>
      <c r="C799" s="15">
        <f t="shared" si="75"/>
        <v>43888.25</v>
      </c>
      <c r="D799" s="22" t="str">
        <f t="shared" si="72"/>
        <v>Feb</v>
      </c>
      <c r="E799" s="22">
        <f t="shared" si="76"/>
        <v>2020</v>
      </c>
      <c r="F799" s="19">
        <f t="shared" si="73"/>
        <v>43911.25</v>
      </c>
      <c r="G799" s="17" t="str">
        <f t="shared" si="74"/>
        <v>Mar</v>
      </c>
      <c r="H799" s="17">
        <f t="shared" si="77"/>
        <v>2020</v>
      </c>
      <c r="I799" t="s">
        <v>18</v>
      </c>
      <c r="J799" t="s">
        <v>2041</v>
      </c>
    </row>
    <row r="800" spans="1:10" x14ac:dyDescent="0.3">
      <c r="A800">
        <v>1338440400</v>
      </c>
      <c r="B800">
        <v>1340859600</v>
      </c>
      <c r="C800" s="15">
        <f t="shared" si="75"/>
        <v>41484.208333333336</v>
      </c>
      <c r="D800" s="22" t="str">
        <f t="shared" si="72"/>
        <v>Jul</v>
      </c>
      <c r="E800" s="22">
        <f t="shared" si="76"/>
        <v>2013</v>
      </c>
      <c r="F800" s="19">
        <f t="shared" si="73"/>
        <v>41512.208333333336</v>
      </c>
      <c r="G800" s="17" t="str">
        <f t="shared" si="74"/>
        <v>Aug</v>
      </c>
      <c r="H800" s="17">
        <f t="shared" si="77"/>
        <v>2013</v>
      </c>
      <c r="I800" t="s">
        <v>18</v>
      </c>
      <c r="J800" t="s">
        <v>2043</v>
      </c>
    </row>
    <row r="801" spans="1:10" x14ac:dyDescent="0.3">
      <c r="A801">
        <v>1454133600</v>
      </c>
      <c r="B801">
        <v>1454479200</v>
      </c>
      <c r="C801" s="15">
        <f t="shared" si="75"/>
        <v>42823.25</v>
      </c>
      <c r="D801" s="22" t="str">
        <f t="shared" si="72"/>
        <v>Mar</v>
      </c>
      <c r="E801" s="22">
        <f t="shared" si="76"/>
        <v>2017</v>
      </c>
      <c r="F801" s="19">
        <f t="shared" si="73"/>
        <v>42827.25</v>
      </c>
      <c r="G801" s="17" t="str">
        <f t="shared" si="74"/>
        <v>Apr</v>
      </c>
      <c r="H801" s="17">
        <f t="shared" si="77"/>
        <v>2017</v>
      </c>
      <c r="I801" t="s">
        <v>12</v>
      </c>
      <c r="J801" t="s">
        <v>2043</v>
      </c>
    </row>
    <row r="802" spans="1:10" x14ac:dyDescent="0.3">
      <c r="A802">
        <v>1434085200</v>
      </c>
      <c r="B802">
        <v>1434430800</v>
      </c>
      <c r="C802" s="15">
        <f t="shared" si="75"/>
        <v>42591.208333333328</v>
      </c>
      <c r="D802" s="22" t="str">
        <f t="shared" si="72"/>
        <v>Aug</v>
      </c>
      <c r="E802" s="22">
        <f t="shared" si="76"/>
        <v>2016</v>
      </c>
      <c r="F802" s="19">
        <f t="shared" si="73"/>
        <v>42595.208333333328</v>
      </c>
      <c r="G802" s="17" t="str">
        <f t="shared" si="74"/>
        <v>Aug</v>
      </c>
      <c r="H802" s="17">
        <f t="shared" si="77"/>
        <v>2016</v>
      </c>
      <c r="I802" t="s">
        <v>12</v>
      </c>
      <c r="J802" t="s">
        <v>2039</v>
      </c>
    </row>
    <row r="803" spans="1:10" x14ac:dyDescent="0.3">
      <c r="A803">
        <v>1577772000</v>
      </c>
      <c r="B803">
        <v>1579672800</v>
      </c>
      <c r="C803" s="15">
        <f t="shared" si="75"/>
        <v>44254.25</v>
      </c>
      <c r="D803" s="22" t="str">
        <f t="shared" si="72"/>
        <v>Feb</v>
      </c>
      <c r="E803" s="22">
        <f t="shared" si="76"/>
        <v>2021</v>
      </c>
      <c r="F803" s="19">
        <f t="shared" si="73"/>
        <v>44276.25</v>
      </c>
      <c r="G803" s="17" t="str">
        <f t="shared" si="74"/>
        <v>Mar</v>
      </c>
      <c r="H803" s="17">
        <f t="shared" si="77"/>
        <v>2021</v>
      </c>
      <c r="I803" t="s">
        <v>18</v>
      </c>
      <c r="J803" t="s">
        <v>2058</v>
      </c>
    </row>
    <row r="804" spans="1:10" x14ac:dyDescent="0.3">
      <c r="A804">
        <v>1562216400</v>
      </c>
      <c r="B804">
        <v>1562389200</v>
      </c>
      <c r="C804" s="15">
        <f t="shared" si="75"/>
        <v>44074.208333333328</v>
      </c>
      <c r="D804" s="22" t="str">
        <f t="shared" si="72"/>
        <v>Aug</v>
      </c>
      <c r="E804" s="22">
        <f t="shared" si="76"/>
        <v>2020</v>
      </c>
      <c r="F804" s="19">
        <f t="shared" si="73"/>
        <v>44076.208333333328</v>
      </c>
      <c r="G804" s="17" t="str">
        <f t="shared" si="74"/>
        <v>Sep</v>
      </c>
      <c r="H804" s="17">
        <f t="shared" si="77"/>
        <v>2020</v>
      </c>
      <c r="I804" t="s">
        <v>18</v>
      </c>
      <c r="J804" t="s">
        <v>2058</v>
      </c>
    </row>
    <row r="805" spans="1:10" x14ac:dyDescent="0.3">
      <c r="A805">
        <v>1548568800</v>
      </c>
      <c r="B805">
        <v>1551506400</v>
      </c>
      <c r="C805" s="15">
        <f t="shared" si="75"/>
        <v>43916.25</v>
      </c>
      <c r="D805" s="22" t="str">
        <f t="shared" si="72"/>
        <v>Mar</v>
      </c>
      <c r="E805" s="22">
        <f t="shared" si="76"/>
        <v>2020</v>
      </c>
      <c r="F805" s="19">
        <f t="shared" si="73"/>
        <v>43950.25</v>
      </c>
      <c r="G805" s="17" t="str">
        <f t="shared" si="74"/>
        <v>Apr</v>
      </c>
      <c r="H805" s="17">
        <f t="shared" si="77"/>
        <v>2020</v>
      </c>
      <c r="I805" t="s">
        <v>18</v>
      </c>
      <c r="J805" t="s">
        <v>2043</v>
      </c>
    </row>
    <row r="806" spans="1:10" x14ac:dyDescent="0.3">
      <c r="A806">
        <v>1514872800</v>
      </c>
      <c r="B806">
        <v>1516600800</v>
      </c>
      <c r="C806" s="15">
        <f t="shared" si="75"/>
        <v>43526.25</v>
      </c>
      <c r="D806" s="22" t="str">
        <f t="shared" si="72"/>
        <v>Mar</v>
      </c>
      <c r="E806" s="22">
        <f t="shared" si="76"/>
        <v>2019</v>
      </c>
      <c r="F806" s="19">
        <f t="shared" si="73"/>
        <v>43546.25</v>
      </c>
      <c r="G806" s="17" t="str">
        <f t="shared" si="74"/>
        <v>Mar</v>
      </c>
      <c r="H806" s="17">
        <f t="shared" si="77"/>
        <v>2019</v>
      </c>
      <c r="I806" t="s">
        <v>18</v>
      </c>
      <c r="J806" t="s">
        <v>2039</v>
      </c>
    </row>
    <row r="807" spans="1:10" x14ac:dyDescent="0.3">
      <c r="A807">
        <v>1416031200</v>
      </c>
      <c r="B807">
        <v>1420437600</v>
      </c>
      <c r="C807" s="15">
        <f t="shared" si="75"/>
        <v>42382.25</v>
      </c>
      <c r="D807" s="22" t="str">
        <f t="shared" si="72"/>
        <v>Jan</v>
      </c>
      <c r="E807" s="22">
        <f t="shared" si="76"/>
        <v>2016</v>
      </c>
      <c r="F807" s="19">
        <f t="shared" si="73"/>
        <v>42433.25</v>
      </c>
      <c r="G807" s="17" t="str">
        <f t="shared" si="74"/>
        <v>Mar</v>
      </c>
      <c r="H807" s="17">
        <f t="shared" si="77"/>
        <v>2016</v>
      </c>
      <c r="I807" t="s">
        <v>12</v>
      </c>
      <c r="J807" t="s">
        <v>2045</v>
      </c>
    </row>
    <row r="808" spans="1:10" x14ac:dyDescent="0.3">
      <c r="A808">
        <v>1330927200</v>
      </c>
      <c r="B808">
        <v>1332997200</v>
      </c>
      <c r="C808" s="15">
        <f t="shared" si="75"/>
        <v>41397.25</v>
      </c>
      <c r="D808" s="22" t="str">
        <f t="shared" si="72"/>
        <v>May</v>
      </c>
      <c r="E808" s="22">
        <f t="shared" si="76"/>
        <v>2013</v>
      </c>
      <c r="F808" s="19">
        <f t="shared" si="73"/>
        <v>41421.208333333336</v>
      </c>
      <c r="G808" s="17" t="str">
        <f t="shared" si="74"/>
        <v>May</v>
      </c>
      <c r="H808" s="17">
        <f t="shared" si="77"/>
        <v>2013</v>
      </c>
      <c r="I808" t="s">
        <v>18</v>
      </c>
      <c r="J808" t="s">
        <v>2045</v>
      </c>
    </row>
    <row r="809" spans="1:10" x14ac:dyDescent="0.3">
      <c r="A809">
        <v>1571115600</v>
      </c>
      <c r="B809">
        <v>1574920800</v>
      </c>
      <c r="C809" s="15">
        <f t="shared" si="75"/>
        <v>44177.208333333328</v>
      </c>
      <c r="D809" s="22" t="str">
        <f t="shared" si="72"/>
        <v>Dec</v>
      </c>
      <c r="E809" s="22">
        <f t="shared" si="76"/>
        <v>2020</v>
      </c>
      <c r="F809" s="19">
        <f t="shared" si="73"/>
        <v>44221.25</v>
      </c>
      <c r="G809" s="17" t="str">
        <f t="shared" si="74"/>
        <v>Jan</v>
      </c>
      <c r="H809" s="17">
        <f t="shared" si="77"/>
        <v>2021</v>
      </c>
      <c r="I809" t="s">
        <v>18</v>
      </c>
      <c r="J809" t="s">
        <v>2043</v>
      </c>
    </row>
    <row r="810" spans="1:10" x14ac:dyDescent="0.3">
      <c r="A810">
        <v>1463461200</v>
      </c>
      <c r="B810">
        <v>1464930000</v>
      </c>
      <c r="C810" s="15">
        <f t="shared" si="75"/>
        <v>42931.208333333328</v>
      </c>
      <c r="D810" s="22" t="str">
        <f t="shared" si="72"/>
        <v>Jul</v>
      </c>
      <c r="E810" s="22">
        <f t="shared" si="76"/>
        <v>2017</v>
      </c>
      <c r="F810" s="19">
        <f t="shared" si="73"/>
        <v>42948.208333333328</v>
      </c>
      <c r="G810" s="17" t="str">
        <f t="shared" si="74"/>
        <v>Aug</v>
      </c>
      <c r="H810" s="17">
        <f t="shared" si="77"/>
        <v>2017</v>
      </c>
      <c r="I810" t="s">
        <v>12</v>
      </c>
      <c r="J810" t="s">
        <v>2037</v>
      </c>
    </row>
    <row r="811" spans="1:10" x14ac:dyDescent="0.3">
      <c r="A811">
        <v>1344920400</v>
      </c>
      <c r="B811">
        <v>1345006800</v>
      </c>
      <c r="C811" s="15">
        <f t="shared" si="75"/>
        <v>41559.208333333336</v>
      </c>
      <c r="D811" s="22" t="str">
        <f t="shared" si="72"/>
        <v>Oct</v>
      </c>
      <c r="E811" s="22">
        <f t="shared" si="76"/>
        <v>2013</v>
      </c>
      <c r="F811" s="19">
        <f t="shared" si="73"/>
        <v>41560.208333333336</v>
      </c>
      <c r="G811" s="17" t="str">
        <f t="shared" si="74"/>
        <v>Oct</v>
      </c>
      <c r="H811" s="17">
        <f t="shared" si="77"/>
        <v>2013</v>
      </c>
      <c r="I811" t="s">
        <v>12</v>
      </c>
      <c r="J811" t="s">
        <v>2045</v>
      </c>
    </row>
    <row r="812" spans="1:10" x14ac:dyDescent="0.3">
      <c r="A812">
        <v>1511848800</v>
      </c>
      <c r="B812">
        <v>1512712800</v>
      </c>
      <c r="C812" s="15">
        <f t="shared" si="75"/>
        <v>43491.25</v>
      </c>
      <c r="D812" s="22" t="str">
        <f t="shared" si="72"/>
        <v>Jan</v>
      </c>
      <c r="E812" s="22">
        <f t="shared" si="76"/>
        <v>2019</v>
      </c>
      <c r="F812" s="19">
        <f t="shared" si="73"/>
        <v>43501.25</v>
      </c>
      <c r="G812" s="17" t="str">
        <f t="shared" si="74"/>
        <v>Feb</v>
      </c>
      <c r="H812" s="17">
        <f t="shared" si="77"/>
        <v>2019</v>
      </c>
      <c r="I812" t="s">
        <v>18</v>
      </c>
      <c r="J812" t="s">
        <v>2043</v>
      </c>
    </row>
    <row r="813" spans="1:10" x14ac:dyDescent="0.3">
      <c r="A813">
        <v>1452319200</v>
      </c>
      <c r="B813">
        <v>1452492000</v>
      </c>
      <c r="C813" s="15">
        <f t="shared" si="75"/>
        <v>42802.25</v>
      </c>
      <c r="D813" s="22" t="str">
        <f t="shared" si="72"/>
        <v>Mar</v>
      </c>
      <c r="E813" s="22">
        <f t="shared" si="76"/>
        <v>2017</v>
      </c>
      <c r="F813" s="19">
        <f t="shared" si="73"/>
        <v>42804.25</v>
      </c>
      <c r="G813" s="17" t="str">
        <f t="shared" si="74"/>
        <v>Mar</v>
      </c>
      <c r="H813" s="17">
        <f t="shared" si="77"/>
        <v>2017</v>
      </c>
      <c r="I813" t="s">
        <v>12</v>
      </c>
      <c r="J813" t="s">
        <v>2054</v>
      </c>
    </row>
    <row r="814" spans="1:10" x14ac:dyDescent="0.3">
      <c r="A814">
        <v>1523854800</v>
      </c>
      <c r="B814">
        <v>1524286800</v>
      </c>
      <c r="C814" s="15">
        <f t="shared" si="75"/>
        <v>43630.208333333328</v>
      </c>
      <c r="D814" s="22" t="str">
        <f t="shared" si="72"/>
        <v>Jun</v>
      </c>
      <c r="E814" s="22">
        <f t="shared" si="76"/>
        <v>2019</v>
      </c>
      <c r="F814" s="19">
        <f t="shared" si="73"/>
        <v>43635.208333333328</v>
      </c>
      <c r="G814" s="17" t="str">
        <f t="shared" si="74"/>
        <v>Jun</v>
      </c>
      <c r="H814" s="17">
        <f t="shared" si="77"/>
        <v>2019</v>
      </c>
      <c r="I814" t="s">
        <v>18</v>
      </c>
      <c r="J814" t="s">
        <v>2051</v>
      </c>
    </row>
    <row r="815" spans="1:10" x14ac:dyDescent="0.3">
      <c r="A815">
        <v>1346043600</v>
      </c>
      <c r="B815">
        <v>1346907600</v>
      </c>
      <c r="C815" s="15">
        <f t="shared" si="75"/>
        <v>41572.208333333336</v>
      </c>
      <c r="D815" s="22" t="str">
        <f t="shared" si="72"/>
        <v>Oct</v>
      </c>
      <c r="E815" s="22">
        <f t="shared" si="76"/>
        <v>2013</v>
      </c>
      <c r="F815" s="19">
        <f t="shared" si="73"/>
        <v>41582.208333333336</v>
      </c>
      <c r="G815" s="17" t="str">
        <f t="shared" si="74"/>
        <v>Nov</v>
      </c>
      <c r="H815" s="17">
        <f t="shared" si="77"/>
        <v>2013</v>
      </c>
      <c r="I815" t="s">
        <v>18</v>
      </c>
      <c r="J815" t="s">
        <v>2054</v>
      </c>
    </row>
    <row r="816" spans="1:10" x14ac:dyDescent="0.3">
      <c r="A816">
        <v>1464325200</v>
      </c>
      <c r="B816">
        <v>1464498000</v>
      </c>
      <c r="C816" s="15">
        <f t="shared" si="75"/>
        <v>42941.208333333328</v>
      </c>
      <c r="D816" s="22" t="str">
        <f t="shared" si="72"/>
        <v>Jul</v>
      </c>
      <c r="E816" s="22">
        <f t="shared" si="76"/>
        <v>2017</v>
      </c>
      <c r="F816" s="19">
        <f t="shared" si="73"/>
        <v>42943.208333333328</v>
      </c>
      <c r="G816" s="17" t="str">
        <f t="shared" si="74"/>
        <v>Jul</v>
      </c>
      <c r="H816" s="17">
        <f t="shared" si="77"/>
        <v>2017</v>
      </c>
      <c r="I816" t="s">
        <v>12</v>
      </c>
      <c r="J816" t="s">
        <v>2039</v>
      </c>
    </row>
    <row r="817" spans="1:10" x14ac:dyDescent="0.3">
      <c r="A817">
        <v>1511935200</v>
      </c>
      <c r="B817">
        <v>1514181600</v>
      </c>
      <c r="C817" s="15">
        <f t="shared" si="75"/>
        <v>43492.25</v>
      </c>
      <c r="D817" s="22" t="str">
        <f t="shared" si="72"/>
        <v>Jan</v>
      </c>
      <c r="E817" s="22">
        <f t="shared" si="76"/>
        <v>2019</v>
      </c>
      <c r="F817" s="19">
        <f t="shared" si="73"/>
        <v>43518.25</v>
      </c>
      <c r="G817" s="17" t="str">
        <f t="shared" si="74"/>
        <v>Feb</v>
      </c>
      <c r="H817" s="17">
        <f t="shared" si="77"/>
        <v>2019</v>
      </c>
      <c r="I817" t="s">
        <v>18</v>
      </c>
      <c r="J817" t="s">
        <v>2039</v>
      </c>
    </row>
    <row r="818" spans="1:10" x14ac:dyDescent="0.3">
      <c r="A818">
        <v>1392012000</v>
      </c>
      <c r="B818">
        <v>1392184800</v>
      </c>
      <c r="C818" s="15">
        <f t="shared" si="75"/>
        <v>42104.25</v>
      </c>
      <c r="D818" s="22" t="str">
        <f t="shared" si="72"/>
        <v>Apr</v>
      </c>
      <c r="E818" s="22">
        <f t="shared" si="76"/>
        <v>2015</v>
      </c>
      <c r="F818" s="19">
        <f t="shared" si="73"/>
        <v>42106.25</v>
      </c>
      <c r="G818" s="17" t="str">
        <f t="shared" si="74"/>
        <v>Apr</v>
      </c>
      <c r="H818" s="17">
        <f t="shared" si="77"/>
        <v>2015</v>
      </c>
      <c r="I818" t="s">
        <v>18</v>
      </c>
      <c r="J818" t="s">
        <v>2043</v>
      </c>
    </row>
    <row r="819" spans="1:10" x14ac:dyDescent="0.3">
      <c r="A819">
        <v>1556946000</v>
      </c>
      <c r="B819">
        <v>1559365200</v>
      </c>
      <c r="C819" s="15">
        <f t="shared" si="75"/>
        <v>44013.208333333328</v>
      </c>
      <c r="D819" s="22" t="str">
        <f t="shared" si="72"/>
        <v>Jul</v>
      </c>
      <c r="E819" s="22">
        <f t="shared" si="76"/>
        <v>2020</v>
      </c>
      <c r="F819" s="19">
        <f t="shared" si="73"/>
        <v>44041.208333333328</v>
      </c>
      <c r="G819" s="17" t="str">
        <f t="shared" si="74"/>
        <v>Jul</v>
      </c>
      <c r="H819" s="17">
        <f t="shared" si="77"/>
        <v>2020</v>
      </c>
      <c r="I819" t="s">
        <v>18</v>
      </c>
      <c r="J819" t="s">
        <v>2051</v>
      </c>
    </row>
    <row r="820" spans="1:10" x14ac:dyDescent="0.3">
      <c r="A820">
        <v>1548050400</v>
      </c>
      <c r="B820">
        <v>1549173600</v>
      </c>
      <c r="C820" s="15">
        <f t="shared" si="75"/>
        <v>43910.25</v>
      </c>
      <c r="D820" s="22" t="str">
        <f t="shared" si="72"/>
        <v>Mar</v>
      </c>
      <c r="E820" s="22">
        <f t="shared" si="76"/>
        <v>2020</v>
      </c>
      <c r="F820" s="19">
        <f t="shared" si="73"/>
        <v>43923.25</v>
      </c>
      <c r="G820" s="17" t="str">
        <f t="shared" si="74"/>
        <v>Apr</v>
      </c>
      <c r="H820" s="17">
        <f t="shared" si="77"/>
        <v>2020</v>
      </c>
      <c r="I820" t="s">
        <v>18</v>
      </c>
      <c r="J820" t="s">
        <v>2043</v>
      </c>
    </row>
    <row r="821" spans="1:10" x14ac:dyDescent="0.3">
      <c r="A821">
        <v>1353736800</v>
      </c>
      <c r="B821">
        <v>1355032800</v>
      </c>
      <c r="C821" s="15">
        <f t="shared" si="75"/>
        <v>41661.25</v>
      </c>
      <c r="D821" s="22" t="str">
        <f t="shared" si="72"/>
        <v>Jan</v>
      </c>
      <c r="E821" s="22">
        <f t="shared" si="76"/>
        <v>2014</v>
      </c>
      <c r="F821" s="19">
        <f t="shared" si="73"/>
        <v>41676.25</v>
      </c>
      <c r="G821" s="17" t="str">
        <f t="shared" si="74"/>
        <v>Feb</v>
      </c>
      <c r="H821" s="17">
        <f t="shared" si="77"/>
        <v>2014</v>
      </c>
      <c r="I821" t="s">
        <v>12</v>
      </c>
      <c r="J821" t="s">
        <v>2054</v>
      </c>
    </row>
    <row r="822" spans="1:10" x14ac:dyDescent="0.3">
      <c r="A822">
        <v>1532840400</v>
      </c>
      <c r="B822">
        <v>1533963600</v>
      </c>
      <c r="C822" s="15">
        <f t="shared" si="75"/>
        <v>43734.208333333328</v>
      </c>
      <c r="D822" s="22" t="str">
        <f t="shared" si="72"/>
        <v>Sep</v>
      </c>
      <c r="E822" s="22">
        <f t="shared" si="76"/>
        <v>2019</v>
      </c>
      <c r="F822" s="19">
        <f t="shared" si="73"/>
        <v>43747.208333333328</v>
      </c>
      <c r="G822" s="17" t="str">
        <f t="shared" si="74"/>
        <v>Oct</v>
      </c>
      <c r="H822" s="17">
        <f t="shared" si="77"/>
        <v>2019</v>
      </c>
      <c r="I822" t="s">
        <v>18</v>
      </c>
      <c r="J822" t="s">
        <v>2039</v>
      </c>
    </row>
    <row r="823" spans="1:10" x14ac:dyDescent="0.3">
      <c r="A823">
        <v>1488261600</v>
      </c>
      <c r="B823">
        <v>1489381200</v>
      </c>
      <c r="C823" s="15">
        <f t="shared" si="75"/>
        <v>43218.25</v>
      </c>
      <c r="D823" s="22" t="str">
        <f t="shared" si="72"/>
        <v>Apr</v>
      </c>
      <c r="E823" s="22">
        <f t="shared" si="76"/>
        <v>2018</v>
      </c>
      <c r="F823" s="19">
        <f t="shared" si="73"/>
        <v>43231.208333333328</v>
      </c>
      <c r="G823" s="17" t="str">
        <f t="shared" si="74"/>
        <v>May</v>
      </c>
      <c r="H823" s="17">
        <f t="shared" si="77"/>
        <v>2018</v>
      </c>
      <c r="I823" t="s">
        <v>18</v>
      </c>
      <c r="J823" t="s">
        <v>2045</v>
      </c>
    </row>
    <row r="824" spans="1:10" x14ac:dyDescent="0.3">
      <c r="A824">
        <v>1393567200</v>
      </c>
      <c r="B824">
        <v>1395032400</v>
      </c>
      <c r="C824" s="15">
        <f t="shared" si="75"/>
        <v>42122.25</v>
      </c>
      <c r="D824" s="22" t="str">
        <f t="shared" si="72"/>
        <v>Apr</v>
      </c>
      <c r="E824" s="22">
        <f t="shared" si="76"/>
        <v>2015</v>
      </c>
      <c r="F824" s="19">
        <f t="shared" si="73"/>
        <v>42139.208333333336</v>
      </c>
      <c r="G824" s="17" t="str">
        <f t="shared" si="74"/>
        <v>May</v>
      </c>
      <c r="H824" s="17">
        <f t="shared" si="77"/>
        <v>2015</v>
      </c>
      <c r="I824" t="s">
        <v>18</v>
      </c>
      <c r="J824" t="s">
        <v>2039</v>
      </c>
    </row>
    <row r="825" spans="1:10" x14ac:dyDescent="0.3">
      <c r="A825">
        <v>1410325200</v>
      </c>
      <c r="B825">
        <v>1412485200</v>
      </c>
      <c r="C825" s="15">
        <f t="shared" si="75"/>
        <v>42316.208333333336</v>
      </c>
      <c r="D825" s="22" t="str">
        <f t="shared" si="72"/>
        <v>Nov</v>
      </c>
      <c r="E825" s="22">
        <f t="shared" si="76"/>
        <v>2015</v>
      </c>
      <c r="F825" s="19">
        <f t="shared" si="73"/>
        <v>42341.208333333336</v>
      </c>
      <c r="G825" s="17" t="str">
        <f t="shared" si="74"/>
        <v>Dec</v>
      </c>
      <c r="H825" s="17">
        <f t="shared" si="77"/>
        <v>2015</v>
      </c>
      <c r="I825" t="s">
        <v>18</v>
      </c>
      <c r="J825" t="s">
        <v>2039</v>
      </c>
    </row>
    <row r="826" spans="1:10" x14ac:dyDescent="0.3">
      <c r="A826">
        <v>1276923600</v>
      </c>
      <c r="B826">
        <v>1279688400</v>
      </c>
      <c r="C826" s="15">
        <f t="shared" si="75"/>
        <v>40772.208333333336</v>
      </c>
      <c r="D826" s="22" t="str">
        <f t="shared" si="72"/>
        <v>Aug</v>
      </c>
      <c r="E826" s="22">
        <f t="shared" si="76"/>
        <v>2011</v>
      </c>
      <c r="F826" s="19">
        <f t="shared" si="73"/>
        <v>40804.208333333336</v>
      </c>
      <c r="G826" s="17" t="str">
        <f t="shared" si="74"/>
        <v>Sep</v>
      </c>
      <c r="H826" s="17">
        <f t="shared" si="77"/>
        <v>2011</v>
      </c>
      <c r="I826" t="s">
        <v>18</v>
      </c>
      <c r="J826" t="s">
        <v>2051</v>
      </c>
    </row>
    <row r="827" spans="1:10" x14ac:dyDescent="0.3">
      <c r="A827">
        <v>1500958800</v>
      </c>
      <c r="B827">
        <v>1501995600</v>
      </c>
      <c r="C827" s="15">
        <f t="shared" si="75"/>
        <v>43365.208333333328</v>
      </c>
      <c r="D827" s="22" t="str">
        <f t="shared" si="72"/>
        <v>Sep</v>
      </c>
      <c r="E827" s="22">
        <f t="shared" si="76"/>
        <v>2018</v>
      </c>
      <c r="F827" s="19">
        <f t="shared" si="73"/>
        <v>43377.208333333328</v>
      </c>
      <c r="G827" s="17" t="str">
        <f t="shared" si="74"/>
        <v>Oct</v>
      </c>
      <c r="H827" s="17">
        <f t="shared" si="77"/>
        <v>2018</v>
      </c>
      <c r="I827" t="s">
        <v>18</v>
      </c>
      <c r="J827" t="s">
        <v>2045</v>
      </c>
    </row>
    <row r="828" spans="1:10" x14ac:dyDescent="0.3">
      <c r="A828">
        <v>1292220000</v>
      </c>
      <c r="B828">
        <v>1294639200</v>
      </c>
      <c r="C828" s="15">
        <f t="shared" si="75"/>
        <v>40949.25</v>
      </c>
      <c r="D828" s="22" t="str">
        <f t="shared" si="72"/>
        <v>Feb</v>
      </c>
      <c r="E828" s="22">
        <f t="shared" si="76"/>
        <v>2012</v>
      </c>
      <c r="F828" s="19">
        <f t="shared" si="73"/>
        <v>40977.25</v>
      </c>
      <c r="G828" s="17" t="str">
        <f t="shared" si="74"/>
        <v>Mar</v>
      </c>
      <c r="H828" s="17">
        <f t="shared" si="77"/>
        <v>2012</v>
      </c>
      <c r="I828" t="s">
        <v>18</v>
      </c>
      <c r="J828" t="s">
        <v>2043</v>
      </c>
    </row>
    <row r="829" spans="1:10" x14ac:dyDescent="0.3">
      <c r="A829">
        <v>1304398800</v>
      </c>
      <c r="B829">
        <v>1305435600</v>
      </c>
      <c r="C829" s="15">
        <f t="shared" si="75"/>
        <v>41090.208333333336</v>
      </c>
      <c r="D829" s="22" t="str">
        <f t="shared" si="72"/>
        <v>Jun</v>
      </c>
      <c r="E829" s="22">
        <f t="shared" si="76"/>
        <v>2012</v>
      </c>
      <c r="F829" s="19">
        <f t="shared" si="73"/>
        <v>41102.208333333336</v>
      </c>
      <c r="G829" s="17" t="str">
        <f t="shared" si="74"/>
        <v>Jul</v>
      </c>
      <c r="H829" s="17">
        <f t="shared" si="77"/>
        <v>2012</v>
      </c>
      <c r="I829" t="s">
        <v>18</v>
      </c>
      <c r="J829" t="s">
        <v>2045</v>
      </c>
    </row>
    <row r="830" spans="1:10" x14ac:dyDescent="0.3">
      <c r="A830">
        <v>1535432400</v>
      </c>
      <c r="B830">
        <v>1537592400</v>
      </c>
      <c r="C830" s="15">
        <f t="shared" si="75"/>
        <v>43764.208333333328</v>
      </c>
      <c r="D830" s="22" t="str">
        <f t="shared" si="72"/>
        <v>Oct</v>
      </c>
      <c r="E830" s="22">
        <f t="shared" si="76"/>
        <v>2019</v>
      </c>
      <c r="F830" s="19">
        <f t="shared" si="73"/>
        <v>43789.208333333328</v>
      </c>
      <c r="G830" s="17" t="str">
        <f t="shared" si="74"/>
        <v>Nov</v>
      </c>
      <c r="H830" s="17">
        <f t="shared" si="77"/>
        <v>2019</v>
      </c>
      <c r="I830" t="s">
        <v>12</v>
      </c>
      <c r="J830" t="s">
        <v>2043</v>
      </c>
    </row>
    <row r="831" spans="1:10" x14ac:dyDescent="0.3">
      <c r="A831">
        <v>1433826000</v>
      </c>
      <c r="B831">
        <v>1435122000</v>
      </c>
      <c r="C831" s="15">
        <f t="shared" si="75"/>
        <v>42588.208333333328</v>
      </c>
      <c r="D831" s="22" t="str">
        <f t="shared" si="72"/>
        <v>Aug</v>
      </c>
      <c r="E831" s="22">
        <f t="shared" si="76"/>
        <v>2016</v>
      </c>
      <c r="F831" s="19">
        <f t="shared" si="73"/>
        <v>42603.208333333328</v>
      </c>
      <c r="G831" s="17" t="str">
        <f t="shared" si="74"/>
        <v>Aug</v>
      </c>
      <c r="H831" s="17">
        <f t="shared" si="77"/>
        <v>2016</v>
      </c>
      <c r="I831" t="s">
        <v>12</v>
      </c>
      <c r="J831" t="s">
        <v>2043</v>
      </c>
    </row>
    <row r="832" spans="1:10" x14ac:dyDescent="0.3">
      <c r="A832">
        <v>1514959200</v>
      </c>
      <c r="B832">
        <v>1520056800</v>
      </c>
      <c r="C832" s="15">
        <f t="shared" si="75"/>
        <v>43527.25</v>
      </c>
      <c r="D832" s="22" t="str">
        <f t="shared" si="72"/>
        <v>Mar</v>
      </c>
      <c r="E832" s="22">
        <f t="shared" si="76"/>
        <v>2019</v>
      </c>
      <c r="F832" s="19">
        <f t="shared" si="73"/>
        <v>43586.25</v>
      </c>
      <c r="G832" s="17" t="str">
        <f t="shared" si="74"/>
        <v>May</v>
      </c>
      <c r="H832" s="17">
        <f t="shared" si="77"/>
        <v>2019</v>
      </c>
      <c r="I832" t="s">
        <v>12</v>
      </c>
      <c r="J832" t="s">
        <v>2043</v>
      </c>
    </row>
    <row r="833" spans="1:10" x14ac:dyDescent="0.3">
      <c r="A833">
        <v>1332738000</v>
      </c>
      <c r="B833">
        <v>1335675600</v>
      </c>
      <c r="C833" s="15">
        <f t="shared" si="75"/>
        <v>41418.208333333336</v>
      </c>
      <c r="D833" s="22" t="str">
        <f t="shared" si="72"/>
        <v>May</v>
      </c>
      <c r="E833" s="22">
        <f t="shared" si="76"/>
        <v>2013</v>
      </c>
      <c r="F833" s="19">
        <f t="shared" si="73"/>
        <v>41452.208333333336</v>
      </c>
      <c r="G833" s="17" t="str">
        <f t="shared" si="74"/>
        <v>Jun</v>
      </c>
      <c r="H833" s="17">
        <f t="shared" si="77"/>
        <v>2013</v>
      </c>
      <c r="I833" t="s">
        <v>18</v>
      </c>
      <c r="J833" t="s">
        <v>2058</v>
      </c>
    </row>
    <row r="834" spans="1:10" x14ac:dyDescent="0.3">
      <c r="A834">
        <v>1445490000</v>
      </c>
      <c r="B834">
        <v>1448431200</v>
      </c>
      <c r="C834" s="15">
        <f t="shared" si="75"/>
        <v>42723.208333333328</v>
      </c>
      <c r="D834" s="22" t="str">
        <f t="shared" ref="D834:D897" si="78">TEXT(C834,"mmm")</f>
        <v>Dec</v>
      </c>
      <c r="E834" s="22">
        <f t="shared" si="76"/>
        <v>2016</v>
      </c>
      <c r="F834" s="19">
        <f t="shared" ref="F834:F897" si="79">(((B834/60)/60)/24)+DATE(1970,15,1)</f>
        <v>42757.25</v>
      </c>
      <c r="G834" s="17" t="str">
        <f t="shared" ref="G834:G897" si="80">TEXT(F834,"mmm")</f>
        <v>Jan</v>
      </c>
      <c r="H834" s="17">
        <f t="shared" si="77"/>
        <v>2017</v>
      </c>
      <c r="I834" t="s">
        <v>18</v>
      </c>
      <c r="J834" t="s">
        <v>2051</v>
      </c>
    </row>
    <row r="835" spans="1:10" x14ac:dyDescent="0.3">
      <c r="A835">
        <v>1297663200</v>
      </c>
      <c r="B835">
        <v>1298613600</v>
      </c>
      <c r="C835" s="15">
        <f t="shared" ref="C835:C898" si="81">(((A835/60)/60)/24)+DATE(1970,15,1)</f>
        <v>41012.25</v>
      </c>
      <c r="D835" s="22" t="str">
        <f t="shared" si="78"/>
        <v>Apr</v>
      </c>
      <c r="E835" s="22">
        <f t="shared" ref="E835:E898" si="82">YEAR(C835)</f>
        <v>2012</v>
      </c>
      <c r="F835" s="19">
        <f t="shared" si="79"/>
        <v>41023.25</v>
      </c>
      <c r="G835" s="17" t="str">
        <f t="shared" si="80"/>
        <v>Apr</v>
      </c>
      <c r="H835" s="17">
        <f t="shared" ref="H835:H898" si="83">YEAR(F835)</f>
        <v>2012</v>
      </c>
      <c r="I835" t="s">
        <v>18</v>
      </c>
      <c r="J835" t="s">
        <v>2051</v>
      </c>
    </row>
    <row r="836" spans="1:10" x14ac:dyDescent="0.3">
      <c r="A836">
        <v>1371963600</v>
      </c>
      <c r="B836">
        <v>1372482000</v>
      </c>
      <c r="C836" s="15">
        <f t="shared" si="81"/>
        <v>41872.208333333336</v>
      </c>
      <c r="D836" s="22" t="str">
        <f t="shared" si="78"/>
        <v>Aug</v>
      </c>
      <c r="E836" s="22">
        <f t="shared" si="82"/>
        <v>2014</v>
      </c>
      <c r="F836" s="19">
        <f t="shared" si="79"/>
        <v>41878.208333333336</v>
      </c>
      <c r="G836" s="17" t="str">
        <f t="shared" si="80"/>
        <v>Aug</v>
      </c>
      <c r="H836" s="17">
        <f t="shared" si="83"/>
        <v>2014</v>
      </c>
      <c r="I836" t="s">
        <v>18</v>
      </c>
      <c r="J836" t="s">
        <v>2043</v>
      </c>
    </row>
    <row r="837" spans="1:10" x14ac:dyDescent="0.3">
      <c r="A837">
        <v>1425103200</v>
      </c>
      <c r="B837">
        <v>1425621600</v>
      </c>
      <c r="C837" s="15">
        <f t="shared" si="81"/>
        <v>42487.25</v>
      </c>
      <c r="D837" s="22" t="str">
        <f t="shared" si="78"/>
        <v>Apr</v>
      </c>
      <c r="E837" s="22">
        <f t="shared" si="82"/>
        <v>2016</v>
      </c>
      <c r="F837" s="19">
        <f t="shared" si="79"/>
        <v>42493.25</v>
      </c>
      <c r="G837" s="17" t="str">
        <f t="shared" si="80"/>
        <v>May</v>
      </c>
      <c r="H837" s="17">
        <f t="shared" si="83"/>
        <v>2016</v>
      </c>
      <c r="I837" t="s">
        <v>12</v>
      </c>
      <c r="J837" t="s">
        <v>2041</v>
      </c>
    </row>
    <row r="838" spans="1:10" x14ac:dyDescent="0.3">
      <c r="A838">
        <v>1265349600</v>
      </c>
      <c r="B838">
        <v>1266300000</v>
      </c>
      <c r="C838" s="15">
        <f t="shared" si="81"/>
        <v>40638.25</v>
      </c>
      <c r="D838" s="22" t="str">
        <f t="shared" si="78"/>
        <v>Apr</v>
      </c>
      <c r="E838" s="22">
        <f t="shared" si="82"/>
        <v>2011</v>
      </c>
      <c r="F838" s="19">
        <f t="shared" si="79"/>
        <v>40649.25</v>
      </c>
      <c r="G838" s="17" t="str">
        <f t="shared" si="80"/>
        <v>Apr</v>
      </c>
      <c r="H838" s="17">
        <f t="shared" si="83"/>
        <v>2011</v>
      </c>
      <c r="I838" t="s">
        <v>12</v>
      </c>
      <c r="J838" t="s">
        <v>2039</v>
      </c>
    </row>
    <row r="839" spans="1:10" x14ac:dyDescent="0.3">
      <c r="A839">
        <v>1301202000</v>
      </c>
      <c r="B839">
        <v>1305867600</v>
      </c>
      <c r="C839" s="15">
        <f t="shared" si="81"/>
        <v>41053.208333333336</v>
      </c>
      <c r="D839" s="22" t="str">
        <f t="shared" si="78"/>
        <v>May</v>
      </c>
      <c r="E839" s="22">
        <f t="shared" si="82"/>
        <v>2012</v>
      </c>
      <c r="F839" s="19">
        <f t="shared" si="79"/>
        <v>41107.208333333336</v>
      </c>
      <c r="G839" s="17" t="str">
        <f t="shared" si="80"/>
        <v>Jul</v>
      </c>
      <c r="H839" s="17">
        <f t="shared" si="83"/>
        <v>2012</v>
      </c>
      <c r="I839" t="s">
        <v>18</v>
      </c>
      <c r="J839" t="s">
        <v>2039</v>
      </c>
    </row>
    <row r="840" spans="1:10" x14ac:dyDescent="0.3">
      <c r="A840">
        <v>1538024400</v>
      </c>
      <c r="B840">
        <v>1538802000</v>
      </c>
      <c r="C840" s="15">
        <f t="shared" si="81"/>
        <v>43794.208333333328</v>
      </c>
      <c r="D840" s="22" t="str">
        <f t="shared" si="78"/>
        <v>Nov</v>
      </c>
      <c r="E840" s="22">
        <f t="shared" si="82"/>
        <v>2019</v>
      </c>
      <c r="F840" s="19">
        <f t="shared" si="79"/>
        <v>43803.208333333328</v>
      </c>
      <c r="G840" s="17" t="str">
        <f t="shared" si="80"/>
        <v>Dec</v>
      </c>
      <c r="H840" s="17">
        <f t="shared" si="83"/>
        <v>2019</v>
      </c>
      <c r="I840" t="s">
        <v>18</v>
      </c>
      <c r="J840" t="s">
        <v>2043</v>
      </c>
    </row>
    <row r="841" spans="1:10" x14ac:dyDescent="0.3">
      <c r="A841">
        <v>1395032400</v>
      </c>
      <c r="B841">
        <v>1398920400</v>
      </c>
      <c r="C841" s="15">
        <f t="shared" si="81"/>
        <v>42139.208333333336</v>
      </c>
      <c r="D841" s="22" t="str">
        <f t="shared" si="78"/>
        <v>May</v>
      </c>
      <c r="E841" s="22">
        <f t="shared" si="82"/>
        <v>2015</v>
      </c>
      <c r="F841" s="19">
        <f t="shared" si="79"/>
        <v>42184.208333333336</v>
      </c>
      <c r="G841" s="17" t="str">
        <f t="shared" si="80"/>
        <v>Jun</v>
      </c>
      <c r="H841" s="17">
        <f t="shared" si="83"/>
        <v>2015</v>
      </c>
      <c r="I841" t="s">
        <v>18</v>
      </c>
      <c r="J841" t="s">
        <v>2045</v>
      </c>
    </row>
    <row r="842" spans="1:10" x14ac:dyDescent="0.3">
      <c r="A842">
        <v>1405486800</v>
      </c>
      <c r="B842">
        <v>1405659600</v>
      </c>
      <c r="C842" s="15">
        <f t="shared" si="81"/>
        <v>42260.208333333336</v>
      </c>
      <c r="D842" s="22" t="str">
        <f t="shared" si="78"/>
        <v>Sep</v>
      </c>
      <c r="E842" s="22">
        <f t="shared" si="82"/>
        <v>2015</v>
      </c>
      <c r="F842" s="19">
        <f t="shared" si="79"/>
        <v>42262.208333333336</v>
      </c>
      <c r="G842" s="17" t="str">
        <f t="shared" si="80"/>
        <v>Sep</v>
      </c>
      <c r="H842" s="17">
        <f t="shared" si="83"/>
        <v>2015</v>
      </c>
      <c r="I842" t="s">
        <v>18</v>
      </c>
      <c r="J842" t="s">
        <v>2043</v>
      </c>
    </row>
    <row r="843" spans="1:10" x14ac:dyDescent="0.3">
      <c r="A843">
        <v>1455861600</v>
      </c>
      <c r="B843">
        <v>1457244000</v>
      </c>
      <c r="C843" s="15">
        <f t="shared" si="81"/>
        <v>42843.25</v>
      </c>
      <c r="D843" s="22" t="str">
        <f t="shared" si="78"/>
        <v>Apr</v>
      </c>
      <c r="E843" s="22">
        <f t="shared" si="82"/>
        <v>2017</v>
      </c>
      <c r="F843" s="19">
        <f t="shared" si="79"/>
        <v>42859.25</v>
      </c>
      <c r="G843" s="17" t="str">
        <f t="shared" si="80"/>
        <v>May</v>
      </c>
      <c r="H843" s="17">
        <f t="shared" si="83"/>
        <v>2017</v>
      </c>
      <c r="I843" t="s">
        <v>18</v>
      </c>
      <c r="J843" t="s">
        <v>2041</v>
      </c>
    </row>
    <row r="844" spans="1:10" x14ac:dyDescent="0.3">
      <c r="A844">
        <v>1529038800</v>
      </c>
      <c r="B844">
        <v>1529298000</v>
      </c>
      <c r="C844" s="15">
        <f t="shared" si="81"/>
        <v>43690.208333333328</v>
      </c>
      <c r="D844" s="22" t="str">
        <f t="shared" si="78"/>
        <v>Aug</v>
      </c>
      <c r="E844" s="22">
        <f t="shared" si="82"/>
        <v>2019</v>
      </c>
      <c r="F844" s="19">
        <f t="shared" si="79"/>
        <v>43693.208333333328</v>
      </c>
      <c r="G844" s="17" t="str">
        <f t="shared" si="80"/>
        <v>Aug</v>
      </c>
      <c r="H844" s="17">
        <f t="shared" si="83"/>
        <v>2019</v>
      </c>
      <c r="I844" t="s">
        <v>18</v>
      </c>
      <c r="J844" t="s">
        <v>2041</v>
      </c>
    </row>
    <row r="845" spans="1:10" x14ac:dyDescent="0.3">
      <c r="A845">
        <v>1535259600</v>
      </c>
      <c r="B845">
        <v>1535778000</v>
      </c>
      <c r="C845" s="15">
        <f t="shared" si="81"/>
        <v>43762.208333333328</v>
      </c>
      <c r="D845" s="22" t="str">
        <f t="shared" si="78"/>
        <v>Oct</v>
      </c>
      <c r="E845" s="22">
        <f t="shared" si="82"/>
        <v>2019</v>
      </c>
      <c r="F845" s="19">
        <f t="shared" si="79"/>
        <v>43768.208333333328</v>
      </c>
      <c r="G845" s="17" t="str">
        <f t="shared" si="80"/>
        <v>Oct</v>
      </c>
      <c r="H845" s="17">
        <f t="shared" si="83"/>
        <v>2019</v>
      </c>
      <c r="I845" t="s">
        <v>12</v>
      </c>
      <c r="J845" t="s">
        <v>2058</v>
      </c>
    </row>
    <row r="846" spans="1:10" x14ac:dyDescent="0.3">
      <c r="A846">
        <v>1327212000</v>
      </c>
      <c r="B846">
        <v>1327471200</v>
      </c>
      <c r="C846" s="15">
        <f t="shared" si="81"/>
        <v>41354.25</v>
      </c>
      <c r="D846" s="22" t="str">
        <f t="shared" si="78"/>
        <v>Mar</v>
      </c>
      <c r="E846" s="22">
        <f t="shared" si="82"/>
        <v>2013</v>
      </c>
      <c r="F846" s="19">
        <f t="shared" si="79"/>
        <v>41357.25</v>
      </c>
      <c r="G846" s="17" t="str">
        <f t="shared" si="80"/>
        <v>Mar</v>
      </c>
      <c r="H846" s="17">
        <f t="shared" si="83"/>
        <v>2013</v>
      </c>
      <c r="I846" t="s">
        <v>72</v>
      </c>
      <c r="J846" t="s">
        <v>2045</v>
      </c>
    </row>
    <row r="847" spans="1:10" x14ac:dyDescent="0.3">
      <c r="A847">
        <v>1526360400</v>
      </c>
      <c r="B847">
        <v>1529557200</v>
      </c>
      <c r="C847" s="15">
        <f t="shared" si="81"/>
        <v>43659.208333333328</v>
      </c>
      <c r="D847" s="22" t="str">
        <f t="shared" si="78"/>
        <v>Jul</v>
      </c>
      <c r="E847" s="22">
        <f t="shared" si="82"/>
        <v>2019</v>
      </c>
      <c r="F847" s="19">
        <f t="shared" si="79"/>
        <v>43696.208333333328</v>
      </c>
      <c r="G847" s="17" t="str">
        <f t="shared" si="80"/>
        <v>Aug</v>
      </c>
      <c r="H847" s="17">
        <f t="shared" si="83"/>
        <v>2019</v>
      </c>
      <c r="I847" t="s">
        <v>18</v>
      </c>
      <c r="J847" t="s">
        <v>2041</v>
      </c>
    </row>
    <row r="848" spans="1:10" x14ac:dyDescent="0.3">
      <c r="A848">
        <v>1532149200</v>
      </c>
      <c r="B848">
        <v>1535259600</v>
      </c>
      <c r="C848" s="15">
        <f t="shared" si="81"/>
        <v>43726.208333333328</v>
      </c>
      <c r="D848" s="22" t="str">
        <f t="shared" si="78"/>
        <v>Sep</v>
      </c>
      <c r="E848" s="22">
        <f t="shared" si="82"/>
        <v>2019</v>
      </c>
      <c r="F848" s="19">
        <f t="shared" si="79"/>
        <v>43762.208333333328</v>
      </c>
      <c r="G848" s="17" t="str">
        <f t="shared" si="80"/>
        <v>Oct</v>
      </c>
      <c r="H848" s="17">
        <f t="shared" si="83"/>
        <v>2019</v>
      </c>
      <c r="I848" t="s">
        <v>18</v>
      </c>
      <c r="J848" t="s">
        <v>2041</v>
      </c>
    </row>
    <row r="849" spans="1:10" x14ac:dyDescent="0.3">
      <c r="A849">
        <v>1515304800</v>
      </c>
      <c r="B849">
        <v>1515564000</v>
      </c>
      <c r="C849" s="15">
        <f t="shared" si="81"/>
        <v>43531.25</v>
      </c>
      <c r="D849" s="22" t="str">
        <f t="shared" si="78"/>
        <v>Mar</v>
      </c>
      <c r="E849" s="22">
        <f t="shared" si="82"/>
        <v>2019</v>
      </c>
      <c r="F849" s="19">
        <f t="shared" si="79"/>
        <v>43534.25</v>
      </c>
      <c r="G849" s="17" t="str">
        <f t="shared" si="80"/>
        <v>Mar</v>
      </c>
      <c r="H849" s="17">
        <f t="shared" si="83"/>
        <v>2019</v>
      </c>
      <c r="I849" t="s">
        <v>18</v>
      </c>
      <c r="J849" t="s">
        <v>2037</v>
      </c>
    </row>
    <row r="850" spans="1:10" x14ac:dyDescent="0.3">
      <c r="A850">
        <v>1276318800</v>
      </c>
      <c r="B850">
        <v>1277096400</v>
      </c>
      <c r="C850" s="15">
        <f t="shared" si="81"/>
        <v>40765.208333333336</v>
      </c>
      <c r="D850" s="22" t="str">
        <f t="shared" si="78"/>
        <v>Aug</v>
      </c>
      <c r="E850" s="22">
        <f t="shared" si="82"/>
        <v>2011</v>
      </c>
      <c r="F850" s="19">
        <f t="shared" si="79"/>
        <v>40774.208333333336</v>
      </c>
      <c r="G850" s="17" t="str">
        <f t="shared" si="80"/>
        <v>Aug</v>
      </c>
      <c r="H850" s="17">
        <f t="shared" si="83"/>
        <v>2011</v>
      </c>
      <c r="I850" t="s">
        <v>18</v>
      </c>
      <c r="J850" t="s">
        <v>2045</v>
      </c>
    </row>
    <row r="851" spans="1:10" x14ac:dyDescent="0.3">
      <c r="A851">
        <v>1328767200</v>
      </c>
      <c r="B851">
        <v>1329026400</v>
      </c>
      <c r="C851" s="15">
        <f t="shared" si="81"/>
        <v>41372.25</v>
      </c>
      <c r="D851" s="22" t="str">
        <f t="shared" si="78"/>
        <v>Apr</v>
      </c>
      <c r="E851" s="22">
        <f t="shared" si="82"/>
        <v>2013</v>
      </c>
      <c r="F851" s="19">
        <f t="shared" si="79"/>
        <v>41375.25</v>
      </c>
      <c r="G851" s="17" t="str">
        <f t="shared" si="80"/>
        <v>Apr</v>
      </c>
      <c r="H851" s="17">
        <f t="shared" si="83"/>
        <v>2013</v>
      </c>
      <c r="I851" t="s">
        <v>18</v>
      </c>
      <c r="J851" t="s">
        <v>2039</v>
      </c>
    </row>
    <row r="852" spans="1:10" x14ac:dyDescent="0.3">
      <c r="A852">
        <v>1321682400</v>
      </c>
      <c r="B852">
        <v>1322978400</v>
      </c>
      <c r="C852" s="15">
        <f t="shared" si="81"/>
        <v>41290.25</v>
      </c>
      <c r="D852" s="22" t="str">
        <f t="shared" si="78"/>
        <v>Jan</v>
      </c>
      <c r="E852" s="22">
        <f t="shared" si="82"/>
        <v>2013</v>
      </c>
      <c r="F852" s="19">
        <f t="shared" si="79"/>
        <v>41305.25</v>
      </c>
      <c r="G852" s="17" t="str">
        <f t="shared" si="80"/>
        <v>Jan</v>
      </c>
      <c r="H852" s="17">
        <f t="shared" si="83"/>
        <v>2013</v>
      </c>
      <c r="I852" t="s">
        <v>12</v>
      </c>
      <c r="J852" t="s">
        <v>2039</v>
      </c>
    </row>
    <row r="853" spans="1:10" x14ac:dyDescent="0.3">
      <c r="A853">
        <v>1335934800</v>
      </c>
      <c r="B853">
        <v>1338786000</v>
      </c>
      <c r="C853" s="15">
        <f t="shared" si="81"/>
        <v>41455.208333333336</v>
      </c>
      <c r="D853" s="22" t="str">
        <f t="shared" si="78"/>
        <v>Jun</v>
      </c>
      <c r="E853" s="22">
        <f t="shared" si="82"/>
        <v>2013</v>
      </c>
      <c r="F853" s="19">
        <f t="shared" si="79"/>
        <v>41488.208333333336</v>
      </c>
      <c r="G853" s="17" t="str">
        <f t="shared" si="80"/>
        <v>Aug</v>
      </c>
      <c r="H853" s="17">
        <f t="shared" si="83"/>
        <v>2013</v>
      </c>
      <c r="I853" t="s">
        <v>18</v>
      </c>
      <c r="J853" t="s">
        <v>2039</v>
      </c>
    </row>
    <row r="854" spans="1:10" x14ac:dyDescent="0.3">
      <c r="A854">
        <v>1310792400</v>
      </c>
      <c r="B854">
        <v>1311656400</v>
      </c>
      <c r="C854" s="15">
        <f t="shared" si="81"/>
        <v>41164.208333333336</v>
      </c>
      <c r="D854" s="22" t="str">
        <f t="shared" si="78"/>
        <v>Sep</v>
      </c>
      <c r="E854" s="22">
        <f t="shared" si="82"/>
        <v>2012</v>
      </c>
      <c r="F854" s="19">
        <f t="shared" si="79"/>
        <v>41174.208333333336</v>
      </c>
      <c r="G854" s="17" t="str">
        <f t="shared" si="80"/>
        <v>Sep</v>
      </c>
      <c r="H854" s="17">
        <f t="shared" si="83"/>
        <v>2012</v>
      </c>
      <c r="I854" t="s">
        <v>12</v>
      </c>
      <c r="J854" t="s">
        <v>2054</v>
      </c>
    </row>
    <row r="855" spans="1:10" x14ac:dyDescent="0.3">
      <c r="A855">
        <v>1308546000</v>
      </c>
      <c r="B855">
        <v>1308978000</v>
      </c>
      <c r="C855" s="15">
        <f t="shared" si="81"/>
        <v>41138.208333333336</v>
      </c>
      <c r="D855" s="22" t="str">
        <f t="shared" si="78"/>
        <v>Aug</v>
      </c>
      <c r="E855" s="22">
        <f t="shared" si="82"/>
        <v>2012</v>
      </c>
      <c r="F855" s="19">
        <f t="shared" si="79"/>
        <v>41143.208333333336</v>
      </c>
      <c r="G855" s="17" t="str">
        <f t="shared" si="80"/>
        <v>Aug</v>
      </c>
      <c r="H855" s="17">
        <f t="shared" si="83"/>
        <v>2012</v>
      </c>
      <c r="I855" t="s">
        <v>18</v>
      </c>
      <c r="J855" t="s">
        <v>2039</v>
      </c>
    </row>
    <row r="856" spans="1:10" x14ac:dyDescent="0.3">
      <c r="A856">
        <v>1574056800</v>
      </c>
      <c r="B856">
        <v>1576389600</v>
      </c>
      <c r="C856" s="15">
        <f t="shared" si="81"/>
        <v>44211.25</v>
      </c>
      <c r="D856" s="22" t="str">
        <f t="shared" si="78"/>
        <v>Jan</v>
      </c>
      <c r="E856" s="22">
        <f t="shared" si="82"/>
        <v>2021</v>
      </c>
      <c r="F856" s="19">
        <f t="shared" si="79"/>
        <v>44238.25</v>
      </c>
      <c r="G856" s="17" t="str">
        <f t="shared" si="80"/>
        <v>Feb</v>
      </c>
      <c r="H856" s="17">
        <f t="shared" si="83"/>
        <v>2021</v>
      </c>
      <c r="I856" t="s">
        <v>18</v>
      </c>
      <c r="J856" t="s">
        <v>2051</v>
      </c>
    </row>
    <row r="857" spans="1:10" x14ac:dyDescent="0.3">
      <c r="A857">
        <v>1308373200</v>
      </c>
      <c r="B857">
        <v>1311051600</v>
      </c>
      <c r="C857" s="15">
        <f t="shared" si="81"/>
        <v>41136.208333333336</v>
      </c>
      <c r="D857" s="22" t="str">
        <f t="shared" si="78"/>
        <v>Aug</v>
      </c>
      <c r="E857" s="22">
        <f t="shared" si="82"/>
        <v>2012</v>
      </c>
      <c r="F857" s="19">
        <f t="shared" si="79"/>
        <v>41167.208333333336</v>
      </c>
      <c r="G857" s="17" t="str">
        <f t="shared" si="80"/>
        <v>Sep</v>
      </c>
      <c r="H857" s="17">
        <f t="shared" si="83"/>
        <v>2012</v>
      </c>
      <c r="I857" t="s">
        <v>18</v>
      </c>
      <c r="J857" t="s">
        <v>2043</v>
      </c>
    </row>
    <row r="858" spans="1:10" x14ac:dyDescent="0.3">
      <c r="A858">
        <v>1335243600</v>
      </c>
      <c r="B858">
        <v>1336712400</v>
      </c>
      <c r="C858" s="15">
        <f t="shared" si="81"/>
        <v>41447.208333333336</v>
      </c>
      <c r="D858" s="22" t="str">
        <f t="shared" si="78"/>
        <v>Jun</v>
      </c>
      <c r="E858" s="22">
        <f t="shared" si="82"/>
        <v>2013</v>
      </c>
      <c r="F858" s="19">
        <f t="shared" si="79"/>
        <v>41464.208333333336</v>
      </c>
      <c r="G858" s="17" t="str">
        <f t="shared" si="80"/>
        <v>Jul</v>
      </c>
      <c r="H858" s="17">
        <f t="shared" si="83"/>
        <v>2013</v>
      </c>
      <c r="I858" t="s">
        <v>18</v>
      </c>
      <c r="J858" t="s">
        <v>2037</v>
      </c>
    </row>
    <row r="859" spans="1:10" x14ac:dyDescent="0.3">
      <c r="A859">
        <v>1328421600</v>
      </c>
      <c r="B859">
        <v>1330408800</v>
      </c>
      <c r="C859" s="15">
        <f t="shared" si="81"/>
        <v>41368.25</v>
      </c>
      <c r="D859" s="22" t="str">
        <f t="shared" si="78"/>
        <v>Apr</v>
      </c>
      <c r="E859" s="22">
        <f t="shared" si="82"/>
        <v>2013</v>
      </c>
      <c r="F859" s="19">
        <f t="shared" si="79"/>
        <v>41391.25</v>
      </c>
      <c r="G859" s="17" t="str">
        <f t="shared" si="80"/>
        <v>Apr</v>
      </c>
      <c r="H859" s="17">
        <f t="shared" si="83"/>
        <v>2013</v>
      </c>
      <c r="I859" t="s">
        <v>18</v>
      </c>
      <c r="J859" t="s">
        <v>2045</v>
      </c>
    </row>
    <row r="860" spans="1:10" x14ac:dyDescent="0.3">
      <c r="A860">
        <v>1524286800</v>
      </c>
      <c r="B860">
        <v>1524891600</v>
      </c>
      <c r="C860" s="15">
        <f t="shared" si="81"/>
        <v>43635.208333333328</v>
      </c>
      <c r="D860" s="22" t="str">
        <f t="shared" si="78"/>
        <v>Jun</v>
      </c>
      <c r="E860" s="22">
        <f t="shared" si="82"/>
        <v>2019</v>
      </c>
      <c r="F860" s="19">
        <f t="shared" si="79"/>
        <v>43642.208333333328</v>
      </c>
      <c r="G860" s="17" t="str">
        <f t="shared" si="80"/>
        <v>Jun</v>
      </c>
      <c r="H860" s="17">
        <f t="shared" si="83"/>
        <v>2019</v>
      </c>
      <c r="I860" t="s">
        <v>12</v>
      </c>
      <c r="J860" t="s">
        <v>2037</v>
      </c>
    </row>
    <row r="861" spans="1:10" x14ac:dyDescent="0.3">
      <c r="A861">
        <v>1362117600</v>
      </c>
      <c r="B861">
        <v>1363669200</v>
      </c>
      <c r="C861" s="15">
        <f t="shared" si="81"/>
        <v>41758.25</v>
      </c>
      <c r="D861" s="22" t="str">
        <f t="shared" si="78"/>
        <v>Apr</v>
      </c>
      <c r="E861" s="22">
        <f t="shared" si="82"/>
        <v>2014</v>
      </c>
      <c r="F861" s="19">
        <f t="shared" si="79"/>
        <v>41776.208333333336</v>
      </c>
      <c r="G861" s="17" t="str">
        <f t="shared" si="80"/>
        <v>May</v>
      </c>
      <c r="H861" s="17">
        <f t="shared" si="83"/>
        <v>2014</v>
      </c>
      <c r="I861" t="s">
        <v>12</v>
      </c>
      <c r="J861" t="s">
        <v>2043</v>
      </c>
    </row>
    <row r="862" spans="1:10" x14ac:dyDescent="0.3">
      <c r="A862">
        <v>1550556000</v>
      </c>
      <c r="B862">
        <v>1551420000</v>
      </c>
      <c r="C862" s="15">
        <f t="shared" si="81"/>
        <v>43939.25</v>
      </c>
      <c r="D862" s="22" t="str">
        <f t="shared" si="78"/>
        <v>Apr</v>
      </c>
      <c r="E862" s="22">
        <f t="shared" si="82"/>
        <v>2020</v>
      </c>
      <c r="F862" s="19">
        <f t="shared" si="79"/>
        <v>43949.25</v>
      </c>
      <c r="G862" s="17" t="str">
        <f t="shared" si="80"/>
        <v>Apr</v>
      </c>
      <c r="H862" s="17">
        <f t="shared" si="83"/>
        <v>2020</v>
      </c>
      <c r="I862" t="s">
        <v>18</v>
      </c>
      <c r="J862" t="s">
        <v>2041</v>
      </c>
    </row>
    <row r="863" spans="1:10" x14ac:dyDescent="0.3">
      <c r="A863">
        <v>1269147600</v>
      </c>
      <c r="B863">
        <v>1269838800</v>
      </c>
      <c r="C863" s="15">
        <f t="shared" si="81"/>
        <v>40682.208333333336</v>
      </c>
      <c r="D863" s="22" t="str">
        <f t="shared" si="78"/>
        <v>May</v>
      </c>
      <c r="E863" s="22">
        <f t="shared" si="82"/>
        <v>2011</v>
      </c>
      <c r="F863" s="19">
        <f t="shared" si="79"/>
        <v>40690.208333333336</v>
      </c>
      <c r="G863" s="17" t="str">
        <f t="shared" si="80"/>
        <v>May</v>
      </c>
      <c r="H863" s="17">
        <f t="shared" si="83"/>
        <v>2011</v>
      </c>
      <c r="I863" t="s">
        <v>18</v>
      </c>
      <c r="J863" t="s">
        <v>2043</v>
      </c>
    </row>
    <row r="864" spans="1:10" x14ac:dyDescent="0.3">
      <c r="A864">
        <v>1312174800</v>
      </c>
      <c r="B864">
        <v>1312520400</v>
      </c>
      <c r="C864" s="15">
        <f t="shared" si="81"/>
        <v>41180.208333333336</v>
      </c>
      <c r="D864" s="22" t="str">
        <f t="shared" si="78"/>
        <v>Sep</v>
      </c>
      <c r="E864" s="22">
        <f t="shared" si="82"/>
        <v>2012</v>
      </c>
      <c r="F864" s="19">
        <f t="shared" si="79"/>
        <v>41184.208333333336</v>
      </c>
      <c r="G864" s="17" t="str">
        <f t="shared" si="80"/>
        <v>Oct</v>
      </c>
      <c r="H864" s="17">
        <f t="shared" si="83"/>
        <v>2012</v>
      </c>
      <c r="I864" t="s">
        <v>18</v>
      </c>
      <c r="J864" t="s">
        <v>2043</v>
      </c>
    </row>
    <row r="865" spans="1:10" x14ac:dyDescent="0.3">
      <c r="A865">
        <v>1434517200</v>
      </c>
      <c r="B865">
        <v>1436504400</v>
      </c>
      <c r="C865" s="15">
        <f t="shared" si="81"/>
        <v>42596.208333333328</v>
      </c>
      <c r="D865" s="22" t="str">
        <f t="shared" si="78"/>
        <v>Aug</v>
      </c>
      <c r="E865" s="22">
        <f t="shared" si="82"/>
        <v>2016</v>
      </c>
      <c r="F865" s="19">
        <f t="shared" si="79"/>
        <v>42619.208333333328</v>
      </c>
      <c r="G865" s="17" t="str">
        <f t="shared" si="80"/>
        <v>Sep</v>
      </c>
      <c r="H865" s="17">
        <f t="shared" si="83"/>
        <v>2016</v>
      </c>
      <c r="I865" t="s">
        <v>18</v>
      </c>
      <c r="J865" t="s">
        <v>2045</v>
      </c>
    </row>
    <row r="866" spans="1:10" x14ac:dyDescent="0.3">
      <c r="A866">
        <v>1471582800</v>
      </c>
      <c r="B866">
        <v>1472014800</v>
      </c>
      <c r="C866" s="15">
        <f t="shared" si="81"/>
        <v>43025.208333333328</v>
      </c>
      <c r="D866" s="22" t="str">
        <f t="shared" si="78"/>
        <v>Oct</v>
      </c>
      <c r="E866" s="22">
        <f t="shared" si="82"/>
        <v>2017</v>
      </c>
      <c r="F866" s="19">
        <f t="shared" si="79"/>
        <v>43030.208333333328</v>
      </c>
      <c r="G866" s="17" t="str">
        <f t="shared" si="80"/>
        <v>Oct</v>
      </c>
      <c r="H866" s="17">
        <f t="shared" si="83"/>
        <v>2017</v>
      </c>
      <c r="I866" t="s">
        <v>18</v>
      </c>
      <c r="J866" t="s">
        <v>2045</v>
      </c>
    </row>
    <row r="867" spans="1:10" x14ac:dyDescent="0.3">
      <c r="A867">
        <v>1410757200</v>
      </c>
      <c r="B867">
        <v>1411534800</v>
      </c>
      <c r="C867" s="15">
        <f t="shared" si="81"/>
        <v>42321.208333333336</v>
      </c>
      <c r="D867" s="22" t="str">
        <f t="shared" si="78"/>
        <v>Nov</v>
      </c>
      <c r="E867" s="22">
        <f t="shared" si="82"/>
        <v>2015</v>
      </c>
      <c r="F867" s="19">
        <f t="shared" si="79"/>
        <v>42330.208333333336</v>
      </c>
      <c r="G867" s="17" t="str">
        <f t="shared" si="80"/>
        <v>Nov</v>
      </c>
      <c r="H867" s="17">
        <f t="shared" si="83"/>
        <v>2015</v>
      </c>
      <c r="I867" t="s">
        <v>18</v>
      </c>
      <c r="J867" t="s">
        <v>2043</v>
      </c>
    </row>
    <row r="868" spans="1:10" x14ac:dyDescent="0.3">
      <c r="A868">
        <v>1304830800</v>
      </c>
      <c r="B868">
        <v>1304917200</v>
      </c>
      <c r="C868" s="15">
        <f t="shared" si="81"/>
        <v>41095.208333333336</v>
      </c>
      <c r="D868" s="22" t="str">
        <f t="shared" si="78"/>
        <v>Jul</v>
      </c>
      <c r="E868" s="22">
        <f t="shared" si="82"/>
        <v>2012</v>
      </c>
      <c r="F868" s="19">
        <f t="shared" si="79"/>
        <v>41096.208333333336</v>
      </c>
      <c r="G868" s="17" t="str">
        <f t="shared" si="80"/>
        <v>Jul</v>
      </c>
      <c r="H868" s="17">
        <f t="shared" si="83"/>
        <v>2012</v>
      </c>
      <c r="I868" t="s">
        <v>72</v>
      </c>
      <c r="J868" t="s">
        <v>2058</v>
      </c>
    </row>
    <row r="869" spans="1:10" x14ac:dyDescent="0.3">
      <c r="A869">
        <v>1539061200</v>
      </c>
      <c r="B869">
        <v>1539579600</v>
      </c>
      <c r="C869" s="15">
        <f t="shared" si="81"/>
        <v>43806.208333333328</v>
      </c>
      <c r="D869" s="22" t="str">
        <f t="shared" si="78"/>
        <v>Dec</v>
      </c>
      <c r="E869" s="22">
        <f t="shared" si="82"/>
        <v>2019</v>
      </c>
      <c r="F869" s="19">
        <f t="shared" si="79"/>
        <v>43812.208333333328</v>
      </c>
      <c r="G869" s="17" t="str">
        <f t="shared" si="80"/>
        <v>Dec</v>
      </c>
      <c r="H869" s="17">
        <f t="shared" si="83"/>
        <v>2019</v>
      </c>
      <c r="I869" t="s">
        <v>18</v>
      </c>
      <c r="J869" t="s">
        <v>2037</v>
      </c>
    </row>
    <row r="870" spans="1:10" x14ac:dyDescent="0.3">
      <c r="A870">
        <v>1381554000</v>
      </c>
      <c r="B870">
        <v>1382504400</v>
      </c>
      <c r="C870" s="15">
        <f t="shared" si="81"/>
        <v>41983.208333333336</v>
      </c>
      <c r="D870" s="22" t="str">
        <f t="shared" si="78"/>
        <v>Dec</v>
      </c>
      <c r="E870" s="22">
        <f t="shared" si="82"/>
        <v>2014</v>
      </c>
      <c r="F870" s="19">
        <f t="shared" si="79"/>
        <v>41994.208333333336</v>
      </c>
      <c r="G870" s="17" t="str">
        <f t="shared" si="80"/>
        <v>Dec</v>
      </c>
      <c r="H870" s="17">
        <f t="shared" si="83"/>
        <v>2014</v>
      </c>
      <c r="I870" t="s">
        <v>18</v>
      </c>
      <c r="J870" t="s">
        <v>2043</v>
      </c>
    </row>
    <row r="871" spans="1:10" x14ac:dyDescent="0.3">
      <c r="A871">
        <v>1277096400</v>
      </c>
      <c r="B871">
        <v>1278306000</v>
      </c>
      <c r="C871" s="15">
        <f t="shared" si="81"/>
        <v>40774.208333333336</v>
      </c>
      <c r="D871" s="22" t="str">
        <f t="shared" si="78"/>
        <v>Aug</v>
      </c>
      <c r="E871" s="22">
        <f t="shared" si="82"/>
        <v>2011</v>
      </c>
      <c r="F871" s="19">
        <f t="shared" si="79"/>
        <v>40788.208333333336</v>
      </c>
      <c r="G871" s="17" t="str">
        <f t="shared" si="80"/>
        <v>Sep</v>
      </c>
      <c r="H871" s="17">
        <f t="shared" si="83"/>
        <v>2011</v>
      </c>
      <c r="I871" t="s">
        <v>12</v>
      </c>
      <c r="J871" t="s">
        <v>2045</v>
      </c>
    </row>
    <row r="872" spans="1:10" x14ac:dyDescent="0.3">
      <c r="A872">
        <v>1440392400</v>
      </c>
      <c r="B872">
        <v>1442552400</v>
      </c>
      <c r="C872" s="15">
        <f t="shared" si="81"/>
        <v>42664.208333333328</v>
      </c>
      <c r="D872" s="22" t="str">
        <f t="shared" si="78"/>
        <v>Oct</v>
      </c>
      <c r="E872" s="22">
        <f t="shared" si="82"/>
        <v>2016</v>
      </c>
      <c r="F872" s="19">
        <f t="shared" si="79"/>
        <v>42689.208333333328</v>
      </c>
      <c r="G872" s="17" t="str">
        <f t="shared" si="80"/>
        <v>Nov</v>
      </c>
      <c r="H872" s="17">
        <f t="shared" si="83"/>
        <v>2016</v>
      </c>
      <c r="I872" t="s">
        <v>12</v>
      </c>
      <c r="J872" t="s">
        <v>2043</v>
      </c>
    </row>
    <row r="873" spans="1:10" x14ac:dyDescent="0.3">
      <c r="A873">
        <v>1509512400</v>
      </c>
      <c r="B873">
        <v>1511071200</v>
      </c>
      <c r="C873" s="15">
        <f t="shared" si="81"/>
        <v>43464.208333333328</v>
      </c>
      <c r="D873" s="22" t="str">
        <f t="shared" si="78"/>
        <v>Dec</v>
      </c>
      <c r="E873" s="22">
        <f t="shared" si="82"/>
        <v>2018</v>
      </c>
      <c r="F873" s="19">
        <f t="shared" si="79"/>
        <v>43482.25</v>
      </c>
      <c r="G873" s="17" t="str">
        <f t="shared" si="80"/>
        <v>Jan</v>
      </c>
      <c r="H873" s="17">
        <f t="shared" si="83"/>
        <v>2019</v>
      </c>
      <c r="I873" t="s">
        <v>18</v>
      </c>
      <c r="J873" t="s">
        <v>2043</v>
      </c>
    </row>
    <row r="874" spans="1:10" x14ac:dyDescent="0.3">
      <c r="A874">
        <v>1535950800</v>
      </c>
      <c r="B874">
        <v>1536382800</v>
      </c>
      <c r="C874" s="15">
        <f t="shared" si="81"/>
        <v>43770.208333333328</v>
      </c>
      <c r="D874" s="22" t="str">
        <f t="shared" si="78"/>
        <v>Nov</v>
      </c>
      <c r="E874" s="22">
        <f t="shared" si="82"/>
        <v>2019</v>
      </c>
      <c r="F874" s="19">
        <f t="shared" si="79"/>
        <v>43775.208333333328</v>
      </c>
      <c r="G874" s="17" t="str">
        <f t="shared" si="80"/>
        <v>Nov</v>
      </c>
      <c r="H874" s="17">
        <f t="shared" si="83"/>
        <v>2019</v>
      </c>
      <c r="I874" t="s">
        <v>18</v>
      </c>
      <c r="J874" t="s">
        <v>2045</v>
      </c>
    </row>
    <row r="875" spans="1:10" x14ac:dyDescent="0.3">
      <c r="A875">
        <v>1389160800</v>
      </c>
      <c r="B875">
        <v>1389592800</v>
      </c>
      <c r="C875" s="15">
        <f t="shared" si="81"/>
        <v>42071.25</v>
      </c>
      <c r="D875" s="22" t="str">
        <f t="shared" si="78"/>
        <v>Mar</v>
      </c>
      <c r="E875" s="22">
        <f t="shared" si="82"/>
        <v>2015</v>
      </c>
      <c r="F875" s="19">
        <f t="shared" si="79"/>
        <v>42076.25</v>
      </c>
      <c r="G875" s="17" t="str">
        <f t="shared" si="80"/>
        <v>Mar</v>
      </c>
      <c r="H875" s="17">
        <f t="shared" si="83"/>
        <v>2015</v>
      </c>
      <c r="I875" t="s">
        <v>18</v>
      </c>
      <c r="J875" t="s">
        <v>2058</v>
      </c>
    </row>
    <row r="876" spans="1:10" x14ac:dyDescent="0.3">
      <c r="A876">
        <v>1271998800</v>
      </c>
      <c r="B876">
        <v>1275282000</v>
      </c>
      <c r="C876" s="15">
        <f t="shared" si="81"/>
        <v>40715.208333333336</v>
      </c>
      <c r="D876" s="22" t="str">
        <f t="shared" si="78"/>
        <v>Jun</v>
      </c>
      <c r="E876" s="22">
        <f t="shared" si="82"/>
        <v>2011</v>
      </c>
      <c r="F876" s="19">
        <f t="shared" si="79"/>
        <v>40753.208333333336</v>
      </c>
      <c r="G876" s="17" t="str">
        <f t="shared" si="80"/>
        <v>Jul</v>
      </c>
      <c r="H876" s="17">
        <f t="shared" si="83"/>
        <v>2011</v>
      </c>
      <c r="I876" t="s">
        <v>18</v>
      </c>
      <c r="J876" t="s">
        <v>2058</v>
      </c>
    </row>
    <row r="877" spans="1:10" x14ac:dyDescent="0.3">
      <c r="A877">
        <v>1294898400</v>
      </c>
      <c r="B877">
        <v>1294984800</v>
      </c>
      <c r="C877" s="15">
        <f t="shared" si="81"/>
        <v>40980.25</v>
      </c>
      <c r="D877" s="22" t="str">
        <f t="shared" si="78"/>
        <v>Mar</v>
      </c>
      <c r="E877" s="22">
        <f t="shared" si="82"/>
        <v>2012</v>
      </c>
      <c r="F877" s="19">
        <f t="shared" si="79"/>
        <v>40981.25</v>
      </c>
      <c r="G877" s="17" t="str">
        <f t="shared" si="80"/>
        <v>Mar</v>
      </c>
      <c r="H877" s="17">
        <f t="shared" si="83"/>
        <v>2012</v>
      </c>
      <c r="I877" t="s">
        <v>12</v>
      </c>
      <c r="J877" t="s">
        <v>2039</v>
      </c>
    </row>
    <row r="878" spans="1:10" x14ac:dyDescent="0.3">
      <c r="A878">
        <v>1559970000</v>
      </c>
      <c r="B878">
        <v>1562043600</v>
      </c>
      <c r="C878" s="15">
        <f t="shared" si="81"/>
        <v>44048.208333333328</v>
      </c>
      <c r="D878" s="22" t="str">
        <f t="shared" si="78"/>
        <v>Aug</v>
      </c>
      <c r="E878" s="22">
        <f t="shared" si="82"/>
        <v>2020</v>
      </c>
      <c r="F878" s="19">
        <f t="shared" si="79"/>
        <v>44072.208333333328</v>
      </c>
      <c r="G878" s="17" t="str">
        <f t="shared" si="80"/>
        <v>Aug</v>
      </c>
      <c r="H878" s="17">
        <f t="shared" si="83"/>
        <v>2020</v>
      </c>
      <c r="I878" t="s">
        <v>12</v>
      </c>
      <c r="J878" t="s">
        <v>2058</v>
      </c>
    </row>
    <row r="879" spans="1:10" x14ac:dyDescent="0.3">
      <c r="A879">
        <v>1469509200</v>
      </c>
      <c r="B879">
        <v>1469595600</v>
      </c>
      <c r="C879" s="15">
        <f t="shared" si="81"/>
        <v>43001.208333333328</v>
      </c>
      <c r="D879" s="22" t="str">
        <f t="shared" si="78"/>
        <v>Sep</v>
      </c>
      <c r="E879" s="22">
        <f t="shared" si="82"/>
        <v>2017</v>
      </c>
      <c r="F879" s="19">
        <f t="shared" si="79"/>
        <v>43002.208333333328</v>
      </c>
      <c r="G879" s="17" t="str">
        <f t="shared" si="80"/>
        <v>Sep</v>
      </c>
      <c r="H879" s="17">
        <f t="shared" si="83"/>
        <v>2017</v>
      </c>
      <c r="I879" t="s">
        <v>12</v>
      </c>
      <c r="J879" t="s">
        <v>2037</v>
      </c>
    </row>
    <row r="880" spans="1:10" x14ac:dyDescent="0.3">
      <c r="A880">
        <v>1579068000</v>
      </c>
      <c r="B880">
        <v>1581141600</v>
      </c>
      <c r="C880" s="15">
        <f t="shared" si="81"/>
        <v>44269.25</v>
      </c>
      <c r="D880" s="22" t="str">
        <f t="shared" si="78"/>
        <v>Mar</v>
      </c>
      <c r="E880" s="22">
        <f t="shared" si="82"/>
        <v>2021</v>
      </c>
      <c r="F880" s="19">
        <f t="shared" si="79"/>
        <v>44293.25</v>
      </c>
      <c r="G880" s="17" t="str">
        <f t="shared" si="80"/>
        <v>Apr</v>
      </c>
      <c r="H880" s="17">
        <f t="shared" si="83"/>
        <v>2021</v>
      </c>
      <c r="I880" t="s">
        <v>12</v>
      </c>
      <c r="J880" t="s">
        <v>2039</v>
      </c>
    </row>
    <row r="881" spans="1:10" x14ac:dyDescent="0.3">
      <c r="A881">
        <v>1487743200</v>
      </c>
      <c r="B881">
        <v>1488520800</v>
      </c>
      <c r="C881" s="15">
        <f t="shared" si="81"/>
        <v>43212.25</v>
      </c>
      <c r="D881" s="22" t="str">
        <f t="shared" si="78"/>
        <v>Apr</v>
      </c>
      <c r="E881" s="22">
        <f t="shared" si="82"/>
        <v>2018</v>
      </c>
      <c r="F881" s="19">
        <f t="shared" si="79"/>
        <v>43221.25</v>
      </c>
      <c r="G881" s="17" t="str">
        <f t="shared" si="80"/>
        <v>May</v>
      </c>
      <c r="H881" s="17">
        <f t="shared" si="83"/>
        <v>2018</v>
      </c>
      <c r="I881" t="s">
        <v>18</v>
      </c>
      <c r="J881" t="s">
        <v>2051</v>
      </c>
    </row>
    <row r="882" spans="1:10" x14ac:dyDescent="0.3">
      <c r="A882">
        <v>1563685200</v>
      </c>
      <c r="B882">
        <v>1563858000</v>
      </c>
      <c r="C882" s="15">
        <f t="shared" si="81"/>
        <v>44091.208333333328</v>
      </c>
      <c r="D882" s="22" t="str">
        <f t="shared" si="78"/>
        <v>Sep</v>
      </c>
      <c r="E882" s="22">
        <f t="shared" si="82"/>
        <v>2020</v>
      </c>
      <c r="F882" s="19">
        <f t="shared" si="79"/>
        <v>44093.208333333328</v>
      </c>
      <c r="G882" s="17" t="str">
        <f t="shared" si="80"/>
        <v>Sep</v>
      </c>
      <c r="H882" s="17">
        <f t="shared" si="83"/>
        <v>2020</v>
      </c>
      <c r="I882" t="s">
        <v>18</v>
      </c>
      <c r="J882" t="s">
        <v>2039</v>
      </c>
    </row>
    <row r="883" spans="1:10" x14ac:dyDescent="0.3">
      <c r="A883">
        <v>1436418000</v>
      </c>
      <c r="B883">
        <v>1438923600</v>
      </c>
      <c r="C883" s="15">
        <f t="shared" si="81"/>
        <v>42618.208333333328</v>
      </c>
      <c r="D883" s="22" t="str">
        <f t="shared" si="78"/>
        <v>Sep</v>
      </c>
      <c r="E883" s="22">
        <f t="shared" si="82"/>
        <v>2016</v>
      </c>
      <c r="F883" s="19">
        <f t="shared" si="79"/>
        <v>42647.208333333328</v>
      </c>
      <c r="G883" s="17" t="str">
        <f t="shared" si="80"/>
        <v>Oct</v>
      </c>
      <c r="H883" s="17">
        <f t="shared" si="83"/>
        <v>2016</v>
      </c>
      <c r="I883" t="s">
        <v>12</v>
      </c>
      <c r="J883" t="s">
        <v>2043</v>
      </c>
    </row>
    <row r="884" spans="1:10" x14ac:dyDescent="0.3">
      <c r="A884">
        <v>1421820000</v>
      </c>
      <c r="B884">
        <v>1422165600</v>
      </c>
      <c r="C884" s="15">
        <f t="shared" si="81"/>
        <v>42449.25</v>
      </c>
      <c r="D884" s="22" t="str">
        <f t="shared" si="78"/>
        <v>Mar</v>
      </c>
      <c r="E884" s="22">
        <f t="shared" si="82"/>
        <v>2016</v>
      </c>
      <c r="F884" s="19">
        <f t="shared" si="79"/>
        <v>42453.25</v>
      </c>
      <c r="G884" s="17" t="str">
        <f t="shared" si="80"/>
        <v>Mar</v>
      </c>
      <c r="H884" s="17">
        <f t="shared" si="83"/>
        <v>2016</v>
      </c>
      <c r="I884" t="s">
        <v>18</v>
      </c>
      <c r="J884" t="s">
        <v>2043</v>
      </c>
    </row>
    <row r="885" spans="1:10" x14ac:dyDescent="0.3">
      <c r="A885">
        <v>1274763600</v>
      </c>
      <c r="B885">
        <v>1277874000</v>
      </c>
      <c r="C885" s="15">
        <f t="shared" si="81"/>
        <v>40747.208333333336</v>
      </c>
      <c r="D885" s="22" t="str">
        <f t="shared" si="78"/>
        <v>Jul</v>
      </c>
      <c r="E885" s="22">
        <f t="shared" si="82"/>
        <v>2011</v>
      </c>
      <c r="F885" s="19">
        <f t="shared" si="79"/>
        <v>40783.208333333336</v>
      </c>
      <c r="G885" s="17" t="str">
        <f t="shared" si="80"/>
        <v>Aug</v>
      </c>
      <c r="H885" s="17">
        <f t="shared" si="83"/>
        <v>2011</v>
      </c>
      <c r="I885" t="s">
        <v>18</v>
      </c>
      <c r="J885" t="s">
        <v>2045</v>
      </c>
    </row>
    <row r="886" spans="1:10" x14ac:dyDescent="0.3">
      <c r="A886">
        <v>1399179600</v>
      </c>
      <c r="B886">
        <v>1399352400</v>
      </c>
      <c r="C886" s="15">
        <f t="shared" si="81"/>
        <v>42187.208333333336</v>
      </c>
      <c r="D886" s="22" t="str">
        <f t="shared" si="78"/>
        <v>Jul</v>
      </c>
      <c r="E886" s="22">
        <f t="shared" si="82"/>
        <v>2015</v>
      </c>
      <c r="F886" s="19">
        <f t="shared" si="79"/>
        <v>42189.208333333336</v>
      </c>
      <c r="G886" s="17" t="str">
        <f t="shared" si="80"/>
        <v>Jul</v>
      </c>
      <c r="H886" s="17">
        <f t="shared" si="83"/>
        <v>2015</v>
      </c>
      <c r="I886" t="s">
        <v>12</v>
      </c>
      <c r="J886" t="s">
        <v>2043</v>
      </c>
    </row>
    <row r="887" spans="1:10" x14ac:dyDescent="0.3">
      <c r="A887">
        <v>1275800400</v>
      </c>
      <c r="B887">
        <v>1279083600</v>
      </c>
      <c r="C887" s="15">
        <f t="shared" si="81"/>
        <v>40759.208333333336</v>
      </c>
      <c r="D887" s="22" t="str">
        <f t="shared" si="78"/>
        <v>Aug</v>
      </c>
      <c r="E887" s="22">
        <f t="shared" si="82"/>
        <v>2011</v>
      </c>
      <c r="F887" s="19">
        <f t="shared" si="79"/>
        <v>40797.208333333336</v>
      </c>
      <c r="G887" s="17" t="str">
        <f t="shared" si="80"/>
        <v>Sep</v>
      </c>
      <c r="H887" s="17">
        <f t="shared" si="83"/>
        <v>2011</v>
      </c>
      <c r="I887" t="s">
        <v>18</v>
      </c>
      <c r="J887" t="s">
        <v>2043</v>
      </c>
    </row>
    <row r="888" spans="1:10" x14ac:dyDescent="0.3">
      <c r="A888">
        <v>1282798800</v>
      </c>
      <c r="B888">
        <v>1284354000</v>
      </c>
      <c r="C888" s="15">
        <f t="shared" si="81"/>
        <v>40840.208333333336</v>
      </c>
      <c r="D888" s="22" t="str">
        <f t="shared" si="78"/>
        <v>Oct</v>
      </c>
      <c r="E888" s="22">
        <f t="shared" si="82"/>
        <v>2011</v>
      </c>
      <c r="F888" s="19">
        <f t="shared" si="79"/>
        <v>40858.208333333336</v>
      </c>
      <c r="G888" s="17" t="str">
        <f t="shared" si="80"/>
        <v>Nov</v>
      </c>
      <c r="H888" s="17">
        <f t="shared" si="83"/>
        <v>2011</v>
      </c>
      <c r="I888" t="s">
        <v>12</v>
      </c>
      <c r="J888" t="s">
        <v>2039</v>
      </c>
    </row>
    <row r="889" spans="1:10" x14ac:dyDescent="0.3">
      <c r="A889">
        <v>1437109200</v>
      </c>
      <c r="B889">
        <v>1441170000</v>
      </c>
      <c r="C889" s="15">
        <f t="shared" si="81"/>
        <v>42626.208333333328</v>
      </c>
      <c r="D889" s="22" t="str">
        <f t="shared" si="78"/>
        <v>Sep</v>
      </c>
      <c r="E889" s="22">
        <f t="shared" si="82"/>
        <v>2016</v>
      </c>
      <c r="F889" s="19">
        <f t="shared" si="79"/>
        <v>42673.208333333328</v>
      </c>
      <c r="G889" s="17" t="str">
        <f t="shared" si="80"/>
        <v>Oct</v>
      </c>
      <c r="H889" s="17">
        <f t="shared" si="83"/>
        <v>2016</v>
      </c>
      <c r="I889" t="s">
        <v>12</v>
      </c>
      <c r="J889" t="s">
        <v>2043</v>
      </c>
    </row>
    <row r="890" spans="1:10" x14ac:dyDescent="0.3">
      <c r="A890">
        <v>1491886800</v>
      </c>
      <c r="B890">
        <v>1493528400</v>
      </c>
      <c r="C890" s="15">
        <f t="shared" si="81"/>
        <v>43260.208333333328</v>
      </c>
      <c r="D890" s="22" t="str">
        <f t="shared" si="78"/>
        <v>Jun</v>
      </c>
      <c r="E890" s="22">
        <f t="shared" si="82"/>
        <v>2018</v>
      </c>
      <c r="F890" s="19">
        <f t="shared" si="79"/>
        <v>43279.208333333328</v>
      </c>
      <c r="G890" s="17" t="str">
        <f t="shared" si="80"/>
        <v>Jun</v>
      </c>
      <c r="H890" s="17">
        <f t="shared" si="83"/>
        <v>2018</v>
      </c>
      <c r="I890" t="s">
        <v>18</v>
      </c>
      <c r="J890" t="s">
        <v>2043</v>
      </c>
    </row>
    <row r="891" spans="1:10" x14ac:dyDescent="0.3">
      <c r="A891">
        <v>1394600400</v>
      </c>
      <c r="B891">
        <v>1395205200</v>
      </c>
      <c r="C891" s="15">
        <f t="shared" si="81"/>
        <v>42134.208333333336</v>
      </c>
      <c r="D891" s="22" t="str">
        <f t="shared" si="78"/>
        <v>May</v>
      </c>
      <c r="E891" s="22">
        <f t="shared" si="82"/>
        <v>2015</v>
      </c>
      <c r="F891" s="19">
        <f t="shared" si="79"/>
        <v>42141.208333333336</v>
      </c>
      <c r="G891" s="17" t="str">
        <f t="shared" si="80"/>
        <v>May</v>
      </c>
      <c r="H891" s="17">
        <f t="shared" si="83"/>
        <v>2015</v>
      </c>
      <c r="I891" t="s">
        <v>18</v>
      </c>
      <c r="J891" t="s">
        <v>2039</v>
      </c>
    </row>
    <row r="892" spans="1:10" x14ac:dyDescent="0.3">
      <c r="A892">
        <v>1561352400</v>
      </c>
      <c r="B892">
        <v>1561438800</v>
      </c>
      <c r="C892" s="15">
        <f t="shared" si="81"/>
        <v>44064.208333333328</v>
      </c>
      <c r="D892" s="22" t="str">
        <f t="shared" si="78"/>
        <v>Aug</v>
      </c>
      <c r="E892" s="22">
        <f t="shared" si="82"/>
        <v>2020</v>
      </c>
      <c r="F892" s="19">
        <f t="shared" si="79"/>
        <v>44065.208333333328</v>
      </c>
      <c r="G892" s="17" t="str">
        <f t="shared" si="80"/>
        <v>Aug</v>
      </c>
      <c r="H892" s="17">
        <f t="shared" si="83"/>
        <v>2020</v>
      </c>
      <c r="I892" t="s">
        <v>18</v>
      </c>
      <c r="J892" t="s">
        <v>2039</v>
      </c>
    </row>
    <row r="893" spans="1:10" x14ac:dyDescent="0.3">
      <c r="A893">
        <v>1322892000</v>
      </c>
      <c r="B893">
        <v>1326693600</v>
      </c>
      <c r="C893" s="15">
        <f t="shared" si="81"/>
        <v>41304.25</v>
      </c>
      <c r="D893" s="22" t="str">
        <f t="shared" si="78"/>
        <v>Jan</v>
      </c>
      <c r="E893" s="22">
        <f t="shared" si="82"/>
        <v>2013</v>
      </c>
      <c r="F893" s="19">
        <f t="shared" si="79"/>
        <v>41348.25</v>
      </c>
      <c r="G893" s="17" t="str">
        <f t="shared" si="80"/>
        <v>Mar</v>
      </c>
      <c r="H893" s="17">
        <f t="shared" si="83"/>
        <v>2013</v>
      </c>
      <c r="I893" t="s">
        <v>18</v>
      </c>
      <c r="J893" t="s">
        <v>2045</v>
      </c>
    </row>
    <row r="894" spans="1:10" x14ac:dyDescent="0.3">
      <c r="A894">
        <v>1274418000</v>
      </c>
      <c r="B894">
        <v>1277960400</v>
      </c>
      <c r="C894" s="15">
        <f t="shared" si="81"/>
        <v>40743.208333333336</v>
      </c>
      <c r="D894" s="22" t="str">
        <f t="shared" si="78"/>
        <v>Jul</v>
      </c>
      <c r="E894" s="22">
        <f t="shared" si="82"/>
        <v>2011</v>
      </c>
      <c r="F894" s="19">
        <f t="shared" si="79"/>
        <v>40784.208333333336</v>
      </c>
      <c r="G894" s="17" t="str">
        <f t="shared" si="80"/>
        <v>Aug</v>
      </c>
      <c r="H894" s="17">
        <f t="shared" si="83"/>
        <v>2011</v>
      </c>
      <c r="I894" t="s">
        <v>18</v>
      </c>
      <c r="J894" t="s">
        <v>2051</v>
      </c>
    </row>
    <row r="895" spans="1:10" x14ac:dyDescent="0.3">
      <c r="A895">
        <v>1434344400</v>
      </c>
      <c r="B895">
        <v>1434690000</v>
      </c>
      <c r="C895" s="15">
        <f t="shared" si="81"/>
        <v>42594.208333333328</v>
      </c>
      <c r="D895" s="22" t="str">
        <f t="shared" si="78"/>
        <v>Aug</v>
      </c>
      <c r="E895" s="22">
        <f t="shared" si="82"/>
        <v>2016</v>
      </c>
      <c r="F895" s="19">
        <f t="shared" si="79"/>
        <v>42598.208333333328</v>
      </c>
      <c r="G895" s="17" t="str">
        <f t="shared" si="80"/>
        <v>Aug</v>
      </c>
      <c r="H895" s="17">
        <f t="shared" si="83"/>
        <v>2016</v>
      </c>
      <c r="I895" t="s">
        <v>18</v>
      </c>
      <c r="J895" t="s">
        <v>2045</v>
      </c>
    </row>
    <row r="896" spans="1:10" x14ac:dyDescent="0.3">
      <c r="A896">
        <v>1373518800</v>
      </c>
      <c r="B896">
        <v>1376110800</v>
      </c>
      <c r="C896" s="15">
        <f t="shared" si="81"/>
        <v>41890.208333333336</v>
      </c>
      <c r="D896" s="22" t="str">
        <f t="shared" si="78"/>
        <v>Sep</v>
      </c>
      <c r="E896" s="22">
        <f t="shared" si="82"/>
        <v>2014</v>
      </c>
      <c r="F896" s="19">
        <f t="shared" si="79"/>
        <v>41920.208333333336</v>
      </c>
      <c r="G896" s="17" t="str">
        <f t="shared" si="80"/>
        <v>Oct</v>
      </c>
      <c r="H896" s="17">
        <f t="shared" si="83"/>
        <v>2014</v>
      </c>
      <c r="I896" t="s">
        <v>18</v>
      </c>
      <c r="J896" t="s">
        <v>2045</v>
      </c>
    </row>
    <row r="897" spans="1:10" x14ac:dyDescent="0.3">
      <c r="A897">
        <v>1517637600</v>
      </c>
      <c r="B897">
        <v>1518415200</v>
      </c>
      <c r="C897" s="15">
        <f t="shared" si="81"/>
        <v>43558.25</v>
      </c>
      <c r="D897" s="22" t="str">
        <f t="shared" si="78"/>
        <v>Apr</v>
      </c>
      <c r="E897" s="22">
        <f t="shared" si="82"/>
        <v>2019</v>
      </c>
      <c r="F897" s="19">
        <f t="shared" si="79"/>
        <v>43567.25</v>
      </c>
      <c r="G897" s="17" t="str">
        <f t="shared" si="80"/>
        <v>Apr</v>
      </c>
      <c r="H897" s="17">
        <f t="shared" si="83"/>
        <v>2019</v>
      </c>
      <c r="I897" t="s">
        <v>12</v>
      </c>
      <c r="J897" t="s">
        <v>2043</v>
      </c>
    </row>
    <row r="898" spans="1:10" x14ac:dyDescent="0.3">
      <c r="A898">
        <v>1310619600</v>
      </c>
      <c r="B898">
        <v>1310878800</v>
      </c>
      <c r="C898" s="15">
        <f t="shared" si="81"/>
        <v>41162.208333333336</v>
      </c>
      <c r="D898" s="22" t="str">
        <f t="shared" ref="D898:D961" si="84">TEXT(C898,"mmm")</f>
        <v>Sep</v>
      </c>
      <c r="E898" s="22">
        <f t="shared" si="82"/>
        <v>2012</v>
      </c>
      <c r="F898" s="19">
        <f t="shared" ref="F898:F961" si="85">(((B898/60)/60)/24)+DATE(1970,15,1)</f>
        <v>41165.208333333336</v>
      </c>
      <c r="G898" s="17" t="str">
        <f t="shared" ref="G898:G961" si="86">TEXT(F898,"mmm")</f>
        <v>Sep</v>
      </c>
      <c r="H898" s="17">
        <f t="shared" si="83"/>
        <v>2012</v>
      </c>
      <c r="I898" t="s">
        <v>18</v>
      </c>
      <c r="J898" t="s">
        <v>2037</v>
      </c>
    </row>
    <row r="899" spans="1:10" x14ac:dyDescent="0.3">
      <c r="A899">
        <v>1556427600</v>
      </c>
      <c r="B899">
        <v>1556600400</v>
      </c>
      <c r="C899" s="15">
        <f t="shared" ref="C899:C962" si="87">(((A899/60)/60)/24)+DATE(1970,15,1)</f>
        <v>44007.208333333328</v>
      </c>
      <c r="D899" s="22" t="str">
        <f t="shared" si="84"/>
        <v>Jun</v>
      </c>
      <c r="E899" s="22">
        <f t="shared" ref="E899:E962" si="88">YEAR(C899)</f>
        <v>2020</v>
      </c>
      <c r="F899" s="19">
        <f t="shared" si="85"/>
        <v>44009.208333333328</v>
      </c>
      <c r="G899" s="17" t="str">
        <f t="shared" si="86"/>
        <v>Jun</v>
      </c>
      <c r="H899" s="17">
        <f t="shared" ref="H899:H962" si="89">YEAR(F899)</f>
        <v>2020</v>
      </c>
      <c r="I899" t="s">
        <v>12</v>
      </c>
      <c r="J899" t="s">
        <v>2043</v>
      </c>
    </row>
    <row r="900" spans="1:10" x14ac:dyDescent="0.3">
      <c r="A900">
        <v>1576476000</v>
      </c>
      <c r="B900">
        <v>1576994400</v>
      </c>
      <c r="C900" s="15">
        <f t="shared" si="87"/>
        <v>44239.25</v>
      </c>
      <c r="D900" s="22" t="str">
        <f t="shared" si="84"/>
        <v>Feb</v>
      </c>
      <c r="E900" s="22">
        <f t="shared" si="88"/>
        <v>2021</v>
      </c>
      <c r="F900" s="19">
        <f t="shared" si="85"/>
        <v>44245.25</v>
      </c>
      <c r="G900" s="17" t="str">
        <f t="shared" si="86"/>
        <v>Feb</v>
      </c>
      <c r="H900" s="17">
        <f t="shared" si="89"/>
        <v>2021</v>
      </c>
      <c r="I900" t="s">
        <v>12</v>
      </c>
      <c r="J900" t="s">
        <v>2045</v>
      </c>
    </row>
    <row r="901" spans="1:10" x14ac:dyDescent="0.3">
      <c r="A901">
        <v>1381122000</v>
      </c>
      <c r="B901">
        <v>1382677200</v>
      </c>
      <c r="C901" s="15">
        <f t="shared" si="87"/>
        <v>41978.208333333336</v>
      </c>
      <c r="D901" s="22" t="str">
        <f t="shared" si="84"/>
        <v>Dec</v>
      </c>
      <c r="E901" s="22">
        <f t="shared" si="88"/>
        <v>2014</v>
      </c>
      <c r="F901" s="19">
        <f t="shared" si="85"/>
        <v>41996.208333333336</v>
      </c>
      <c r="G901" s="17" t="str">
        <f t="shared" si="86"/>
        <v>Dec</v>
      </c>
      <c r="H901" s="17">
        <f t="shared" si="89"/>
        <v>2014</v>
      </c>
      <c r="I901" t="s">
        <v>18</v>
      </c>
      <c r="J901" t="s">
        <v>2039</v>
      </c>
    </row>
    <row r="902" spans="1:10" x14ac:dyDescent="0.3">
      <c r="A902">
        <v>1411102800</v>
      </c>
      <c r="B902">
        <v>1411189200</v>
      </c>
      <c r="C902" s="15">
        <f t="shared" si="87"/>
        <v>42325.208333333336</v>
      </c>
      <c r="D902" s="22" t="str">
        <f t="shared" si="84"/>
        <v>Nov</v>
      </c>
      <c r="E902" s="22">
        <f t="shared" si="88"/>
        <v>2015</v>
      </c>
      <c r="F902" s="19">
        <f t="shared" si="85"/>
        <v>42326.208333333336</v>
      </c>
      <c r="G902" s="17" t="str">
        <f t="shared" si="86"/>
        <v>Nov</v>
      </c>
      <c r="H902" s="17">
        <f t="shared" si="89"/>
        <v>2015</v>
      </c>
      <c r="I902" t="s">
        <v>12</v>
      </c>
      <c r="J902" t="s">
        <v>2041</v>
      </c>
    </row>
    <row r="903" spans="1:10" x14ac:dyDescent="0.3">
      <c r="A903">
        <v>1531803600</v>
      </c>
      <c r="B903">
        <v>1534654800</v>
      </c>
      <c r="C903" s="15">
        <f t="shared" si="87"/>
        <v>43722.208333333328</v>
      </c>
      <c r="D903" s="22" t="str">
        <f t="shared" si="84"/>
        <v>Sep</v>
      </c>
      <c r="E903" s="22">
        <f t="shared" si="88"/>
        <v>2019</v>
      </c>
      <c r="F903" s="19">
        <f t="shared" si="85"/>
        <v>43755.208333333328</v>
      </c>
      <c r="G903" s="17" t="str">
        <f t="shared" si="86"/>
        <v>Oct</v>
      </c>
      <c r="H903" s="17">
        <f t="shared" si="89"/>
        <v>2019</v>
      </c>
      <c r="I903" t="s">
        <v>18</v>
      </c>
      <c r="J903" t="s">
        <v>2039</v>
      </c>
    </row>
    <row r="904" spans="1:10" x14ac:dyDescent="0.3">
      <c r="A904">
        <v>1454133600</v>
      </c>
      <c r="B904">
        <v>1457762400</v>
      </c>
      <c r="C904" s="15">
        <f t="shared" si="87"/>
        <v>42823.25</v>
      </c>
      <c r="D904" s="22" t="str">
        <f t="shared" si="84"/>
        <v>Mar</v>
      </c>
      <c r="E904" s="22">
        <f t="shared" si="88"/>
        <v>2017</v>
      </c>
      <c r="F904" s="19">
        <f t="shared" si="85"/>
        <v>42865.25</v>
      </c>
      <c r="G904" s="17" t="str">
        <f t="shared" si="86"/>
        <v>May</v>
      </c>
      <c r="H904" s="17">
        <f t="shared" si="89"/>
        <v>2017</v>
      </c>
      <c r="I904" t="s">
        <v>18</v>
      </c>
      <c r="J904" t="s">
        <v>2041</v>
      </c>
    </row>
    <row r="905" spans="1:10" x14ac:dyDescent="0.3">
      <c r="A905">
        <v>1336194000</v>
      </c>
      <c r="B905">
        <v>1337490000</v>
      </c>
      <c r="C905" s="15">
        <f t="shared" si="87"/>
        <v>41458.208333333336</v>
      </c>
      <c r="D905" s="22" t="str">
        <f t="shared" si="84"/>
        <v>Jul</v>
      </c>
      <c r="E905" s="22">
        <f t="shared" si="88"/>
        <v>2013</v>
      </c>
      <c r="F905" s="19">
        <f t="shared" si="85"/>
        <v>41473.208333333336</v>
      </c>
      <c r="G905" s="17" t="str">
        <f t="shared" si="86"/>
        <v>Jul</v>
      </c>
      <c r="H905" s="17">
        <f t="shared" si="89"/>
        <v>2013</v>
      </c>
      <c r="I905" t="s">
        <v>45</v>
      </c>
      <c r="J905" t="s">
        <v>2051</v>
      </c>
    </row>
    <row r="906" spans="1:10" x14ac:dyDescent="0.3">
      <c r="A906">
        <v>1349326800</v>
      </c>
      <c r="B906">
        <v>1349672400</v>
      </c>
      <c r="C906" s="15">
        <f t="shared" si="87"/>
        <v>41610.208333333336</v>
      </c>
      <c r="D906" s="22" t="str">
        <f t="shared" si="84"/>
        <v>Dec</v>
      </c>
      <c r="E906" s="22">
        <f t="shared" si="88"/>
        <v>2013</v>
      </c>
      <c r="F906" s="19">
        <f t="shared" si="85"/>
        <v>41614.208333333336</v>
      </c>
      <c r="G906" s="17" t="str">
        <f t="shared" si="86"/>
        <v>Dec</v>
      </c>
      <c r="H906" s="17">
        <f t="shared" si="89"/>
        <v>2013</v>
      </c>
      <c r="I906" t="s">
        <v>12</v>
      </c>
      <c r="J906" t="s">
        <v>2051</v>
      </c>
    </row>
    <row r="907" spans="1:10" x14ac:dyDescent="0.3">
      <c r="A907">
        <v>1379566800</v>
      </c>
      <c r="B907">
        <v>1379826000</v>
      </c>
      <c r="C907" s="15">
        <f t="shared" si="87"/>
        <v>41960.208333333336</v>
      </c>
      <c r="D907" s="22" t="str">
        <f t="shared" si="84"/>
        <v>Nov</v>
      </c>
      <c r="E907" s="22">
        <f t="shared" si="88"/>
        <v>2014</v>
      </c>
      <c r="F907" s="19">
        <f t="shared" si="85"/>
        <v>41963.208333333336</v>
      </c>
      <c r="G907" s="17" t="str">
        <f t="shared" si="86"/>
        <v>Nov</v>
      </c>
      <c r="H907" s="17">
        <f t="shared" si="89"/>
        <v>2014</v>
      </c>
      <c r="I907" t="s">
        <v>18</v>
      </c>
      <c r="J907" t="s">
        <v>2043</v>
      </c>
    </row>
    <row r="908" spans="1:10" x14ac:dyDescent="0.3">
      <c r="A908">
        <v>1494651600</v>
      </c>
      <c r="B908">
        <v>1497762000</v>
      </c>
      <c r="C908" s="15">
        <f t="shared" si="87"/>
        <v>43292.208333333328</v>
      </c>
      <c r="D908" s="22" t="str">
        <f t="shared" si="84"/>
        <v>Jul</v>
      </c>
      <c r="E908" s="22">
        <f t="shared" si="88"/>
        <v>2018</v>
      </c>
      <c r="F908" s="19">
        <f t="shared" si="85"/>
        <v>43328.208333333328</v>
      </c>
      <c r="G908" s="17" t="str">
        <f t="shared" si="86"/>
        <v>Aug</v>
      </c>
      <c r="H908" s="17">
        <f t="shared" si="89"/>
        <v>2018</v>
      </c>
      <c r="I908" t="s">
        <v>18</v>
      </c>
      <c r="J908" t="s">
        <v>2045</v>
      </c>
    </row>
    <row r="909" spans="1:10" x14ac:dyDescent="0.3">
      <c r="A909">
        <v>1303880400</v>
      </c>
      <c r="B909">
        <v>1304485200</v>
      </c>
      <c r="C909" s="15">
        <f t="shared" si="87"/>
        <v>41084.208333333336</v>
      </c>
      <c r="D909" s="22" t="str">
        <f t="shared" si="84"/>
        <v>Jun</v>
      </c>
      <c r="E909" s="22">
        <f t="shared" si="88"/>
        <v>2012</v>
      </c>
      <c r="F909" s="19">
        <f t="shared" si="85"/>
        <v>41091.208333333336</v>
      </c>
      <c r="G909" s="17" t="str">
        <f t="shared" si="86"/>
        <v>Jul</v>
      </c>
      <c r="H909" s="17">
        <f t="shared" si="89"/>
        <v>2012</v>
      </c>
      <c r="I909" t="s">
        <v>12</v>
      </c>
      <c r="J909" t="s">
        <v>2043</v>
      </c>
    </row>
    <row r="910" spans="1:10" x14ac:dyDescent="0.3">
      <c r="A910">
        <v>1335934800</v>
      </c>
      <c r="B910">
        <v>1336885200</v>
      </c>
      <c r="C910" s="15">
        <f t="shared" si="87"/>
        <v>41455.208333333336</v>
      </c>
      <c r="D910" s="22" t="str">
        <f t="shared" si="84"/>
        <v>Jun</v>
      </c>
      <c r="E910" s="22">
        <f t="shared" si="88"/>
        <v>2013</v>
      </c>
      <c r="F910" s="19">
        <f t="shared" si="85"/>
        <v>41466.208333333336</v>
      </c>
      <c r="G910" s="17" t="str">
        <f t="shared" si="86"/>
        <v>Jul</v>
      </c>
      <c r="H910" s="17">
        <f t="shared" si="89"/>
        <v>2013</v>
      </c>
      <c r="I910" t="s">
        <v>18</v>
      </c>
      <c r="J910" t="s">
        <v>2054</v>
      </c>
    </row>
    <row r="911" spans="1:10" x14ac:dyDescent="0.3">
      <c r="A911">
        <v>1528088400</v>
      </c>
      <c r="B911">
        <v>1530421200</v>
      </c>
      <c r="C911" s="15">
        <f t="shared" si="87"/>
        <v>43679.208333333328</v>
      </c>
      <c r="D911" s="22" t="str">
        <f t="shared" si="84"/>
        <v>Aug</v>
      </c>
      <c r="E911" s="22">
        <f t="shared" si="88"/>
        <v>2019</v>
      </c>
      <c r="F911" s="19">
        <f t="shared" si="85"/>
        <v>43706.208333333328</v>
      </c>
      <c r="G911" s="17" t="str">
        <f t="shared" si="86"/>
        <v>Aug</v>
      </c>
      <c r="H911" s="17">
        <f t="shared" si="89"/>
        <v>2019</v>
      </c>
      <c r="I911" t="s">
        <v>18</v>
      </c>
      <c r="J911" t="s">
        <v>2043</v>
      </c>
    </row>
    <row r="912" spans="1:10" x14ac:dyDescent="0.3">
      <c r="A912">
        <v>1421906400</v>
      </c>
      <c r="B912">
        <v>1421992800</v>
      </c>
      <c r="C912" s="15">
        <f t="shared" si="87"/>
        <v>42450.25</v>
      </c>
      <c r="D912" s="22" t="str">
        <f t="shared" si="84"/>
        <v>Mar</v>
      </c>
      <c r="E912" s="22">
        <f t="shared" si="88"/>
        <v>2016</v>
      </c>
      <c r="F912" s="19">
        <f t="shared" si="85"/>
        <v>42451.25</v>
      </c>
      <c r="G912" s="17" t="str">
        <f t="shared" si="86"/>
        <v>Mar</v>
      </c>
      <c r="H912" s="17">
        <f t="shared" si="89"/>
        <v>2016</v>
      </c>
      <c r="I912" t="s">
        <v>72</v>
      </c>
      <c r="J912" t="s">
        <v>2043</v>
      </c>
    </row>
    <row r="913" spans="1:10" x14ac:dyDescent="0.3">
      <c r="A913">
        <v>1568005200</v>
      </c>
      <c r="B913">
        <v>1568178000</v>
      </c>
      <c r="C913" s="15">
        <f t="shared" si="87"/>
        <v>44141.208333333328</v>
      </c>
      <c r="D913" s="22" t="str">
        <f t="shared" si="84"/>
        <v>Nov</v>
      </c>
      <c r="E913" s="22">
        <f t="shared" si="88"/>
        <v>2020</v>
      </c>
      <c r="F913" s="19">
        <f t="shared" si="85"/>
        <v>44143.208333333328</v>
      </c>
      <c r="G913" s="17" t="str">
        <f t="shared" si="86"/>
        <v>Nov</v>
      </c>
      <c r="H913" s="17">
        <f t="shared" si="89"/>
        <v>2020</v>
      </c>
      <c r="I913" t="s">
        <v>18</v>
      </c>
      <c r="J913" t="s">
        <v>2041</v>
      </c>
    </row>
    <row r="914" spans="1:10" x14ac:dyDescent="0.3">
      <c r="A914">
        <v>1346821200</v>
      </c>
      <c r="B914">
        <v>1347944400</v>
      </c>
      <c r="C914" s="15">
        <f t="shared" si="87"/>
        <v>41581.208333333336</v>
      </c>
      <c r="D914" s="22" t="str">
        <f t="shared" si="84"/>
        <v>Nov</v>
      </c>
      <c r="E914" s="22">
        <f t="shared" si="88"/>
        <v>2013</v>
      </c>
      <c r="F914" s="19">
        <f t="shared" si="85"/>
        <v>41594.208333333336</v>
      </c>
      <c r="G914" s="17" t="str">
        <f t="shared" si="86"/>
        <v>Nov</v>
      </c>
      <c r="H914" s="17">
        <f t="shared" si="89"/>
        <v>2013</v>
      </c>
      <c r="I914" t="s">
        <v>18</v>
      </c>
      <c r="J914" t="s">
        <v>2045</v>
      </c>
    </row>
    <row r="915" spans="1:10" x14ac:dyDescent="0.3">
      <c r="A915">
        <v>1557637200</v>
      </c>
      <c r="B915">
        <v>1558760400</v>
      </c>
      <c r="C915" s="15">
        <f t="shared" si="87"/>
        <v>44021.208333333328</v>
      </c>
      <c r="D915" s="22" t="str">
        <f t="shared" si="84"/>
        <v>Jul</v>
      </c>
      <c r="E915" s="22">
        <f t="shared" si="88"/>
        <v>2020</v>
      </c>
      <c r="F915" s="19">
        <f t="shared" si="85"/>
        <v>44034.208333333328</v>
      </c>
      <c r="G915" s="17" t="str">
        <f t="shared" si="86"/>
        <v>Jul</v>
      </c>
      <c r="H915" s="17">
        <f t="shared" si="89"/>
        <v>2020</v>
      </c>
      <c r="I915" t="s">
        <v>12</v>
      </c>
      <c r="J915" t="s">
        <v>2045</v>
      </c>
    </row>
    <row r="916" spans="1:10" x14ac:dyDescent="0.3">
      <c r="A916">
        <v>1375592400</v>
      </c>
      <c r="B916">
        <v>1376629200</v>
      </c>
      <c r="C916" s="15">
        <f t="shared" si="87"/>
        <v>41914.208333333336</v>
      </c>
      <c r="D916" s="22" t="str">
        <f t="shared" si="84"/>
        <v>Oct</v>
      </c>
      <c r="E916" s="22">
        <f t="shared" si="88"/>
        <v>2014</v>
      </c>
      <c r="F916" s="19">
        <f t="shared" si="85"/>
        <v>41926.208333333336</v>
      </c>
      <c r="G916" s="17" t="str">
        <f t="shared" si="86"/>
        <v>Oct</v>
      </c>
      <c r="H916" s="17">
        <f t="shared" si="89"/>
        <v>2014</v>
      </c>
      <c r="I916" t="s">
        <v>12</v>
      </c>
      <c r="J916" t="s">
        <v>2043</v>
      </c>
    </row>
    <row r="917" spans="1:10" x14ac:dyDescent="0.3">
      <c r="A917">
        <v>1503982800</v>
      </c>
      <c r="B917">
        <v>1504760400</v>
      </c>
      <c r="C917" s="15">
        <f t="shared" si="87"/>
        <v>43400.208333333328</v>
      </c>
      <c r="D917" s="22" t="str">
        <f t="shared" si="84"/>
        <v>Oct</v>
      </c>
      <c r="E917" s="22">
        <f t="shared" si="88"/>
        <v>2018</v>
      </c>
      <c r="F917" s="19">
        <f t="shared" si="85"/>
        <v>43409.208333333328</v>
      </c>
      <c r="G917" s="17" t="str">
        <f t="shared" si="86"/>
        <v>Nov</v>
      </c>
      <c r="H917" s="17">
        <f t="shared" si="89"/>
        <v>2018</v>
      </c>
      <c r="I917" t="s">
        <v>18</v>
      </c>
      <c r="J917" t="s">
        <v>2045</v>
      </c>
    </row>
    <row r="918" spans="1:10" x14ac:dyDescent="0.3">
      <c r="A918">
        <v>1418882400</v>
      </c>
      <c r="B918">
        <v>1419660000</v>
      </c>
      <c r="C918" s="15">
        <f t="shared" si="87"/>
        <v>42415.25</v>
      </c>
      <c r="D918" s="22" t="str">
        <f t="shared" si="84"/>
        <v>Feb</v>
      </c>
      <c r="E918" s="22">
        <f t="shared" si="88"/>
        <v>2016</v>
      </c>
      <c r="F918" s="19">
        <f t="shared" si="85"/>
        <v>42424.25</v>
      </c>
      <c r="G918" s="17" t="str">
        <f t="shared" si="86"/>
        <v>Feb</v>
      </c>
      <c r="H918" s="17">
        <f t="shared" si="89"/>
        <v>2016</v>
      </c>
      <c r="I918" t="s">
        <v>12</v>
      </c>
      <c r="J918" t="s">
        <v>2058</v>
      </c>
    </row>
    <row r="919" spans="1:10" x14ac:dyDescent="0.3">
      <c r="A919">
        <v>1309237200</v>
      </c>
      <c r="B919">
        <v>1311310800</v>
      </c>
      <c r="C919" s="15">
        <f t="shared" si="87"/>
        <v>41146.208333333336</v>
      </c>
      <c r="D919" s="22" t="str">
        <f t="shared" si="84"/>
        <v>Aug</v>
      </c>
      <c r="E919" s="22">
        <f t="shared" si="88"/>
        <v>2012</v>
      </c>
      <c r="F919" s="19">
        <f t="shared" si="85"/>
        <v>41170.208333333336</v>
      </c>
      <c r="G919" s="17" t="str">
        <f t="shared" si="86"/>
        <v>Sep</v>
      </c>
      <c r="H919" s="17">
        <f t="shared" si="89"/>
        <v>2012</v>
      </c>
      <c r="I919" t="s">
        <v>45</v>
      </c>
      <c r="J919" t="s">
        <v>2045</v>
      </c>
    </row>
    <row r="920" spans="1:10" x14ac:dyDescent="0.3">
      <c r="A920">
        <v>1343365200</v>
      </c>
      <c r="B920">
        <v>1344315600</v>
      </c>
      <c r="C920" s="15">
        <f t="shared" si="87"/>
        <v>41541.208333333336</v>
      </c>
      <c r="D920" s="22" t="str">
        <f t="shared" si="84"/>
        <v>Sep</v>
      </c>
      <c r="E920" s="22">
        <f t="shared" si="88"/>
        <v>2013</v>
      </c>
      <c r="F920" s="19">
        <f t="shared" si="85"/>
        <v>41552.208333333336</v>
      </c>
      <c r="G920" s="17" t="str">
        <f t="shared" si="86"/>
        <v>Oct</v>
      </c>
      <c r="H920" s="17">
        <f t="shared" si="89"/>
        <v>2013</v>
      </c>
      <c r="I920" t="s">
        <v>18</v>
      </c>
      <c r="J920" t="s">
        <v>2051</v>
      </c>
    </row>
    <row r="921" spans="1:10" x14ac:dyDescent="0.3">
      <c r="A921">
        <v>1507957200</v>
      </c>
      <c r="B921">
        <v>1510725600</v>
      </c>
      <c r="C921" s="15">
        <f t="shared" si="87"/>
        <v>43446.208333333328</v>
      </c>
      <c r="D921" s="22" t="str">
        <f t="shared" si="84"/>
        <v>Dec</v>
      </c>
      <c r="E921" s="22">
        <f t="shared" si="88"/>
        <v>2018</v>
      </c>
      <c r="F921" s="19">
        <f t="shared" si="85"/>
        <v>43478.25</v>
      </c>
      <c r="G921" s="17" t="str">
        <f t="shared" si="86"/>
        <v>Jan</v>
      </c>
      <c r="H921" s="17">
        <f t="shared" si="89"/>
        <v>2019</v>
      </c>
      <c r="I921" t="s">
        <v>12</v>
      </c>
      <c r="J921" t="s">
        <v>2043</v>
      </c>
    </row>
    <row r="922" spans="1:10" x14ac:dyDescent="0.3">
      <c r="A922">
        <v>1549519200</v>
      </c>
      <c r="B922">
        <v>1551247200</v>
      </c>
      <c r="C922" s="15">
        <f t="shared" si="87"/>
        <v>43927.25</v>
      </c>
      <c r="D922" s="22" t="str">
        <f t="shared" si="84"/>
        <v>Apr</v>
      </c>
      <c r="E922" s="22">
        <f t="shared" si="88"/>
        <v>2020</v>
      </c>
      <c r="F922" s="19">
        <f t="shared" si="85"/>
        <v>43947.25</v>
      </c>
      <c r="G922" s="17" t="str">
        <f t="shared" si="86"/>
        <v>Apr</v>
      </c>
      <c r="H922" s="17">
        <f t="shared" si="89"/>
        <v>2020</v>
      </c>
      <c r="I922" t="s">
        <v>18</v>
      </c>
      <c r="J922" t="s">
        <v>2045</v>
      </c>
    </row>
    <row r="923" spans="1:10" x14ac:dyDescent="0.3">
      <c r="A923">
        <v>1329026400</v>
      </c>
      <c r="B923">
        <v>1330236000</v>
      </c>
      <c r="C923" s="15">
        <f t="shared" si="87"/>
        <v>41375.25</v>
      </c>
      <c r="D923" s="22" t="str">
        <f t="shared" si="84"/>
        <v>Apr</v>
      </c>
      <c r="E923" s="22">
        <f t="shared" si="88"/>
        <v>2013</v>
      </c>
      <c r="F923" s="19">
        <f t="shared" si="85"/>
        <v>41389.25</v>
      </c>
      <c r="G923" s="17" t="str">
        <f t="shared" si="86"/>
        <v>Apr</v>
      </c>
      <c r="H923" s="17">
        <f t="shared" si="89"/>
        <v>2013</v>
      </c>
      <c r="I923" t="s">
        <v>12</v>
      </c>
      <c r="J923" t="s">
        <v>2041</v>
      </c>
    </row>
    <row r="924" spans="1:10" x14ac:dyDescent="0.3">
      <c r="A924">
        <v>1544335200</v>
      </c>
      <c r="B924">
        <v>1545112800</v>
      </c>
      <c r="C924" s="15">
        <f t="shared" si="87"/>
        <v>43867.25</v>
      </c>
      <c r="D924" s="22" t="str">
        <f t="shared" si="84"/>
        <v>Feb</v>
      </c>
      <c r="E924" s="22">
        <f t="shared" si="88"/>
        <v>2020</v>
      </c>
      <c r="F924" s="19">
        <f t="shared" si="85"/>
        <v>43876.25</v>
      </c>
      <c r="G924" s="17" t="str">
        <f t="shared" si="86"/>
        <v>Feb</v>
      </c>
      <c r="H924" s="17">
        <f t="shared" si="89"/>
        <v>2020</v>
      </c>
      <c r="I924" t="s">
        <v>18</v>
      </c>
      <c r="J924" t="s">
        <v>2039</v>
      </c>
    </row>
    <row r="925" spans="1:10" x14ac:dyDescent="0.3">
      <c r="A925">
        <v>1279083600</v>
      </c>
      <c r="B925">
        <v>1279170000</v>
      </c>
      <c r="C925" s="15">
        <f t="shared" si="87"/>
        <v>40797.208333333336</v>
      </c>
      <c r="D925" s="22" t="str">
        <f t="shared" si="84"/>
        <v>Sep</v>
      </c>
      <c r="E925" s="22">
        <f t="shared" si="88"/>
        <v>2011</v>
      </c>
      <c r="F925" s="19">
        <f t="shared" si="85"/>
        <v>40798.208333333336</v>
      </c>
      <c r="G925" s="17" t="str">
        <f t="shared" si="86"/>
        <v>Sep</v>
      </c>
      <c r="H925" s="17">
        <f t="shared" si="89"/>
        <v>2011</v>
      </c>
      <c r="I925" t="s">
        <v>18</v>
      </c>
      <c r="J925" t="s">
        <v>2043</v>
      </c>
    </row>
    <row r="926" spans="1:10" x14ac:dyDescent="0.3">
      <c r="A926">
        <v>1572498000</v>
      </c>
      <c r="B926">
        <v>1573452000</v>
      </c>
      <c r="C926" s="15">
        <f t="shared" si="87"/>
        <v>44193.208333333328</v>
      </c>
      <c r="D926" s="22" t="str">
        <f t="shared" si="84"/>
        <v>Dec</v>
      </c>
      <c r="E926" s="22">
        <f t="shared" si="88"/>
        <v>2020</v>
      </c>
      <c r="F926" s="19">
        <f t="shared" si="85"/>
        <v>44204.25</v>
      </c>
      <c r="G926" s="17" t="str">
        <f t="shared" si="86"/>
        <v>Jan</v>
      </c>
      <c r="H926" s="17">
        <f t="shared" si="89"/>
        <v>2021</v>
      </c>
      <c r="I926" t="s">
        <v>18</v>
      </c>
      <c r="J926" t="s">
        <v>2043</v>
      </c>
    </row>
    <row r="927" spans="1:10" x14ac:dyDescent="0.3">
      <c r="A927">
        <v>1506056400</v>
      </c>
      <c r="B927">
        <v>1507093200</v>
      </c>
      <c r="C927" s="15">
        <f t="shared" si="87"/>
        <v>43424.208333333328</v>
      </c>
      <c r="D927" s="22" t="str">
        <f t="shared" si="84"/>
        <v>Nov</v>
      </c>
      <c r="E927" s="22">
        <f t="shared" si="88"/>
        <v>2018</v>
      </c>
      <c r="F927" s="19">
        <f t="shared" si="85"/>
        <v>43436.208333333328</v>
      </c>
      <c r="G927" s="17" t="str">
        <f t="shared" si="86"/>
        <v>Dec</v>
      </c>
      <c r="H927" s="17">
        <f t="shared" si="89"/>
        <v>2018</v>
      </c>
      <c r="I927" t="s">
        <v>18</v>
      </c>
      <c r="J927" t="s">
        <v>2043</v>
      </c>
    </row>
    <row r="928" spans="1:10" x14ac:dyDescent="0.3">
      <c r="A928">
        <v>1463029200</v>
      </c>
      <c r="B928">
        <v>1463374800</v>
      </c>
      <c r="C928" s="15">
        <f t="shared" si="87"/>
        <v>42926.208333333328</v>
      </c>
      <c r="D928" s="22" t="str">
        <f t="shared" si="84"/>
        <v>Jul</v>
      </c>
      <c r="E928" s="22">
        <f t="shared" si="88"/>
        <v>2017</v>
      </c>
      <c r="F928" s="19">
        <f t="shared" si="85"/>
        <v>42930.208333333328</v>
      </c>
      <c r="G928" s="17" t="str">
        <f t="shared" si="86"/>
        <v>Jul</v>
      </c>
      <c r="H928" s="17">
        <f t="shared" si="89"/>
        <v>2017</v>
      </c>
      <c r="I928" t="s">
        <v>12</v>
      </c>
      <c r="J928" t="s">
        <v>2037</v>
      </c>
    </row>
    <row r="929" spans="1:10" x14ac:dyDescent="0.3">
      <c r="A929">
        <v>1342069200</v>
      </c>
      <c r="B929">
        <v>1344574800</v>
      </c>
      <c r="C929" s="15">
        <f t="shared" si="87"/>
        <v>41526.208333333336</v>
      </c>
      <c r="D929" s="22" t="str">
        <f t="shared" si="84"/>
        <v>Sep</v>
      </c>
      <c r="E929" s="22">
        <f t="shared" si="88"/>
        <v>2013</v>
      </c>
      <c r="F929" s="19">
        <f t="shared" si="85"/>
        <v>41555.208333333336</v>
      </c>
      <c r="G929" s="17" t="str">
        <f t="shared" si="86"/>
        <v>Oct</v>
      </c>
      <c r="H929" s="17">
        <f t="shared" si="89"/>
        <v>2013</v>
      </c>
      <c r="I929" t="s">
        <v>12</v>
      </c>
      <c r="J929" t="s">
        <v>2043</v>
      </c>
    </row>
    <row r="930" spans="1:10" x14ac:dyDescent="0.3">
      <c r="A930">
        <v>1388296800</v>
      </c>
      <c r="B930">
        <v>1389074400</v>
      </c>
      <c r="C930" s="15">
        <f t="shared" si="87"/>
        <v>42061.25</v>
      </c>
      <c r="D930" s="22" t="str">
        <f t="shared" si="84"/>
        <v>Feb</v>
      </c>
      <c r="E930" s="22">
        <f t="shared" si="88"/>
        <v>2015</v>
      </c>
      <c r="F930" s="19">
        <f t="shared" si="85"/>
        <v>42070.25</v>
      </c>
      <c r="G930" s="17" t="str">
        <f t="shared" si="86"/>
        <v>Mar</v>
      </c>
      <c r="H930" s="17">
        <f t="shared" si="89"/>
        <v>2015</v>
      </c>
      <c r="I930" t="s">
        <v>18</v>
      </c>
      <c r="J930" t="s">
        <v>2041</v>
      </c>
    </row>
    <row r="931" spans="1:10" x14ac:dyDescent="0.3">
      <c r="A931">
        <v>1493787600</v>
      </c>
      <c r="B931">
        <v>1494997200</v>
      </c>
      <c r="C931" s="15">
        <f t="shared" si="87"/>
        <v>43282.208333333328</v>
      </c>
      <c r="D931" s="22" t="str">
        <f t="shared" si="84"/>
        <v>Jul</v>
      </c>
      <c r="E931" s="22">
        <f t="shared" si="88"/>
        <v>2018</v>
      </c>
      <c r="F931" s="19">
        <f t="shared" si="85"/>
        <v>43296.208333333328</v>
      </c>
      <c r="G931" s="17" t="str">
        <f t="shared" si="86"/>
        <v>Jul</v>
      </c>
      <c r="H931" s="17">
        <f t="shared" si="89"/>
        <v>2018</v>
      </c>
      <c r="I931" t="s">
        <v>18</v>
      </c>
      <c r="J931" t="s">
        <v>2043</v>
      </c>
    </row>
    <row r="932" spans="1:10" x14ac:dyDescent="0.3">
      <c r="A932">
        <v>1424844000</v>
      </c>
      <c r="B932">
        <v>1425448800</v>
      </c>
      <c r="C932" s="15">
        <f t="shared" si="87"/>
        <v>42484.25</v>
      </c>
      <c r="D932" s="22" t="str">
        <f t="shared" si="84"/>
        <v>Apr</v>
      </c>
      <c r="E932" s="22">
        <f t="shared" si="88"/>
        <v>2016</v>
      </c>
      <c r="F932" s="19">
        <f t="shared" si="85"/>
        <v>42491.25</v>
      </c>
      <c r="G932" s="17" t="str">
        <f t="shared" si="86"/>
        <v>May</v>
      </c>
      <c r="H932" s="17">
        <f t="shared" si="89"/>
        <v>2016</v>
      </c>
      <c r="I932" t="s">
        <v>18</v>
      </c>
      <c r="J932" t="s">
        <v>2043</v>
      </c>
    </row>
    <row r="933" spans="1:10" x14ac:dyDescent="0.3">
      <c r="A933">
        <v>1403931600</v>
      </c>
      <c r="B933">
        <v>1404104400</v>
      </c>
      <c r="C933" s="15">
        <f t="shared" si="87"/>
        <v>42242.208333333336</v>
      </c>
      <c r="D933" s="22" t="str">
        <f t="shared" si="84"/>
        <v>Aug</v>
      </c>
      <c r="E933" s="22">
        <f t="shared" si="88"/>
        <v>2015</v>
      </c>
      <c r="F933" s="19">
        <f t="shared" si="85"/>
        <v>42244.208333333336</v>
      </c>
      <c r="G933" s="17" t="str">
        <f t="shared" si="86"/>
        <v>Aug</v>
      </c>
      <c r="H933" s="17">
        <f t="shared" si="89"/>
        <v>2015</v>
      </c>
      <c r="I933" t="s">
        <v>12</v>
      </c>
      <c r="J933" t="s">
        <v>2043</v>
      </c>
    </row>
    <row r="934" spans="1:10" x14ac:dyDescent="0.3">
      <c r="A934">
        <v>1394514000</v>
      </c>
      <c r="B934">
        <v>1394773200</v>
      </c>
      <c r="C934" s="15">
        <f t="shared" si="87"/>
        <v>42133.208333333336</v>
      </c>
      <c r="D934" s="22" t="str">
        <f t="shared" si="84"/>
        <v>May</v>
      </c>
      <c r="E934" s="22">
        <f t="shared" si="88"/>
        <v>2015</v>
      </c>
      <c r="F934" s="19">
        <f t="shared" si="85"/>
        <v>42136.208333333336</v>
      </c>
      <c r="G934" s="17" t="str">
        <f t="shared" si="86"/>
        <v>May</v>
      </c>
      <c r="H934" s="17">
        <f t="shared" si="89"/>
        <v>2015</v>
      </c>
      <c r="I934" t="s">
        <v>18</v>
      </c>
      <c r="J934" t="s">
        <v>2039</v>
      </c>
    </row>
    <row r="935" spans="1:10" x14ac:dyDescent="0.3">
      <c r="A935">
        <v>1365397200</v>
      </c>
      <c r="B935">
        <v>1366520400</v>
      </c>
      <c r="C935" s="15">
        <f t="shared" si="87"/>
        <v>41796.208333333336</v>
      </c>
      <c r="D935" s="22" t="str">
        <f t="shared" si="84"/>
        <v>Jun</v>
      </c>
      <c r="E935" s="22">
        <f t="shared" si="88"/>
        <v>2014</v>
      </c>
      <c r="F935" s="19">
        <f t="shared" si="85"/>
        <v>41809.208333333336</v>
      </c>
      <c r="G935" s="17" t="str">
        <f t="shared" si="86"/>
        <v>Jun</v>
      </c>
      <c r="H935" s="17">
        <f t="shared" si="89"/>
        <v>2014</v>
      </c>
      <c r="I935" t="s">
        <v>18</v>
      </c>
      <c r="J935" t="s">
        <v>2043</v>
      </c>
    </row>
    <row r="936" spans="1:10" x14ac:dyDescent="0.3">
      <c r="A936">
        <v>1456120800</v>
      </c>
      <c r="B936">
        <v>1456639200</v>
      </c>
      <c r="C936" s="15">
        <f t="shared" si="87"/>
        <v>42846.25</v>
      </c>
      <c r="D936" s="22" t="str">
        <f t="shared" si="84"/>
        <v>Apr</v>
      </c>
      <c r="E936" s="22">
        <f t="shared" si="88"/>
        <v>2017</v>
      </c>
      <c r="F936" s="19">
        <f t="shared" si="85"/>
        <v>42852.25</v>
      </c>
      <c r="G936" s="17" t="str">
        <f t="shared" si="86"/>
        <v>Apr</v>
      </c>
      <c r="H936" s="17">
        <f t="shared" si="89"/>
        <v>2017</v>
      </c>
      <c r="I936" t="s">
        <v>18</v>
      </c>
      <c r="J936" t="s">
        <v>2043</v>
      </c>
    </row>
    <row r="937" spans="1:10" x14ac:dyDescent="0.3">
      <c r="A937">
        <v>1437714000</v>
      </c>
      <c r="B937">
        <v>1438318800</v>
      </c>
      <c r="C937" s="15">
        <f t="shared" si="87"/>
        <v>42633.208333333328</v>
      </c>
      <c r="D937" s="22" t="str">
        <f t="shared" si="84"/>
        <v>Sep</v>
      </c>
      <c r="E937" s="22">
        <f t="shared" si="88"/>
        <v>2016</v>
      </c>
      <c r="F937" s="19">
        <f t="shared" si="85"/>
        <v>42640.208333333328</v>
      </c>
      <c r="G937" s="17" t="str">
        <f t="shared" si="86"/>
        <v>Sep</v>
      </c>
      <c r="H937" s="17">
        <f t="shared" si="89"/>
        <v>2016</v>
      </c>
      <c r="I937" t="s">
        <v>18</v>
      </c>
      <c r="J937" t="s">
        <v>2043</v>
      </c>
    </row>
    <row r="938" spans="1:10" x14ac:dyDescent="0.3">
      <c r="A938">
        <v>1563771600</v>
      </c>
      <c r="B938">
        <v>1564030800</v>
      </c>
      <c r="C938" s="15">
        <f t="shared" si="87"/>
        <v>44092.208333333328</v>
      </c>
      <c r="D938" s="22" t="str">
        <f t="shared" si="84"/>
        <v>Sep</v>
      </c>
      <c r="E938" s="22">
        <f t="shared" si="88"/>
        <v>2020</v>
      </c>
      <c r="F938" s="19">
        <f t="shared" si="85"/>
        <v>44095.208333333328</v>
      </c>
      <c r="G938" s="17" t="str">
        <f t="shared" si="86"/>
        <v>Sep</v>
      </c>
      <c r="H938" s="17">
        <f t="shared" si="89"/>
        <v>2020</v>
      </c>
      <c r="I938" t="s">
        <v>12</v>
      </c>
      <c r="J938" t="s">
        <v>2043</v>
      </c>
    </row>
    <row r="939" spans="1:10" x14ac:dyDescent="0.3">
      <c r="A939">
        <v>1448517600</v>
      </c>
      <c r="B939">
        <v>1449295200</v>
      </c>
      <c r="C939" s="15">
        <f t="shared" si="87"/>
        <v>42758.25</v>
      </c>
      <c r="D939" s="22" t="str">
        <f t="shared" si="84"/>
        <v>Jan</v>
      </c>
      <c r="E939" s="22">
        <f t="shared" si="88"/>
        <v>2017</v>
      </c>
      <c r="F939" s="19">
        <f t="shared" si="85"/>
        <v>42767.25</v>
      </c>
      <c r="G939" s="17" t="str">
        <f t="shared" si="86"/>
        <v>Feb</v>
      </c>
      <c r="H939" s="17">
        <f t="shared" si="89"/>
        <v>2017</v>
      </c>
      <c r="I939" t="s">
        <v>72</v>
      </c>
      <c r="J939" t="s">
        <v>2045</v>
      </c>
    </row>
    <row r="940" spans="1:10" x14ac:dyDescent="0.3">
      <c r="A940">
        <v>1528779600</v>
      </c>
      <c r="B940">
        <v>1531890000</v>
      </c>
      <c r="C940" s="15">
        <f t="shared" si="87"/>
        <v>43687.208333333328</v>
      </c>
      <c r="D940" s="22" t="str">
        <f t="shared" si="84"/>
        <v>Aug</v>
      </c>
      <c r="E940" s="22">
        <f t="shared" si="88"/>
        <v>2019</v>
      </c>
      <c r="F940" s="19">
        <f t="shared" si="85"/>
        <v>43723.208333333328</v>
      </c>
      <c r="G940" s="17" t="str">
        <f t="shared" si="86"/>
        <v>Sep</v>
      </c>
      <c r="H940" s="17">
        <f t="shared" si="89"/>
        <v>2019</v>
      </c>
      <c r="I940" t="s">
        <v>18</v>
      </c>
      <c r="J940" t="s">
        <v>2051</v>
      </c>
    </row>
    <row r="941" spans="1:10" x14ac:dyDescent="0.3">
      <c r="A941">
        <v>1304744400</v>
      </c>
      <c r="B941">
        <v>1306213200</v>
      </c>
      <c r="C941" s="15">
        <f t="shared" si="87"/>
        <v>41094.208333333336</v>
      </c>
      <c r="D941" s="22" t="str">
        <f t="shared" si="84"/>
        <v>Jul</v>
      </c>
      <c r="E941" s="22">
        <f t="shared" si="88"/>
        <v>2012</v>
      </c>
      <c r="F941" s="19">
        <f t="shared" si="85"/>
        <v>41111.208333333336</v>
      </c>
      <c r="G941" s="17" t="str">
        <f t="shared" si="86"/>
        <v>Jul</v>
      </c>
      <c r="H941" s="17">
        <f t="shared" si="89"/>
        <v>2012</v>
      </c>
      <c r="I941" t="s">
        <v>12</v>
      </c>
      <c r="J941" t="s">
        <v>2054</v>
      </c>
    </row>
    <row r="942" spans="1:10" x14ac:dyDescent="0.3">
      <c r="A942">
        <v>1354341600</v>
      </c>
      <c r="B942">
        <v>1356242400</v>
      </c>
      <c r="C942" s="15">
        <f t="shared" si="87"/>
        <v>41668.25</v>
      </c>
      <c r="D942" s="22" t="str">
        <f t="shared" si="84"/>
        <v>Jan</v>
      </c>
      <c r="E942" s="22">
        <f t="shared" si="88"/>
        <v>2014</v>
      </c>
      <c r="F942" s="19">
        <f t="shared" si="85"/>
        <v>41690.25</v>
      </c>
      <c r="G942" s="17" t="str">
        <f t="shared" si="86"/>
        <v>Feb</v>
      </c>
      <c r="H942" s="17">
        <f t="shared" si="89"/>
        <v>2014</v>
      </c>
      <c r="I942" t="s">
        <v>45</v>
      </c>
      <c r="J942" t="s">
        <v>2041</v>
      </c>
    </row>
    <row r="943" spans="1:10" x14ac:dyDescent="0.3">
      <c r="A943">
        <v>1294552800</v>
      </c>
      <c r="B943">
        <v>1297576800</v>
      </c>
      <c r="C943" s="15">
        <f t="shared" si="87"/>
        <v>40976.25</v>
      </c>
      <c r="D943" s="22" t="str">
        <f t="shared" si="84"/>
        <v>Mar</v>
      </c>
      <c r="E943" s="22">
        <f t="shared" si="88"/>
        <v>2012</v>
      </c>
      <c r="F943" s="19">
        <f t="shared" si="85"/>
        <v>41011.25</v>
      </c>
      <c r="G943" s="17" t="str">
        <f t="shared" si="86"/>
        <v>Apr</v>
      </c>
      <c r="H943" s="17">
        <f t="shared" si="89"/>
        <v>2012</v>
      </c>
      <c r="I943" t="s">
        <v>12</v>
      </c>
      <c r="J943" t="s">
        <v>2043</v>
      </c>
    </row>
    <row r="944" spans="1:10" x14ac:dyDescent="0.3">
      <c r="A944">
        <v>1295935200</v>
      </c>
      <c r="B944">
        <v>1296194400</v>
      </c>
      <c r="C944" s="15">
        <f t="shared" si="87"/>
        <v>40992.25</v>
      </c>
      <c r="D944" s="22" t="str">
        <f t="shared" si="84"/>
        <v>Mar</v>
      </c>
      <c r="E944" s="22">
        <f t="shared" si="88"/>
        <v>2012</v>
      </c>
      <c r="F944" s="19">
        <f t="shared" si="85"/>
        <v>40995.25</v>
      </c>
      <c r="G944" s="17" t="str">
        <f t="shared" si="86"/>
        <v>Mar</v>
      </c>
      <c r="H944" s="17">
        <f t="shared" si="89"/>
        <v>2012</v>
      </c>
      <c r="I944" t="s">
        <v>12</v>
      </c>
      <c r="J944" t="s">
        <v>2043</v>
      </c>
    </row>
    <row r="945" spans="1:10" x14ac:dyDescent="0.3">
      <c r="A945">
        <v>1411534800</v>
      </c>
      <c r="B945">
        <v>1414558800</v>
      </c>
      <c r="C945" s="15">
        <f t="shared" si="87"/>
        <v>42330.208333333336</v>
      </c>
      <c r="D945" s="22" t="str">
        <f t="shared" si="84"/>
        <v>Nov</v>
      </c>
      <c r="E945" s="22">
        <f t="shared" si="88"/>
        <v>2015</v>
      </c>
      <c r="F945" s="19">
        <f t="shared" si="85"/>
        <v>42365.208333333336</v>
      </c>
      <c r="G945" s="17" t="str">
        <f t="shared" si="86"/>
        <v>Dec</v>
      </c>
      <c r="H945" s="17">
        <f t="shared" si="89"/>
        <v>2015</v>
      </c>
      <c r="I945" t="s">
        <v>18</v>
      </c>
      <c r="J945" t="s">
        <v>2037</v>
      </c>
    </row>
    <row r="946" spans="1:10" x14ac:dyDescent="0.3">
      <c r="A946">
        <v>1486706400</v>
      </c>
      <c r="B946">
        <v>1488348000</v>
      </c>
      <c r="C946" s="15">
        <f t="shared" si="87"/>
        <v>43200.25</v>
      </c>
      <c r="D946" s="22" t="str">
        <f t="shared" si="84"/>
        <v>Apr</v>
      </c>
      <c r="E946" s="22">
        <f t="shared" si="88"/>
        <v>2018</v>
      </c>
      <c r="F946" s="19">
        <f t="shared" si="85"/>
        <v>43219.25</v>
      </c>
      <c r="G946" s="17" t="str">
        <f t="shared" si="86"/>
        <v>Apr</v>
      </c>
      <c r="H946" s="17">
        <f t="shared" si="89"/>
        <v>2018</v>
      </c>
      <c r="I946" t="s">
        <v>12</v>
      </c>
      <c r="J946" t="s">
        <v>2058</v>
      </c>
    </row>
    <row r="947" spans="1:10" x14ac:dyDescent="0.3">
      <c r="A947">
        <v>1333602000</v>
      </c>
      <c r="B947">
        <v>1334898000</v>
      </c>
      <c r="C947" s="15">
        <f t="shared" si="87"/>
        <v>41428.208333333336</v>
      </c>
      <c r="D947" s="22" t="str">
        <f t="shared" si="84"/>
        <v>Jun</v>
      </c>
      <c r="E947" s="22">
        <f t="shared" si="88"/>
        <v>2013</v>
      </c>
      <c r="F947" s="19">
        <f t="shared" si="85"/>
        <v>41443.208333333336</v>
      </c>
      <c r="G947" s="17" t="str">
        <f t="shared" si="86"/>
        <v>Jun</v>
      </c>
      <c r="H947" s="17">
        <f t="shared" si="89"/>
        <v>2013</v>
      </c>
      <c r="I947" t="s">
        <v>12</v>
      </c>
      <c r="J947" t="s">
        <v>2058</v>
      </c>
    </row>
    <row r="948" spans="1:10" x14ac:dyDescent="0.3">
      <c r="A948">
        <v>1308200400</v>
      </c>
      <c r="B948">
        <v>1308373200</v>
      </c>
      <c r="C948" s="15">
        <f t="shared" si="87"/>
        <v>41134.208333333336</v>
      </c>
      <c r="D948" s="22" t="str">
        <f t="shared" si="84"/>
        <v>Aug</v>
      </c>
      <c r="E948" s="22">
        <f t="shared" si="88"/>
        <v>2012</v>
      </c>
      <c r="F948" s="19">
        <f t="shared" si="85"/>
        <v>41136.208333333336</v>
      </c>
      <c r="G948" s="17" t="str">
        <f t="shared" si="86"/>
        <v>Aug</v>
      </c>
      <c r="H948" s="17">
        <f t="shared" si="89"/>
        <v>2012</v>
      </c>
      <c r="I948" t="s">
        <v>12</v>
      </c>
      <c r="J948" t="s">
        <v>2043</v>
      </c>
    </row>
    <row r="949" spans="1:10" x14ac:dyDescent="0.3">
      <c r="A949">
        <v>1411707600</v>
      </c>
      <c r="B949">
        <v>1412312400</v>
      </c>
      <c r="C949" s="15">
        <f t="shared" si="87"/>
        <v>42332.208333333336</v>
      </c>
      <c r="D949" s="22" t="str">
        <f t="shared" si="84"/>
        <v>Nov</v>
      </c>
      <c r="E949" s="22">
        <f t="shared" si="88"/>
        <v>2015</v>
      </c>
      <c r="F949" s="19">
        <f t="shared" si="85"/>
        <v>42339.208333333336</v>
      </c>
      <c r="G949" s="17" t="str">
        <f t="shared" si="86"/>
        <v>Dec</v>
      </c>
      <c r="H949" s="17">
        <f t="shared" si="89"/>
        <v>2015</v>
      </c>
      <c r="I949" t="s">
        <v>12</v>
      </c>
      <c r="J949" t="s">
        <v>2043</v>
      </c>
    </row>
    <row r="950" spans="1:10" x14ac:dyDescent="0.3">
      <c r="A950">
        <v>1418364000</v>
      </c>
      <c r="B950">
        <v>1419228000</v>
      </c>
      <c r="C950" s="15">
        <f t="shared" si="87"/>
        <v>42409.25</v>
      </c>
      <c r="D950" s="22" t="str">
        <f t="shared" si="84"/>
        <v>Feb</v>
      </c>
      <c r="E950" s="22">
        <f t="shared" si="88"/>
        <v>2016</v>
      </c>
      <c r="F950" s="19">
        <f t="shared" si="85"/>
        <v>42419.25</v>
      </c>
      <c r="G950" s="17" t="str">
        <f t="shared" si="86"/>
        <v>Feb</v>
      </c>
      <c r="H950" s="17">
        <f t="shared" si="89"/>
        <v>2016</v>
      </c>
      <c r="I950" t="s">
        <v>72</v>
      </c>
      <c r="J950" t="s">
        <v>2045</v>
      </c>
    </row>
    <row r="951" spans="1:10" x14ac:dyDescent="0.3">
      <c r="A951">
        <v>1429333200</v>
      </c>
      <c r="B951">
        <v>1430974800</v>
      </c>
      <c r="C951" s="15">
        <f t="shared" si="87"/>
        <v>42536.208333333328</v>
      </c>
      <c r="D951" s="22" t="str">
        <f t="shared" si="84"/>
        <v>Jun</v>
      </c>
      <c r="E951" s="22">
        <f t="shared" si="88"/>
        <v>2016</v>
      </c>
      <c r="F951" s="19">
        <f t="shared" si="85"/>
        <v>42555.208333333328</v>
      </c>
      <c r="G951" s="17" t="str">
        <f t="shared" si="86"/>
        <v>Jul</v>
      </c>
      <c r="H951" s="17">
        <f t="shared" si="89"/>
        <v>2016</v>
      </c>
      <c r="I951" t="s">
        <v>18</v>
      </c>
      <c r="J951" t="s">
        <v>2041</v>
      </c>
    </row>
    <row r="952" spans="1:10" x14ac:dyDescent="0.3">
      <c r="A952">
        <v>1555390800</v>
      </c>
      <c r="B952">
        <v>1555822800</v>
      </c>
      <c r="C952" s="15">
        <f t="shared" si="87"/>
        <v>43995.208333333328</v>
      </c>
      <c r="D952" s="22" t="str">
        <f t="shared" si="84"/>
        <v>Jun</v>
      </c>
      <c r="E952" s="22">
        <f t="shared" si="88"/>
        <v>2020</v>
      </c>
      <c r="F952" s="19">
        <f t="shared" si="85"/>
        <v>44000.208333333328</v>
      </c>
      <c r="G952" s="17" t="str">
        <f t="shared" si="86"/>
        <v>Jun</v>
      </c>
      <c r="H952" s="17">
        <f t="shared" si="89"/>
        <v>2020</v>
      </c>
      <c r="I952" t="s">
        <v>12</v>
      </c>
      <c r="J952" t="s">
        <v>2043</v>
      </c>
    </row>
    <row r="953" spans="1:10" x14ac:dyDescent="0.3">
      <c r="A953">
        <v>1482732000</v>
      </c>
      <c r="B953">
        <v>1482818400</v>
      </c>
      <c r="C953" s="15">
        <f t="shared" si="87"/>
        <v>43154.25</v>
      </c>
      <c r="D953" s="22" t="str">
        <f t="shared" si="84"/>
        <v>Feb</v>
      </c>
      <c r="E953" s="22">
        <f t="shared" si="88"/>
        <v>2018</v>
      </c>
      <c r="F953" s="19">
        <f t="shared" si="85"/>
        <v>43155.25</v>
      </c>
      <c r="G953" s="17" t="str">
        <f t="shared" si="86"/>
        <v>Feb</v>
      </c>
      <c r="H953" s="17">
        <f t="shared" si="89"/>
        <v>2018</v>
      </c>
      <c r="I953" t="s">
        <v>18</v>
      </c>
      <c r="J953" t="s">
        <v>2039</v>
      </c>
    </row>
    <row r="954" spans="1:10" x14ac:dyDescent="0.3">
      <c r="A954">
        <v>1470718800</v>
      </c>
      <c r="B954">
        <v>1471928400</v>
      </c>
      <c r="C954" s="15">
        <f t="shared" si="87"/>
        <v>43015.208333333328</v>
      </c>
      <c r="D954" s="22" t="str">
        <f t="shared" si="84"/>
        <v>Oct</v>
      </c>
      <c r="E954" s="22">
        <f t="shared" si="88"/>
        <v>2017</v>
      </c>
      <c r="F954" s="19">
        <f t="shared" si="85"/>
        <v>43029.208333333328</v>
      </c>
      <c r="G954" s="17" t="str">
        <f t="shared" si="86"/>
        <v>Oct</v>
      </c>
      <c r="H954" s="17">
        <f t="shared" si="89"/>
        <v>2017</v>
      </c>
      <c r="I954" t="s">
        <v>72</v>
      </c>
      <c r="J954" t="s">
        <v>2045</v>
      </c>
    </row>
    <row r="955" spans="1:10" x14ac:dyDescent="0.3">
      <c r="A955">
        <v>1450591200</v>
      </c>
      <c r="B955">
        <v>1453701600</v>
      </c>
      <c r="C955" s="15">
        <f t="shared" si="87"/>
        <v>42782.25</v>
      </c>
      <c r="D955" s="22" t="str">
        <f t="shared" si="84"/>
        <v>Feb</v>
      </c>
      <c r="E955" s="22">
        <f t="shared" si="88"/>
        <v>2017</v>
      </c>
      <c r="F955" s="19">
        <f t="shared" si="85"/>
        <v>42818.25</v>
      </c>
      <c r="G955" s="17" t="str">
        <f t="shared" si="86"/>
        <v>Mar</v>
      </c>
      <c r="H955" s="17">
        <f t="shared" si="89"/>
        <v>2017</v>
      </c>
      <c r="I955" t="s">
        <v>12</v>
      </c>
      <c r="J955" t="s">
        <v>2045</v>
      </c>
    </row>
    <row r="956" spans="1:10" x14ac:dyDescent="0.3">
      <c r="A956">
        <v>1348290000</v>
      </c>
      <c r="B956">
        <v>1350363600</v>
      </c>
      <c r="C956" s="15">
        <f t="shared" si="87"/>
        <v>41598.208333333336</v>
      </c>
      <c r="D956" s="22" t="str">
        <f t="shared" si="84"/>
        <v>Nov</v>
      </c>
      <c r="E956" s="22">
        <f t="shared" si="88"/>
        <v>2013</v>
      </c>
      <c r="F956" s="19">
        <f t="shared" si="85"/>
        <v>41622.208333333336</v>
      </c>
      <c r="G956" s="17" t="str">
        <f t="shared" si="86"/>
        <v>Dec</v>
      </c>
      <c r="H956" s="17">
        <f t="shared" si="89"/>
        <v>2013</v>
      </c>
      <c r="I956" t="s">
        <v>18</v>
      </c>
      <c r="J956" t="s">
        <v>2041</v>
      </c>
    </row>
    <row r="957" spans="1:10" x14ac:dyDescent="0.3">
      <c r="A957">
        <v>1353823200</v>
      </c>
      <c r="B957">
        <v>1353996000</v>
      </c>
      <c r="C957" s="15">
        <f t="shared" si="87"/>
        <v>41662.25</v>
      </c>
      <c r="D957" s="22" t="str">
        <f t="shared" si="84"/>
        <v>Jan</v>
      </c>
      <c r="E957" s="22">
        <f t="shared" si="88"/>
        <v>2014</v>
      </c>
      <c r="F957" s="19">
        <f t="shared" si="85"/>
        <v>41664.25</v>
      </c>
      <c r="G957" s="17" t="str">
        <f t="shared" si="86"/>
        <v>Jan</v>
      </c>
      <c r="H957" s="17">
        <f t="shared" si="89"/>
        <v>2014</v>
      </c>
      <c r="I957" t="s">
        <v>18</v>
      </c>
      <c r="J957" t="s">
        <v>2043</v>
      </c>
    </row>
    <row r="958" spans="1:10" x14ac:dyDescent="0.3">
      <c r="A958">
        <v>1450764000</v>
      </c>
      <c r="B958">
        <v>1451109600</v>
      </c>
      <c r="C958" s="15">
        <f t="shared" si="87"/>
        <v>42784.25</v>
      </c>
      <c r="D958" s="22" t="str">
        <f t="shared" si="84"/>
        <v>Feb</v>
      </c>
      <c r="E958" s="22">
        <f t="shared" si="88"/>
        <v>2017</v>
      </c>
      <c r="F958" s="19">
        <f t="shared" si="85"/>
        <v>42788.25</v>
      </c>
      <c r="G958" s="17" t="str">
        <f t="shared" si="86"/>
        <v>Feb</v>
      </c>
      <c r="H958" s="17">
        <f t="shared" si="89"/>
        <v>2017</v>
      </c>
      <c r="I958" t="s">
        <v>12</v>
      </c>
      <c r="J958" t="s">
        <v>2045</v>
      </c>
    </row>
    <row r="959" spans="1:10" x14ac:dyDescent="0.3">
      <c r="A959">
        <v>1329372000</v>
      </c>
      <c r="B959">
        <v>1329631200</v>
      </c>
      <c r="C959" s="15">
        <f t="shared" si="87"/>
        <v>41379.25</v>
      </c>
      <c r="D959" s="22" t="str">
        <f t="shared" si="84"/>
        <v>Apr</v>
      </c>
      <c r="E959" s="22">
        <f t="shared" si="88"/>
        <v>2013</v>
      </c>
      <c r="F959" s="19">
        <f t="shared" si="85"/>
        <v>41382.25</v>
      </c>
      <c r="G959" s="17" t="str">
        <f t="shared" si="86"/>
        <v>Apr</v>
      </c>
      <c r="H959" s="17">
        <f t="shared" si="89"/>
        <v>2013</v>
      </c>
      <c r="I959" t="s">
        <v>18</v>
      </c>
      <c r="J959" t="s">
        <v>2043</v>
      </c>
    </row>
    <row r="960" spans="1:10" x14ac:dyDescent="0.3">
      <c r="A960">
        <v>1277096400</v>
      </c>
      <c r="B960">
        <v>1278997200</v>
      </c>
      <c r="C960" s="15">
        <f t="shared" si="87"/>
        <v>40774.208333333336</v>
      </c>
      <c r="D960" s="22" t="str">
        <f t="shared" si="84"/>
        <v>Aug</v>
      </c>
      <c r="E960" s="22">
        <f t="shared" si="88"/>
        <v>2011</v>
      </c>
      <c r="F960" s="19">
        <f t="shared" si="85"/>
        <v>40796.208333333336</v>
      </c>
      <c r="G960" s="17" t="str">
        <f t="shared" si="86"/>
        <v>Sep</v>
      </c>
      <c r="H960" s="17">
        <f t="shared" si="89"/>
        <v>2011</v>
      </c>
      <c r="I960" t="s">
        <v>18</v>
      </c>
      <c r="J960" t="s">
        <v>2045</v>
      </c>
    </row>
    <row r="961" spans="1:10" x14ac:dyDescent="0.3">
      <c r="A961">
        <v>1277701200</v>
      </c>
      <c r="B961">
        <v>1280120400</v>
      </c>
      <c r="C961" s="15">
        <f t="shared" si="87"/>
        <v>40781.208333333336</v>
      </c>
      <c r="D961" s="22" t="str">
        <f t="shared" si="84"/>
        <v>Aug</v>
      </c>
      <c r="E961" s="22">
        <f t="shared" si="88"/>
        <v>2011</v>
      </c>
      <c r="F961" s="19">
        <f t="shared" si="85"/>
        <v>40809.208333333336</v>
      </c>
      <c r="G961" s="17" t="str">
        <f t="shared" si="86"/>
        <v>Sep</v>
      </c>
      <c r="H961" s="17">
        <f t="shared" si="89"/>
        <v>2011</v>
      </c>
      <c r="I961" t="s">
        <v>12</v>
      </c>
      <c r="J961" t="s">
        <v>2051</v>
      </c>
    </row>
    <row r="962" spans="1:10" x14ac:dyDescent="0.3">
      <c r="A962">
        <v>1454911200</v>
      </c>
      <c r="B962">
        <v>1458104400</v>
      </c>
      <c r="C962" s="15">
        <f t="shared" si="87"/>
        <v>42832.25</v>
      </c>
      <c r="D962" s="22" t="str">
        <f t="shared" ref="D962:D1001" si="90">TEXT(C962,"mmm")</f>
        <v>Apr</v>
      </c>
      <c r="E962" s="22">
        <f t="shared" si="88"/>
        <v>2017</v>
      </c>
      <c r="F962" s="19">
        <f t="shared" ref="F962:F1001" si="91">(((B962/60)/60)/24)+DATE(1970,15,1)</f>
        <v>42869.208333333328</v>
      </c>
      <c r="G962" s="17" t="str">
        <f t="shared" ref="G962:G1001" si="92">TEXT(F962,"mmm")</f>
        <v>May</v>
      </c>
      <c r="H962" s="17">
        <f t="shared" si="89"/>
        <v>2017</v>
      </c>
      <c r="I962" t="s">
        <v>12</v>
      </c>
      <c r="J962" t="s">
        <v>2041</v>
      </c>
    </row>
    <row r="963" spans="1:10" x14ac:dyDescent="0.3">
      <c r="A963">
        <v>1297922400</v>
      </c>
      <c r="B963">
        <v>1298268000</v>
      </c>
      <c r="C963" s="15">
        <f t="shared" ref="C963:C1001" si="93">(((A963/60)/60)/24)+DATE(1970,15,1)</f>
        <v>41015.25</v>
      </c>
      <c r="D963" s="22" t="str">
        <f t="shared" si="90"/>
        <v>Apr</v>
      </c>
      <c r="E963" s="22">
        <f t="shared" ref="E963:E1001" si="94">YEAR(C963)</f>
        <v>2012</v>
      </c>
      <c r="F963" s="19">
        <f t="shared" si="91"/>
        <v>41019.25</v>
      </c>
      <c r="G963" s="17" t="str">
        <f t="shared" si="92"/>
        <v>Apr</v>
      </c>
      <c r="H963" s="17">
        <f t="shared" ref="H963:H1001" si="95">YEAR(F963)</f>
        <v>2012</v>
      </c>
      <c r="I963" t="s">
        <v>18</v>
      </c>
      <c r="J963" t="s">
        <v>2051</v>
      </c>
    </row>
    <row r="964" spans="1:10" x14ac:dyDescent="0.3">
      <c r="A964">
        <v>1384408800</v>
      </c>
      <c r="B964">
        <v>1386223200</v>
      </c>
      <c r="C964" s="15">
        <f t="shared" si="93"/>
        <v>42016.25</v>
      </c>
      <c r="D964" s="22" t="str">
        <f t="shared" si="90"/>
        <v>Jan</v>
      </c>
      <c r="E964" s="22">
        <f t="shared" si="94"/>
        <v>2015</v>
      </c>
      <c r="F964" s="19">
        <f t="shared" si="91"/>
        <v>42037.25</v>
      </c>
      <c r="G964" s="17" t="str">
        <f t="shared" si="92"/>
        <v>Feb</v>
      </c>
      <c r="H964" s="17">
        <f t="shared" si="95"/>
        <v>2015</v>
      </c>
      <c r="I964" t="s">
        <v>18</v>
      </c>
      <c r="J964" t="s">
        <v>2037</v>
      </c>
    </row>
    <row r="965" spans="1:10" x14ac:dyDescent="0.3">
      <c r="A965">
        <v>1299304800</v>
      </c>
      <c r="B965">
        <v>1299823200</v>
      </c>
      <c r="C965" s="15">
        <f t="shared" si="93"/>
        <v>41031.25</v>
      </c>
      <c r="D965" s="22" t="str">
        <f t="shared" si="90"/>
        <v>May</v>
      </c>
      <c r="E965" s="22">
        <f t="shared" si="94"/>
        <v>2012</v>
      </c>
      <c r="F965" s="19">
        <f t="shared" si="91"/>
        <v>41037.25</v>
      </c>
      <c r="G965" s="17" t="str">
        <f t="shared" si="92"/>
        <v>May</v>
      </c>
      <c r="H965" s="17">
        <f t="shared" si="95"/>
        <v>2012</v>
      </c>
      <c r="I965" t="s">
        <v>12</v>
      </c>
      <c r="J965" t="s">
        <v>2058</v>
      </c>
    </row>
    <row r="966" spans="1:10" x14ac:dyDescent="0.3">
      <c r="A966">
        <v>1431320400</v>
      </c>
      <c r="B966">
        <v>1431752400</v>
      </c>
      <c r="C966" s="15">
        <f t="shared" si="93"/>
        <v>42559.208333333328</v>
      </c>
      <c r="D966" s="22" t="str">
        <f t="shared" si="90"/>
        <v>Jul</v>
      </c>
      <c r="E966" s="22">
        <f t="shared" si="94"/>
        <v>2016</v>
      </c>
      <c r="F966" s="19">
        <f t="shared" si="91"/>
        <v>42564.208333333328</v>
      </c>
      <c r="G966" s="17" t="str">
        <f t="shared" si="92"/>
        <v>Jul</v>
      </c>
      <c r="H966" s="17">
        <f t="shared" si="95"/>
        <v>2016</v>
      </c>
      <c r="I966" t="s">
        <v>18</v>
      </c>
      <c r="J966" t="s">
        <v>2043</v>
      </c>
    </row>
    <row r="967" spans="1:10" x14ac:dyDescent="0.3">
      <c r="A967">
        <v>1264399200</v>
      </c>
      <c r="B967">
        <v>1267855200</v>
      </c>
      <c r="C967" s="15">
        <f t="shared" si="93"/>
        <v>40627.25</v>
      </c>
      <c r="D967" s="22" t="str">
        <f t="shared" si="90"/>
        <v>Mar</v>
      </c>
      <c r="E967" s="22">
        <f t="shared" si="94"/>
        <v>2011</v>
      </c>
      <c r="F967" s="19">
        <f t="shared" si="91"/>
        <v>40667.25</v>
      </c>
      <c r="G967" s="17" t="str">
        <f t="shared" si="92"/>
        <v>May</v>
      </c>
      <c r="H967" s="17">
        <f t="shared" si="95"/>
        <v>2011</v>
      </c>
      <c r="I967" t="s">
        <v>18</v>
      </c>
      <c r="J967" t="s">
        <v>2039</v>
      </c>
    </row>
    <row r="968" spans="1:10" x14ac:dyDescent="0.3">
      <c r="A968">
        <v>1497502800</v>
      </c>
      <c r="B968">
        <v>1497675600</v>
      </c>
      <c r="C968" s="15">
        <f t="shared" si="93"/>
        <v>43325.208333333328</v>
      </c>
      <c r="D968" s="22" t="str">
        <f t="shared" si="90"/>
        <v>Aug</v>
      </c>
      <c r="E968" s="22">
        <f t="shared" si="94"/>
        <v>2018</v>
      </c>
      <c r="F968" s="19">
        <f t="shared" si="91"/>
        <v>43327.208333333328</v>
      </c>
      <c r="G968" s="17" t="str">
        <f t="shared" si="92"/>
        <v>Aug</v>
      </c>
      <c r="H968" s="17">
        <f t="shared" si="95"/>
        <v>2018</v>
      </c>
      <c r="I968" t="s">
        <v>18</v>
      </c>
      <c r="J968" t="s">
        <v>2043</v>
      </c>
    </row>
    <row r="969" spans="1:10" x14ac:dyDescent="0.3">
      <c r="A969">
        <v>1333688400</v>
      </c>
      <c r="B969">
        <v>1336885200</v>
      </c>
      <c r="C969" s="15">
        <f t="shared" si="93"/>
        <v>41429.208333333336</v>
      </c>
      <c r="D969" s="22" t="str">
        <f t="shared" si="90"/>
        <v>Jun</v>
      </c>
      <c r="E969" s="22">
        <f t="shared" si="94"/>
        <v>2013</v>
      </c>
      <c r="F969" s="19">
        <f t="shared" si="91"/>
        <v>41466.208333333336</v>
      </c>
      <c r="G969" s="17" t="str">
        <f t="shared" si="92"/>
        <v>Jul</v>
      </c>
      <c r="H969" s="17">
        <f t="shared" si="95"/>
        <v>2013</v>
      </c>
      <c r="I969" t="s">
        <v>18</v>
      </c>
      <c r="J969" t="s">
        <v>2039</v>
      </c>
    </row>
    <row r="970" spans="1:10" x14ac:dyDescent="0.3">
      <c r="A970">
        <v>1293861600</v>
      </c>
      <c r="B970">
        <v>1295157600</v>
      </c>
      <c r="C970" s="15">
        <f t="shared" si="93"/>
        <v>40968.25</v>
      </c>
      <c r="D970" s="22" t="str">
        <f t="shared" si="90"/>
        <v>Feb</v>
      </c>
      <c r="E970" s="22">
        <f t="shared" si="94"/>
        <v>2012</v>
      </c>
      <c r="F970" s="19">
        <f t="shared" si="91"/>
        <v>40983.25</v>
      </c>
      <c r="G970" s="17" t="str">
        <f t="shared" si="92"/>
        <v>Mar</v>
      </c>
      <c r="H970" s="17">
        <f t="shared" si="95"/>
        <v>2012</v>
      </c>
      <c r="I970" t="s">
        <v>18</v>
      </c>
      <c r="J970" t="s">
        <v>2037</v>
      </c>
    </row>
    <row r="971" spans="1:10" x14ac:dyDescent="0.3">
      <c r="A971">
        <v>1576994400</v>
      </c>
      <c r="B971">
        <v>1577599200</v>
      </c>
      <c r="C971" s="15">
        <f t="shared" si="93"/>
        <v>44245.25</v>
      </c>
      <c r="D971" s="22" t="str">
        <f t="shared" si="90"/>
        <v>Feb</v>
      </c>
      <c r="E971" s="22">
        <f t="shared" si="94"/>
        <v>2021</v>
      </c>
      <c r="F971" s="19">
        <f t="shared" si="91"/>
        <v>44252.25</v>
      </c>
      <c r="G971" s="17" t="str">
        <f t="shared" si="92"/>
        <v>Feb</v>
      </c>
      <c r="H971" s="17">
        <f t="shared" si="95"/>
        <v>2021</v>
      </c>
      <c r="I971" t="s">
        <v>18</v>
      </c>
      <c r="J971" t="s">
        <v>2043</v>
      </c>
    </row>
    <row r="972" spans="1:10" x14ac:dyDescent="0.3">
      <c r="A972">
        <v>1304917200</v>
      </c>
      <c r="B972">
        <v>1305003600</v>
      </c>
      <c r="C972" s="15">
        <f t="shared" si="93"/>
        <v>41096.208333333336</v>
      </c>
      <c r="D972" s="22" t="str">
        <f t="shared" si="90"/>
        <v>Jul</v>
      </c>
      <c r="E972" s="22">
        <f t="shared" si="94"/>
        <v>2012</v>
      </c>
      <c r="F972" s="19">
        <f t="shared" si="91"/>
        <v>41097.208333333336</v>
      </c>
      <c r="G972" s="17" t="str">
        <f t="shared" si="92"/>
        <v>Jul</v>
      </c>
      <c r="H972" s="17">
        <f t="shared" si="95"/>
        <v>2012</v>
      </c>
      <c r="I972" t="s">
        <v>12</v>
      </c>
      <c r="J972" t="s">
        <v>2043</v>
      </c>
    </row>
    <row r="973" spans="1:10" x14ac:dyDescent="0.3">
      <c r="A973">
        <v>1381208400</v>
      </c>
      <c r="B973">
        <v>1381726800</v>
      </c>
      <c r="C973" s="15">
        <f t="shared" si="93"/>
        <v>41979.208333333336</v>
      </c>
      <c r="D973" s="22" t="str">
        <f t="shared" si="90"/>
        <v>Dec</v>
      </c>
      <c r="E973" s="22">
        <f t="shared" si="94"/>
        <v>2014</v>
      </c>
      <c r="F973" s="19">
        <f t="shared" si="91"/>
        <v>41985.208333333336</v>
      </c>
      <c r="G973" s="17" t="str">
        <f t="shared" si="92"/>
        <v>Dec</v>
      </c>
      <c r="H973" s="17">
        <f t="shared" si="95"/>
        <v>2014</v>
      </c>
      <c r="I973" t="s">
        <v>12</v>
      </c>
      <c r="J973" t="s">
        <v>2045</v>
      </c>
    </row>
    <row r="974" spans="1:10" x14ac:dyDescent="0.3">
      <c r="A974">
        <v>1401685200</v>
      </c>
      <c r="B974">
        <v>1402462800</v>
      </c>
      <c r="C974" s="15">
        <f t="shared" si="93"/>
        <v>42216.208333333336</v>
      </c>
      <c r="D974" s="22" t="str">
        <f t="shared" si="90"/>
        <v>Jul</v>
      </c>
      <c r="E974" s="22">
        <f t="shared" si="94"/>
        <v>2015</v>
      </c>
      <c r="F974" s="19">
        <f t="shared" si="91"/>
        <v>42225.208333333336</v>
      </c>
      <c r="G974" s="17" t="str">
        <f t="shared" si="92"/>
        <v>Aug</v>
      </c>
      <c r="H974" s="17">
        <f t="shared" si="95"/>
        <v>2015</v>
      </c>
      <c r="I974" t="s">
        <v>18</v>
      </c>
      <c r="J974" t="s">
        <v>2041</v>
      </c>
    </row>
    <row r="975" spans="1:10" x14ac:dyDescent="0.3">
      <c r="A975">
        <v>1291960800</v>
      </c>
      <c r="B975">
        <v>1292133600</v>
      </c>
      <c r="C975" s="15">
        <f t="shared" si="93"/>
        <v>40946.25</v>
      </c>
      <c r="D975" s="22" t="str">
        <f t="shared" si="90"/>
        <v>Feb</v>
      </c>
      <c r="E975" s="22">
        <f t="shared" si="94"/>
        <v>2012</v>
      </c>
      <c r="F975" s="19">
        <f t="shared" si="91"/>
        <v>40948.25</v>
      </c>
      <c r="G975" s="17" t="str">
        <f t="shared" si="92"/>
        <v>Feb</v>
      </c>
      <c r="H975" s="17">
        <f t="shared" si="95"/>
        <v>2012</v>
      </c>
      <c r="I975" t="s">
        <v>12</v>
      </c>
      <c r="J975" t="s">
        <v>2043</v>
      </c>
    </row>
    <row r="976" spans="1:10" x14ac:dyDescent="0.3">
      <c r="A976">
        <v>1368853200</v>
      </c>
      <c r="B976">
        <v>1368939600</v>
      </c>
      <c r="C976" s="15">
        <f t="shared" si="93"/>
        <v>41836.208333333336</v>
      </c>
      <c r="D976" s="22" t="str">
        <f t="shared" si="90"/>
        <v>Jul</v>
      </c>
      <c r="E976" s="22">
        <f t="shared" si="94"/>
        <v>2014</v>
      </c>
      <c r="F976" s="19">
        <f t="shared" si="91"/>
        <v>41837.208333333336</v>
      </c>
      <c r="G976" s="17" t="str">
        <f t="shared" si="92"/>
        <v>Jul</v>
      </c>
      <c r="H976" s="17">
        <f t="shared" si="95"/>
        <v>2014</v>
      </c>
      <c r="I976" t="s">
        <v>18</v>
      </c>
      <c r="J976" t="s">
        <v>2039</v>
      </c>
    </row>
    <row r="977" spans="1:10" x14ac:dyDescent="0.3">
      <c r="A977">
        <v>1448776800</v>
      </c>
      <c r="B977">
        <v>1452146400</v>
      </c>
      <c r="C977" s="15">
        <f t="shared" si="93"/>
        <v>42761.25</v>
      </c>
      <c r="D977" s="22" t="str">
        <f t="shared" si="90"/>
        <v>Jan</v>
      </c>
      <c r="E977" s="22">
        <f t="shared" si="94"/>
        <v>2017</v>
      </c>
      <c r="F977" s="19">
        <f t="shared" si="91"/>
        <v>42800.25</v>
      </c>
      <c r="G977" s="17" t="str">
        <f t="shared" si="92"/>
        <v>Mar</v>
      </c>
      <c r="H977" s="17">
        <f t="shared" si="95"/>
        <v>2017</v>
      </c>
      <c r="I977" t="s">
        <v>18</v>
      </c>
      <c r="J977" t="s">
        <v>2043</v>
      </c>
    </row>
    <row r="978" spans="1:10" x14ac:dyDescent="0.3">
      <c r="A978">
        <v>1296194400</v>
      </c>
      <c r="B978">
        <v>1296712800</v>
      </c>
      <c r="C978" s="15">
        <f t="shared" si="93"/>
        <v>40995.25</v>
      </c>
      <c r="D978" s="22" t="str">
        <f t="shared" si="90"/>
        <v>Mar</v>
      </c>
      <c r="E978" s="22">
        <f t="shared" si="94"/>
        <v>2012</v>
      </c>
      <c r="F978" s="19">
        <f t="shared" si="91"/>
        <v>41001.25</v>
      </c>
      <c r="G978" s="17" t="str">
        <f t="shared" si="92"/>
        <v>Apr</v>
      </c>
      <c r="H978" s="17">
        <f t="shared" si="95"/>
        <v>2012</v>
      </c>
      <c r="I978" t="s">
        <v>18</v>
      </c>
      <c r="J978" t="s">
        <v>2043</v>
      </c>
    </row>
    <row r="979" spans="1:10" x14ac:dyDescent="0.3">
      <c r="A979">
        <v>1517983200</v>
      </c>
      <c r="B979">
        <v>1520748000</v>
      </c>
      <c r="C979" s="15">
        <f t="shared" si="93"/>
        <v>43562.25</v>
      </c>
      <c r="D979" s="22" t="str">
        <f t="shared" si="90"/>
        <v>Apr</v>
      </c>
      <c r="E979" s="22">
        <f t="shared" si="94"/>
        <v>2019</v>
      </c>
      <c r="F979" s="19">
        <f t="shared" si="91"/>
        <v>43594.25</v>
      </c>
      <c r="G979" s="17" t="str">
        <f t="shared" si="92"/>
        <v>May</v>
      </c>
      <c r="H979" s="17">
        <f t="shared" si="95"/>
        <v>2019</v>
      </c>
      <c r="I979" t="s">
        <v>12</v>
      </c>
      <c r="J979" t="s">
        <v>2037</v>
      </c>
    </row>
    <row r="980" spans="1:10" x14ac:dyDescent="0.3">
      <c r="A980">
        <v>1478930400</v>
      </c>
      <c r="B980">
        <v>1480831200</v>
      </c>
      <c r="C980" s="15">
        <f t="shared" si="93"/>
        <v>43110.25</v>
      </c>
      <c r="D980" s="22" t="str">
        <f t="shared" si="90"/>
        <v>Jan</v>
      </c>
      <c r="E980" s="22">
        <f t="shared" si="94"/>
        <v>2018</v>
      </c>
      <c r="F980" s="19">
        <f t="shared" si="91"/>
        <v>43132.25</v>
      </c>
      <c r="G980" s="17" t="str">
        <f t="shared" si="92"/>
        <v>Feb</v>
      </c>
      <c r="H980" s="17">
        <f t="shared" si="95"/>
        <v>2018</v>
      </c>
      <c r="I980" t="s">
        <v>18</v>
      </c>
      <c r="J980" t="s">
        <v>2054</v>
      </c>
    </row>
    <row r="981" spans="1:10" x14ac:dyDescent="0.3">
      <c r="A981">
        <v>1426395600</v>
      </c>
      <c r="B981">
        <v>1426914000</v>
      </c>
      <c r="C981" s="15">
        <f t="shared" si="93"/>
        <v>42502.208333333328</v>
      </c>
      <c r="D981" s="22" t="str">
        <f t="shared" si="90"/>
        <v>May</v>
      </c>
      <c r="E981" s="22">
        <f t="shared" si="94"/>
        <v>2016</v>
      </c>
      <c r="F981" s="19">
        <f t="shared" si="91"/>
        <v>42508.208333333328</v>
      </c>
      <c r="G981" s="17" t="str">
        <f t="shared" si="92"/>
        <v>May</v>
      </c>
      <c r="H981" s="17">
        <f t="shared" si="95"/>
        <v>2016</v>
      </c>
      <c r="I981" t="s">
        <v>18</v>
      </c>
      <c r="J981" t="s">
        <v>2043</v>
      </c>
    </row>
    <row r="982" spans="1:10" x14ac:dyDescent="0.3">
      <c r="A982">
        <v>1446181200</v>
      </c>
      <c r="B982">
        <v>1446616800</v>
      </c>
      <c r="C982" s="15">
        <f t="shared" si="93"/>
        <v>42731.208333333328</v>
      </c>
      <c r="D982" s="22" t="str">
        <f t="shared" si="90"/>
        <v>Dec</v>
      </c>
      <c r="E982" s="22">
        <f t="shared" si="94"/>
        <v>2016</v>
      </c>
      <c r="F982" s="19">
        <f t="shared" si="91"/>
        <v>42736.25</v>
      </c>
      <c r="G982" s="17" t="str">
        <f t="shared" si="92"/>
        <v>Jan</v>
      </c>
      <c r="H982" s="17">
        <f t="shared" si="95"/>
        <v>2017</v>
      </c>
      <c r="I982" t="s">
        <v>12</v>
      </c>
      <c r="J982" t="s">
        <v>2051</v>
      </c>
    </row>
    <row r="983" spans="1:10" x14ac:dyDescent="0.3">
      <c r="A983">
        <v>1514181600</v>
      </c>
      <c r="B983">
        <v>1517032800</v>
      </c>
      <c r="C983" s="15">
        <f t="shared" si="93"/>
        <v>43518.25</v>
      </c>
      <c r="D983" s="22" t="str">
        <f t="shared" si="90"/>
        <v>Feb</v>
      </c>
      <c r="E983" s="22">
        <f t="shared" si="94"/>
        <v>2019</v>
      </c>
      <c r="F983" s="19">
        <f t="shared" si="91"/>
        <v>43551.25</v>
      </c>
      <c r="G983" s="17" t="str">
        <f t="shared" si="92"/>
        <v>Mar</v>
      </c>
      <c r="H983" s="17">
        <f t="shared" si="95"/>
        <v>2019</v>
      </c>
      <c r="I983" t="s">
        <v>18</v>
      </c>
      <c r="J983" t="s">
        <v>2041</v>
      </c>
    </row>
    <row r="984" spans="1:10" x14ac:dyDescent="0.3">
      <c r="A984">
        <v>1311051600</v>
      </c>
      <c r="B984">
        <v>1311224400</v>
      </c>
      <c r="C984" s="15">
        <f t="shared" si="93"/>
        <v>41167.208333333336</v>
      </c>
      <c r="D984" s="22" t="str">
        <f t="shared" si="90"/>
        <v>Sep</v>
      </c>
      <c r="E984" s="22">
        <f t="shared" si="94"/>
        <v>2012</v>
      </c>
      <c r="F984" s="19">
        <f t="shared" si="91"/>
        <v>41169.208333333336</v>
      </c>
      <c r="G984" s="17" t="str">
        <f t="shared" si="92"/>
        <v>Sep</v>
      </c>
      <c r="H984" s="17">
        <f t="shared" si="95"/>
        <v>2012</v>
      </c>
      <c r="I984" t="s">
        <v>12</v>
      </c>
      <c r="J984" t="s">
        <v>2045</v>
      </c>
    </row>
    <row r="985" spans="1:10" x14ac:dyDescent="0.3">
      <c r="A985">
        <v>1564894800</v>
      </c>
      <c r="B985">
        <v>1566190800</v>
      </c>
      <c r="C985" s="15">
        <f t="shared" si="93"/>
        <v>44105.208333333328</v>
      </c>
      <c r="D985" s="22" t="str">
        <f t="shared" si="90"/>
        <v>Oct</v>
      </c>
      <c r="E985" s="22">
        <f t="shared" si="94"/>
        <v>2020</v>
      </c>
      <c r="F985" s="19">
        <f t="shared" si="91"/>
        <v>44120.208333333328</v>
      </c>
      <c r="G985" s="17" t="str">
        <f t="shared" si="92"/>
        <v>Oct</v>
      </c>
      <c r="H985" s="17">
        <f t="shared" si="95"/>
        <v>2020</v>
      </c>
      <c r="I985" t="s">
        <v>18</v>
      </c>
      <c r="J985" t="s">
        <v>2045</v>
      </c>
    </row>
    <row r="986" spans="1:10" x14ac:dyDescent="0.3">
      <c r="A986">
        <v>1567918800</v>
      </c>
      <c r="B986">
        <v>1570165200</v>
      </c>
      <c r="C986" s="15">
        <f t="shared" si="93"/>
        <v>44140.208333333328</v>
      </c>
      <c r="D986" s="22" t="str">
        <f t="shared" si="90"/>
        <v>Nov</v>
      </c>
      <c r="E986" s="22">
        <f t="shared" si="94"/>
        <v>2020</v>
      </c>
      <c r="F986" s="19">
        <f t="shared" si="91"/>
        <v>44166.208333333328</v>
      </c>
      <c r="G986" s="17" t="str">
        <f t="shared" si="92"/>
        <v>Dec</v>
      </c>
      <c r="H986" s="17">
        <f t="shared" si="95"/>
        <v>2020</v>
      </c>
      <c r="I986" t="s">
        <v>18</v>
      </c>
      <c r="J986" t="s">
        <v>2043</v>
      </c>
    </row>
    <row r="987" spans="1:10" x14ac:dyDescent="0.3">
      <c r="A987">
        <v>1386309600</v>
      </c>
      <c r="B987">
        <v>1388556000</v>
      </c>
      <c r="C987" s="15">
        <f t="shared" si="93"/>
        <v>42038.25</v>
      </c>
      <c r="D987" s="22" t="str">
        <f t="shared" si="90"/>
        <v>Feb</v>
      </c>
      <c r="E987" s="22">
        <f t="shared" si="94"/>
        <v>2015</v>
      </c>
      <c r="F987" s="19">
        <f t="shared" si="91"/>
        <v>42064.25</v>
      </c>
      <c r="G987" s="17" t="str">
        <f t="shared" si="92"/>
        <v>Mar</v>
      </c>
      <c r="H987" s="17">
        <f t="shared" si="95"/>
        <v>2015</v>
      </c>
      <c r="I987" t="s">
        <v>12</v>
      </c>
      <c r="J987" t="s">
        <v>2039</v>
      </c>
    </row>
    <row r="988" spans="1:10" x14ac:dyDescent="0.3">
      <c r="A988">
        <v>1301979600</v>
      </c>
      <c r="B988">
        <v>1303189200</v>
      </c>
      <c r="C988" s="15">
        <f t="shared" si="93"/>
        <v>41062.208333333336</v>
      </c>
      <c r="D988" s="22" t="str">
        <f t="shared" si="90"/>
        <v>Jun</v>
      </c>
      <c r="E988" s="22">
        <f t="shared" si="94"/>
        <v>2012</v>
      </c>
      <c r="F988" s="19">
        <f t="shared" si="91"/>
        <v>41076.208333333336</v>
      </c>
      <c r="G988" s="17" t="str">
        <f t="shared" si="92"/>
        <v>Jun</v>
      </c>
      <c r="H988" s="17">
        <f t="shared" si="95"/>
        <v>2012</v>
      </c>
      <c r="I988" t="s">
        <v>12</v>
      </c>
      <c r="J988" t="s">
        <v>2039</v>
      </c>
    </row>
    <row r="989" spans="1:10" x14ac:dyDescent="0.3">
      <c r="A989">
        <v>1493269200</v>
      </c>
      <c r="B989">
        <v>1494478800</v>
      </c>
      <c r="C989" s="15">
        <f t="shared" si="93"/>
        <v>43276.208333333328</v>
      </c>
      <c r="D989" s="22" t="str">
        <f t="shared" si="90"/>
        <v>Jun</v>
      </c>
      <c r="E989" s="22">
        <f t="shared" si="94"/>
        <v>2018</v>
      </c>
      <c r="F989" s="19">
        <f t="shared" si="91"/>
        <v>43290.208333333328</v>
      </c>
      <c r="G989" s="17" t="str">
        <f t="shared" si="92"/>
        <v>Jul</v>
      </c>
      <c r="H989" s="17">
        <f t="shared" si="95"/>
        <v>2018</v>
      </c>
      <c r="I989" t="s">
        <v>18</v>
      </c>
      <c r="J989" t="s">
        <v>2045</v>
      </c>
    </row>
    <row r="990" spans="1:10" x14ac:dyDescent="0.3">
      <c r="A990">
        <v>1478930400</v>
      </c>
      <c r="B990">
        <v>1480744800</v>
      </c>
      <c r="C990" s="15">
        <f t="shared" si="93"/>
        <v>43110.25</v>
      </c>
      <c r="D990" s="22" t="str">
        <f t="shared" si="90"/>
        <v>Jan</v>
      </c>
      <c r="E990" s="22">
        <f t="shared" si="94"/>
        <v>2018</v>
      </c>
      <c r="F990" s="19">
        <f t="shared" si="91"/>
        <v>43131.25</v>
      </c>
      <c r="G990" s="17" t="str">
        <f t="shared" si="92"/>
        <v>Jan</v>
      </c>
      <c r="H990" s="17">
        <f t="shared" si="95"/>
        <v>2018</v>
      </c>
      <c r="I990" t="s">
        <v>12</v>
      </c>
      <c r="J990" t="s">
        <v>2051</v>
      </c>
    </row>
    <row r="991" spans="1:10" x14ac:dyDescent="0.3">
      <c r="A991">
        <v>1555390800</v>
      </c>
      <c r="B991">
        <v>1555822800</v>
      </c>
      <c r="C991" s="15">
        <f t="shared" si="93"/>
        <v>43995.208333333328</v>
      </c>
      <c r="D991" s="22" t="str">
        <f t="shared" si="90"/>
        <v>Jun</v>
      </c>
      <c r="E991" s="22">
        <f t="shared" si="94"/>
        <v>2020</v>
      </c>
      <c r="F991" s="19">
        <f t="shared" si="91"/>
        <v>44000.208333333328</v>
      </c>
      <c r="G991" s="17" t="str">
        <f t="shared" si="92"/>
        <v>Jun</v>
      </c>
      <c r="H991" s="17">
        <f t="shared" si="95"/>
        <v>2020</v>
      </c>
      <c r="I991" t="s">
        <v>18</v>
      </c>
      <c r="J991" t="s">
        <v>2051</v>
      </c>
    </row>
    <row r="992" spans="1:10" x14ac:dyDescent="0.3">
      <c r="A992">
        <v>1456984800</v>
      </c>
      <c r="B992">
        <v>1458882000</v>
      </c>
      <c r="C992" s="15">
        <f t="shared" si="93"/>
        <v>42856.25</v>
      </c>
      <c r="D992" s="22" t="str">
        <f t="shared" si="90"/>
        <v>May</v>
      </c>
      <c r="E992" s="22">
        <f t="shared" si="94"/>
        <v>2017</v>
      </c>
      <c r="F992" s="19">
        <f t="shared" si="91"/>
        <v>42878.208333333328</v>
      </c>
      <c r="G992" s="17" t="str">
        <f t="shared" si="92"/>
        <v>May</v>
      </c>
      <c r="H992" s="17">
        <f t="shared" si="95"/>
        <v>2017</v>
      </c>
      <c r="I992" t="s">
        <v>12</v>
      </c>
      <c r="J992" t="s">
        <v>2045</v>
      </c>
    </row>
    <row r="993" spans="1:10" x14ac:dyDescent="0.3">
      <c r="A993">
        <v>1411621200</v>
      </c>
      <c r="B993">
        <v>1411966800</v>
      </c>
      <c r="C993" s="15">
        <f t="shared" si="93"/>
        <v>42331.208333333336</v>
      </c>
      <c r="D993" s="22" t="str">
        <f t="shared" si="90"/>
        <v>Nov</v>
      </c>
      <c r="E993" s="22">
        <f t="shared" si="94"/>
        <v>2015</v>
      </c>
      <c r="F993" s="19">
        <f t="shared" si="91"/>
        <v>42335.208333333336</v>
      </c>
      <c r="G993" s="17" t="str">
        <f t="shared" si="92"/>
        <v>Nov</v>
      </c>
      <c r="H993" s="17">
        <f t="shared" si="95"/>
        <v>2015</v>
      </c>
      <c r="I993" t="s">
        <v>18</v>
      </c>
      <c r="J993" t="s">
        <v>2039</v>
      </c>
    </row>
    <row r="994" spans="1:10" x14ac:dyDescent="0.3">
      <c r="A994">
        <v>1525669200</v>
      </c>
      <c r="B994">
        <v>1526878800</v>
      </c>
      <c r="C994" s="15">
        <f t="shared" si="93"/>
        <v>43651.208333333328</v>
      </c>
      <c r="D994" s="22" t="str">
        <f t="shared" si="90"/>
        <v>Jul</v>
      </c>
      <c r="E994" s="22">
        <f t="shared" si="94"/>
        <v>2019</v>
      </c>
      <c r="F994" s="19">
        <f t="shared" si="91"/>
        <v>43665.208333333328</v>
      </c>
      <c r="G994" s="17" t="str">
        <f t="shared" si="92"/>
        <v>Jul</v>
      </c>
      <c r="H994" s="17">
        <f t="shared" si="95"/>
        <v>2019</v>
      </c>
      <c r="I994" t="s">
        <v>18</v>
      </c>
      <c r="J994" t="s">
        <v>2045</v>
      </c>
    </row>
    <row r="995" spans="1:10" x14ac:dyDescent="0.3">
      <c r="A995">
        <v>1450936800</v>
      </c>
      <c r="B995">
        <v>1452405600</v>
      </c>
      <c r="C995" s="15">
        <f t="shared" si="93"/>
        <v>42786.25</v>
      </c>
      <c r="D995" s="22" t="str">
        <f t="shared" si="90"/>
        <v>Feb</v>
      </c>
      <c r="E995" s="22">
        <f t="shared" si="94"/>
        <v>2017</v>
      </c>
      <c r="F995" s="19">
        <f t="shared" si="91"/>
        <v>42803.25</v>
      </c>
      <c r="G995" s="17" t="str">
        <f t="shared" si="92"/>
        <v>Mar</v>
      </c>
      <c r="H995" s="17">
        <f t="shared" si="95"/>
        <v>2017</v>
      </c>
      <c r="I995" t="s">
        <v>72</v>
      </c>
      <c r="J995" t="s">
        <v>2058</v>
      </c>
    </row>
    <row r="996" spans="1:10" x14ac:dyDescent="0.3">
      <c r="A996">
        <v>1413522000</v>
      </c>
      <c r="B996">
        <v>1414040400</v>
      </c>
      <c r="C996" s="15">
        <f t="shared" si="93"/>
        <v>42353.208333333336</v>
      </c>
      <c r="D996" s="22" t="str">
        <f t="shared" si="90"/>
        <v>Dec</v>
      </c>
      <c r="E996" s="22">
        <f t="shared" si="94"/>
        <v>2015</v>
      </c>
      <c r="F996" s="19">
        <f t="shared" si="91"/>
        <v>42359.208333333336</v>
      </c>
      <c r="G996" s="17" t="str">
        <f t="shared" si="92"/>
        <v>Dec</v>
      </c>
      <c r="H996" s="17">
        <f t="shared" si="95"/>
        <v>2015</v>
      </c>
      <c r="I996" t="s">
        <v>12</v>
      </c>
      <c r="J996" t="s">
        <v>2051</v>
      </c>
    </row>
    <row r="997" spans="1:10" x14ac:dyDescent="0.3">
      <c r="A997">
        <v>1541307600</v>
      </c>
      <c r="B997">
        <v>1543816800</v>
      </c>
      <c r="C997" s="15">
        <f t="shared" si="93"/>
        <v>43832.208333333328</v>
      </c>
      <c r="D997" s="22" t="str">
        <f t="shared" si="90"/>
        <v>Jan</v>
      </c>
      <c r="E997" s="22">
        <f t="shared" si="94"/>
        <v>2020</v>
      </c>
      <c r="F997" s="19">
        <f t="shared" si="91"/>
        <v>43861.25</v>
      </c>
      <c r="G997" s="17" t="str">
        <f t="shared" si="92"/>
        <v>Jan</v>
      </c>
      <c r="H997" s="17">
        <f t="shared" si="95"/>
        <v>2020</v>
      </c>
      <c r="I997" t="s">
        <v>18</v>
      </c>
      <c r="J997" t="s">
        <v>2037</v>
      </c>
    </row>
    <row r="998" spans="1:10" x14ac:dyDescent="0.3">
      <c r="A998">
        <v>1357106400</v>
      </c>
      <c r="B998">
        <v>1359698400</v>
      </c>
      <c r="C998" s="15">
        <f t="shared" si="93"/>
        <v>41700.25</v>
      </c>
      <c r="D998" s="22" t="str">
        <f t="shared" si="90"/>
        <v>Mar</v>
      </c>
      <c r="E998" s="22">
        <f t="shared" si="94"/>
        <v>2014</v>
      </c>
      <c r="F998" s="19">
        <f t="shared" si="91"/>
        <v>41730.25</v>
      </c>
      <c r="G998" s="17" t="str">
        <f t="shared" si="92"/>
        <v>Apr</v>
      </c>
      <c r="H998" s="17">
        <f t="shared" si="95"/>
        <v>2014</v>
      </c>
      <c r="I998" t="s">
        <v>12</v>
      </c>
      <c r="J998" t="s">
        <v>2043</v>
      </c>
    </row>
    <row r="999" spans="1:10" x14ac:dyDescent="0.3">
      <c r="A999">
        <v>1390197600</v>
      </c>
      <c r="B999">
        <v>1390629600</v>
      </c>
      <c r="C999" s="15">
        <f t="shared" si="93"/>
        <v>42083.25</v>
      </c>
      <c r="D999" s="22" t="str">
        <f t="shared" si="90"/>
        <v>Mar</v>
      </c>
      <c r="E999" s="22">
        <f t="shared" si="94"/>
        <v>2015</v>
      </c>
      <c r="F999" s="19">
        <f t="shared" si="91"/>
        <v>42088.25</v>
      </c>
      <c r="G999" s="17" t="str">
        <f t="shared" si="92"/>
        <v>Mar</v>
      </c>
      <c r="H999" s="17">
        <f t="shared" si="95"/>
        <v>2015</v>
      </c>
      <c r="I999" t="s">
        <v>72</v>
      </c>
      <c r="J999" t="s">
        <v>2043</v>
      </c>
    </row>
    <row r="1000" spans="1:10" x14ac:dyDescent="0.3">
      <c r="A1000">
        <v>1265868000</v>
      </c>
      <c r="B1000">
        <v>1267077600</v>
      </c>
      <c r="C1000" s="15">
        <f t="shared" si="93"/>
        <v>40644.25</v>
      </c>
      <c r="D1000" s="22" t="str">
        <f t="shared" si="90"/>
        <v>Apr</v>
      </c>
      <c r="E1000" s="22">
        <f t="shared" si="94"/>
        <v>2011</v>
      </c>
      <c r="F1000" s="19">
        <f t="shared" si="91"/>
        <v>40658.25</v>
      </c>
      <c r="G1000" s="17" t="str">
        <f t="shared" si="92"/>
        <v>Apr</v>
      </c>
      <c r="H1000" s="17">
        <f t="shared" si="95"/>
        <v>2011</v>
      </c>
      <c r="I1000" t="s">
        <v>12</v>
      </c>
      <c r="J1000" t="s">
        <v>2039</v>
      </c>
    </row>
    <row r="1001" spans="1:10" x14ac:dyDescent="0.3">
      <c r="A1001">
        <v>1467176400</v>
      </c>
      <c r="B1001">
        <v>1467781200</v>
      </c>
      <c r="C1001" s="15">
        <f t="shared" si="93"/>
        <v>42974.208333333328</v>
      </c>
      <c r="D1001" s="22" t="str">
        <f t="shared" si="90"/>
        <v>Aug</v>
      </c>
      <c r="E1001" s="22">
        <f t="shared" si="94"/>
        <v>2017</v>
      </c>
      <c r="F1001" s="19">
        <f t="shared" si="91"/>
        <v>42981.208333333328</v>
      </c>
      <c r="G1001" s="17" t="str">
        <f t="shared" si="92"/>
        <v>Sep</v>
      </c>
      <c r="H1001" s="17">
        <f t="shared" si="95"/>
        <v>2017</v>
      </c>
      <c r="I1001" t="s">
        <v>72</v>
      </c>
      <c r="J1001" t="s">
        <v>2037</v>
      </c>
    </row>
  </sheetData>
  <conditionalFormatting sqref="I1:I104857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9AEA-31CD-43BD-872F-6DDD8F0B6D3B}">
  <dimension ref="A1:C13"/>
  <sheetViews>
    <sheetView workbookViewId="0">
      <selection activeCell="N26" sqref="N26"/>
    </sheetView>
  </sheetViews>
  <sheetFormatPr defaultRowHeight="15.6" x14ac:dyDescent="0.3"/>
  <sheetData>
    <row r="1" spans="1:3" x14ac:dyDescent="0.3">
      <c r="A1" t="s">
        <v>2031</v>
      </c>
    </row>
    <row r="2" spans="1:3" x14ac:dyDescent="0.3">
      <c r="A2" t="s">
        <v>2032</v>
      </c>
    </row>
    <row r="3" spans="1:3" x14ac:dyDescent="0.3">
      <c r="A3" t="s">
        <v>2033</v>
      </c>
    </row>
    <row r="6" spans="1:3" x14ac:dyDescent="0.3">
      <c r="B6" s="13" t="s">
        <v>2102</v>
      </c>
    </row>
    <row r="7" spans="1:3" x14ac:dyDescent="0.3">
      <c r="B7" t="s">
        <v>25</v>
      </c>
      <c r="C7" s="28">
        <v>0.6956</v>
      </c>
    </row>
    <row r="8" spans="1:3" x14ac:dyDescent="0.3">
      <c r="B8" t="s">
        <v>14</v>
      </c>
      <c r="C8" s="28">
        <v>0.74639999999999995</v>
      </c>
    </row>
    <row r="9" spans="1:3" x14ac:dyDescent="0.3">
      <c r="B9" t="s">
        <v>97</v>
      </c>
      <c r="C9" s="28">
        <v>1.0845199999999999</v>
      </c>
    </row>
    <row r="10" spans="1:3" x14ac:dyDescent="0.3">
      <c r="B10" t="s">
        <v>35</v>
      </c>
      <c r="C10" s="28">
        <v>0.14410500000000001</v>
      </c>
    </row>
    <row r="11" spans="1:3" x14ac:dyDescent="0.3">
      <c r="B11" t="s">
        <v>39</v>
      </c>
      <c r="C11" s="28">
        <v>1.20458</v>
      </c>
    </row>
    <row r="12" spans="1:3" x14ac:dyDescent="0.3">
      <c r="B12" t="s">
        <v>106</v>
      </c>
      <c r="C12" s="28">
        <v>1.0725499999999999</v>
      </c>
    </row>
    <row r="13" spans="1:3" x14ac:dyDescent="0.3">
      <c r="B13" t="s">
        <v>20</v>
      </c>
      <c r="C13" s="2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9D29-C83D-4212-AF8C-A4A5485E1CCD}">
  <dimension ref="A1:I14"/>
  <sheetViews>
    <sheetView workbookViewId="0">
      <selection activeCell="M14" sqref="M14"/>
    </sheetView>
  </sheetViews>
  <sheetFormatPr defaultRowHeight="15.6" x14ac:dyDescent="0.3"/>
  <cols>
    <col min="1" max="1" width="23.796875" bestFit="1" customWidth="1"/>
    <col min="2" max="2" width="15.19921875" bestFit="1" customWidth="1"/>
    <col min="3" max="3" width="5.59765625" bestFit="1" customWidth="1"/>
    <col min="4" max="4" width="4.3984375" bestFit="1" customWidth="1"/>
    <col min="5" max="5" width="9.19921875" bestFit="1" customWidth="1"/>
    <col min="6" max="6" width="10.8984375" bestFit="1" customWidth="1"/>
    <col min="7" max="989" width="15.19921875" bestFit="1" customWidth="1"/>
    <col min="990" max="990" width="10.8984375" bestFit="1" customWidth="1"/>
  </cols>
  <sheetData>
    <row r="1" spans="1:9" x14ac:dyDescent="0.3">
      <c r="A1" s="8" t="s">
        <v>4</v>
      </c>
      <c r="B1" t="s">
        <v>2071</v>
      </c>
    </row>
    <row r="3" spans="1:9" x14ac:dyDescent="0.3">
      <c r="A3" s="8" t="s">
        <v>2103</v>
      </c>
      <c r="B3" s="8" t="s">
        <v>2074</v>
      </c>
    </row>
    <row r="4" spans="1:9" x14ac:dyDescent="0.3">
      <c r="A4" s="8" t="s">
        <v>2072</v>
      </c>
      <c r="B4" t="s">
        <v>72</v>
      </c>
      <c r="C4" t="s">
        <v>12</v>
      </c>
      <c r="D4" t="s">
        <v>45</v>
      </c>
      <c r="E4" t="s">
        <v>18</v>
      </c>
      <c r="F4" t="s">
        <v>2073</v>
      </c>
    </row>
    <row r="5" spans="1:9" x14ac:dyDescent="0.3">
      <c r="A5" s="9" t="s">
        <v>2045</v>
      </c>
      <c r="B5" s="27">
        <v>0.45857997962176905</v>
      </c>
      <c r="C5" s="27">
        <v>0.51656023819084618</v>
      </c>
      <c r="D5" s="27">
        <v>0.57172845068661471</v>
      </c>
      <c r="E5" s="27">
        <v>3.0380112947720805</v>
      </c>
      <c r="F5" s="27">
        <v>1.9594033055476157</v>
      </c>
      <c r="I5" s="27"/>
    </row>
    <row r="6" spans="1:9" x14ac:dyDescent="0.3">
      <c r="A6" s="9" t="s">
        <v>2037</v>
      </c>
      <c r="B6" s="27">
        <v>0.50408392077792952</v>
      </c>
      <c r="C6" s="27">
        <v>0.49629510452741077</v>
      </c>
      <c r="D6" s="27"/>
      <c r="E6" s="27">
        <v>3.9271729296190188</v>
      </c>
      <c r="F6" s="27">
        <v>2.1378270048973547</v>
      </c>
    </row>
    <row r="7" spans="1:9" x14ac:dyDescent="0.3">
      <c r="A7" s="9" t="s">
        <v>2054</v>
      </c>
      <c r="B7" s="27">
        <v>0.27176538240368026</v>
      </c>
      <c r="C7" s="27">
        <v>0.51149586294800564</v>
      </c>
      <c r="D7" s="27">
        <v>0.51516823837395798</v>
      </c>
      <c r="E7" s="27">
        <v>4.2327344936844282</v>
      </c>
      <c r="F7" s="27">
        <v>2.1347729023479727</v>
      </c>
    </row>
    <row r="8" spans="1:9" x14ac:dyDescent="0.3">
      <c r="A8" s="9" t="s">
        <v>2068</v>
      </c>
      <c r="B8" s="27"/>
      <c r="C8" s="27"/>
      <c r="D8" s="27"/>
      <c r="E8" s="27">
        <v>1.5062984968701985</v>
      </c>
      <c r="F8" s="27">
        <v>1.5062984968701985</v>
      </c>
    </row>
    <row r="9" spans="1:9" x14ac:dyDescent="0.3">
      <c r="A9" s="9" t="s">
        <v>2039</v>
      </c>
      <c r="B9" s="27">
        <v>0.38498632511677078</v>
      </c>
      <c r="C9" s="27">
        <v>0.45803202584347202</v>
      </c>
      <c r="D9" s="27"/>
      <c r="E9" s="27">
        <v>3.2937500761376852</v>
      </c>
      <c r="F9" s="27">
        <v>2.0580641971112441</v>
      </c>
    </row>
    <row r="10" spans="1:9" x14ac:dyDescent="0.3">
      <c r="A10" s="9" t="s">
        <v>2058</v>
      </c>
      <c r="B10" s="27">
        <v>0.61272046992048712</v>
      </c>
      <c r="C10" s="27">
        <v>0.468635947318845</v>
      </c>
      <c r="D10" s="27">
        <v>1.2706571242680547E-2</v>
      </c>
      <c r="E10" s="27">
        <v>2.68191329938487</v>
      </c>
      <c r="F10" s="27">
        <v>1.8416268965580607</v>
      </c>
    </row>
    <row r="11" spans="1:9" x14ac:dyDescent="0.3">
      <c r="A11" s="9" t="s">
        <v>2051</v>
      </c>
      <c r="B11" s="27">
        <v>0.35870274170274169</v>
      </c>
      <c r="C11" s="27">
        <v>0.42249180129475677</v>
      </c>
      <c r="D11" s="27">
        <v>1.729268292682927E-2</v>
      </c>
      <c r="E11" s="27">
        <v>2.9800017357431026</v>
      </c>
      <c r="F11" s="27">
        <v>1.9414115048825458</v>
      </c>
      <c r="I11" s="27"/>
    </row>
    <row r="12" spans="1:9" x14ac:dyDescent="0.3">
      <c r="A12" s="9" t="s">
        <v>2041</v>
      </c>
      <c r="B12" s="27">
        <v>0.64476190476190476</v>
      </c>
      <c r="C12" s="27">
        <v>0.56331660501443326</v>
      </c>
      <c r="D12" s="27">
        <v>0.60603003721424775</v>
      </c>
      <c r="E12" s="27">
        <v>3.0989553919206636</v>
      </c>
      <c r="F12" s="27">
        <v>2.2563291032008221</v>
      </c>
    </row>
    <row r="13" spans="1:9" x14ac:dyDescent="0.3">
      <c r="A13" s="9" t="s">
        <v>2043</v>
      </c>
      <c r="B13" s="27">
        <v>0.45757574357593972</v>
      </c>
      <c r="C13" s="27">
        <v>0.4956215323430222</v>
      </c>
      <c r="D13" s="27">
        <v>0.31396352578226072</v>
      </c>
      <c r="E13" s="27">
        <v>3.1446430649443378</v>
      </c>
      <c r="F13" s="27">
        <v>1.9320420481618634</v>
      </c>
    </row>
    <row r="14" spans="1:9" x14ac:dyDescent="0.3">
      <c r="A14" s="9" t="s">
        <v>2073</v>
      </c>
      <c r="B14" s="27">
        <v>0.45902451521720034</v>
      </c>
      <c r="C14" s="27">
        <v>0.49286741977125492</v>
      </c>
      <c r="D14" s="27">
        <v>0.44815238205124813</v>
      </c>
      <c r="E14" s="27">
        <v>3.1727080457559311</v>
      </c>
      <c r="F14" s="27">
        <v>2.0044223173649338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Category Pivot</vt:lpstr>
      <vt:lpstr>Sub-Category Pivot</vt:lpstr>
      <vt:lpstr>Date &amp; Outcome Pivot mo-start</vt:lpstr>
      <vt:lpstr>Goal Analysis</vt:lpstr>
      <vt:lpstr>Statistic Analysis</vt:lpstr>
      <vt:lpstr>Date &amp; Outcome Data</vt:lpstr>
      <vt:lpstr>References</vt:lpstr>
      <vt:lpstr>Funding Overage%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Adrienne Vincent</cp:lastModifiedBy>
  <dcterms:created xsi:type="dcterms:W3CDTF">2021-09-29T18:52:28Z</dcterms:created>
  <dcterms:modified xsi:type="dcterms:W3CDTF">2023-02-12T01:28:57Z</dcterms:modified>
</cp:coreProperties>
</file>