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ecole\insa\4A\NXPCUP\insa-nxpcup\code\2019-2020\periphs\servo\Sources\"/>
    </mc:Choice>
  </mc:AlternateContent>
  <xr:revisionPtr revIDLastSave="0" documentId="8_{75AC07AB-2918-4613-80CF-ED83DBADAEA1}" xr6:coauthVersionLast="45" xr6:coauthVersionMax="45" xr10:uidLastSave="{00000000-0000-0000-0000-000000000000}"/>
  <bookViews>
    <workbookView xWindow="-120" yWindow="-120" windowWidth="20730" windowHeight="11160" xr2:uid="{E28BDC55-F7D1-4BA0-AD75-CB79C04BE8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6" i="1" l="1"/>
  <c r="G37" i="1"/>
  <c r="G38" i="1"/>
  <c r="F36" i="1"/>
  <c r="F37" i="1"/>
  <c r="F38" i="1"/>
  <c r="E38" i="1"/>
  <c r="D38" i="1"/>
  <c r="D35" i="1"/>
  <c r="E35" i="1" s="1"/>
  <c r="D30" i="1"/>
  <c r="D31" i="1"/>
  <c r="D32" i="1"/>
  <c r="D33" i="1"/>
  <c r="D34" i="1"/>
  <c r="D36" i="1"/>
  <c r="D37" i="1"/>
  <c r="G35" i="1"/>
  <c r="G34" i="1"/>
  <c r="G32" i="1"/>
  <c r="G31" i="1"/>
  <c r="G30" i="1"/>
  <c r="L15" i="1"/>
  <c r="L17" i="1" s="1"/>
  <c r="L18" i="1" s="1"/>
  <c r="L16" i="1"/>
  <c r="J23" i="1"/>
  <c r="G24" i="1"/>
  <c r="F24" i="1"/>
  <c r="D24" i="1"/>
  <c r="E24" i="1" s="1"/>
  <c r="D15" i="1"/>
  <c r="G15" i="1" s="1"/>
  <c r="D16" i="1"/>
  <c r="F16" i="1" s="1"/>
  <c r="D17" i="1"/>
  <c r="D18" i="1"/>
  <c r="D20" i="1"/>
  <c r="F20" i="1" s="1"/>
  <c r="D23" i="1"/>
  <c r="G23" i="1" s="1"/>
  <c r="G17" i="1"/>
  <c r="G18" i="1"/>
  <c r="E17" i="1"/>
  <c r="F17" i="1"/>
  <c r="E18" i="1"/>
  <c r="F18" i="1"/>
  <c r="E20" i="1"/>
  <c r="C4" i="1"/>
  <c r="C6" i="1" s="1"/>
  <c r="E6" i="1" s="1"/>
  <c r="F11" i="1"/>
  <c r="C11" i="1"/>
  <c r="E30" i="1" l="1"/>
  <c r="E31" i="1"/>
  <c r="E32" i="1"/>
  <c r="E34" i="1"/>
  <c r="E36" i="1"/>
  <c r="E37" i="1"/>
  <c r="F30" i="1"/>
  <c r="F31" i="1"/>
  <c r="F32" i="1"/>
  <c r="F34" i="1"/>
  <c r="F35" i="1"/>
  <c r="D21" i="1"/>
  <c r="E16" i="1"/>
  <c r="G16" i="1"/>
  <c r="E15" i="1"/>
  <c r="F23" i="1"/>
  <c r="F15" i="1"/>
  <c r="G20" i="1"/>
  <c r="E23" i="1"/>
  <c r="C7" i="1"/>
  <c r="E7" i="1" l="1"/>
  <c r="G7" i="1" s="1"/>
  <c r="D22" i="1"/>
  <c r="G21" i="1"/>
  <c r="E21" i="1"/>
  <c r="F21" i="1"/>
  <c r="G22" i="1" l="1"/>
  <c r="E22" i="1"/>
  <c r="F22" i="1"/>
</calcChain>
</file>

<file path=xl/sharedStrings.xml><?xml version="1.0" encoding="utf-8"?>
<sst xmlns="http://schemas.openxmlformats.org/spreadsheetml/2006/main" count="32" uniqueCount="17">
  <si>
    <t>T</t>
  </si>
  <si>
    <t>cm</t>
  </si>
  <si>
    <t>L</t>
  </si>
  <si>
    <t>R</t>
  </si>
  <si>
    <t>alpha1</t>
  </si>
  <si>
    <t>rad</t>
  </si>
  <si>
    <t>°</t>
  </si>
  <si>
    <t>alpha2</t>
  </si>
  <si>
    <t>R2</t>
  </si>
  <si>
    <t>theta</t>
  </si>
  <si>
    <t>rmeas</t>
  </si>
  <si>
    <t>Rreal</t>
  </si>
  <si>
    <t>inf</t>
  </si>
  <si>
    <t>theta real 1</t>
  </si>
  <si>
    <t>theta max neg</t>
  </si>
  <si>
    <t>theta max pos</t>
  </si>
  <si>
    <t>consigne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</si>
</sst>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1DC23-C633-4597-85F9-A2FA9830D97F}">
  <dimension ref="A1:L38"/>
  <sheetViews>
    <sheetView tabSelected="1" topLeftCell="A18" workbookViewId="0">
      <selection activeCell="G30" sqref="G30"/>
    </sheetView>
  </sheetViews>
  <sheetFormatPr defaultRowHeight="15" x14ac:dyDescent="0.25"/>
  <cols>
    <col min="1" max="1" width="13.7109375" bestFit="1" customWidth="1"/>
    <col min="2" max="2" width="6.85546875" bestFit="1" customWidth="1"/>
    <col min="3" max="7" width="12" bestFit="1" customWidth="1"/>
    <col min="8" max="8" width="1.7109375" bestFit="1" customWidth="1"/>
  </cols>
  <sheetData>
    <row r="1" spans="1:12" x14ac:dyDescent="0.25">
      <c r="B1" t="s">
        <v>0</v>
      </c>
      <c r="C1">
        <v>14.7</v>
      </c>
      <c r="D1" t="s">
        <v>1</v>
      </c>
    </row>
    <row r="2" spans="1:12" x14ac:dyDescent="0.25">
      <c r="B2" t="s">
        <v>2</v>
      </c>
      <c r="C2">
        <v>18.5</v>
      </c>
      <c r="D2" t="s">
        <v>1</v>
      </c>
    </row>
    <row r="4" spans="1:12" x14ac:dyDescent="0.25">
      <c r="B4" t="s">
        <v>3</v>
      </c>
      <c r="C4">
        <f>58/2</f>
        <v>29</v>
      </c>
      <c r="D4" t="s">
        <v>1</v>
      </c>
    </row>
    <row r="6" spans="1:12" x14ac:dyDescent="0.25">
      <c r="B6" t="s">
        <v>4</v>
      </c>
      <c r="C6">
        <f>ATAN(C2/(C4-C1/2))</f>
        <v>0.70710275397676969</v>
      </c>
      <c r="D6" t="s">
        <v>5</v>
      </c>
      <c r="E6">
        <f>C6/PI()*180</f>
        <v>40.514003484946286</v>
      </c>
      <c r="F6" t="s">
        <v>6</v>
      </c>
    </row>
    <row r="7" spans="1:12" x14ac:dyDescent="0.25">
      <c r="B7" t="s">
        <v>7</v>
      </c>
      <c r="C7">
        <f>ATAN(C2/(C4+C1/2))</f>
        <v>0.47077468130721839</v>
      </c>
      <c r="D7" t="s">
        <v>5</v>
      </c>
      <c r="E7">
        <f>C7/PI()*180</f>
        <v>26.973402340519982</v>
      </c>
      <c r="F7" t="s">
        <v>6</v>
      </c>
      <c r="G7">
        <f>(E7+E6)/2</f>
        <v>33.743702912733134</v>
      </c>
      <c r="H7" t="s">
        <v>6</v>
      </c>
    </row>
    <row r="9" spans="1:12" x14ac:dyDescent="0.25">
      <c r="B9" t="s">
        <v>4</v>
      </c>
      <c r="C9">
        <v>26</v>
      </c>
    </row>
    <row r="10" spans="1:12" x14ac:dyDescent="0.25">
      <c r="B10" t="s">
        <v>7</v>
      </c>
      <c r="C10">
        <v>19</v>
      </c>
    </row>
    <row r="11" spans="1:12" x14ac:dyDescent="0.25">
      <c r="B11" t="s">
        <v>3</v>
      </c>
      <c r="C11">
        <f>C2/TAN(C9*PI()/180)+C1/2</f>
        <v>45.280621069216977</v>
      </c>
      <c r="D11" t="s">
        <v>1</v>
      </c>
      <c r="E11" t="s">
        <v>8</v>
      </c>
      <c r="F11">
        <f>C2/TAN(C10*PI()/180)-C1/2</f>
        <v>46.377901237002725</v>
      </c>
      <c r="G11" t="s">
        <v>1</v>
      </c>
    </row>
    <row r="14" spans="1:12" x14ac:dyDescent="0.25">
      <c r="A14" s="1"/>
      <c r="B14" s="1" t="s">
        <v>9</v>
      </c>
      <c r="C14" s="1" t="s">
        <v>10</v>
      </c>
      <c r="D14" s="1" t="s">
        <v>11</v>
      </c>
      <c r="E14" s="1" t="s">
        <v>13</v>
      </c>
      <c r="F14" s="1"/>
      <c r="G14" s="1"/>
    </row>
    <row r="15" spans="1:12" x14ac:dyDescent="0.25">
      <c r="A15" s="1" t="s">
        <v>14</v>
      </c>
      <c r="B15">
        <v>22</v>
      </c>
      <c r="C15" s="1">
        <v>62.3</v>
      </c>
      <c r="D15" s="1">
        <f>(C15+C1)/2</f>
        <v>38.5</v>
      </c>
      <c r="E15" s="2">
        <f>ATAN($C$2/($D15-$C$1/2))*180/PI()</f>
        <v>30.706096775313046</v>
      </c>
      <c r="F15" s="2">
        <f>ATAN($C$2/($D15+$C$1/2))*180/PI()</f>
        <v>21.973565301077123</v>
      </c>
      <c r="G15" s="2">
        <f>ATAN($C$2/($D15))*180/PI()</f>
        <v>25.665191462173588</v>
      </c>
      <c r="L15">
        <f>24.5/22</f>
        <v>1.1136363636363635</v>
      </c>
    </row>
    <row r="16" spans="1:12" x14ac:dyDescent="0.25">
      <c r="A16" s="3" t="s">
        <v>16</v>
      </c>
      <c r="B16" s="1">
        <v>-20</v>
      </c>
      <c r="C16" s="1">
        <v>82.4</v>
      </c>
      <c r="D16" s="1">
        <f>(C16+C1)/2</f>
        <v>48.550000000000004</v>
      </c>
      <c r="E16" s="2">
        <f>ATAN($C$2/($D16-$C$1/2))*180/PI()</f>
        <v>24.181469080050565</v>
      </c>
      <c r="F16" s="2">
        <f>ATAN($C$2/($D16+$C$1/2))*180/PI()</f>
        <v>18.31186463092294</v>
      </c>
      <c r="G16" s="2">
        <f>ATAN($C$2/($D16))*180/PI()</f>
        <v>20.85936539081581</v>
      </c>
      <c r="L16">
        <f>8000-7250</f>
        <v>750</v>
      </c>
    </row>
    <row r="17" spans="1:12" x14ac:dyDescent="0.25">
      <c r="A17" s="3"/>
      <c r="B17" s="1">
        <v>-15</v>
      </c>
      <c r="C17" s="1">
        <v>124.8</v>
      </c>
      <c r="D17" s="1">
        <f t="shared" ref="D17:D23" si="0">(C17+C2)/2</f>
        <v>71.650000000000006</v>
      </c>
      <c r="E17" s="2">
        <f>ATAN($C$2/($D17-$C$1/2))*180/PI()</f>
        <v>16.051259466682552</v>
      </c>
      <c r="F17" s="2">
        <f>ATAN($C$2/($D17+$C$1/2))*180/PI()</f>
        <v>13.179868089380998</v>
      </c>
      <c r="G17" s="2">
        <f>ATAN($C$2/($D17))*180/PI()</f>
        <v>14.477549332432794</v>
      </c>
      <c r="L17">
        <f>L16*L15</f>
        <v>835.22727272727263</v>
      </c>
    </row>
    <row r="18" spans="1:12" x14ac:dyDescent="0.25">
      <c r="A18" s="3"/>
      <c r="B18" s="1">
        <v>-10</v>
      </c>
      <c r="C18" s="1">
        <v>214.4</v>
      </c>
      <c r="D18" s="1">
        <f t="shared" si="0"/>
        <v>107.2</v>
      </c>
      <c r="E18" s="2">
        <f>ATAN($C$2/($D18-$C$1/2))*180/PI()</f>
        <v>10.496613896564735</v>
      </c>
      <c r="F18" s="2">
        <f>ATAN($C$2/($D18+$C$1/2))*180/PI()</f>
        <v>9.1741409922924682</v>
      </c>
      <c r="G18" s="2">
        <f>ATAN($C$2/($D18))*180/PI()</f>
        <v>9.7913558618212146</v>
      </c>
      <c r="L18">
        <f>L17+7250</f>
        <v>8085.227272727273</v>
      </c>
    </row>
    <row r="19" spans="1:12" x14ac:dyDescent="0.25">
      <c r="A19" s="3"/>
      <c r="B19" s="1">
        <v>0</v>
      </c>
      <c r="C19" s="1" t="s">
        <v>12</v>
      </c>
      <c r="D19" s="1"/>
      <c r="E19" s="2"/>
      <c r="F19" s="2"/>
      <c r="G19" s="2"/>
    </row>
    <row r="20" spans="1:12" x14ac:dyDescent="0.25">
      <c r="A20" s="3"/>
      <c r="B20" s="1">
        <v>10</v>
      </c>
      <c r="C20" s="1">
        <v>206.2</v>
      </c>
      <c r="D20" s="1">
        <f t="shared" si="0"/>
        <v>103.1</v>
      </c>
      <c r="E20" s="2">
        <f>ATAN($C$2/($D20-$C$1/2))*180/PI()</f>
        <v>10.935455587297387</v>
      </c>
      <c r="F20" s="2">
        <f>ATAN($C$2/($D20+$C$1/2))*180/PI()</f>
        <v>9.5085827363353221</v>
      </c>
      <c r="G20" s="2">
        <f>ATAN($C$2/($D20))*180/PI()</f>
        <v>10.172749866777366</v>
      </c>
    </row>
    <row r="21" spans="1:12" x14ac:dyDescent="0.25">
      <c r="A21" s="3"/>
      <c r="B21" s="1">
        <v>15</v>
      </c>
      <c r="C21" s="1">
        <v>133.4</v>
      </c>
      <c r="D21" s="1">
        <f t="shared" si="0"/>
        <v>67.053551376988381</v>
      </c>
      <c r="E21" s="2">
        <f>ATAN($C$2/($D21-$C$1/2))*180/PI()</f>
        <v>17.216343293940881</v>
      </c>
      <c r="F21" s="2">
        <f>ATAN($C$2/($D21+$C$1/2))*180/PI()</f>
        <v>13.963099718753927</v>
      </c>
      <c r="G21" s="2">
        <f>ATAN($C$2/($D21))*180/PI()</f>
        <v>15.424121482551147</v>
      </c>
    </row>
    <row r="22" spans="1:12" x14ac:dyDescent="0.25">
      <c r="A22" s="3"/>
      <c r="B22" s="1">
        <v>20</v>
      </c>
      <c r="C22" s="1">
        <v>93.2</v>
      </c>
      <c r="D22" s="1">
        <f t="shared" si="0"/>
        <v>46.835387340653611</v>
      </c>
      <c r="E22" s="2">
        <f>ATAN($C$2/($D22-$C$1/2))*180/PI()</f>
        <v>25.104394330831425</v>
      </c>
      <c r="F22" s="2">
        <f>ATAN($C$2/($D22+$C$1/2))*180/PI()</f>
        <v>18.850954733137399</v>
      </c>
      <c r="G22" s="2">
        <f>ATAN($C$2/($D22))*180/PI()</f>
        <v>21.554043202068094</v>
      </c>
    </row>
    <row r="23" spans="1:12" x14ac:dyDescent="0.25">
      <c r="A23" s="3"/>
      <c r="B23" s="1">
        <v>25</v>
      </c>
      <c r="C23" s="1">
        <v>68</v>
      </c>
      <c r="D23" s="1">
        <f t="shared" si="0"/>
        <v>34</v>
      </c>
      <c r="E23" s="2">
        <f>ATAN($C$2/($D23-$C$1/2))*180/PI()</f>
        <v>34.767757560378456</v>
      </c>
      <c r="F23" s="2">
        <f>ATAN($C$2/($D23+$C$1/2))*180/PI()</f>
        <v>24.103753638384063</v>
      </c>
      <c r="G23" s="2">
        <f>ATAN($C$2/($D23))*180/PI()</f>
        <v>28.551391872960185</v>
      </c>
      <c r="J23">
        <f>B23/G23</f>
        <v>0.87561405451747665</v>
      </c>
    </row>
    <row r="24" spans="1:12" x14ac:dyDescent="0.25">
      <c r="A24" s="1" t="s">
        <v>15</v>
      </c>
      <c r="B24" s="1">
        <v>29</v>
      </c>
      <c r="C24" s="1">
        <v>51.3</v>
      </c>
      <c r="D24" s="1">
        <f>(C24+C1)/2</f>
        <v>33</v>
      </c>
      <c r="E24" s="2">
        <f>ATAN($C$2/($D24-$C$1/2))*180/PI()</f>
        <v>35.800935356369784</v>
      </c>
      <c r="F24" s="2">
        <f>ATAN($C$2/($D24+$C$1/2))*180/PI()</f>
        <v>24.630898489448899</v>
      </c>
      <c r="G24" s="2">
        <f>ATAN($C$2/($D24))*180/PI()</f>
        <v>29.275254277252575</v>
      </c>
    </row>
    <row r="28" spans="1:12" x14ac:dyDescent="0.25">
      <c r="A28" s="1"/>
      <c r="B28" s="1" t="s">
        <v>9</v>
      </c>
      <c r="C28" s="1" t="s">
        <v>10</v>
      </c>
      <c r="D28" s="1" t="s">
        <v>11</v>
      </c>
      <c r="E28" s="1" t="s">
        <v>13</v>
      </c>
      <c r="F28" s="1"/>
      <c r="G28" s="1"/>
    </row>
    <row r="29" spans="1:12" x14ac:dyDescent="0.25">
      <c r="A29" s="1"/>
      <c r="C29" s="1"/>
      <c r="D29" s="1"/>
      <c r="E29" s="2"/>
      <c r="F29" s="2"/>
      <c r="G29" s="2"/>
      <c r="J29">
        <v>6500</v>
      </c>
      <c r="K29">
        <v>6593</v>
      </c>
    </row>
    <row r="30" spans="1:12" x14ac:dyDescent="0.25">
      <c r="A30" s="3" t="s">
        <v>16</v>
      </c>
      <c r="B30" s="1">
        <v>-24.5</v>
      </c>
      <c r="C30" s="1">
        <v>60.5</v>
      </c>
      <c r="D30" s="1">
        <f t="shared" ref="D30:D34" si="1">(C30+$C$1)/2</f>
        <v>37.6</v>
      </c>
      <c r="E30" s="2">
        <f>ATAN($C$2/($D30-$C$1/2))*180/PI()</f>
        <v>31.44871527305364</v>
      </c>
      <c r="F30" s="2">
        <f>ATAN($C$2/($D30+$C$1/2))*180/PI()</f>
        <v>22.370517901121715</v>
      </c>
      <c r="G30" s="2">
        <f>ATAN($C$2/($D30))*180/PI()</f>
        <v>26.198167528718077</v>
      </c>
      <c r="J30">
        <v>28.55</v>
      </c>
    </row>
    <row r="31" spans="1:12" x14ac:dyDescent="0.25">
      <c r="A31" s="3"/>
      <c r="B31" s="1">
        <v>-15</v>
      </c>
      <c r="C31" s="1"/>
      <c r="D31" s="1">
        <f t="shared" si="1"/>
        <v>7.35</v>
      </c>
      <c r="E31" s="2" t="e">
        <f>ATAN($C$2/($D31-$C$1/2))*180/PI()</f>
        <v>#DIV/0!</v>
      </c>
      <c r="F31" s="2">
        <f>ATAN($C$2/($D31+$C$1/2))*180/PI()</f>
        <v>51.529535998847237</v>
      </c>
      <c r="G31" s="2">
        <f>ATAN($C$2/($D31))*180/PI()</f>
        <v>68.332209160203732</v>
      </c>
    </row>
    <row r="32" spans="1:12" x14ac:dyDescent="0.25">
      <c r="A32" s="3"/>
      <c r="B32" s="1">
        <v>-10</v>
      </c>
      <c r="C32" s="1"/>
      <c r="D32" s="1">
        <f t="shared" si="1"/>
        <v>7.35</v>
      </c>
      <c r="E32" s="2" t="e">
        <f>ATAN($C$2/($D32-$C$1/2))*180/PI()</f>
        <v>#DIV/0!</v>
      </c>
      <c r="F32" s="2">
        <f>ATAN($C$2/($D32+$C$1/2))*180/PI()</f>
        <v>51.529535998847237</v>
      </c>
      <c r="G32" s="2">
        <f>ATAN($C$2/($D32))*180/PI()</f>
        <v>68.332209160203732</v>
      </c>
    </row>
    <row r="33" spans="1:7" x14ac:dyDescent="0.25">
      <c r="A33" s="3"/>
      <c r="B33" s="1">
        <v>0</v>
      </c>
      <c r="C33" s="1"/>
      <c r="D33" s="1">
        <f t="shared" si="1"/>
        <v>7.35</v>
      </c>
      <c r="E33" s="2"/>
      <c r="F33" s="2"/>
      <c r="G33" s="2"/>
    </row>
    <row r="34" spans="1:7" x14ac:dyDescent="0.25">
      <c r="A34" s="3"/>
      <c r="B34" s="1">
        <v>10</v>
      </c>
      <c r="C34" s="1"/>
      <c r="D34" s="1">
        <f t="shared" si="1"/>
        <v>7.35</v>
      </c>
      <c r="E34" s="2" t="e">
        <f>ATAN($C$2/($D34-$C$1/2))*180/PI()</f>
        <v>#DIV/0!</v>
      </c>
      <c r="F34" s="2">
        <f>ATAN($C$2/($D34+$C$1/2))*180/PI()</f>
        <v>51.529535998847237</v>
      </c>
      <c r="G34" s="2">
        <f>ATAN($C$2/($D34))*180/PI()</f>
        <v>68.332209160203732</v>
      </c>
    </row>
    <row r="35" spans="1:7" x14ac:dyDescent="0.25">
      <c r="A35" s="3"/>
      <c r="B35" s="1">
        <v>15</v>
      </c>
      <c r="C35" s="1">
        <v>115</v>
      </c>
      <c r="D35" s="1">
        <f>(C35+$C$1)/2</f>
        <v>64.849999999999994</v>
      </c>
      <c r="E35" s="2">
        <f>ATAN($C$2/($D35-$C$1/2))*180/PI()</f>
        <v>17.83501494266806</v>
      </c>
      <c r="F35" s="2">
        <f>ATAN($C$2/($D35+$C$1/2))*180/PI()</f>
        <v>14.37184784039365</v>
      </c>
      <c r="G35" s="2">
        <f>ATAN($C$2/($D35))*180/PI()</f>
        <v>15.922055122292194</v>
      </c>
    </row>
    <row r="36" spans="1:7" x14ac:dyDescent="0.25">
      <c r="A36" s="3"/>
      <c r="B36" s="1">
        <v>20</v>
      </c>
      <c r="C36" s="1"/>
      <c r="D36" s="1">
        <f t="shared" ref="D36:D37" si="2">(C36+$C$1)/2</f>
        <v>7.35</v>
      </c>
      <c r="E36" s="2" t="e">
        <f>ATAN($C$2/($D36-$C$1/2))*180/PI()</f>
        <v>#DIV/0!</v>
      </c>
      <c r="F36" s="2">
        <f t="shared" ref="F36:F38" si="3">ATAN($C$2/($D36+$C$1/2))*180/PI()</f>
        <v>51.529535998847237</v>
      </c>
      <c r="G36" s="2">
        <f t="shared" ref="G36:G38" si="4">ATAN($C$2/($D36))*180/PI()</f>
        <v>68.332209160203732</v>
      </c>
    </row>
    <row r="37" spans="1:7" x14ac:dyDescent="0.25">
      <c r="A37" s="3"/>
      <c r="B37" s="1">
        <v>25</v>
      </c>
      <c r="C37" s="1"/>
      <c r="D37" s="1">
        <f t="shared" si="2"/>
        <v>7.35</v>
      </c>
      <c r="E37" s="2" t="e">
        <f>ATAN($C$2/($D37-$C$1/2))*180/PI()</f>
        <v>#DIV/0!</v>
      </c>
      <c r="F37" s="2">
        <f t="shared" si="3"/>
        <v>51.529535998847237</v>
      </c>
      <c r="G37" s="2">
        <f t="shared" si="4"/>
        <v>68.332209160203732</v>
      </c>
    </row>
    <row r="38" spans="1:7" x14ac:dyDescent="0.25">
      <c r="A38" s="1"/>
      <c r="B38" s="1">
        <v>15</v>
      </c>
      <c r="C38" s="1">
        <v>109</v>
      </c>
      <c r="D38" s="1">
        <f>(C38+$C$1)/2</f>
        <v>61.85</v>
      </c>
      <c r="E38" s="2">
        <f>ATAN($C$2/($D38-$C$1/2))*180/PI()</f>
        <v>18.749757630311116</v>
      </c>
      <c r="F38" s="2">
        <f t="shared" si="3"/>
        <v>14.967484660477012</v>
      </c>
      <c r="G38" s="2">
        <f t="shared" si="4"/>
        <v>16.652489528151651</v>
      </c>
    </row>
  </sheetData>
  <mergeCells count="2">
    <mergeCell ref="A16:A23"/>
    <mergeCell ref="A30:A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2020-02-13T08:19:12Z</dcterms:created>
  <dcterms:modified xsi:type="dcterms:W3CDTF">2020-02-13T09:27:21Z</dcterms:modified>
</cp:coreProperties>
</file>