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<sst xmlns="http://schemas.openxmlformats.org/spreadsheetml/2006/main" count="450" uniqueCount="186">
  <si>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</si>
  <si>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</si>
  <si>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</si>
  <si>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</si>
  <si>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</si>
  <si>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</si>
  <si>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</si>
  <si>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</si>
  <si>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</si>
  <si>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Config</t>
  </si>
  <si>
    <t>MFN</t>
  </si>
  <si>
    <t>MFP</t>
  </si>
  <si>
    <t>1</t>
  </si>
  <si>
    <t>Unpolarized capacitor</t>
  </si>
  <si>
    <t>C</t>
  </si>
  <si>
    <t>C2 C6 C7 C8</t>
  </si>
  <si>
    <t>100nF</t>
  </si>
  <si>
    <t>C_0805_2012Metric</t>
  </si>
  <si>
    <t>4</t>
  </si>
  <si>
    <t xml:space="preserve"> </t>
  </si>
  <si>
    <t>~</t>
  </si>
  <si>
    <t/>
  </si>
  <si>
    <t>2</t>
  </si>
  <si>
    <t>C5</t>
  </si>
  <si>
    <t>1uF</t>
  </si>
  <si>
    <t>3</t>
  </si>
  <si>
    <t>Polarized capacitor</t>
  </si>
  <si>
    <t>C_Polarized</t>
  </si>
  <si>
    <t>C1</t>
  </si>
  <si>
    <t>47uF</t>
  </si>
  <si>
    <t>CP_Elec_8x10</t>
  </si>
  <si>
    <t>https://www.vishay.com/docs/28388/153crv.pdf</t>
  </si>
  <si>
    <t>Vishay Beyschlag/Draloric/BC Components</t>
  </si>
  <si>
    <t>MAL215371479E3</t>
  </si>
  <si>
    <t>Diode</t>
  </si>
  <si>
    <t>D</t>
  </si>
  <si>
    <t>D1</t>
  </si>
  <si>
    <t>CD1206-S01575</t>
  </si>
  <si>
    <t>D_1206_3216Metric</t>
  </si>
  <si>
    <t>5</t>
  </si>
  <si>
    <t>Light emitting diode</t>
  </si>
  <si>
    <t>LED</t>
  </si>
  <si>
    <t>D2 D3</t>
  </si>
  <si>
    <t>LED_0805_2012Metric</t>
  </si>
  <si>
    <t>https://dammedia.osram.info/media/resource/hires/osram-dam-2493936/LG%20R971.pdf</t>
  </si>
  <si>
    <t>OSRAM Opto Semiconductors Inc.</t>
  </si>
  <si>
    <t>LG R971-KN-1</t>
  </si>
  <si>
    <t>6</t>
  </si>
  <si>
    <t>DC Barrel Jack with an internal switch</t>
  </si>
  <si>
    <t>Barrel_Jack_Switch</t>
  </si>
  <si>
    <t>J1</t>
  </si>
  <si>
    <t>BarrelJack_CLIFF_FC681465S_SMT_Horizontal</t>
  </si>
  <si>
    <t>https://www.we-online.de/katalog/datasheet/6941xx106102.pdf</t>
  </si>
  <si>
    <t>Würth Elektronik</t>
  </si>
  <si>
    <t>694106106102</t>
  </si>
  <si>
    <t>7</t>
  </si>
  <si>
    <t>Generic connector, double row, 02x03, odd/even pin numbering scheme (row 1 odd numbers, row 2 even numbers), script generated (kicad-library-utils/schlib/autogen/connector/)</t>
  </si>
  <si>
    <t>Conn_02x03_Odd_Even</t>
  </si>
  <si>
    <t>J5</t>
  </si>
  <si>
    <t>ICSP1</t>
  </si>
  <si>
    <t>PinHeader_2x03_P2.54mm_Vertical</t>
  </si>
  <si>
    <t>https://cdn.harwin.com/pdfs/M20-998.pdf</t>
  </si>
  <si>
    <t>-USB</t>
  </si>
  <si>
    <t>Harwin Inc.</t>
  </si>
  <si>
    <t>M20-9980346</t>
  </si>
  <si>
    <t>8</t>
  </si>
  <si>
    <t>Generic connector, single row, 01x05, script generated (kicad-library-utils/schlib/autogen/connector/)</t>
  </si>
  <si>
    <t>Conn_01x05_Male</t>
  </si>
  <si>
    <t>J3</t>
  </si>
  <si>
    <t>P1</t>
  </si>
  <si>
    <t>PinHeader_1x05_P2.54mm_Vertical</t>
  </si>
  <si>
    <t>9</t>
  </si>
  <si>
    <t>Generic connector, single row, 01x06, script generated (kicad-library-utils/schlib/autogen/connector/)</t>
  </si>
  <si>
    <t>Conn_01x06_Male</t>
  </si>
  <si>
    <t>J6</t>
  </si>
  <si>
    <t>P2</t>
  </si>
  <si>
    <t>PinHeader_1x06_P2.54mm_Vertical</t>
  </si>
  <si>
    <t>10</t>
  </si>
  <si>
    <t>Resistor</t>
  </si>
  <si>
    <t>R</t>
  </si>
  <si>
    <t>R5 R6 R7</t>
  </si>
  <si>
    <t>1K</t>
  </si>
  <si>
    <t>R_0805_2012Metric</t>
  </si>
  <si>
    <t>11</t>
  </si>
  <si>
    <t>R4</t>
  </si>
  <si>
    <t>10K</t>
  </si>
  <si>
    <t>12</t>
  </si>
  <si>
    <t>16MHz, 8kB Flash, 512B SRAM, 512B EEPROM, TQFP-32</t>
  </si>
  <si>
    <t>ATmega8U2-A</t>
  </si>
  <si>
    <t>U1</t>
  </si>
  <si>
    <t>ATmega8U2-AU</t>
  </si>
  <si>
    <t>TQFP-32_7x7mm_P0.8mm</t>
  </si>
  <si>
    <t>http://ww1.microchip.com/downloads/en/DeviceDoc/doc7799.pdf</t>
  </si>
  <si>
    <t>KiBot Bill of Materials</t>
  </si>
  <si>
    <t>Schematic:</t>
  </si>
  <si>
    <t>t1</t>
  </si>
  <si>
    <t>Variant:</t>
  </si>
  <si>
    <t>default</t>
  </si>
  <si>
    <t>Revision:</t>
  </si>
  <si>
    <t>${git_hash}</t>
  </si>
  <si>
    <t>Date:</t>
  </si>
  <si>
    <t>${date}</t>
  </si>
  <si>
    <t>KiCad Version:</t>
  </si>
  <si>
    <t>6.0.11+dfsg-1~bpo11+1</t>
  </si>
  <si>
    <t>Component Groups:</t>
  </si>
  <si>
    <t>Component Count:</t>
  </si>
  <si>
    <t>30 (25 SMD/ 5 THT)</t>
  </si>
  <si>
    <t>Fitted Components:</t>
  </si>
  <si>
    <t>18 (15 SMD/ 3 THT)</t>
  </si>
  <si>
    <t>Number of PCBs:</t>
  </si>
  <si>
    <t>Total Components:</t>
  </si>
  <si>
    <t>C3 C4</t>
  </si>
  <si>
    <t>22pF</t>
  </si>
  <si>
    <t xml:space="preserve"> (DNF)</t>
  </si>
  <si>
    <t>+USB,+XTAL</t>
  </si>
  <si>
    <t>Resettable fuse, polymeric positive temperature coefficient</t>
  </si>
  <si>
    <t>Polyfuse</t>
  </si>
  <si>
    <t>F1</t>
  </si>
  <si>
    <t>MF-MSMF050-2</t>
  </si>
  <si>
    <t>R_1812_4532Metric</t>
  </si>
  <si>
    <t>https://www.bourns.com/docs/Product-Datasheets/mfmsmf.pdf</t>
  </si>
  <si>
    <t>+USB</t>
  </si>
  <si>
    <t>Ferrite bead</t>
  </si>
  <si>
    <t>FerriteBead</t>
  </si>
  <si>
    <t>FB1</t>
  </si>
  <si>
    <t>BLM21PG221SN1D</t>
  </si>
  <si>
    <t>https://www.murata.com/en-eu/api/pdfdownloadapi?cate=cgsubChipFerriBead&amp;partno=BLM21PG221SN1%23</t>
  </si>
  <si>
    <t>Murata</t>
  </si>
  <si>
    <t>Generic connector, double row, 02x02, odd/even pin numbering scheme (row 1 odd numbers, row 2 even numbers), script generated (kicad-library-utils/schlib/autogen/connector/)</t>
  </si>
  <si>
    <t>Conn_02x02_Odd_Even</t>
  </si>
  <si>
    <t>J4</t>
  </si>
  <si>
    <t>2x2M</t>
  </si>
  <si>
    <t>PinHeader_2x02_P2.54mm_Vertical</t>
  </si>
  <si>
    <t>DNF</t>
  </si>
  <si>
    <t>M20-9980246-ND</t>
  </si>
  <si>
    <t>USB Type B connector</t>
  </si>
  <si>
    <t>USB_B</t>
  </si>
  <si>
    <t>J2</t>
  </si>
  <si>
    <t>USB_B_Lumberg_2411_02_Horizontal</t>
  </si>
  <si>
    <t>https://www.te.com/commerce/DocumentDelivery/DDEController?Action=srchrtrv&amp;DocNm=292304&amp;DocType=Customer+Drawing&amp;DocLang=English</t>
  </si>
  <si>
    <t>TE Connectivity AMP Connectors</t>
  </si>
  <si>
    <t>292304-1</t>
  </si>
  <si>
    <t>R1 R2</t>
  </si>
  <si>
    <t>22R</t>
  </si>
  <si>
    <t>R3</t>
  </si>
  <si>
    <t>1M</t>
  </si>
  <si>
    <t>Voltage dependent resistor</t>
  </si>
  <si>
    <t>Varistor</t>
  </si>
  <si>
    <t>VR1 VR2</t>
  </si>
  <si>
    <t>CG0603MLC-05E</t>
  </si>
  <si>
    <t>R_0603_1608Metric</t>
  </si>
  <si>
    <t>https://www.bourns.com/docs/Product-Datasheets/MLC.pdf</t>
  </si>
  <si>
    <t>Bourns Inc.</t>
  </si>
  <si>
    <t>Two pin crystal</t>
  </si>
  <si>
    <t>Crystal</t>
  </si>
  <si>
    <t>Y1</t>
  </si>
  <si>
    <t>16MHz</t>
  </si>
  <si>
    <t>Crystal_SMD_Abracon_ABM3-2Pin_5.0x3.2mm</t>
  </si>
  <si>
    <t>https://www.foxonline.com/pdfs/C4ST.pdf</t>
  </si>
  <si>
    <t>Abracon LLC</t>
  </si>
  <si>
    <t>ABM3-16.000MHZ-B2-T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</si>
  <si>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</si>
  <si>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</si>
  <si>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</si>
  <si>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</si>
  <si>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</si>
  <si>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</si>
  <si>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</si>
  <si>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</si>
  <si>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</si>
  <si>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2023-06-13 14:05:42</t>
  </si>
  <si>
    <t>KiCost® v1.1.17 + KiBot v1.6.2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</si>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</sst>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216609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483309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vishay.com/docs/28388/153crv.pdf" TargetMode="External"/><Relationship Id="rId2" Type="http://schemas.openxmlformats.org/officeDocument/2006/relationships/hyperlink" Target="https://dammedia.osram.info/media/resource/hires/osram-dam-2493936/LG%20R971.pdf" TargetMode="External"/><Relationship Id="rId3" Type="http://schemas.openxmlformats.org/officeDocument/2006/relationships/hyperlink" Target="https://www.we-online.de/katalog/datasheet/6941xx106102.pdf" TargetMode="External"/><Relationship Id="rId4" Type="http://schemas.openxmlformats.org/officeDocument/2006/relationships/hyperlink" Target="https://cdn.harwin.com/pdfs/M20-998.pdf" TargetMode="External"/><Relationship Id="rId5" Type="http://schemas.openxmlformats.org/officeDocument/2006/relationships/hyperlink" Target="http://ww1.microchip.com/downloads/en/DeviceDoc/doc7799.pdf" TargetMode="External"/><Relationship Id="rId6" Type="http://schemas.openxmlformats.org/officeDocument/2006/relationships/drawing" Target="../drawings/drawing3.xml"/><Relationship Id="rId7" Type="http://schemas.openxmlformats.org/officeDocument/2006/relationships/vmlDrawing" Target="../drawings/vmlDrawing1.vml"/><Relationship Id="rId8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bourns.com/docs/Product-Datasheets/mfmsmf.pdf" TargetMode="External"/><Relationship Id="rId2" Type="http://schemas.openxmlformats.org/officeDocument/2006/relationships/hyperlink" Target="https://www.murata.com/en-eu/api/pdfdownloadapi?cate=cgsubChipFerriBead&amp;partno=BLM21PG221SN1%23" TargetMode="External"/><Relationship Id="rId3" Type="http://schemas.openxmlformats.org/officeDocument/2006/relationships/hyperlink" Target="https://cdn.harwin.com/pdfs/M20-998.pdf" TargetMode="External"/><Relationship Id="rId4" Type="http://schemas.openxmlformats.org/officeDocument/2006/relationships/hyperlink" Target="https://www.te.com/commerce/DocumentDelivery/DDEController?Action=srchrtrv&amp;DocNm=292304&amp;DocType=Customer+Drawing&amp;DocLang=English" TargetMode="External"/><Relationship Id="rId5" Type="http://schemas.openxmlformats.org/officeDocument/2006/relationships/hyperlink" Target="https://www.bourns.com/docs/Product-Datasheets/MLC.pdf" TargetMode="External"/><Relationship Id="rId6" Type="http://schemas.openxmlformats.org/officeDocument/2006/relationships/hyperlink" Target="https://www.foxonline.com/pdfs/C4ST.pdf" TargetMode="External"/><Relationship Id="rId7" Type="http://schemas.openxmlformats.org/officeDocument/2006/relationships/drawing" Target="../drawings/drawing4.xml"/><Relationship Id="rId8" Type="http://schemas.openxmlformats.org/officeDocument/2006/relationships/vmlDrawing" Target="../drawings/vmlDrawing2.vm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21.7109375" customWidth="1"/>
    <col min="5" max="5" width="23.7109375" customWidth="1"/>
    <col min="6" max="6" width="46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44.7109375" customWidth="1"/>
    <col min="12" max="12" width="19.7109375" customWidth="1"/>
  </cols>
  <sheetData>
    <row r="1" spans="1:12" ht="32" customHeight="1">
      <c r="C1" s="1" t="s">
        <v>93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94</v>
      </c>
      <c r="D2" s="3" t="s">
        <v>95</v>
      </c>
      <c r="E2" s="2" t="s">
        <v>104</v>
      </c>
      <c r="F2" s="3">
        <v>21</v>
      </c>
    </row>
    <row r="3" spans="1:12">
      <c r="C3" s="2" t="s">
        <v>96</v>
      </c>
      <c r="D3" s="3" t="s">
        <v>97</v>
      </c>
      <c r="E3" s="2" t="s">
        <v>105</v>
      </c>
      <c r="F3" s="3" t="s">
        <v>106</v>
      </c>
    </row>
    <row r="4" spans="1:12">
      <c r="C4" s="2" t="s">
        <v>98</v>
      </c>
      <c r="D4" s="3" t="s">
        <v>99</v>
      </c>
      <c r="E4" s="2" t="s">
        <v>107</v>
      </c>
      <c r="F4" s="3" t="s">
        <v>108</v>
      </c>
    </row>
    <row r="5" spans="1:12">
      <c r="C5" s="2" t="s">
        <v>100</v>
      </c>
      <c r="D5" s="3" t="s">
        <v>101</v>
      </c>
      <c r="E5" s="2" t="s">
        <v>109</v>
      </c>
      <c r="F5" s="3">
        <v>1</v>
      </c>
    </row>
    <row r="6" spans="1:12">
      <c r="C6" s="2" t="s">
        <v>102</v>
      </c>
      <c r="D6" s="3" t="s">
        <v>103</v>
      </c>
      <c r="E6" s="2" t="s">
        <v>110</v>
      </c>
      <c r="F6" s="3">
        <v>18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8" t="s">
        <v>20</v>
      </c>
      <c r="J9" s="8" t="s">
        <v>21</v>
      </c>
      <c r="K9" s="8" t="s">
        <v>21</v>
      </c>
      <c r="L9" s="8" t="s">
        <v>21</v>
      </c>
    </row>
    <row r="10" spans="1:12">
      <c r="A10" s="9" t="s">
        <v>22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17</v>
      </c>
      <c r="G10" s="9" t="s">
        <v>12</v>
      </c>
      <c r="H10" s="9" t="s">
        <v>19</v>
      </c>
      <c r="I10" s="12" t="s">
        <v>20</v>
      </c>
      <c r="J10" s="12" t="s">
        <v>21</v>
      </c>
      <c r="K10" s="12" t="s">
        <v>21</v>
      </c>
      <c r="L10" s="12" t="s">
        <v>21</v>
      </c>
    </row>
    <row r="11" spans="1:12">
      <c r="A11" s="5" t="s">
        <v>25</v>
      </c>
      <c r="B11" s="6" t="s">
        <v>26</v>
      </c>
      <c r="C11" s="7" t="s">
        <v>27</v>
      </c>
      <c r="D11" s="7" t="s">
        <v>28</v>
      </c>
      <c r="E11" s="7" t="s">
        <v>29</v>
      </c>
      <c r="F11" s="7" t="s">
        <v>30</v>
      </c>
      <c r="G11" s="5" t="s">
        <v>12</v>
      </c>
      <c r="H11" s="5" t="s">
        <v>19</v>
      </c>
      <c r="I11" s="7" t="s">
        <v>31</v>
      </c>
      <c r="J11" s="8" t="s">
        <v>21</v>
      </c>
      <c r="K11" s="6" t="s">
        <v>32</v>
      </c>
      <c r="L11" s="6" t="s">
        <v>33</v>
      </c>
    </row>
    <row r="12" spans="1:12">
      <c r="A12" s="9" t="s">
        <v>18</v>
      </c>
      <c r="B12" s="10" t="s">
        <v>34</v>
      </c>
      <c r="C12" s="11" t="s">
        <v>35</v>
      </c>
      <c r="D12" s="11" t="s">
        <v>36</v>
      </c>
      <c r="E12" s="11" t="s">
        <v>37</v>
      </c>
      <c r="F12" s="11" t="s">
        <v>38</v>
      </c>
      <c r="G12" s="9" t="s">
        <v>12</v>
      </c>
      <c r="H12" s="9" t="s">
        <v>19</v>
      </c>
      <c r="I12" s="12" t="s">
        <v>20</v>
      </c>
      <c r="J12" s="12" t="s">
        <v>21</v>
      </c>
      <c r="K12" s="12" t="s">
        <v>21</v>
      </c>
      <c r="L12" s="12" t="s">
        <v>21</v>
      </c>
    </row>
    <row r="13" spans="1:12" ht="30" customHeight="1">
      <c r="A13" s="5" t="s">
        <v>39</v>
      </c>
      <c r="B13" s="6" t="s">
        <v>40</v>
      </c>
      <c r="C13" s="7" t="s">
        <v>41</v>
      </c>
      <c r="D13" s="7" t="s">
        <v>42</v>
      </c>
      <c r="E13" s="7" t="s">
        <v>41</v>
      </c>
      <c r="F13" s="7" t="s">
        <v>43</v>
      </c>
      <c r="G13" s="5" t="s">
        <v>22</v>
      </c>
      <c r="H13" s="5" t="s">
        <v>19</v>
      </c>
      <c r="I13" s="7" t="s">
        <v>44</v>
      </c>
      <c r="J13" s="8" t="s">
        <v>21</v>
      </c>
      <c r="K13" s="6" t="s">
        <v>45</v>
      </c>
      <c r="L13" s="6" t="s">
        <v>46</v>
      </c>
    </row>
    <row r="14" spans="1:12">
      <c r="A14" s="9" t="s">
        <v>47</v>
      </c>
      <c r="B14" s="10" t="s">
        <v>48</v>
      </c>
      <c r="C14" s="11" t="s">
        <v>49</v>
      </c>
      <c r="D14" s="11" t="s">
        <v>50</v>
      </c>
      <c r="E14" s="11" t="s">
        <v>49</v>
      </c>
      <c r="F14" s="11" t="s">
        <v>51</v>
      </c>
      <c r="G14" s="9" t="s">
        <v>12</v>
      </c>
      <c r="H14" s="9" t="s">
        <v>19</v>
      </c>
      <c r="I14" s="11" t="s">
        <v>52</v>
      </c>
      <c r="J14" s="12" t="s">
        <v>21</v>
      </c>
      <c r="K14" s="10" t="s">
        <v>53</v>
      </c>
      <c r="L14" s="10" t="s">
        <v>54</v>
      </c>
    </row>
    <row r="15" spans="1:12" ht="45" customHeight="1">
      <c r="A15" s="5" t="s">
        <v>55</v>
      </c>
      <c r="B15" s="6" t="s">
        <v>56</v>
      </c>
      <c r="C15" s="7" t="s">
        <v>57</v>
      </c>
      <c r="D15" s="7" t="s">
        <v>58</v>
      </c>
      <c r="E15" s="7" t="s">
        <v>59</v>
      </c>
      <c r="F15" s="7" t="s">
        <v>60</v>
      </c>
      <c r="G15" s="5" t="s">
        <v>12</v>
      </c>
      <c r="H15" s="5" t="s">
        <v>19</v>
      </c>
      <c r="I15" s="7" t="s">
        <v>61</v>
      </c>
      <c r="J15" s="6" t="s">
        <v>62</v>
      </c>
      <c r="K15" s="6" t="s">
        <v>63</v>
      </c>
      <c r="L15" s="6" t="s">
        <v>64</v>
      </c>
    </row>
    <row r="16" spans="1:12" ht="30" customHeight="1">
      <c r="A16" s="9" t="s">
        <v>65</v>
      </c>
      <c r="B16" s="10" t="s">
        <v>66</v>
      </c>
      <c r="C16" s="11" t="s">
        <v>67</v>
      </c>
      <c r="D16" s="11" t="s">
        <v>68</v>
      </c>
      <c r="E16" s="11" t="s">
        <v>69</v>
      </c>
      <c r="F16" s="11" t="s">
        <v>70</v>
      </c>
      <c r="G16" s="9" t="s">
        <v>12</v>
      </c>
      <c r="H16" s="9" t="s">
        <v>19</v>
      </c>
      <c r="I16" s="12" t="s">
        <v>20</v>
      </c>
      <c r="J16" s="12" t="s">
        <v>21</v>
      </c>
      <c r="K16" s="12" t="s">
        <v>21</v>
      </c>
      <c r="L16" s="12" t="s">
        <v>21</v>
      </c>
    </row>
    <row r="17" spans="1:12" ht="30" customHeight="1">
      <c r="A17" s="5" t="s">
        <v>71</v>
      </c>
      <c r="B17" s="6" t="s">
        <v>72</v>
      </c>
      <c r="C17" s="7" t="s">
        <v>73</v>
      </c>
      <c r="D17" s="7" t="s">
        <v>74</v>
      </c>
      <c r="E17" s="7" t="s">
        <v>75</v>
      </c>
      <c r="F17" s="7" t="s">
        <v>76</v>
      </c>
      <c r="G17" s="5" t="s">
        <v>12</v>
      </c>
      <c r="H17" s="5" t="s">
        <v>19</v>
      </c>
      <c r="I17" s="8" t="s">
        <v>20</v>
      </c>
      <c r="J17" s="8" t="s">
        <v>21</v>
      </c>
      <c r="K17" s="8" t="s">
        <v>21</v>
      </c>
      <c r="L17" s="8" t="s">
        <v>21</v>
      </c>
    </row>
    <row r="18" spans="1:12">
      <c r="A18" s="9" t="s">
        <v>77</v>
      </c>
      <c r="B18" s="10" t="s">
        <v>78</v>
      </c>
      <c r="C18" s="11" t="s">
        <v>79</v>
      </c>
      <c r="D18" s="11" t="s">
        <v>80</v>
      </c>
      <c r="E18" s="11" t="s">
        <v>81</v>
      </c>
      <c r="F18" s="11" t="s">
        <v>82</v>
      </c>
      <c r="G18" s="9" t="s">
        <v>25</v>
      </c>
      <c r="H18" s="9" t="s">
        <v>19</v>
      </c>
      <c r="I18" s="12" t="s">
        <v>20</v>
      </c>
      <c r="J18" s="12" t="s">
        <v>21</v>
      </c>
      <c r="K18" s="12" t="s">
        <v>21</v>
      </c>
      <c r="L18" s="12" t="s">
        <v>21</v>
      </c>
    </row>
    <row r="19" spans="1:12">
      <c r="A19" s="5" t="s">
        <v>83</v>
      </c>
      <c r="B19" s="6" t="s">
        <v>78</v>
      </c>
      <c r="C19" s="7" t="s">
        <v>79</v>
      </c>
      <c r="D19" s="7" t="s">
        <v>84</v>
      </c>
      <c r="E19" s="7" t="s">
        <v>85</v>
      </c>
      <c r="F19" s="7" t="s">
        <v>82</v>
      </c>
      <c r="G19" s="5" t="s">
        <v>12</v>
      </c>
      <c r="H19" s="5" t="s">
        <v>19</v>
      </c>
      <c r="I19" s="8" t="s">
        <v>20</v>
      </c>
      <c r="J19" s="8" t="s">
        <v>21</v>
      </c>
      <c r="K19" s="8" t="s">
        <v>21</v>
      </c>
      <c r="L19" s="8" t="s">
        <v>21</v>
      </c>
    </row>
    <row r="20" spans="1:12">
      <c r="A20" s="9" t="s">
        <v>86</v>
      </c>
      <c r="B20" s="10" t="s">
        <v>87</v>
      </c>
      <c r="C20" s="11" t="s">
        <v>88</v>
      </c>
      <c r="D20" s="11" t="s">
        <v>89</v>
      </c>
      <c r="E20" s="11" t="s">
        <v>90</v>
      </c>
      <c r="F20" s="11" t="s">
        <v>91</v>
      </c>
      <c r="G20" s="9" t="s">
        <v>12</v>
      </c>
      <c r="H20" s="9" t="s">
        <v>19</v>
      </c>
      <c r="I20" s="11" t="s">
        <v>92</v>
      </c>
      <c r="J20" s="12" t="s">
        <v>21</v>
      </c>
      <c r="K20" s="12" t="s">
        <v>21</v>
      </c>
      <c r="L20" s="12" t="s">
        <v>21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21.7109375" customWidth="1"/>
    <col min="5" max="5" width="19.7109375" customWidth="1"/>
    <col min="6" max="6" width="44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35.7109375" customWidth="1"/>
    <col min="12" max="12" width="24.7109375" customWidth="1"/>
  </cols>
  <sheetData>
    <row r="1" spans="1:12" ht="32" customHeight="1">
      <c r="C1" s="1" t="s">
        <v>93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94</v>
      </c>
      <c r="D2" s="3" t="s">
        <v>95</v>
      </c>
      <c r="E2" s="2" t="s">
        <v>104</v>
      </c>
      <c r="F2" s="3">
        <v>21</v>
      </c>
    </row>
    <row r="3" spans="1:12">
      <c r="C3" s="2" t="s">
        <v>96</v>
      </c>
      <c r="D3" s="3" t="s">
        <v>97</v>
      </c>
      <c r="E3" s="2" t="s">
        <v>105</v>
      </c>
      <c r="F3" s="3" t="s">
        <v>106</v>
      </c>
    </row>
    <row r="4" spans="1:12">
      <c r="C4" s="2" t="s">
        <v>98</v>
      </c>
      <c r="D4" s="3" t="s">
        <v>99</v>
      </c>
      <c r="E4" s="2" t="s">
        <v>107</v>
      </c>
      <c r="F4" s="3" t="s">
        <v>108</v>
      </c>
    </row>
    <row r="5" spans="1:12">
      <c r="C5" s="2" t="s">
        <v>100</v>
      </c>
      <c r="D5" s="3" t="s">
        <v>101</v>
      </c>
      <c r="E5" s="2" t="s">
        <v>109</v>
      </c>
      <c r="F5" s="3">
        <v>1</v>
      </c>
    </row>
    <row r="6" spans="1:12">
      <c r="C6" s="2" t="s">
        <v>102</v>
      </c>
      <c r="D6" s="3" t="s">
        <v>103</v>
      </c>
      <c r="E6" s="2" t="s">
        <v>110</v>
      </c>
      <c r="F6" s="3">
        <v>18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>
      <c r="A9" s="5" t="s">
        <v>12</v>
      </c>
      <c r="B9" s="6" t="s">
        <v>13</v>
      </c>
      <c r="C9" s="7" t="s">
        <v>14</v>
      </c>
      <c r="D9" s="7" t="s">
        <v>111</v>
      </c>
      <c r="E9" s="7" t="s">
        <v>112</v>
      </c>
      <c r="F9" s="7" t="s">
        <v>17</v>
      </c>
      <c r="G9" s="5" t="s">
        <v>22</v>
      </c>
      <c r="H9" s="5" t="s">
        <v>113</v>
      </c>
      <c r="I9" s="8" t="s">
        <v>20</v>
      </c>
      <c r="J9" s="6" t="s">
        <v>114</v>
      </c>
      <c r="K9" s="8" t="s">
        <v>21</v>
      </c>
      <c r="L9" s="8" t="s">
        <v>21</v>
      </c>
    </row>
    <row r="10" spans="1:12">
      <c r="A10" s="9" t="s">
        <v>22</v>
      </c>
      <c r="B10" s="10" t="s">
        <v>115</v>
      </c>
      <c r="C10" s="11" t="s">
        <v>116</v>
      </c>
      <c r="D10" s="11" t="s">
        <v>117</v>
      </c>
      <c r="E10" s="11" t="s">
        <v>118</v>
      </c>
      <c r="F10" s="11" t="s">
        <v>119</v>
      </c>
      <c r="G10" s="9" t="s">
        <v>12</v>
      </c>
      <c r="H10" s="9" t="s">
        <v>113</v>
      </c>
      <c r="I10" s="11" t="s">
        <v>120</v>
      </c>
      <c r="J10" s="10" t="s">
        <v>121</v>
      </c>
      <c r="K10" s="12" t="s">
        <v>21</v>
      </c>
      <c r="L10" s="12" t="s">
        <v>21</v>
      </c>
    </row>
    <row r="11" spans="1:12" ht="30" customHeight="1">
      <c r="A11" s="5" t="s">
        <v>25</v>
      </c>
      <c r="B11" s="6" t="s">
        <v>122</v>
      </c>
      <c r="C11" s="7" t="s">
        <v>123</v>
      </c>
      <c r="D11" s="7" t="s">
        <v>124</v>
      </c>
      <c r="E11" s="7" t="s">
        <v>125</v>
      </c>
      <c r="F11" s="7" t="s">
        <v>82</v>
      </c>
      <c r="G11" s="5" t="s">
        <v>12</v>
      </c>
      <c r="H11" s="5" t="s">
        <v>113</v>
      </c>
      <c r="I11" s="7" t="s">
        <v>126</v>
      </c>
      <c r="J11" s="6" t="s">
        <v>121</v>
      </c>
      <c r="K11" s="6" t="s">
        <v>127</v>
      </c>
      <c r="L11" s="6" t="s">
        <v>125</v>
      </c>
    </row>
    <row r="12" spans="1:12" ht="45" customHeight="1">
      <c r="A12" s="9" t="s">
        <v>18</v>
      </c>
      <c r="B12" s="10" t="s">
        <v>128</v>
      </c>
      <c r="C12" s="11" t="s">
        <v>129</v>
      </c>
      <c r="D12" s="11" t="s">
        <v>130</v>
      </c>
      <c r="E12" s="11" t="s">
        <v>131</v>
      </c>
      <c r="F12" s="11" t="s">
        <v>132</v>
      </c>
      <c r="G12" s="9" t="s">
        <v>12</v>
      </c>
      <c r="H12" s="9" t="s">
        <v>113</v>
      </c>
      <c r="I12" s="11" t="s">
        <v>61</v>
      </c>
      <c r="J12" s="10" t="s">
        <v>133</v>
      </c>
      <c r="K12" s="10" t="s">
        <v>63</v>
      </c>
      <c r="L12" s="10" t="s">
        <v>134</v>
      </c>
    </row>
    <row r="13" spans="1:12" ht="45" customHeight="1">
      <c r="A13" s="5" t="s">
        <v>39</v>
      </c>
      <c r="B13" s="6" t="s">
        <v>135</v>
      </c>
      <c r="C13" s="7" t="s">
        <v>136</v>
      </c>
      <c r="D13" s="7" t="s">
        <v>137</v>
      </c>
      <c r="E13" s="7" t="s">
        <v>136</v>
      </c>
      <c r="F13" s="7" t="s">
        <v>138</v>
      </c>
      <c r="G13" s="5" t="s">
        <v>12</v>
      </c>
      <c r="H13" s="5" t="s">
        <v>113</v>
      </c>
      <c r="I13" s="7" t="s">
        <v>139</v>
      </c>
      <c r="J13" s="6" t="s">
        <v>121</v>
      </c>
      <c r="K13" s="6" t="s">
        <v>140</v>
      </c>
      <c r="L13" s="6" t="s">
        <v>141</v>
      </c>
    </row>
    <row r="14" spans="1:12">
      <c r="A14" s="9" t="s">
        <v>47</v>
      </c>
      <c r="B14" s="10" t="s">
        <v>78</v>
      </c>
      <c r="C14" s="11" t="s">
        <v>79</v>
      </c>
      <c r="D14" s="11" t="s">
        <v>142</v>
      </c>
      <c r="E14" s="11" t="s">
        <v>143</v>
      </c>
      <c r="F14" s="11" t="s">
        <v>82</v>
      </c>
      <c r="G14" s="9" t="s">
        <v>22</v>
      </c>
      <c r="H14" s="9" t="s">
        <v>113</v>
      </c>
      <c r="I14" s="12" t="s">
        <v>20</v>
      </c>
      <c r="J14" s="10" t="s">
        <v>121</v>
      </c>
      <c r="K14" s="12" t="s">
        <v>21</v>
      </c>
      <c r="L14" s="12" t="s">
        <v>21</v>
      </c>
    </row>
    <row r="15" spans="1:12">
      <c r="A15" s="5" t="s">
        <v>55</v>
      </c>
      <c r="B15" s="6" t="s">
        <v>78</v>
      </c>
      <c r="C15" s="7" t="s">
        <v>79</v>
      </c>
      <c r="D15" s="7" t="s">
        <v>144</v>
      </c>
      <c r="E15" s="7" t="s">
        <v>145</v>
      </c>
      <c r="F15" s="7" t="s">
        <v>82</v>
      </c>
      <c r="G15" s="5" t="s">
        <v>12</v>
      </c>
      <c r="H15" s="5" t="s">
        <v>113</v>
      </c>
      <c r="I15" s="8" t="s">
        <v>20</v>
      </c>
      <c r="J15" s="6" t="s">
        <v>114</v>
      </c>
      <c r="K15" s="8" t="s">
        <v>21</v>
      </c>
      <c r="L15" s="8" t="s">
        <v>21</v>
      </c>
    </row>
    <row r="16" spans="1:12">
      <c r="A16" s="9" t="s">
        <v>65</v>
      </c>
      <c r="B16" s="10" t="s">
        <v>146</v>
      </c>
      <c r="C16" s="11" t="s">
        <v>147</v>
      </c>
      <c r="D16" s="11" t="s">
        <v>148</v>
      </c>
      <c r="E16" s="11" t="s">
        <v>149</v>
      </c>
      <c r="F16" s="11" t="s">
        <v>150</v>
      </c>
      <c r="G16" s="9" t="s">
        <v>22</v>
      </c>
      <c r="H16" s="9" t="s">
        <v>113</v>
      </c>
      <c r="I16" s="11" t="s">
        <v>151</v>
      </c>
      <c r="J16" s="10" t="s">
        <v>121</v>
      </c>
      <c r="K16" s="10" t="s">
        <v>152</v>
      </c>
      <c r="L16" s="10" t="s">
        <v>149</v>
      </c>
    </row>
    <row r="17" spans="1:12">
      <c r="A17" s="5" t="s">
        <v>71</v>
      </c>
      <c r="B17" s="6" t="s">
        <v>153</v>
      </c>
      <c r="C17" s="7" t="s">
        <v>154</v>
      </c>
      <c r="D17" s="7" t="s">
        <v>155</v>
      </c>
      <c r="E17" s="7" t="s">
        <v>156</v>
      </c>
      <c r="F17" s="7" t="s">
        <v>157</v>
      </c>
      <c r="G17" s="5" t="s">
        <v>12</v>
      </c>
      <c r="H17" s="5" t="s">
        <v>113</v>
      </c>
      <c r="I17" s="7" t="s">
        <v>158</v>
      </c>
      <c r="J17" s="6" t="s">
        <v>114</v>
      </c>
      <c r="K17" s="6" t="s">
        <v>159</v>
      </c>
      <c r="L17" s="6" t="s">
        <v>160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9.7109375" customWidth="1"/>
    <col min="3" max="3" width="42.7109375" customWidth="1" outlineLevel="2"/>
    <col min="4" max="4" width="60.7109375" customWidth="1" outlineLevel="1"/>
    <col min="5" max="5" width="22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93</v>
      </c>
      <c r="E1" s="1"/>
      <c r="F1" s="1"/>
      <c r="G1" s="1"/>
    </row>
    <row r="2" spans="1:7">
      <c r="D2" s="2" t="s">
        <v>94</v>
      </c>
      <c r="E2" s="3" t="s">
        <v>95</v>
      </c>
      <c r="F2" s="13" t="s">
        <v>166</v>
      </c>
      <c r="G2" s="13">
        <v>1</v>
      </c>
    </row>
    <row r="3" spans="1:7">
      <c r="D3" s="2" t="s">
        <v>96</v>
      </c>
      <c r="E3" s="3" t="s">
        <v>97</v>
      </c>
      <c r="F3" s="14" t="s">
        <v>168</v>
      </c>
      <c r="G3" s="15">
        <f>TotalCost/BoardQty</f>
        <v>0.0</v>
      </c>
    </row>
    <row r="4" spans="1:7">
      <c r="D4" s="2" t="s">
        <v>98</v>
      </c>
      <c r="E4" s="3" t="s">
        <v>99</v>
      </c>
      <c r="F4" s="14" t="s">
        <v>167</v>
      </c>
      <c r="G4" s="16">
        <f>SUM(G10:G21)</f>
        <v>0</v>
      </c>
    </row>
    <row r="5" spans="1:7">
      <c r="D5" s="2" t="s">
        <v>100</v>
      </c>
      <c r="E5" s="3" t="s">
        <v>101</v>
      </c>
    </row>
    <row r="6" spans="1:7">
      <c r="D6" s="2" t="s">
        <v>102</v>
      </c>
      <c r="E6" s="3" t="s">
        <v>103</v>
      </c>
    </row>
    <row r="8" spans="1:7">
      <c r="A8" s="17" t="s">
        <v>161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162</v>
      </c>
      <c r="E9" s="18" t="s">
        <v>163</v>
      </c>
      <c r="F9" s="18" t="s">
        <v>164</v>
      </c>
      <c r="G9" s="18" t="s">
        <v>165</v>
      </c>
    </row>
    <row r="10" spans="1:7">
      <c r="A10" s="19" t="s">
        <v>15</v>
      </c>
      <c r="B10" s="19" t="s">
        <v>16</v>
      </c>
      <c r="C10" s="19" t="s">
        <v>17</v>
      </c>
      <c r="E10" s="19">
        <f>CEILING(BoardQty*4,1)</f>
        <v>4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17</v>
      </c>
      <c r="E11" s="19">
        <f>BoardQty*1</f>
        <v>1</v>
      </c>
      <c r="G11" s="20">
        <f>IF(AND(ISNUMBER(E11),ISNUMBER(F11)),E11*F11,"")</f>
        <v/>
      </c>
    </row>
    <row r="12" spans="1:7">
      <c r="A12" s="19" t="s">
        <v>28</v>
      </c>
      <c r="B12" s="19" t="s">
        <v>29</v>
      </c>
      <c r="C12" s="19" t="s">
        <v>30</v>
      </c>
      <c r="D12" s="19" t="s">
        <v>31</v>
      </c>
      <c r="E12" s="19">
        <f>BoardQty*1</f>
        <v>1</v>
      </c>
      <c r="G12" s="20">
        <f>IF(AND(ISNUMBER(E12),ISNUMBER(F12)),E12*F12,"")</f>
        <v/>
      </c>
    </row>
    <row r="13" spans="1:7">
      <c r="A13" s="19" t="s">
        <v>36</v>
      </c>
      <c r="B13" s="19" t="s">
        <v>37</v>
      </c>
      <c r="C13" s="19" t="s">
        <v>38</v>
      </c>
      <c r="E13" s="19">
        <f>BoardQty*1</f>
        <v>1</v>
      </c>
      <c r="G13" s="20">
        <f>IF(AND(ISNUMBER(E13),ISNUMBER(F13)),E13*F13,"")</f>
        <v/>
      </c>
    </row>
    <row r="14" spans="1:7" ht="30" customHeight="1">
      <c r="A14" s="19" t="s">
        <v>42</v>
      </c>
      <c r="B14" s="19" t="s">
        <v>41</v>
      </c>
      <c r="C14" s="19" t="s">
        <v>43</v>
      </c>
      <c r="D14" s="19" t="s">
        <v>44</v>
      </c>
      <c r="E14" s="19">
        <f>CEILING(BoardQty*2,1)</f>
        <v>2</v>
      </c>
      <c r="G14" s="20">
        <f>IF(AND(ISNUMBER(E14),ISNUMBER(F14)),E14*F14,"")</f>
        <v/>
      </c>
    </row>
    <row r="15" spans="1:7">
      <c r="A15" s="19" t="s">
        <v>50</v>
      </c>
      <c r="B15" s="19" t="s">
        <v>49</v>
      </c>
      <c r="C15" s="19" t="s">
        <v>51</v>
      </c>
      <c r="D15" s="19" t="s">
        <v>52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58</v>
      </c>
      <c r="B16" s="19" t="s">
        <v>59</v>
      </c>
      <c r="C16" s="19" t="s">
        <v>60</v>
      </c>
      <c r="D16" s="19" t="s">
        <v>61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68</v>
      </c>
      <c r="B17" s="19" t="s">
        <v>69</v>
      </c>
      <c r="C17" s="19" t="s">
        <v>70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74</v>
      </c>
      <c r="B18" s="19" t="s">
        <v>75</v>
      </c>
      <c r="C18" s="19" t="s">
        <v>76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80</v>
      </c>
      <c r="B19" s="19" t="s">
        <v>81</v>
      </c>
      <c r="C19" s="19" t="s">
        <v>82</v>
      </c>
      <c r="E19" s="19">
        <f>CEILING(BoardQty*3,1)</f>
        <v>3</v>
      </c>
      <c r="G19" s="20">
        <f>IF(AND(ISNUMBER(E19),ISNUMBER(F19)),E19*F19,"")</f>
        <v/>
      </c>
    </row>
    <row r="20" spans="1:7">
      <c r="A20" s="19" t="s">
        <v>84</v>
      </c>
      <c r="B20" s="19" t="s">
        <v>85</v>
      </c>
      <c r="C20" s="19" t="s">
        <v>82</v>
      </c>
      <c r="E20" s="19">
        <f>BoardQty*1</f>
        <v>1</v>
      </c>
      <c r="G20" s="20">
        <f>IF(AND(ISNUMBER(E20),ISNUMBER(F20)),E20*F20,"")</f>
        <v/>
      </c>
    </row>
    <row r="21" spans="1:7">
      <c r="A21" s="19" t="s">
        <v>89</v>
      </c>
      <c r="B21" s="19" t="s">
        <v>90</v>
      </c>
      <c r="C21" s="19" t="s">
        <v>91</v>
      </c>
      <c r="D21" s="19" t="s">
        <v>92</v>
      </c>
      <c r="E21" s="19">
        <f>BoardQty*1</f>
        <v>1</v>
      </c>
      <c r="G21" s="20">
        <f>IF(AND(ISNUMBER(E21),ISNUMBER(F21)),E21*F21,"")</f>
        <v/>
      </c>
    </row>
    <row r="24" spans="1:7">
      <c r="A24" s="21" t="s">
        <v>169</v>
      </c>
      <c r="B24" s="22" t="s">
        <v>170</v>
      </c>
    </row>
    <row r="25" spans="1:7">
      <c r="A25" s="23" t="s">
        <v>171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hyperlinks>
    <hyperlink ref="D12" r:id="rId1"/>
    <hyperlink ref="D14" r:id="rId2"/>
    <hyperlink ref="D15" r:id="rId3"/>
    <hyperlink ref="D16" r:id="rId4"/>
    <hyperlink ref="D21" r:id="rId5"/>
  </hyperlinks>
  <pageMargins left="0.7" right="0.7" top="0.75" bottom="0.75" header="0.3" footer="0.3"/>
  <drawing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5.7109375" customWidth="1"/>
    <col min="3" max="3" width="40.7109375" customWidth="1" outlineLevel="2"/>
    <col min="4" max="4" width="61.7109375" customWidth="1" outlineLevel="1"/>
    <col min="5" max="5" width="22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93</v>
      </c>
      <c r="E1" s="1"/>
      <c r="F1" s="1"/>
      <c r="G1" s="1"/>
    </row>
    <row r="2" spans="1:7">
      <c r="D2" s="2" t="s">
        <v>94</v>
      </c>
      <c r="E2" s="3" t="s">
        <v>95</v>
      </c>
      <c r="F2" s="13" t="s">
        <v>166</v>
      </c>
      <c r="G2" s="13">
        <v>1</v>
      </c>
    </row>
    <row r="3" spans="1:7">
      <c r="D3" s="2" t="s">
        <v>96</v>
      </c>
      <c r="E3" s="3" t="s">
        <v>97</v>
      </c>
      <c r="F3" s="14" t="s">
        <v>168</v>
      </c>
      <c r="G3" s="15">
        <f>TotalCost/BoardQty</f>
        <v>0.0</v>
      </c>
    </row>
    <row r="4" spans="1:7">
      <c r="D4" s="2" t="s">
        <v>98</v>
      </c>
      <c r="E4" s="3" t="s">
        <v>99</v>
      </c>
      <c r="F4" s="14" t="s">
        <v>167</v>
      </c>
      <c r="G4" s="16">
        <f>SUM(G10:G18)</f>
        <v>0</v>
      </c>
    </row>
    <row r="5" spans="1:7">
      <c r="D5" s="2" t="s">
        <v>100</v>
      </c>
      <c r="E5" s="3" t="s">
        <v>101</v>
      </c>
    </row>
    <row r="6" spans="1:7">
      <c r="D6" s="2" t="s">
        <v>102</v>
      </c>
      <c r="E6" s="3" t="s">
        <v>103</v>
      </c>
    </row>
    <row r="8" spans="1:7">
      <c r="A8" s="17" t="s">
        <v>161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162</v>
      </c>
      <c r="E9" s="18" t="s">
        <v>163</v>
      </c>
      <c r="F9" s="18" t="s">
        <v>164</v>
      </c>
      <c r="G9" s="18" t="s">
        <v>165</v>
      </c>
    </row>
    <row r="10" spans="1:7">
      <c r="A10" s="19" t="s">
        <v>111</v>
      </c>
      <c r="B10" s="19" t="s">
        <v>112</v>
      </c>
      <c r="C10" s="19" t="s">
        <v>17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117</v>
      </c>
      <c r="B11" s="19" t="s">
        <v>118</v>
      </c>
      <c r="C11" s="19" t="s">
        <v>119</v>
      </c>
      <c r="D11" s="19" t="s">
        <v>120</v>
      </c>
      <c r="E11" s="19">
        <f>BoardQty*1</f>
        <v>1</v>
      </c>
      <c r="G11" s="20">
        <f>IF(AND(ISNUMBER(E11),ISNUMBER(F11)),E11*F11,"")</f>
        <v/>
      </c>
    </row>
    <row r="12" spans="1:7" ht="30" customHeight="1">
      <c r="A12" s="19" t="s">
        <v>124</v>
      </c>
      <c r="B12" s="19" t="s">
        <v>125</v>
      </c>
      <c r="C12" s="19" t="s">
        <v>82</v>
      </c>
      <c r="D12" s="19" t="s">
        <v>126</v>
      </c>
      <c r="E12" s="19">
        <f>BoardQty*1</f>
        <v>1</v>
      </c>
      <c r="G12" s="20">
        <f>IF(AND(ISNUMBER(E12),ISNUMBER(F12)),E12*F12,"")</f>
        <v/>
      </c>
    </row>
    <row r="13" spans="1:7">
      <c r="A13" s="19" t="s">
        <v>130</v>
      </c>
      <c r="B13" s="19" t="s">
        <v>131</v>
      </c>
      <c r="C13" s="19" t="s">
        <v>132</v>
      </c>
      <c r="D13" s="19" t="s">
        <v>61</v>
      </c>
      <c r="E13" s="19">
        <f>BoardQty*1</f>
        <v>1</v>
      </c>
      <c r="G13" s="20">
        <f>IF(AND(ISNUMBER(E13),ISNUMBER(F13)),E13*F13,"")</f>
        <v/>
      </c>
    </row>
    <row r="14" spans="1:7" ht="45" customHeight="1">
      <c r="A14" s="19" t="s">
        <v>137</v>
      </c>
      <c r="B14" s="19" t="s">
        <v>136</v>
      </c>
      <c r="C14" s="19" t="s">
        <v>138</v>
      </c>
      <c r="D14" s="19" t="s">
        <v>139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142</v>
      </c>
      <c r="B15" s="19" t="s">
        <v>143</v>
      </c>
      <c r="C15" s="19" t="s">
        <v>82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144</v>
      </c>
      <c r="B16" s="19" t="s">
        <v>145</v>
      </c>
      <c r="C16" s="19" t="s">
        <v>82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148</v>
      </c>
      <c r="B17" s="19" t="s">
        <v>149</v>
      </c>
      <c r="C17" s="19" t="s">
        <v>150</v>
      </c>
      <c r="D17" s="19" t="s">
        <v>151</v>
      </c>
      <c r="E17" s="19">
        <f>CEILING(BoardQty*2,1)</f>
        <v>2</v>
      </c>
      <c r="G17" s="20">
        <f>IF(AND(ISNUMBER(E17),ISNUMBER(F17)),E17*F17,"")</f>
        <v/>
      </c>
    </row>
    <row r="18" spans="1:7">
      <c r="A18" s="19" t="s">
        <v>155</v>
      </c>
      <c r="B18" s="19" t="s">
        <v>156</v>
      </c>
      <c r="C18" s="19" t="s">
        <v>157</v>
      </c>
      <c r="D18" s="19" t="s">
        <v>158</v>
      </c>
      <c r="E18" s="19">
        <f>BoardQty*1</f>
        <v>1</v>
      </c>
      <c r="G18" s="20">
        <f>IF(AND(ISNUMBER(E18),ISNUMBER(F18)),E18*F18,"")</f>
        <v/>
      </c>
    </row>
    <row r="21" spans="1:7">
      <c r="A21" s="21" t="s">
        <v>169</v>
      </c>
      <c r="B21" s="22" t="s">
        <v>170</v>
      </c>
    </row>
    <row r="22" spans="1:7">
      <c r="A22" s="23" t="s">
        <v>171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hyperlinks>
    <hyperlink ref="D11" r:id="rId1"/>
    <hyperlink ref="D12" r:id="rId2"/>
    <hyperlink ref="D13" r:id="rId3"/>
    <hyperlink ref="D14" r:id="rId4"/>
    <hyperlink ref="D17" r:id="rId5"/>
    <hyperlink ref="D18" r:id="rId6"/>
  </hyperlinks>
  <pageMargins left="0.7" right="0.7" top="0.75" bottom="0.75" header="0.3" footer="0.3"/>
  <drawing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172</v>
      </c>
    </row>
    <row r="2" spans="1:1">
      <c r="A2" s="5" t="s">
        <v>173</v>
      </c>
    </row>
    <row r="3" spans="1:1">
      <c r="A3" s="6" t="s">
        <v>174</v>
      </c>
    </row>
    <row r="4" spans="1:1">
      <c r="A4" s="8" t="s">
        <v>175</v>
      </c>
    </row>
    <row r="6" spans="1:1">
      <c r="A6" t="s">
        <v>176</v>
      </c>
    </row>
    <row r="7" spans="1:1">
      <c r="A7" s="24" t="s">
        <v>177</v>
      </c>
    </row>
    <row r="8" spans="1:1">
      <c r="A8" s="25" t="s">
        <v>178</v>
      </c>
    </row>
    <row r="9" spans="1:1">
      <c r="A9" s="26" t="s">
        <v>179</v>
      </c>
    </row>
    <row r="10" spans="1:1">
      <c r="A10" s="27" t="s">
        <v>180</v>
      </c>
    </row>
    <row r="11" spans="1:1">
      <c r="A11" s="28" t="s">
        <v>181</v>
      </c>
    </row>
    <row r="12" spans="1:1">
      <c r="A12" s="29" t="s">
        <v>182</v>
      </c>
    </row>
    <row r="13" spans="1:1">
      <c r="A13" s="30" t="s">
        <v>183</v>
      </c>
    </row>
    <row r="14" spans="1:1">
      <c r="A14" s="31" t="s">
        <v>184</v>
      </c>
    </row>
    <row r="15" spans="1:1">
      <c r="A15" s="32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2023-06-13T14:05:42Z</dcterms:created>
  <dcterms:modified xsi:type="dcterms:W3CDTF">2023-06-13T14:05:42Z</dcterms:modified>
</cp:coreProperties>
</file>