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(DNF)'!$I$2</definedName>
    <definedName name="BoardQty" localSheetId="2">'Costs'!$I$2</definedName>
    <definedName name="_xlnm.Print_Titles" localSheetId="0">BoM!$9:$9</definedName>
    <definedName name="_xlnm.Print_Titles" localSheetId="1">DNF!$9:$9</definedName>
    <definedName name="TotalCost" localSheetId="3">'Costs (DNF)'!$I$4</definedName>
    <definedName name="TotalCost" localSheetId="2">'Costs'!$I$4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<sst xmlns="http://schemas.openxmlformats.org/spreadsheetml/2006/main" count="620" uniqueCount="196">
  <si>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</si>
  <si>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</si>
  <si>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</si>
  <si>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</si>
  <si>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</si>
  <si>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</si>
  <si>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</si>
  <si>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</si>
  <si>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</si>
  <si>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</si>
  <si>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MNF</t>
  </si>
  <si>
    <t>MPN</t>
  </si>
  <si>
    <t>Sim.Name</t>
  </si>
  <si>
    <t>Sim.Device</t>
  </si>
  <si>
    <t>Sim.Pins</t>
  </si>
  <si>
    <t>Sim.Params</t>
  </si>
  <si>
    <t>Sim.Library</t>
  </si>
  <si>
    <t>1</t>
  </si>
  <si>
    <t/>
  </si>
  <si>
    <t>C</t>
  </si>
  <si>
    <t>C2 C6 C7 C8</t>
  </si>
  <si>
    <t>100nF</t>
  </si>
  <si>
    <t>C_0805_2012Metric</t>
  </si>
  <si>
    <t>4</t>
  </si>
  <si>
    <t xml:space="preserve"> </t>
  </si>
  <si>
    <t>~</t>
  </si>
  <si>
    <t>2</t>
  </si>
  <si>
    <t>C5</t>
  </si>
  <si>
    <t>1uF</t>
  </si>
  <si>
    <t>3</t>
  </si>
  <si>
    <t>C_Polarized</t>
  </si>
  <si>
    <t>C1</t>
  </si>
  <si>
    <t>47uF</t>
  </si>
  <si>
    <t>CP_Elec_8x10</t>
  </si>
  <si>
    <t>D</t>
  </si>
  <si>
    <t>D1</t>
  </si>
  <si>
    <t>CD1206-S01575</t>
  </si>
  <si>
    <t>D_1206_3216Metric</t>
  </si>
  <si>
    <t>1=K 2=A</t>
  </si>
  <si>
    <t>5</t>
  </si>
  <si>
    <t>LED</t>
  </si>
  <si>
    <t>D2 D3</t>
  </si>
  <si>
    <t>LED_0805_2012Metric</t>
  </si>
  <si>
    <t>6</t>
  </si>
  <si>
    <t>Barrel_Jack_Switch</t>
  </si>
  <si>
    <t>J1</t>
  </si>
  <si>
    <t>BarrelJack_CLIFF_FC681465S_SMT_Horizontal</t>
  </si>
  <si>
    <t>7</t>
  </si>
  <si>
    <t>Conn_02x03_Odd_Even</t>
  </si>
  <si>
    <t>J5</t>
  </si>
  <si>
    <t>ICSP1</t>
  </si>
  <si>
    <t>PinHeader_2x03_P2.54mm_Vertical</t>
  </si>
  <si>
    <t>-USB</t>
  </si>
  <si>
    <t>8</t>
  </si>
  <si>
    <t>Conn_01x05_Pin</t>
  </si>
  <si>
    <t>J3</t>
  </si>
  <si>
    <t>P1</t>
  </si>
  <si>
    <t>PinHeader_1x05_P2.54mm_Vertical</t>
  </si>
  <si>
    <t>9</t>
  </si>
  <si>
    <t>Conn_01x06_Pin</t>
  </si>
  <si>
    <t>J6</t>
  </si>
  <si>
    <t>P2</t>
  </si>
  <si>
    <t>PinHeader_1x06_P2.54mm_Vertical</t>
  </si>
  <si>
    <t>10</t>
  </si>
  <si>
    <t>Logo_Open_Hardware_Large</t>
  </si>
  <si>
    <t>LOGO1</t>
  </si>
  <si>
    <t>OSHW-Logo_11.4x12mm_SilkScreen</t>
  </si>
  <si>
    <t>11</t>
  </si>
  <si>
    <t>R</t>
  </si>
  <si>
    <t>R5 R6 R7</t>
  </si>
  <si>
    <t>1K</t>
  </si>
  <si>
    <t>R_0805_2012Metric</t>
  </si>
  <si>
    <t>12</t>
  </si>
  <si>
    <t>R4</t>
  </si>
  <si>
    <t>10K</t>
  </si>
  <si>
    <t>13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</si>
  <si>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</si>
  <si>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</si>
  <si>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</si>
  <si>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</si>
  <si>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</si>
  <si>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</si>
  <si>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</si>
  <si>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</si>
  <si>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</si>
  <si>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</si>
  <si>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</si>
  <si>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WIP</t>
  </si>
  <si>
    <t>Date:</t>
  </si>
  <si>
    <t>Today</t>
  </si>
  <si>
    <t>KiCad Version:</t>
  </si>
  <si>
    <t>8.0.5+1</t>
  </si>
  <si>
    <t>Component Groups:</t>
  </si>
  <si>
    <t>Component Count:</t>
  </si>
  <si>
    <t>31 (25 SMD/ 5 THT)</t>
  </si>
  <si>
    <t>Fitted Components:</t>
  </si>
  <si>
    <t>19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</si>
  <si>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</si>
  <si>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</si>
  <si>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</si>
  <si>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</si>
  <si>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</si>
  <si>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</si>
  <si>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Polyfuse</t>
  </si>
  <si>
    <t>F1</t>
  </si>
  <si>
    <t>MF-MSMF050-2</t>
  </si>
  <si>
    <t>R_1812_4532Metric</t>
  </si>
  <si>
    <t>+USB</t>
  </si>
  <si>
    <t>FerriteBead</t>
  </si>
  <si>
    <t>FB1</t>
  </si>
  <si>
    <t>BLM21PG221SN1D</t>
  </si>
  <si>
    <t>Conn_02x02_Odd_Even</t>
  </si>
  <si>
    <t>J4</t>
  </si>
  <si>
    <t>2x2M</t>
  </si>
  <si>
    <t>PinHeader_2x02_P2.54mm_Vertical</t>
  </si>
  <si>
    <t>DNF</t>
  </si>
  <si>
    <t>USB_B</t>
  </si>
  <si>
    <t>J2</t>
  </si>
  <si>
    <t>USB_B_Lumberg_2411_02_Horizontal</t>
  </si>
  <si>
    <t xml:space="preserve"> ~</t>
  </si>
  <si>
    <t>R1 R2</t>
  </si>
  <si>
    <t>22R</t>
  </si>
  <si>
    <t>R3</t>
  </si>
  <si>
    <t>1M</t>
  </si>
  <si>
    <t>Varistor</t>
  </si>
  <si>
    <t>VR1 VR2</t>
  </si>
  <si>
    <t>CG0603MLC-05E</t>
  </si>
  <si>
    <t>R_0603_1608Metric</t>
  </si>
  <si>
    <t>kicad_builtin_varistor</t>
  </si>
  <si>
    <t>SUBCKT</t>
  </si>
  <si>
    <t>1=A 2=B</t>
  </si>
  <si>
    <t>threshold=1k</t>
  </si>
  <si>
    <t>/usr/share/kicad/symbols/Simulation_SPICE.sp</t>
  </si>
  <si>
    <t>Crystal</t>
  </si>
  <si>
    <t>Y1</t>
  </si>
  <si>
    <t>16MHz</t>
  </si>
  <si>
    <t>Crystal_SMD_Abracon_ABM3-2Pin_5.0x3.2mm</t>
  </si>
  <si>
    <t>Global Part Info</t>
  </si>
  <si>
    <t>Manf</t>
  </si>
  <si>
    <t>Manf#</t>
  </si>
  <si>
    <t>Build Quantity</t>
  </si>
  <si>
    <t>Unit$</t>
  </si>
  <si>
    <t>Ext$</t>
  </si>
  <si>
    <t>Unpolarized capacitor</t>
  </si>
  <si>
    <t>Polarized capacitor</t>
  </si>
  <si>
    <t>Vishay Beyschlag/Draloric/BC Components</t>
  </si>
  <si>
    <t>MAL215371479E3</t>
  </si>
  <si>
    <t>Diode</t>
  </si>
  <si>
    <t>Light emitting diode</t>
  </si>
  <si>
    <t>OSRAM Opto Semiconductors Inc.</t>
  </si>
  <si>
    <t>LG R971-KN-1</t>
  </si>
  <si>
    <t>DC Barrel Jack with an internal switch</t>
  </si>
  <si>
    <t>Würth Elektronik</t>
  </si>
  <si>
    <t>694106106102</t>
  </si>
  <si>
    <t>Generic connector, double row, 02x03, odd/even pin numbering scheme (row 1 odd numbers, row 2 even numbers), script generated (kicad-library-utils/schlib/autogen/connector/)</t>
  </si>
  <si>
    <t>Harwin Inc.</t>
  </si>
  <si>
    <t>M20-9980346</t>
  </si>
  <si>
    <t>Generic connector, single row, 01x05, script generated</t>
  </si>
  <si>
    <t>Generic connector, single row, 01x06, script generated</t>
  </si>
  <si>
    <t>Open Hardware logo, large</t>
  </si>
  <si>
    <t>Resistor</t>
  </si>
  <si>
    <t>16MHz, 8kB Flash, 512B SRAM, 512B EEPROM, TQFP-32</t>
  </si>
  <si>
    <t>Board Qty:</t>
  </si>
  <si>
    <t>Total Cost:</t>
  </si>
  <si>
    <t>Unit Cost:</t>
  </si>
  <si>
    <t>Created:</t>
  </si>
  <si>
    <t>2024-10-29 09:33:33</t>
  </si>
  <si>
    <t>KiCost® v1.1.19 + KiBot v1.8.2</t>
  </si>
  <si>
    <t>Resettable fuse, polymeric positive temperature coefficient</t>
  </si>
  <si>
    <t>Ferrite bead</t>
  </si>
  <si>
    <t>Murata</t>
  </si>
  <si>
    <t>Generic connector, double row, 02x02, odd/even pin numbering scheme (row 1 odd numbers, row 2 even numbers), script generated (kicad-library-utils/schlib/autogen/connector/)</t>
  </si>
  <si>
    <t>M20-9980246-ND</t>
  </si>
  <si>
    <t>USB Type B connector</t>
  </si>
  <si>
    <t>TE Connectivity AMP Connectors</t>
  </si>
  <si>
    <t>292304-1</t>
  </si>
  <si>
    <t>Voltage dependent resistor</t>
  </si>
  <si>
    <t>Bourns Inc.</t>
  </si>
  <si>
    <t>Two pin crystal</t>
  </si>
  <si>
    <t>Abracon LLC</t>
  </si>
  <si>
    <t>ABM3-16.000MHZ-B2-T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</si>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</sst>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1691100</xdr:colOff>
      <xdr:row>25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2691225</xdr:colOff>
      <xdr:row>25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2719800</xdr:colOff>
      <xdr:row>23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671925</xdr:colOff>
      <xdr:row>23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://ww1.microchip.com/downloads/en/DeviceDoc/doc7799.pdf" TargetMode="Externa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9.7109375" customWidth="1"/>
    <col min="4" max="4" width="20.7109375" customWidth="1"/>
    <col min="5" max="5" width="29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13.7109375" customWidth="1"/>
    <col min="12" max="12" width="13.7109375" customWidth="1"/>
    <col min="13" max="13" width="18.7109375" customWidth="1"/>
    <col min="14" max="14" width="20.7109375" customWidth="1"/>
    <col min="15" max="15" width="18.7109375" customWidth="1"/>
    <col min="16" max="16" width="20.7109375" customWidth="1"/>
    <col min="17" max="17" width="21.7109375" customWidth="1"/>
  </cols>
  <sheetData>
    <row r="1" spans="1:17" ht="32" customHeight="1">
      <c r="C1" s="1" t="s">
        <v>81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82</v>
      </c>
      <c r="D2" s="3" t="s">
        <v>83</v>
      </c>
      <c r="E2" s="2" t="s">
        <v>92</v>
      </c>
      <c r="F2" s="3">
        <v>22</v>
      </c>
    </row>
    <row r="3" spans="1:17">
      <c r="C3" s="2" t="s">
        <v>84</v>
      </c>
      <c r="D3" s="3" t="s">
        <v>85</v>
      </c>
      <c r="E3" s="2" t="s">
        <v>93</v>
      </c>
      <c r="F3" s="3" t="s">
        <v>94</v>
      </c>
    </row>
    <row r="4" spans="1:17">
      <c r="C4" s="2" t="s">
        <v>86</v>
      </c>
      <c r="D4" s="3" t="s">
        <v>87</v>
      </c>
      <c r="E4" s="2" t="s">
        <v>95</v>
      </c>
      <c r="F4" s="3" t="s">
        <v>96</v>
      </c>
    </row>
    <row r="5" spans="1:17">
      <c r="C5" s="2" t="s">
        <v>88</v>
      </c>
      <c r="D5" s="3" t="s">
        <v>89</v>
      </c>
      <c r="E5" s="2" t="s">
        <v>97</v>
      </c>
      <c r="F5" s="3">
        <v>1</v>
      </c>
    </row>
    <row r="6" spans="1:17">
      <c r="C6" s="2" t="s">
        <v>90</v>
      </c>
      <c r="D6" s="3" t="s">
        <v>91</v>
      </c>
      <c r="E6" s="2" t="s">
        <v>98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6" t="s">
        <v>25</v>
      </c>
      <c r="J9" s="6" t="s">
        <v>18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19</v>
      </c>
      <c r="D10" s="10" t="s">
        <v>27</v>
      </c>
      <c r="E10" s="10" t="s">
        <v>28</v>
      </c>
      <c r="F10" s="10" t="s">
        <v>22</v>
      </c>
      <c r="G10" s="8" t="s">
        <v>17</v>
      </c>
      <c r="H10" s="8" t="s">
        <v>24</v>
      </c>
      <c r="I10" s="9" t="s">
        <v>25</v>
      </c>
      <c r="J10" s="9" t="s">
        <v>18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30</v>
      </c>
      <c r="D11" s="7" t="s">
        <v>31</v>
      </c>
      <c r="E11" s="7" t="s">
        <v>32</v>
      </c>
      <c r="F11" s="7" t="s">
        <v>33</v>
      </c>
      <c r="G11" s="5" t="s">
        <v>17</v>
      </c>
      <c r="H11" s="5" t="s">
        <v>24</v>
      </c>
      <c r="I11" s="6" t="s">
        <v>25</v>
      </c>
      <c r="J11" s="6" t="s">
        <v>18</v>
      </c>
      <c r="K11" s="6" t="s">
        <v>18</v>
      </c>
      <c r="L11" s="6" t="s">
        <v>18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34</v>
      </c>
      <c r="D12" s="10" t="s">
        <v>35</v>
      </c>
      <c r="E12" s="10" t="s">
        <v>36</v>
      </c>
      <c r="F12" s="10" t="s">
        <v>37</v>
      </c>
      <c r="G12" s="8" t="s">
        <v>17</v>
      </c>
      <c r="H12" s="8" t="s">
        <v>24</v>
      </c>
      <c r="I12" s="9" t="s">
        <v>25</v>
      </c>
      <c r="J12" s="9" t="s">
        <v>18</v>
      </c>
      <c r="K12" s="9" t="s">
        <v>18</v>
      </c>
      <c r="L12" s="9" t="s">
        <v>18</v>
      </c>
      <c r="M12" s="9" t="s">
        <v>18</v>
      </c>
      <c r="N12" s="11" t="s">
        <v>34</v>
      </c>
      <c r="O12" s="11" t="s">
        <v>38</v>
      </c>
      <c r="P12" s="9" t="s">
        <v>18</v>
      </c>
      <c r="Q12" s="9" t="s">
        <v>18</v>
      </c>
    </row>
    <row r="13" spans="1:17">
      <c r="A13" s="5" t="s">
        <v>39</v>
      </c>
      <c r="B13" s="6" t="s">
        <v>18</v>
      </c>
      <c r="C13" s="7" t="s">
        <v>40</v>
      </c>
      <c r="D13" s="7" t="s">
        <v>41</v>
      </c>
      <c r="E13" s="7" t="s">
        <v>40</v>
      </c>
      <c r="F13" s="7" t="s">
        <v>42</v>
      </c>
      <c r="G13" s="5" t="s">
        <v>26</v>
      </c>
      <c r="H13" s="5" t="s">
        <v>24</v>
      </c>
      <c r="I13" s="6" t="s">
        <v>25</v>
      </c>
      <c r="J13" s="6" t="s">
        <v>18</v>
      </c>
      <c r="K13" s="6" t="s">
        <v>18</v>
      </c>
      <c r="L13" s="6" t="s">
        <v>18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43</v>
      </c>
      <c r="B14" s="9" t="s">
        <v>18</v>
      </c>
      <c r="C14" s="10" t="s">
        <v>44</v>
      </c>
      <c r="D14" s="10" t="s">
        <v>45</v>
      </c>
      <c r="E14" s="10" t="s">
        <v>44</v>
      </c>
      <c r="F14" s="10" t="s">
        <v>46</v>
      </c>
      <c r="G14" s="8" t="s">
        <v>17</v>
      </c>
      <c r="H14" s="8" t="s">
        <v>24</v>
      </c>
      <c r="I14" s="9" t="s">
        <v>25</v>
      </c>
      <c r="J14" s="9" t="s">
        <v>18</v>
      </c>
      <c r="K14" s="9" t="s">
        <v>18</v>
      </c>
      <c r="L14" s="9" t="s">
        <v>18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47</v>
      </c>
      <c r="B15" s="6" t="s">
        <v>18</v>
      </c>
      <c r="C15" s="7" t="s">
        <v>48</v>
      </c>
      <c r="D15" s="7" t="s">
        <v>49</v>
      </c>
      <c r="E15" s="7" t="s">
        <v>50</v>
      </c>
      <c r="F15" s="7" t="s">
        <v>51</v>
      </c>
      <c r="G15" s="5" t="s">
        <v>17</v>
      </c>
      <c r="H15" s="5" t="s">
        <v>24</v>
      </c>
      <c r="I15" s="6" t="s">
        <v>25</v>
      </c>
      <c r="J15" s="12" t="s">
        <v>52</v>
      </c>
      <c r="K15" s="6" t="s">
        <v>18</v>
      </c>
      <c r="L15" s="6" t="s">
        <v>18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53</v>
      </c>
      <c r="B16" s="9" t="s">
        <v>18</v>
      </c>
      <c r="C16" s="10" t="s">
        <v>54</v>
      </c>
      <c r="D16" s="10" t="s">
        <v>55</v>
      </c>
      <c r="E16" s="10" t="s">
        <v>56</v>
      </c>
      <c r="F16" s="10" t="s">
        <v>57</v>
      </c>
      <c r="G16" s="8" t="s">
        <v>17</v>
      </c>
      <c r="H16" s="8" t="s">
        <v>24</v>
      </c>
      <c r="I16" s="9" t="s">
        <v>25</v>
      </c>
      <c r="J16" s="9" t="s">
        <v>18</v>
      </c>
      <c r="K16" s="9" t="s">
        <v>18</v>
      </c>
      <c r="L16" s="9" t="s">
        <v>18</v>
      </c>
      <c r="M16" s="9" t="s">
        <v>18</v>
      </c>
      <c r="N16" s="9" t="s">
        <v>18</v>
      </c>
      <c r="O16" s="9" t="s">
        <v>18</v>
      </c>
      <c r="P16" s="9" t="s">
        <v>18</v>
      </c>
      <c r="Q16" s="9" t="s">
        <v>18</v>
      </c>
    </row>
    <row r="17" spans="1:17">
      <c r="A17" s="5" t="s">
        <v>58</v>
      </c>
      <c r="B17" s="6" t="s">
        <v>18</v>
      </c>
      <c r="C17" s="7" t="s">
        <v>59</v>
      </c>
      <c r="D17" s="7" t="s">
        <v>60</v>
      </c>
      <c r="E17" s="7" t="s">
        <v>61</v>
      </c>
      <c r="F17" s="7" t="s">
        <v>62</v>
      </c>
      <c r="G17" s="5" t="s">
        <v>17</v>
      </c>
      <c r="H17" s="5" t="s">
        <v>24</v>
      </c>
      <c r="I17" s="6" t="s">
        <v>25</v>
      </c>
      <c r="J17" s="6" t="s">
        <v>18</v>
      </c>
      <c r="K17" s="6" t="s">
        <v>18</v>
      </c>
      <c r="L17" s="6" t="s">
        <v>18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  <row r="18" spans="1:17">
      <c r="A18" s="8" t="s">
        <v>63</v>
      </c>
      <c r="B18" s="9" t="s">
        <v>18</v>
      </c>
      <c r="C18" s="10" t="s">
        <v>64</v>
      </c>
      <c r="D18" s="10" t="s">
        <v>65</v>
      </c>
      <c r="E18" s="10" t="s">
        <v>64</v>
      </c>
      <c r="F18" s="10" t="s">
        <v>66</v>
      </c>
      <c r="G18" s="8" t="s">
        <v>17</v>
      </c>
      <c r="H18" s="8" t="s">
        <v>24</v>
      </c>
      <c r="I18" s="9" t="s">
        <v>25</v>
      </c>
      <c r="J18" s="9" t="s">
        <v>18</v>
      </c>
      <c r="K18" s="9" t="s">
        <v>18</v>
      </c>
      <c r="L18" s="9" t="s">
        <v>18</v>
      </c>
      <c r="M18" s="9" t="s">
        <v>18</v>
      </c>
      <c r="N18" s="9" t="s">
        <v>18</v>
      </c>
      <c r="O18" s="9" t="s">
        <v>18</v>
      </c>
      <c r="P18" s="9" t="s">
        <v>18</v>
      </c>
      <c r="Q18" s="9" t="s">
        <v>18</v>
      </c>
    </row>
    <row r="19" spans="1:17">
      <c r="A19" s="5" t="s">
        <v>67</v>
      </c>
      <c r="B19" s="6" t="s">
        <v>18</v>
      </c>
      <c r="C19" s="7" t="s">
        <v>68</v>
      </c>
      <c r="D19" s="7" t="s">
        <v>69</v>
      </c>
      <c r="E19" s="7" t="s">
        <v>70</v>
      </c>
      <c r="F19" s="7" t="s">
        <v>71</v>
      </c>
      <c r="G19" s="5" t="s">
        <v>29</v>
      </c>
      <c r="H19" s="5" t="s">
        <v>24</v>
      </c>
      <c r="I19" s="6" t="s">
        <v>25</v>
      </c>
      <c r="J19" s="6" t="s">
        <v>18</v>
      </c>
      <c r="K19" s="6" t="s">
        <v>18</v>
      </c>
      <c r="L19" s="6" t="s">
        <v>18</v>
      </c>
      <c r="M19" s="6" t="s">
        <v>18</v>
      </c>
      <c r="N19" s="6" t="s">
        <v>18</v>
      </c>
      <c r="O19" s="6" t="s">
        <v>18</v>
      </c>
      <c r="P19" s="6" t="s">
        <v>18</v>
      </c>
      <c r="Q19" s="6" t="s">
        <v>18</v>
      </c>
    </row>
    <row r="20" spans="1:17">
      <c r="A20" s="8" t="s">
        <v>72</v>
      </c>
      <c r="B20" s="9" t="s">
        <v>18</v>
      </c>
      <c r="C20" s="10" t="s">
        <v>68</v>
      </c>
      <c r="D20" s="10" t="s">
        <v>73</v>
      </c>
      <c r="E20" s="10" t="s">
        <v>74</v>
      </c>
      <c r="F20" s="10" t="s">
        <v>71</v>
      </c>
      <c r="G20" s="8" t="s">
        <v>17</v>
      </c>
      <c r="H20" s="8" t="s">
        <v>24</v>
      </c>
      <c r="I20" s="9" t="s">
        <v>25</v>
      </c>
      <c r="J20" s="9" t="s">
        <v>18</v>
      </c>
      <c r="K20" s="9" t="s">
        <v>18</v>
      </c>
      <c r="L20" s="9" t="s">
        <v>18</v>
      </c>
      <c r="M20" s="9" t="s">
        <v>18</v>
      </c>
      <c r="N20" s="9" t="s">
        <v>18</v>
      </c>
      <c r="O20" s="9" t="s">
        <v>18</v>
      </c>
      <c r="P20" s="9" t="s">
        <v>18</v>
      </c>
      <c r="Q20" s="9" t="s">
        <v>18</v>
      </c>
    </row>
    <row r="21" spans="1:17">
      <c r="A21" s="5" t="s">
        <v>75</v>
      </c>
      <c r="B21" s="6" t="s">
        <v>18</v>
      </c>
      <c r="C21" s="7" t="s">
        <v>76</v>
      </c>
      <c r="D21" s="7" t="s">
        <v>77</v>
      </c>
      <c r="E21" s="7" t="s">
        <v>78</v>
      </c>
      <c r="F21" s="7" t="s">
        <v>79</v>
      </c>
      <c r="G21" s="5" t="s">
        <v>17</v>
      </c>
      <c r="H21" s="5" t="s">
        <v>24</v>
      </c>
      <c r="I21" s="7" t="s">
        <v>80</v>
      </c>
      <c r="J21" s="6" t="s">
        <v>18</v>
      </c>
      <c r="K21" s="6" t="s">
        <v>18</v>
      </c>
      <c r="L21" s="6" t="s">
        <v>18</v>
      </c>
      <c r="M21" s="6" t="s">
        <v>18</v>
      </c>
      <c r="N21" s="6" t="s">
        <v>18</v>
      </c>
      <c r="O21" s="6" t="s">
        <v>18</v>
      </c>
      <c r="P21" s="6" t="s">
        <v>18</v>
      </c>
      <c r="Q21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19.7109375" customWidth="1"/>
    <col min="10" max="10" width="16.7109375" customWidth="1"/>
    <col min="11" max="11" width="13.7109375" customWidth="1"/>
    <col min="12" max="12" width="13.7109375" customWidth="1"/>
    <col min="13" max="13" width="27.7109375" customWidth="1"/>
    <col min="14" max="14" width="20.7109375" customWidth="1"/>
    <col min="15" max="15" width="18.7109375" customWidth="1"/>
    <col min="16" max="16" width="20.7109375" customWidth="1"/>
    <col min="17" max="17" width="49.7109375" customWidth="1"/>
  </cols>
  <sheetData>
    <row r="1" spans="1:17" ht="32" customHeight="1">
      <c r="C1" s="1" t="s">
        <v>81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82</v>
      </c>
      <c r="D2" s="3" t="s">
        <v>83</v>
      </c>
      <c r="E2" s="2" t="s">
        <v>92</v>
      </c>
      <c r="F2" s="3">
        <v>22</v>
      </c>
    </row>
    <row r="3" spans="1:17">
      <c r="C3" s="2" t="s">
        <v>84</v>
      </c>
      <c r="D3" s="3" t="s">
        <v>85</v>
      </c>
      <c r="E3" s="2" t="s">
        <v>93</v>
      </c>
      <c r="F3" s="3" t="s">
        <v>94</v>
      </c>
    </row>
    <row r="4" spans="1:17">
      <c r="C4" s="2" t="s">
        <v>86</v>
      </c>
      <c r="D4" s="3" t="s">
        <v>87</v>
      </c>
      <c r="E4" s="2" t="s">
        <v>95</v>
      </c>
      <c r="F4" s="3" t="s">
        <v>96</v>
      </c>
    </row>
    <row r="5" spans="1:17">
      <c r="C5" s="2" t="s">
        <v>88</v>
      </c>
      <c r="D5" s="3" t="s">
        <v>89</v>
      </c>
      <c r="E5" s="2" t="s">
        <v>97</v>
      </c>
      <c r="F5" s="3">
        <v>1</v>
      </c>
    </row>
    <row r="6" spans="1:17">
      <c r="C6" s="2" t="s">
        <v>90</v>
      </c>
      <c r="D6" s="3" t="s">
        <v>91</v>
      </c>
      <c r="E6" s="2" t="s">
        <v>98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99</v>
      </c>
      <c r="E9" s="7" t="s">
        <v>100</v>
      </c>
      <c r="F9" s="7" t="s">
        <v>22</v>
      </c>
      <c r="G9" s="5" t="s">
        <v>26</v>
      </c>
      <c r="H9" s="5" t="s">
        <v>101</v>
      </c>
      <c r="I9" s="6" t="s">
        <v>25</v>
      </c>
      <c r="J9" s="12" t="s">
        <v>102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103</v>
      </c>
      <c r="D10" s="10" t="s">
        <v>104</v>
      </c>
      <c r="E10" s="10" t="s">
        <v>105</v>
      </c>
      <c r="F10" s="10" t="s">
        <v>106</v>
      </c>
      <c r="G10" s="8" t="s">
        <v>17</v>
      </c>
      <c r="H10" s="8" t="s">
        <v>101</v>
      </c>
      <c r="I10" s="9" t="s">
        <v>25</v>
      </c>
      <c r="J10" s="11" t="s">
        <v>107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108</v>
      </c>
      <c r="D11" s="7" t="s">
        <v>109</v>
      </c>
      <c r="E11" s="7" t="s">
        <v>110</v>
      </c>
      <c r="F11" s="7" t="s">
        <v>71</v>
      </c>
      <c r="G11" s="5" t="s">
        <v>17</v>
      </c>
      <c r="H11" s="5" t="s">
        <v>101</v>
      </c>
      <c r="I11" s="6" t="s">
        <v>25</v>
      </c>
      <c r="J11" s="12" t="s">
        <v>107</v>
      </c>
      <c r="K11" s="6" t="s">
        <v>18</v>
      </c>
      <c r="L11" s="6" t="s">
        <v>18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111</v>
      </c>
      <c r="D12" s="10" t="s">
        <v>112</v>
      </c>
      <c r="E12" s="10" t="s">
        <v>113</v>
      </c>
      <c r="F12" s="10" t="s">
        <v>114</v>
      </c>
      <c r="G12" s="8" t="s">
        <v>17</v>
      </c>
      <c r="H12" s="8" t="s">
        <v>101</v>
      </c>
      <c r="I12" s="9" t="s">
        <v>25</v>
      </c>
      <c r="J12" s="11" t="s">
        <v>115</v>
      </c>
      <c r="K12" s="9" t="s">
        <v>18</v>
      </c>
      <c r="L12" s="9" t="s">
        <v>18</v>
      </c>
      <c r="M12" s="9" t="s">
        <v>18</v>
      </c>
      <c r="N12" s="9" t="s">
        <v>18</v>
      </c>
      <c r="O12" s="9" t="s">
        <v>18</v>
      </c>
      <c r="P12" s="9" t="s">
        <v>18</v>
      </c>
      <c r="Q12" s="9" t="s">
        <v>18</v>
      </c>
    </row>
    <row r="13" spans="1:17">
      <c r="A13" s="5" t="s">
        <v>39</v>
      </c>
      <c r="B13" s="6" t="s">
        <v>18</v>
      </c>
      <c r="C13" s="7" t="s">
        <v>116</v>
      </c>
      <c r="D13" s="7" t="s">
        <v>117</v>
      </c>
      <c r="E13" s="7" t="s">
        <v>116</v>
      </c>
      <c r="F13" s="7" t="s">
        <v>118</v>
      </c>
      <c r="G13" s="5" t="s">
        <v>17</v>
      </c>
      <c r="H13" s="5" t="s">
        <v>101</v>
      </c>
      <c r="I13" s="6" t="s">
        <v>119</v>
      </c>
      <c r="J13" s="12" t="s">
        <v>107</v>
      </c>
      <c r="K13" s="6" t="s">
        <v>18</v>
      </c>
      <c r="L13" s="6" t="s">
        <v>18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43</v>
      </c>
      <c r="B14" s="9" t="s">
        <v>18</v>
      </c>
      <c r="C14" s="10" t="s">
        <v>68</v>
      </c>
      <c r="D14" s="10" t="s">
        <v>120</v>
      </c>
      <c r="E14" s="10" t="s">
        <v>121</v>
      </c>
      <c r="F14" s="10" t="s">
        <v>71</v>
      </c>
      <c r="G14" s="8" t="s">
        <v>26</v>
      </c>
      <c r="H14" s="8" t="s">
        <v>101</v>
      </c>
      <c r="I14" s="9" t="s">
        <v>25</v>
      </c>
      <c r="J14" s="11" t="s">
        <v>107</v>
      </c>
      <c r="K14" s="9" t="s">
        <v>18</v>
      </c>
      <c r="L14" s="9" t="s">
        <v>18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47</v>
      </c>
      <c r="B15" s="6" t="s">
        <v>18</v>
      </c>
      <c r="C15" s="7" t="s">
        <v>68</v>
      </c>
      <c r="D15" s="7" t="s">
        <v>122</v>
      </c>
      <c r="E15" s="7" t="s">
        <v>123</v>
      </c>
      <c r="F15" s="7" t="s">
        <v>71</v>
      </c>
      <c r="G15" s="5" t="s">
        <v>17</v>
      </c>
      <c r="H15" s="5" t="s">
        <v>101</v>
      </c>
      <c r="I15" s="6" t="s">
        <v>25</v>
      </c>
      <c r="J15" s="12" t="s">
        <v>102</v>
      </c>
      <c r="K15" s="6" t="s">
        <v>18</v>
      </c>
      <c r="L15" s="6" t="s">
        <v>18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53</v>
      </c>
      <c r="B16" s="9" t="s">
        <v>18</v>
      </c>
      <c r="C16" s="10" t="s">
        <v>124</v>
      </c>
      <c r="D16" s="10" t="s">
        <v>125</v>
      </c>
      <c r="E16" s="10" t="s">
        <v>126</v>
      </c>
      <c r="F16" s="10" t="s">
        <v>127</v>
      </c>
      <c r="G16" s="8" t="s">
        <v>26</v>
      </c>
      <c r="H16" s="8" t="s">
        <v>101</v>
      </c>
      <c r="I16" s="9" t="s">
        <v>25</v>
      </c>
      <c r="J16" s="11" t="s">
        <v>107</v>
      </c>
      <c r="K16" s="9" t="s">
        <v>18</v>
      </c>
      <c r="L16" s="9" t="s">
        <v>18</v>
      </c>
      <c r="M16" s="11" t="s">
        <v>128</v>
      </c>
      <c r="N16" s="11" t="s">
        <v>129</v>
      </c>
      <c r="O16" s="11" t="s">
        <v>130</v>
      </c>
      <c r="P16" s="11" t="s">
        <v>131</v>
      </c>
      <c r="Q16" s="11" t="s">
        <v>132</v>
      </c>
    </row>
    <row r="17" spans="1:17">
      <c r="A17" s="5" t="s">
        <v>58</v>
      </c>
      <c r="B17" s="6" t="s">
        <v>18</v>
      </c>
      <c r="C17" s="7" t="s">
        <v>133</v>
      </c>
      <c r="D17" s="7" t="s">
        <v>134</v>
      </c>
      <c r="E17" s="7" t="s">
        <v>135</v>
      </c>
      <c r="F17" s="7" t="s">
        <v>136</v>
      </c>
      <c r="G17" s="5" t="s">
        <v>17</v>
      </c>
      <c r="H17" s="5" t="s">
        <v>101</v>
      </c>
      <c r="I17" s="6" t="s">
        <v>25</v>
      </c>
      <c r="J17" s="12" t="s">
        <v>102</v>
      </c>
      <c r="K17" s="6" t="s">
        <v>18</v>
      </c>
      <c r="L17" s="6" t="s">
        <v>18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5.7109375" customWidth="1"/>
    <col min="3" max="3" width="61.7109375" customWidth="1" outlineLevel="2"/>
    <col min="4" max="4" width="42.7109375" customWidth="1" outlineLevel="2"/>
    <col min="5" max="5" width="40.7109375" customWidth="1" outlineLevel="1"/>
    <col min="6" max="6" width="60.7109375" customWidth="1" outlineLevel="1"/>
    <col min="7" max="7" width="17.7109375" customWidth="1" outlineLevel="1"/>
    <col min="8" max="8" width="15.7109375" customWidth="1"/>
    <col min="9" max="9" width="16.7109375" customWidth="1"/>
  </cols>
  <sheetData>
    <row r="1" spans="1:9" ht="32" customHeight="1">
      <c r="D1" s="1" t="s">
        <v>81</v>
      </c>
      <c r="E1" s="1"/>
      <c r="F1" s="1"/>
      <c r="G1" s="1"/>
      <c r="H1" s="1"/>
      <c r="I1" s="1"/>
    </row>
    <row r="2" spans="1:9">
      <c r="D2" s="2" t="s">
        <v>82</v>
      </c>
      <c r="E2" s="3" t="s">
        <v>83</v>
      </c>
      <c r="H2" s="13" t="s">
        <v>162</v>
      </c>
      <c r="I2" s="13">
        <v>1</v>
      </c>
    </row>
    <row r="3" spans="1:9">
      <c r="D3" s="2" t="s">
        <v>84</v>
      </c>
      <c r="E3" s="3" t="s">
        <v>85</v>
      </c>
      <c r="H3" s="14" t="s">
        <v>164</v>
      </c>
      <c r="I3" s="15">
        <f>TotalCost/BoardQty</f>
        <v>0.0</v>
      </c>
    </row>
    <row r="4" spans="1:9">
      <c r="D4" s="2" t="s">
        <v>86</v>
      </c>
      <c r="E4" s="3" t="s">
        <v>87</v>
      </c>
      <c r="H4" s="14" t="s">
        <v>163</v>
      </c>
      <c r="I4" s="16">
        <f>SUM(I10:I22)</f>
        <v>0</v>
      </c>
    </row>
    <row r="5" spans="1:9">
      <c r="D5" s="2" t="s">
        <v>88</v>
      </c>
      <c r="E5" s="3" t="s">
        <v>89</v>
      </c>
    </row>
    <row r="6" spans="1:9">
      <c r="D6" s="2" t="s">
        <v>90</v>
      </c>
      <c r="E6" s="3" t="s">
        <v>91</v>
      </c>
    </row>
    <row r="8" spans="1:9">
      <c r="A8" s="17" t="s">
        <v>137</v>
      </c>
      <c r="B8" s="17"/>
      <c r="C8" s="17"/>
      <c r="D8" s="17"/>
      <c r="E8" s="17"/>
      <c r="F8" s="17"/>
      <c r="G8" s="17"/>
      <c r="H8" s="17"/>
      <c r="I8" s="17"/>
    </row>
    <row r="9" spans="1:9">
      <c r="A9" s="18" t="s">
        <v>3</v>
      </c>
      <c r="B9" s="18" t="s">
        <v>4</v>
      </c>
      <c r="C9" s="18" t="s">
        <v>1</v>
      </c>
      <c r="D9" s="18" t="s">
        <v>5</v>
      </c>
      <c r="E9" s="18" t="s">
        <v>138</v>
      </c>
      <c r="F9" s="18" t="s">
        <v>139</v>
      </c>
      <c r="G9" s="18" t="s">
        <v>140</v>
      </c>
      <c r="H9" s="18" t="s">
        <v>141</v>
      </c>
      <c r="I9" s="18" t="s">
        <v>142</v>
      </c>
    </row>
    <row r="10" spans="1:9">
      <c r="A10" s="19" t="s">
        <v>20</v>
      </c>
      <c r="B10" s="19" t="s">
        <v>21</v>
      </c>
      <c r="C10" s="19" t="s">
        <v>143</v>
      </c>
      <c r="D10" s="19" t="s">
        <v>22</v>
      </c>
      <c r="G10" s="19">
        <f>CEILING(BoardQty*4,1)</f>
        <v>4</v>
      </c>
      <c r="I10" s="20">
        <f>IF(AND(ISNUMBER(G10),ISNUMBER(H10)),G10*H10,"")</f>
        <v/>
      </c>
    </row>
    <row r="11" spans="1:9">
      <c r="A11" s="19" t="s">
        <v>27</v>
      </c>
      <c r="B11" s="19" t="s">
        <v>28</v>
      </c>
      <c r="C11" s="19" t="s">
        <v>143</v>
      </c>
      <c r="D11" s="19" t="s">
        <v>22</v>
      </c>
      <c r="G11" s="19">
        <f>BoardQty*1</f>
        <v>1</v>
      </c>
      <c r="I11" s="20">
        <f>IF(AND(ISNUMBER(G11),ISNUMBER(H11)),G11*H11,"")</f>
        <v/>
      </c>
    </row>
    <row r="12" spans="1:9">
      <c r="A12" s="19" t="s">
        <v>31</v>
      </c>
      <c r="B12" s="19" t="s">
        <v>32</v>
      </c>
      <c r="C12" s="19" t="s">
        <v>144</v>
      </c>
      <c r="D12" s="19" t="s">
        <v>33</v>
      </c>
      <c r="E12" s="19" t="s">
        <v>145</v>
      </c>
      <c r="F12" s="19" t="s">
        <v>146</v>
      </c>
      <c r="G12" s="19">
        <f>BoardQty*1</f>
        <v>1</v>
      </c>
      <c r="I12" s="20">
        <f>IF(AND(ISNUMBER(G12),ISNUMBER(H12)),G12*H12,"")</f>
        <v/>
      </c>
    </row>
    <row r="13" spans="1:9">
      <c r="A13" s="19" t="s">
        <v>35</v>
      </c>
      <c r="B13" s="19" t="s">
        <v>36</v>
      </c>
      <c r="C13" s="19" t="s">
        <v>147</v>
      </c>
      <c r="D13" s="19" t="s">
        <v>37</v>
      </c>
      <c r="G13" s="19">
        <f>BoardQty*1</f>
        <v>1</v>
      </c>
      <c r="I13" s="20">
        <f>IF(AND(ISNUMBER(G13),ISNUMBER(H13)),G13*H13,"")</f>
        <v/>
      </c>
    </row>
    <row r="14" spans="1:9">
      <c r="A14" s="19" t="s">
        <v>41</v>
      </c>
      <c r="B14" s="19" t="s">
        <v>40</v>
      </c>
      <c r="C14" s="19" t="s">
        <v>148</v>
      </c>
      <c r="D14" s="19" t="s">
        <v>42</v>
      </c>
      <c r="E14" s="19" t="s">
        <v>149</v>
      </c>
      <c r="F14" s="19" t="s">
        <v>150</v>
      </c>
      <c r="G14" s="19">
        <f>CEILING(BoardQty*2,1)</f>
        <v>2</v>
      </c>
      <c r="I14" s="20">
        <f>IF(AND(ISNUMBER(G14),ISNUMBER(H14)),G14*H14,"")</f>
        <v/>
      </c>
    </row>
    <row r="15" spans="1:9">
      <c r="A15" s="19" t="s">
        <v>45</v>
      </c>
      <c r="B15" s="19" t="s">
        <v>44</v>
      </c>
      <c r="C15" s="19" t="s">
        <v>151</v>
      </c>
      <c r="D15" s="19" t="s">
        <v>46</v>
      </c>
      <c r="E15" s="19" t="s">
        <v>152</v>
      </c>
      <c r="F15" s="19" t="s">
        <v>153</v>
      </c>
      <c r="G15" s="19">
        <f>BoardQty*1</f>
        <v>1</v>
      </c>
      <c r="I15" s="20">
        <f>IF(AND(ISNUMBER(G15),ISNUMBER(H15)),G15*H15,"")</f>
        <v/>
      </c>
    </row>
    <row r="16" spans="1:9" ht="45" customHeight="1">
      <c r="A16" s="19" t="s">
        <v>49</v>
      </c>
      <c r="B16" s="19" t="s">
        <v>50</v>
      </c>
      <c r="C16" s="19" t="s">
        <v>154</v>
      </c>
      <c r="D16" s="19" t="s">
        <v>51</v>
      </c>
      <c r="E16" s="19" t="s">
        <v>155</v>
      </c>
      <c r="F16" s="19" t="s">
        <v>156</v>
      </c>
      <c r="G16" s="19">
        <f>BoardQty*1</f>
        <v>1</v>
      </c>
      <c r="I16" s="20">
        <f>IF(AND(ISNUMBER(G16),ISNUMBER(H16)),G16*H16,"")</f>
        <v/>
      </c>
    </row>
    <row r="17" spans="1:9">
      <c r="A17" s="19" t="s">
        <v>55</v>
      </c>
      <c r="B17" s="19" t="s">
        <v>56</v>
      </c>
      <c r="C17" s="19" t="s">
        <v>157</v>
      </c>
      <c r="D17" s="19" t="s">
        <v>57</v>
      </c>
      <c r="G17" s="19">
        <f>BoardQty*1</f>
        <v>1</v>
      </c>
      <c r="I17" s="20">
        <f>IF(AND(ISNUMBER(G17),ISNUMBER(H17)),G17*H17,"")</f>
        <v/>
      </c>
    </row>
    <row r="18" spans="1:9">
      <c r="A18" s="19" t="s">
        <v>60</v>
      </c>
      <c r="B18" s="19" t="s">
        <v>61</v>
      </c>
      <c r="C18" s="19" t="s">
        <v>158</v>
      </c>
      <c r="D18" s="19" t="s">
        <v>62</v>
      </c>
      <c r="G18" s="19">
        <f>BoardQty*1</f>
        <v>1</v>
      </c>
      <c r="I18" s="20">
        <f>IF(AND(ISNUMBER(G18),ISNUMBER(H18)),G18*H18,"")</f>
        <v/>
      </c>
    </row>
    <row r="19" spans="1:9">
      <c r="A19" s="19" t="s">
        <v>65</v>
      </c>
      <c r="B19" s="19" t="s">
        <v>64</v>
      </c>
      <c r="C19" s="19" t="s">
        <v>159</v>
      </c>
      <c r="D19" s="19" t="s">
        <v>66</v>
      </c>
      <c r="G19" s="19">
        <f>BoardQty*1</f>
        <v>1</v>
      </c>
      <c r="I19" s="20">
        <f>IF(AND(ISNUMBER(G19),ISNUMBER(H19)),G19*H19,"")</f>
        <v/>
      </c>
    </row>
    <row r="20" spans="1:9">
      <c r="A20" s="19" t="s">
        <v>69</v>
      </c>
      <c r="B20" s="19" t="s">
        <v>70</v>
      </c>
      <c r="C20" s="19" t="s">
        <v>160</v>
      </c>
      <c r="D20" s="19" t="s">
        <v>71</v>
      </c>
      <c r="G20" s="19">
        <f>CEILING(BoardQty*3,1)</f>
        <v>3</v>
      </c>
      <c r="I20" s="20">
        <f>IF(AND(ISNUMBER(G20),ISNUMBER(H20)),G20*H20,"")</f>
        <v/>
      </c>
    </row>
    <row r="21" spans="1:9">
      <c r="A21" s="19" t="s">
        <v>73</v>
      </c>
      <c r="B21" s="19" t="s">
        <v>74</v>
      </c>
      <c r="C21" s="19" t="s">
        <v>160</v>
      </c>
      <c r="D21" s="19" t="s">
        <v>71</v>
      </c>
      <c r="G21" s="19">
        <f>BoardQty*1</f>
        <v>1</v>
      </c>
      <c r="I21" s="20">
        <f>IF(AND(ISNUMBER(G21),ISNUMBER(H21)),G21*H21,"")</f>
        <v/>
      </c>
    </row>
    <row r="22" spans="1:9">
      <c r="A22" s="19" t="s">
        <v>77</v>
      </c>
      <c r="B22" s="19" t="s">
        <v>78</v>
      </c>
      <c r="C22" s="19" t="s">
        <v>161</v>
      </c>
      <c r="D22" s="19" t="s">
        <v>79</v>
      </c>
      <c r="F22" s="19" t="s">
        <v>80</v>
      </c>
      <c r="G22" s="19">
        <f>BoardQty*1</f>
        <v>1</v>
      </c>
      <c r="I22" s="20">
        <f>IF(AND(ISNUMBER(G22),ISNUMBER(H22)),G22*H22,"")</f>
        <v/>
      </c>
    </row>
    <row r="25" spans="1:9">
      <c r="A25" s="21" t="s">
        <v>165</v>
      </c>
      <c r="B25" s="22" t="s">
        <v>166</v>
      </c>
    </row>
    <row r="26" spans="1:9">
      <c r="A26" s="23" t="s">
        <v>167</v>
      </c>
    </row>
  </sheetData>
  <mergeCells count="2">
    <mergeCell ref="A8:I8"/>
    <mergeCell ref="D1:I1"/>
  </mergeCells>
  <conditionalFormatting sqref="G10">
    <cfRule type="expression" dxfId="0" priority="1">
      <formula>AND(ISBLANK(F10),TRUE())</formula>
    </cfRule>
  </conditionalFormatting>
  <conditionalFormatting sqref="G11">
    <cfRule type="expression" dxfId="0" priority="2">
      <formula>AND(ISBLANK(F11),TRUE())</formula>
    </cfRule>
  </conditionalFormatting>
  <conditionalFormatting sqref="G12">
    <cfRule type="expression" dxfId="0" priority="3">
      <formula>AND(ISBLANK(F12),TRUE())</formula>
    </cfRule>
  </conditionalFormatting>
  <conditionalFormatting sqref="G13">
    <cfRule type="expression" dxfId="0" priority="4">
      <formula>AND(ISBLANK(F13),TRUE())</formula>
    </cfRule>
  </conditionalFormatting>
  <conditionalFormatting sqref="G14">
    <cfRule type="expression" dxfId="0" priority="5">
      <formula>AND(ISBLANK(F14),TRUE())</formula>
    </cfRule>
  </conditionalFormatting>
  <conditionalFormatting sqref="G15">
    <cfRule type="expression" dxfId="0" priority="6">
      <formula>AND(ISBLANK(F15),TRUE())</formula>
    </cfRule>
  </conditionalFormatting>
  <conditionalFormatting sqref="G16">
    <cfRule type="expression" dxfId="0" priority="7">
      <formula>AND(ISBLANK(F16),TRUE())</formula>
    </cfRule>
  </conditionalFormatting>
  <conditionalFormatting sqref="G17">
    <cfRule type="expression" dxfId="0" priority="8">
      <formula>AND(ISBLANK(F17),TRUE())</formula>
    </cfRule>
  </conditionalFormatting>
  <conditionalFormatting sqref="G18">
    <cfRule type="expression" dxfId="0" priority="9">
      <formula>AND(ISBLANK(F18),TRUE())</formula>
    </cfRule>
  </conditionalFormatting>
  <conditionalFormatting sqref="G19">
    <cfRule type="expression" dxfId="0" priority="10">
      <formula>AND(ISBLANK(F19),TRUE())</formula>
    </cfRule>
  </conditionalFormatting>
  <conditionalFormatting sqref="G20">
    <cfRule type="expression" dxfId="0" priority="11">
      <formula>AND(ISBLANK(F20),TRUE())</formula>
    </cfRule>
  </conditionalFormatting>
  <conditionalFormatting sqref="G21">
    <cfRule type="expression" dxfId="0" priority="12">
      <formula>AND(ISBLANK(F21),TRUE())</formula>
    </cfRule>
  </conditionalFormatting>
  <conditionalFormatting sqref="G22">
    <cfRule type="expression" dxfId="0" priority="13">
      <formula>AND(ISBLANK(F22),TRUE())</formula>
    </cfRule>
  </conditionalFormatting>
  <hyperlinks>
    <hyperlink ref="F22" r:id="rId1"/>
  </hyperlinks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61.7109375" customWidth="1" outlineLevel="2"/>
    <col min="4" max="4" width="40.7109375" customWidth="1" outlineLevel="2"/>
    <col min="5" max="5" width="31.7109375" customWidth="1" outlineLevel="1"/>
    <col min="6" max="6" width="20.7109375" customWidth="1" outlineLevel="1"/>
    <col min="7" max="7" width="17.7109375" customWidth="1" outlineLevel="1"/>
    <col min="8" max="8" width="15.7109375" customWidth="1"/>
    <col min="9" max="9" width="16.7109375" customWidth="1"/>
  </cols>
  <sheetData>
    <row r="1" spans="1:9" ht="32" customHeight="1">
      <c r="D1" s="1" t="s">
        <v>81</v>
      </c>
      <c r="E1" s="1"/>
      <c r="F1" s="1"/>
      <c r="G1" s="1"/>
      <c r="H1" s="1"/>
      <c r="I1" s="1"/>
    </row>
    <row r="2" spans="1:9">
      <c r="D2" s="2" t="s">
        <v>82</v>
      </c>
      <c r="E2" s="3" t="s">
        <v>83</v>
      </c>
      <c r="H2" s="13" t="s">
        <v>162</v>
      </c>
      <c r="I2" s="13">
        <v>1</v>
      </c>
    </row>
    <row r="3" spans="1:9">
      <c r="D3" s="2" t="s">
        <v>84</v>
      </c>
      <c r="E3" s="3" t="s">
        <v>85</v>
      </c>
      <c r="H3" s="14" t="s">
        <v>164</v>
      </c>
      <c r="I3" s="15">
        <f>TotalCost/BoardQty</f>
        <v>0.0</v>
      </c>
    </row>
    <row r="4" spans="1:9">
      <c r="D4" s="2" t="s">
        <v>86</v>
      </c>
      <c r="E4" s="3" t="s">
        <v>87</v>
      </c>
      <c r="H4" s="14" t="s">
        <v>163</v>
      </c>
      <c r="I4" s="16">
        <f>SUM(I10:I18)</f>
        <v>0</v>
      </c>
    </row>
    <row r="5" spans="1:9">
      <c r="D5" s="2" t="s">
        <v>88</v>
      </c>
      <c r="E5" s="3" t="s">
        <v>89</v>
      </c>
    </row>
    <row r="6" spans="1:9">
      <c r="D6" s="2" t="s">
        <v>90</v>
      </c>
      <c r="E6" s="3" t="s">
        <v>91</v>
      </c>
    </row>
    <row r="8" spans="1:9">
      <c r="A8" s="17" t="s">
        <v>137</v>
      </c>
      <c r="B8" s="17"/>
      <c r="C8" s="17"/>
      <c r="D8" s="17"/>
      <c r="E8" s="17"/>
      <c r="F8" s="17"/>
      <c r="G8" s="17"/>
      <c r="H8" s="17"/>
      <c r="I8" s="17"/>
    </row>
    <row r="9" spans="1:9">
      <c r="A9" s="18" t="s">
        <v>3</v>
      </c>
      <c r="B9" s="18" t="s">
        <v>4</v>
      </c>
      <c r="C9" s="18" t="s">
        <v>1</v>
      </c>
      <c r="D9" s="18" t="s">
        <v>5</v>
      </c>
      <c r="E9" s="18" t="s">
        <v>138</v>
      </c>
      <c r="F9" s="18" t="s">
        <v>139</v>
      </c>
      <c r="G9" s="18" t="s">
        <v>140</v>
      </c>
      <c r="H9" s="18" t="s">
        <v>141</v>
      </c>
      <c r="I9" s="18" t="s">
        <v>142</v>
      </c>
    </row>
    <row r="10" spans="1:9">
      <c r="A10" s="19" t="s">
        <v>99</v>
      </c>
      <c r="B10" s="19" t="s">
        <v>100</v>
      </c>
      <c r="C10" s="19" t="s">
        <v>143</v>
      </c>
      <c r="D10" s="19" t="s">
        <v>22</v>
      </c>
      <c r="G10" s="19">
        <f>CEILING(BoardQty*2,1)</f>
        <v>2</v>
      </c>
      <c r="I10" s="20">
        <f>IF(AND(ISNUMBER(G10),ISNUMBER(H10)),G10*H10,"")</f>
        <v/>
      </c>
    </row>
    <row r="11" spans="1:9">
      <c r="A11" s="19" t="s">
        <v>104</v>
      </c>
      <c r="B11" s="19" t="s">
        <v>105</v>
      </c>
      <c r="C11" s="19" t="s">
        <v>168</v>
      </c>
      <c r="D11" s="19" t="s">
        <v>106</v>
      </c>
      <c r="G11" s="19">
        <f>BoardQty*1</f>
        <v>1</v>
      </c>
      <c r="I11" s="20">
        <f>IF(AND(ISNUMBER(G11),ISNUMBER(H11)),G11*H11,"")</f>
        <v/>
      </c>
    </row>
    <row r="12" spans="1:9">
      <c r="A12" s="19" t="s">
        <v>109</v>
      </c>
      <c r="B12" s="19" t="s">
        <v>110</v>
      </c>
      <c r="C12" s="19" t="s">
        <v>169</v>
      </c>
      <c r="D12" s="19" t="s">
        <v>71</v>
      </c>
      <c r="E12" s="19" t="s">
        <v>170</v>
      </c>
      <c r="F12" s="19" t="s">
        <v>110</v>
      </c>
      <c r="G12" s="19">
        <f>BoardQty*1</f>
        <v>1</v>
      </c>
      <c r="I12" s="20">
        <f>IF(AND(ISNUMBER(G12),ISNUMBER(H12)),G12*H12,"")</f>
        <v/>
      </c>
    </row>
    <row r="13" spans="1:9" ht="45" customHeight="1">
      <c r="A13" s="19" t="s">
        <v>112</v>
      </c>
      <c r="B13" s="19" t="s">
        <v>113</v>
      </c>
      <c r="C13" s="19" t="s">
        <v>171</v>
      </c>
      <c r="D13" s="19" t="s">
        <v>114</v>
      </c>
      <c r="E13" s="19" t="s">
        <v>155</v>
      </c>
      <c r="F13" s="19" t="s">
        <v>172</v>
      </c>
      <c r="G13" s="19">
        <f>BoardQty*1</f>
        <v>1</v>
      </c>
      <c r="I13" s="20">
        <f>IF(AND(ISNUMBER(G13),ISNUMBER(H13)),G13*H13,"")</f>
        <v/>
      </c>
    </row>
    <row r="14" spans="1:9">
      <c r="A14" s="19" t="s">
        <v>117</v>
      </c>
      <c r="B14" s="19" t="s">
        <v>116</v>
      </c>
      <c r="C14" s="19" t="s">
        <v>173</v>
      </c>
      <c r="D14" s="19" t="s">
        <v>118</v>
      </c>
      <c r="E14" s="19" t="s">
        <v>174</v>
      </c>
      <c r="F14" s="19" t="s">
        <v>175</v>
      </c>
      <c r="G14" s="19">
        <f>BoardQty*1</f>
        <v>1</v>
      </c>
      <c r="I14" s="20">
        <f>IF(AND(ISNUMBER(G14),ISNUMBER(H14)),G14*H14,"")</f>
        <v/>
      </c>
    </row>
    <row r="15" spans="1:9">
      <c r="A15" s="19" t="s">
        <v>120</v>
      </c>
      <c r="B15" s="19" t="s">
        <v>121</v>
      </c>
      <c r="C15" s="19" t="s">
        <v>160</v>
      </c>
      <c r="D15" s="19" t="s">
        <v>71</v>
      </c>
      <c r="G15" s="19">
        <f>CEILING(BoardQty*2,1)</f>
        <v>2</v>
      </c>
      <c r="I15" s="20">
        <f>IF(AND(ISNUMBER(G15),ISNUMBER(H15)),G15*H15,"")</f>
        <v/>
      </c>
    </row>
    <row r="16" spans="1:9">
      <c r="A16" s="19" t="s">
        <v>122</v>
      </c>
      <c r="B16" s="19" t="s">
        <v>123</v>
      </c>
      <c r="C16" s="19" t="s">
        <v>160</v>
      </c>
      <c r="D16" s="19" t="s">
        <v>71</v>
      </c>
      <c r="G16" s="19">
        <f>BoardQty*1</f>
        <v>1</v>
      </c>
      <c r="I16" s="20">
        <f>IF(AND(ISNUMBER(G16),ISNUMBER(H16)),G16*H16,"")</f>
        <v/>
      </c>
    </row>
    <row r="17" spans="1:9">
      <c r="A17" s="19" t="s">
        <v>125</v>
      </c>
      <c r="B17" s="19" t="s">
        <v>126</v>
      </c>
      <c r="C17" s="19" t="s">
        <v>176</v>
      </c>
      <c r="D17" s="19" t="s">
        <v>127</v>
      </c>
      <c r="E17" s="19" t="s">
        <v>177</v>
      </c>
      <c r="F17" s="19" t="s">
        <v>126</v>
      </c>
      <c r="G17" s="19">
        <f>CEILING(BoardQty*2,1)</f>
        <v>2</v>
      </c>
      <c r="I17" s="20">
        <f>IF(AND(ISNUMBER(G17),ISNUMBER(H17)),G17*H17,"")</f>
        <v/>
      </c>
    </row>
    <row r="18" spans="1:9">
      <c r="A18" s="19" t="s">
        <v>134</v>
      </c>
      <c r="B18" s="19" t="s">
        <v>135</v>
      </c>
      <c r="C18" s="19" t="s">
        <v>178</v>
      </c>
      <c r="D18" s="19" t="s">
        <v>136</v>
      </c>
      <c r="E18" s="19" t="s">
        <v>179</v>
      </c>
      <c r="F18" s="19" t="s">
        <v>180</v>
      </c>
      <c r="G18" s="19">
        <f>BoardQty*1</f>
        <v>1</v>
      </c>
      <c r="I18" s="20">
        <f>IF(AND(ISNUMBER(G18),ISNUMBER(H18)),G18*H18,"")</f>
        <v/>
      </c>
    </row>
    <row r="21" spans="1:9">
      <c r="A21" s="21" t="s">
        <v>165</v>
      </c>
      <c r="B21" s="22" t="s">
        <v>166</v>
      </c>
    </row>
    <row r="22" spans="1:9">
      <c r="A22" s="23" t="s">
        <v>167</v>
      </c>
    </row>
  </sheetData>
  <mergeCells count="2">
    <mergeCell ref="A8:I8"/>
    <mergeCell ref="D1:I1"/>
  </mergeCells>
  <conditionalFormatting sqref="G10">
    <cfRule type="expression" dxfId="0" priority="1">
      <formula>AND(ISBLANK(F10),TRUE())</formula>
    </cfRule>
  </conditionalFormatting>
  <conditionalFormatting sqref="G11">
    <cfRule type="expression" dxfId="0" priority="2">
      <formula>AND(ISBLANK(F11),TRUE())</formula>
    </cfRule>
  </conditionalFormatting>
  <conditionalFormatting sqref="G12">
    <cfRule type="expression" dxfId="0" priority="3">
      <formula>AND(ISBLANK(F12),TRUE())</formula>
    </cfRule>
  </conditionalFormatting>
  <conditionalFormatting sqref="G13">
    <cfRule type="expression" dxfId="0" priority="4">
      <formula>AND(ISBLANK(F13),TRUE())</formula>
    </cfRule>
  </conditionalFormatting>
  <conditionalFormatting sqref="G14">
    <cfRule type="expression" dxfId="0" priority="5">
      <formula>AND(ISBLANK(F14),TRUE())</formula>
    </cfRule>
  </conditionalFormatting>
  <conditionalFormatting sqref="G15">
    <cfRule type="expression" dxfId="0" priority="6">
      <formula>AND(ISBLANK(F15),TRUE())</formula>
    </cfRule>
  </conditionalFormatting>
  <conditionalFormatting sqref="G16">
    <cfRule type="expression" dxfId="0" priority="7">
      <formula>AND(ISBLANK(F16),TRUE())</formula>
    </cfRule>
  </conditionalFormatting>
  <conditionalFormatting sqref="G17">
    <cfRule type="expression" dxfId="0" priority="8">
      <formula>AND(ISBLANK(F17),TRUE())</formula>
    </cfRule>
  </conditionalFormatting>
  <conditionalFormatting sqref="G18">
    <cfRule type="expression" dxfId="0" priority="9">
      <formula>AND(ISBLANK(F18),TRUE())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181</v>
      </c>
    </row>
    <row r="2" spans="1:1">
      <c r="A2" s="7" t="s">
        <v>182</v>
      </c>
    </row>
    <row r="3" spans="1:1">
      <c r="A3" s="5" t="s">
        <v>183</v>
      </c>
    </row>
    <row r="4" spans="1:1">
      <c r="A4" s="12" t="s">
        <v>184</v>
      </c>
    </row>
    <row r="5" spans="1:1">
      <c r="A5" s="6" t="s">
        <v>185</v>
      </c>
    </row>
    <row r="7" spans="1:1">
      <c r="A7" t="s">
        <v>186</v>
      </c>
    </row>
    <row r="8" spans="1:1">
      <c r="A8" s="24" t="s">
        <v>187</v>
      </c>
    </row>
    <row r="9" spans="1:1">
      <c r="A9" s="25" t="s">
        <v>188</v>
      </c>
    </row>
    <row r="10" spans="1:1">
      <c r="A10" s="26" t="s">
        <v>189</v>
      </c>
    </row>
    <row r="11" spans="1:1">
      <c r="A11" s="27" t="s">
        <v>190</v>
      </c>
    </row>
    <row r="12" spans="1:1">
      <c r="A12" s="28" t="s">
        <v>191</v>
      </c>
    </row>
    <row r="13" spans="1:1">
      <c r="A13" s="29" t="s">
        <v>192</v>
      </c>
    </row>
    <row r="14" spans="1:1">
      <c r="A14" s="30" t="s">
        <v>193</v>
      </c>
    </row>
    <row r="15" spans="1:1">
      <c r="A15" s="31" t="s">
        <v>194</v>
      </c>
    </row>
    <row r="16" spans="1:1">
      <c r="A16" s="32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2024-10-29T09:33:33Z</dcterms:created>
  <dcterms:modified xsi:type="dcterms:W3CDTF">2024-10-29T09:33:33Z</dcterms:modified>
</cp:coreProperties>
</file>