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updateLinks="never"/>
  <mc:AlternateContent xmlns:mc="http://schemas.openxmlformats.org/markup-compatibility/2006">
    <mc:Choice Requires="x15">
      <x15ac:absPath xmlns:x15ac="http://schemas.microsoft.com/office/spreadsheetml/2010/11/ac" url="C:\Users\jbrown\Desktop\OneDrive - Population Services International\Marketing\A360\Nigeria\Nigeria Cleaned Data\"/>
    </mc:Choice>
  </mc:AlternateContent>
  <bookViews>
    <workbookView xWindow="0" yWindow="0" windowWidth="20430" windowHeight="8250" tabRatio="598" firstSheet="1" activeTab="2"/>
  </bookViews>
  <sheets>
    <sheet name="Mobilization" sheetId="1" r:id="rId1"/>
    <sheet name="Registration" sheetId="2" r:id="rId2"/>
    <sheet name="Attendance" sheetId="3" r:id="rId3"/>
    <sheet name="Service Provision" sheetId="4" r:id="rId4"/>
    <sheet name="Summary" sheetId="7" r:id="rId5"/>
    <sheet name="Summary Sheet" sheetId="6" r:id="rId6"/>
    <sheet name="Lists (DO NOT TOUCH)" sheetId="5" r:id="rId7"/>
  </sheets>
  <externalReferences>
    <externalReference r:id="rId8"/>
    <externalReference r:id="rId9"/>
    <externalReference r:id="rId10"/>
  </externalReferences>
  <definedNames>
    <definedName name="_xlnm._FilterDatabase" localSheetId="2" hidden="1">Attendance!$A$1:$R$590</definedName>
    <definedName name="_xlnm._FilterDatabase" localSheetId="6" hidden="1">'Lists (DO NOT TOUCH)'!$B$1:$E$2603</definedName>
    <definedName name="_xlnm._FilterDatabase" localSheetId="0" hidden="1">Mobilization!$A$2:$AS$60</definedName>
    <definedName name="_xlnm._FilterDatabase" localSheetId="1" hidden="1">Registration!$A$1:$Y$376</definedName>
    <definedName name="_xlnm._FilterDatabase" localSheetId="3" hidden="1">'Service Provision'!$A$1:$AH$483</definedName>
    <definedName name="Activity">'Lists (DO NOT TOUCH)'!$M$2:$M$4</definedName>
    <definedName name="Binary">'Lists (DO NOT TOUCH)'!$S$2:$S$3</definedName>
    <definedName name="Current_Method">'Lists (DO NOT TOUCH)'!$Q$2:$Q$8</definedName>
    <definedName name="Day">'Lists (DO NOT TOUCH)'!$G$2:$G$32</definedName>
    <definedName name="EC_Condom">'Lists (DO NOT TOUCH)'!$T$2:$T$5</definedName>
    <definedName name="Heard">'Lists (DO NOT TOUCH)'!$J$2:$J$7</definedName>
    <definedName name="Last_Class">'Lists (DO NOT TOUCH)'!$O$2:$O$6</definedName>
    <definedName name="LGA">'Lists (DO NOT TOUCH)'!$D$2:$D$775</definedName>
    <definedName name="Marital_Status">'Lists (DO NOT TOUCH)'!$K$2:$K$4</definedName>
    <definedName name="Method_Uptook">'Lists (DO NOT TOUCH)'!$R$2:$R$16</definedName>
    <definedName name="Mobilized">'Lists (DO NOT TOUCH)'!$N$2:$N$3</definedName>
    <definedName name="Month">'Lists (DO NOT TOUCH)'!$H$2:$H$13</definedName>
    <definedName name="Pregnancy">'Lists (DO NOT TOUCH)'!$L$2:$L$4</definedName>
    <definedName name="Region">'Lists (DO NOT TOUCH)'!$B$2:$B$3</definedName>
    <definedName name="State">'Lists (DO NOT TOUCH)'!$C$2:$C$36</definedName>
    <definedName name="Type_of_Facility">'Lists (DO NOT TOUCH)'!$F$2:$F$5</definedName>
    <definedName name="Visit_Type">'Lists (DO NOT TOUCH)'!$P$2:$P$4</definedName>
    <definedName name="Ward">'Lists (DO NOT TOUCH)'!$E$2:$E$2603</definedName>
    <definedName name="Week">'Lists (DO NOT TOUCH)'!$A$2:$A$201</definedName>
    <definedName name="Year">'Lists (DO NOT TOUCH)'!$I$2:$I$5</definedName>
  </definedNames>
  <calcPr calcId="152511"/>
  <pivotCaches>
    <pivotCache cacheId="4" r:id="rId11"/>
    <pivotCache cacheId="5" r:id="rId12"/>
    <pivotCache cacheId="6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452" i="4" l="1"/>
  <c r="AA451" i="4"/>
  <c r="AA447" i="4"/>
  <c r="AA445" i="4"/>
  <c r="Z445" i="4"/>
  <c r="AA431" i="4"/>
  <c r="AA430" i="4"/>
  <c r="AA429" i="4"/>
  <c r="AA404" i="4"/>
  <c r="AA403" i="4"/>
  <c r="AA401" i="4"/>
  <c r="AA383" i="4"/>
  <c r="AA355" i="4"/>
  <c r="AA354" i="4"/>
  <c r="AA341" i="4"/>
  <c r="AA332" i="4"/>
  <c r="AA284" i="4"/>
  <c r="AA110" i="4"/>
  <c r="AB82" i="4"/>
  <c r="AB352" i="4"/>
  <c r="AA10" i="4"/>
  <c r="Z10" i="4"/>
  <c r="AA11" i="4"/>
  <c r="AA12" i="4"/>
  <c r="AA13" i="4"/>
  <c r="AA14" i="4"/>
  <c r="Z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Z26" i="4"/>
  <c r="AB26" i="4" s="1"/>
  <c r="AA27" i="4"/>
  <c r="AA28" i="4"/>
  <c r="AA29" i="4"/>
  <c r="AA30" i="4"/>
  <c r="Z30" i="4"/>
  <c r="AA31" i="4"/>
  <c r="AA32" i="4"/>
  <c r="AA33" i="4"/>
  <c r="AA34" i="4"/>
  <c r="Z34" i="4"/>
  <c r="AA35" i="4"/>
  <c r="AA36" i="4"/>
  <c r="AA37" i="4"/>
  <c r="AA38" i="4"/>
  <c r="AA39" i="4"/>
  <c r="AA40" i="4"/>
  <c r="AA41" i="4"/>
  <c r="AA42" i="4"/>
  <c r="Z42" i="4"/>
  <c r="AA43" i="4"/>
  <c r="AA44" i="4"/>
  <c r="AA45" i="4"/>
  <c r="AA46" i="4"/>
  <c r="Z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Z58" i="4"/>
  <c r="AA59" i="4"/>
  <c r="AA60" i="4"/>
  <c r="AA61" i="4"/>
  <c r="AA62" i="4"/>
  <c r="Z62" i="4"/>
  <c r="AA63" i="4"/>
  <c r="AA64" i="4"/>
  <c r="AA65" i="4"/>
  <c r="AA66" i="4"/>
  <c r="Z66" i="4"/>
  <c r="AA67" i="4"/>
  <c r="AA68" i="4"/>
  <c r="AA69" i="4"/>
  <c r="AA70" i="4"/>
  <c r="AA71" i="4"/>
  <c r="AA72" i="4"/>
  <c r="AA73" i="4"/>
  <c r="AA74" i="4"/>
  <c r="Z74" i="4"/>
  <c r="AB74" i="4" s="1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Z94" i="4"/>
  <c r="AA95" i="4"/>
  <c r="AA96" i="4"/>
  <c r="AA97" i="4"/>
  <c r="AA98" i="4"/>
  <c r="Z98" i="4"/>
  <c r="AA99" i="4"/>
  <c r="AA100" i="4"/>
  <c r="AA101" i="4"/>
  <c r="AA102" i="4"/>
  <c r="AA103" i="4"/>
  <c r="AA104" i="4"/>
  <c r="AA105" i="4"/>
  <c r="AA106" i="4"/>
  <c r="Z106" i="4"/>
  <c r="AA107" i="4"/>
  <c r="AA108" i="4"/>
  <c r="AA109" i="4"/>
  <c r="AA111" i="4"/>
  <c r="Z111" i="4"/>
  <c r="AB111" i="4" s="1"/>
  <c r="AA112" i="4"/>
  <c r="AA113" i="4"/>
  <c r="AA114" i="4"/>
  <c r="AA115" i="4"/>
  <c r="Z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Z127" i="4"/>
  <c r="AA128" i="4"/>
  <c r="AA129" i="4"/>
  <c r="AA130" i="4"/>
  <c r="AA131" i="4"/>
  <c r="AA132" i="4"/>
  <c r="AA133" i="4"/>
  <c r="AA134" i="4"/>
  <c r="AA135" i="4"/>
  <c r="Z135" i="4"/>
  <c r="AA136" i="4"/>
  <c r="AA137" i="4"/>
  <c r="AA138" i="4"/>
  <c r="AA139" i="4"/>
  <c r="Z139" i="4"/>
  <c r="AB139" i="4" s="1"/>
  <c r="AA140" i="4"/>
  <c r="AA141" i="4"/>
  <c r="AA142" i="4"/>
  <c r="AA143" i="4"/>
  <c r="Z143" i="4"/>
  <c r="AA144" i="4"/>
  <c r="AA145" i="4"/>
  <c r="AA146" i="4"/>
  <c r="AA147" i="4"/>
  <c r="Z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Z159" i="4"/>
  <c r="AA160" i="4"/>
  <c r="AA161" i="4"/>
  <c r="AA162" i="4"/>
  <c r="AA163" i="4"/>
  <c r="AA164" i="4"/>
  <c r="AA165" i="4"/>
  <c r="AA166" i="4"/>
  <c r="AA167" i="4"/>
  <c r="Z167" i="4"/>
  <c r="AB167" i="4" s="1"/>
  <c r="AA168" i="4"/>
  <c r="AA169" i="4"/>
  <c r="AA170" i="4"/>
  <c r="AA171" i="4"/>
  <c r="Z171" i="4"/>
  <c r="AA172" i="4"/>
  <c r="AA173" i="4"/>
  <c r="AA174" i="4"/>
  <c r="AA175" i="4"/>
  <c r="Z175" i="4"/>
  <c r="AA176" i="4"/>
  <c r="AA177" i="4"/>
  <c r="AA178" i="4"/>
  <c r="AA179" i="4"/>
  <c r="Z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Z191" i="4"/>
  <c r="AB191" i="4" s="1"/>
  <c r="AA192" i="4"/>
  <c r="AA193" i="4"/>
  <c r="AA194" i="4"/>
  <c r="AA195" i="4"/>
  <c r="AA196" i="4"/>
  <c r="AA197" i="4"/>
  <c r="AA198" i="4"/>
  <c r="AA199" i="4"/>
  <c r="Z199" i="4"/>
  <c r="AA200" i="4"/>
  <c r="AA201" i="4"/>
  <c r="AA202" i="4"/>
  <c r="AA203" i="4"/>
  <c r="AA204" i="4"/>
  <c r="AA205" i="4"/>
  <c r="AA206" i="4"/>
  <c r="AA207" i="4"/>
  <c r="Z207" i="4"/>
  <c r="AA208" i="4"/>
  <c r="AA209" i="4"/>
  <c r="AA210" i="4"/>
  <c r="AA211" i="4"/>
  <c r="Z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Z223" i="4"/>
  <c r="AB223" i="4" s="1"/>
  <c r="AA224" i="4"/>
  <c r="AA225" i="4"/>
  <c r="AA226" i="4"/>
  <c r="AA227" i="4"/>
  <c r="AA228" i="4"/>
  <c r="AA229" i="4"/>
  <c r="AA230" i="4"/>
  <c r="AA231" i="4"/>
  <c r="Z231" i="4"/>
  <c r="AA232" i="4"/>
  <c r="AA233" i="4"/>
  <c r="AA234" i="4"/>
  <c r="AA235" i="4"/>
  <c r="AA236" i="4"/>
  <c r="AA237" i="4"/>
  <c r="AA238" i="4"/>
  <c r="AA239" i="4"/>
  <c r="Z239" i="4"/>
  <c r="AA240" i="4"/>
  <c r="AA241" i="4"/>
  <c r="AA242" i="4"/>
  <c r="AA243" i="4"/>
  <c r="Z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Z255" i="4"/>
  <c r="AB255" i="4" s="1"/>
  <c r="AA256" i="4"/>
  <c r="AA257" i="4"/>
  <c r="AA258" i="4"/>
  <c r="AA259" i="4"/>
  <c r="AA260" i="4"/>
  <c r="AA261" i="4"/>
  <c r="AA262" i="4"/>
  <c r="AA263" i="4"/>
  <c r="Z263" i="4"/>
  <c r="AA264" i="4"/>
  <c r="AA265" i="4"/>
  <c r="AA266" i="4"/>
  <c r="AA267" i="4"/>
  <c r="AA268" i="4"/>
  <c r="AA269" i="4"/>
  <c r="AA270" i="4"/>
  <c r="AA271" i="4"/>
  <c r="Z271" i="4"/>
  <c r="AA272" i="4"/>
  <c r="AA273" i="4"/>
  <c r="AA274" i="4"/>
  <c r="AA275" i="4"/>
  <c r="Z275" i="4"/>
  <c r="AA276" i="4"/>
  <c r="AA277" i="4"/>
  <c r="AA278" i="4"/>
  <c r="AA279" i="4"/>
  <c r="AA280" i="4"/>
  <c r="AA281" i="4"/>
  <c r="AA282" i="4"/>
  <c r="AA283" i="4"/>
  <c r="AA285" i="4"/>
  <c r="AA286" i="4"/>
  <c r="AA287" i="4"/>
  <c r="AA288" i="4"/>
  <c r="Z288" i="4"/>
  <c r="AB288" i="4" s="1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Z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Z320" i="4"/>
  <c r="AA321" i="4"/>
  <c r="AA322" i="4"/>
  <c r="AA323" i="4"/>
  <c r="AA324" i="4"/>
  <c r="AA325" i="4"/>
  <c r="AA326" i="4"/>
  <c r="AA327" i="4"/>
  <c r="AA328" i="4"/>
  <c r="AA329" i="4"/>
  <c r="AA331" i="4"/>
  <c r="AA333" i="4"/>
  <c r="Z333" i="4"/>
  <c r="AA334" i="4"/>
  <c r="AA335" i="4"/>
  <c r="AA336" i="4"/>
  <c r="AA337" i="4"/>
  <c r="Z337" i="4"/>
  <c r="AA338" i="4"/>
  <c r="AA339" i="4"/>
  <c r="AA340" i="4"/>
  <c r="AA342" i="4"/>
  <c r="AA343" i="4"/>
  <c r="AA344" i="4"/>
  <c r="AA345" i="4"/>
  <c r="AA346" i="4"/>
  <c r="Z346" i="4"/>
  <c r="AA347" i="4"/>
  <c r="AA348" i="4"/>
  <c r="AA349" i="4"/>
  <c r="AA350" i="4"/>
  <c r="AA351" i="4"/>
  <c r="AA352" i="4"/>
  <c r="AA353" i="4"/>
  <c r="AA356" i="4"/>
  <c r="AA357" i="4"/>
  <c r="AA358" i="4"/>
  <c r="AA359" i="4"/>
  <c r="AA360" i="4"/>
  <c r="Z360" i="4"/>
  <c r="AA361" i="4"/>
  <c r="AA362" i="4"/>
  <c r="AA363" i="4"/>
  <c r="AA364" i="4"/>
  <c r="Z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Z376" i="4"/>
  <c r="AA377" i="4"/>
  <c r="AA378" i="4"/>
  <c r="AA379" i="4"/>
  <c r="AA380" i="4"/>
  <c r="AA381" i="4"/>
  <c r="AA382" i="4"/>
  <c r="AA384" i="4"/>
  <c r="AA385" i="4"/>
  <c r="AA386" i="4"/>
  <c r="AA387" i="4"/>
  <c r="AA388" i="4"/>
  <c r="AA389" i="4"/>
  <c r="Z389" i="4"/>
  <c r="AA390" i="4"/>
  <c r="AA391" i="4"/>
  <c r="AA392" i="4"/>
  <c r="AA393" i="4"/>
  <c r="Z393" i="4"/>
  <c r="AA394" i="4"/>
  <c r="AA395" i="4"/>
  <c r="AA396" i="4"/>
  <c r="AA397" i="4"/>
  <c r="AA398" i="4"/>
  <c r="AA399" i="4"/>
  <c r="AA400" i="4"/>
  <c r="AA402" i="4"/>
  <c r="Z402" i="4"/>
  <c r="AA405" i="4"/>
  <c r="AA406" i="4"/>
  <c r="AA407" i="4"/>
  <c r="AA408" i="4"/>
  <c r="Z408" i="4"/>
  <c r="AA409" i="4"/>
  <c r="AA410" i="4"/>
  <c r="AA411" i="4"/>
  <c r="AA412" i="4"/>
  <c r="AA413" i="4"/>
  <c r="AA414" i="4"/>
  <c r="AA415" i="4"/>
  <c r="AA416" i="4"/>
  <c r="AA417" i="4"/>
  <c r="AA418" i="4"/>
  <c r="AA419" i="4"/>
  <c r="AA420" i="4"/>
  <c r="AA421" i="4"/>
  <c r="AA422" i="4"/>
  <c r="AA423" i="4"/>
  <c r="AA424" i="4"/>
  <c r="Z424" i="4"/>
  <c r="AA425" i="4"/>
  <c r="AA426" i="4"/>
  <c r="AA427" i="4"/>
  <c r="AA428" i="4"/>
  <c r="AA432" i="4"/>
  <c r="AA433" i="4"/>
  <c r="AA434" i="4"/>
  <c r="AA435" i="4"/>
  <c r="Z435" i="4"/>
  <c r="AA436" i="4"/>
  <c r="AA437" i="4"/>
  <c r="AA438" i="4"/>
  <c r="AA439" i="4"/>
  <c r="AA440" i="4"/>
  <c r="AA441" i="4"/>
  <c r="AA442" i="4"/>
  <c r="AA443" i="4"/>
  <c r="Z443" i="4"/>
  <c r="AA444" i="4"/>
  <c r="AA446" i="4"/>
  <c r="AA448" i="4"/>
  <c r="AA449" i="4"/>
  <c r="AA450" i="4"/>
  <c r="AA453" i="4"/>
  <c r="AA454" i="4"/>
  <c r="AA455" i="4"/>
  <c r="Z455" i="4"/>
  <c r="AA456" i="4"/>
  <c r="AA457" i="4"/>
  <c r="AA458" i="4"/>
  <c r="AA459" i="4"/>
  <c r="AA460" i="4"/>
  <c r="AA461" i="4"/>
  <c r="AA462" i="4"/>
  <c r="AA463" i="4"/>
  <c r="Z463" i="4"/>
  <c r="AA464" i="4"/>
  <c r="AA465" i="4"/>
  <c r="AA466" i="4"/>
  <c r="AA467" i="4"/>
  <c r="Z467" i="4"/>
  <c r="AA468" i="4"/>
  <c r="AA469" i="4"/>
  <c r="AA470" i="4"/>
  <c r="AA471" i="4"/>
  <c r="Z471" i="4"/>
  <c r="AA472" i="4"/>
  <c r="AA473" i="4"/>
  <c r="AA474" i="4"/>
  <c r="AA475" i="4"/>
  <c r="AA476" i="4"/>
  <c r="AA477" i="4"/>
  <c r="AA478" i="4"/>
  <c r="AA479" i="4"/>
  <c r="AA480" i="4"/>
  <c r="AA481" i="4"/>
  <c r="AA482" i="4"/>
  <c r="AA483" i="4"/>
  <c r="Z11" i="4"/>
  <c r="AB11" i="4" s="1"/>
  <c r="Z12" i="4"/>
  <c r="Z13" i="4"/>
  <c r="Z15" i="4"/>
  <c r="Z16" i="4"/>
  <c r="AB16" i="4" s="1"/>
  <c r="Z17" i="4"/>
  <c r="AB17" i="4" s="1"/>
  <c r="Z18" i="4"/>
  <c r="Z19" i="4"/>
  <c r="Z20" i="4"/>
  <c r="AB20" i="4" s="1"/>
  <c r="Z21" i="4"/>
  <c r="AB21" i="4" s="1"/>
  <c r="Z22" i="4"/>
  <c r="Z23" i="4"/>
  <c r="Z24" i="4"/>
  <c r="AB24" i="4" s="1"/>
  <c r="Z25" i="4"/>
  <c r="AB25" i="4" s="1"/>
  <c r="Z27" i="4"/>
  <c r="Z28" i="4"/>
  <c r="AB28" i="4" s="1"/>
  <c r="Z29" i="4"/>
  <c r="AB29" i="4" s="1"/>
  <c r="Z31" i="4"/>
  <c r="AB31" i="4" s="1"/>
  <c r="Z32" i="4"/>
  <c r="Z33" i="4"/>
  <c r="Z35" i="4"/>
  <c r="AB35" i="4" s="1"/>
  <c r="Z36" i="4"/>
  <c r="Z37" i="4"/>
  <c r="Z38" i="4"/>
  <c r="AB38" i="4" s="1"/>
  <c r="Z39" i="4"/>
  <c r="AB39" i="4" s="1"/>
  <c r="Z40" i="4"/>
  <c r="Z41" i="4"/>
  <c r="AB41" i="4" s="1"/>
  <c r="Z43" i="4"/>
  <c r="Z44" i="4"/>
  <c r="Z45" i="4"/>
  <c r="AB45" i="4" s="1"/>
  <c r="Z47" i="4"/>
  <c r="AB47" i="4" s="1"/>
  <c r="Z48" i="4"/>
  <c r="AB48" i="4" s="1"/>
  <c r="Z49" i="4"/>
  <c r="Z50" i="4"/>
  <c r="Z51" i="4"/>
  <c r="AB51" i="4" s="1"/>
  <c r="Z52" i="4"/>
  <c r="AB52" i="4" s="1"/>
  <c r="Z53" i="4"/>
  <c r="AB53" i="4" s="1"/>
  <c r="Z54" i="4"/>
  <c r="Z55" i="4"/>
  <c r="AB55" i="4" s="1"/>
  <c r="Z56" i="4"/>
  <c r="AB56" i="4" s="1"/>
  <c r="Z57" i="4"/>
  <c r="Z59" i="4"/>
  <c r="AB59" i="4" s="1"/>
  <c r="Z60" i="4"/>
  <c r="Z61" i="4"/>
  <c r="Z63" i="4"/>
  <c r="Z64" i="4"/>
  <c r="Z65" i="4"/>
  <c r="AB65" i="4" s="1"/>
  <c r="Z67" i="4"/>
  <c r="Z68" i="4"/>
  <c r="Z69" i="4"/>
  <c r="AB69" i="4" s="1"/>
  <c r="Z70" i="4"/>
  <c r="Z71" i="4"/>
  <c r="Z72" i="4"/>
  <c r="Z73" i="4"/>
  <c r="AB73" i="4" s="1"/>
  <c r="Z75" i="4"/>
  <c r="AB75" i="4" s="1"/>
  <c r="Z76" i="4"/>
  <c r="AB76" i="4" s="1"/>
  <c r="Z77" i="4"/>
  <c r="Z78" i="4"/>
  <c r="Z79" i="4"/>
  <c r="Z80" i="4"/>
  <c r="AB80" i="4" s="1"/>
  <c r="Z81" i="4"/>
  <c r="Z82" i="4"/>
  <c r="Z83" i="4"/>
  <c r="Z84" i="4"/>
  <c r="AB84" i="4" s="1"/>
  <c r="Z85" i="4"/>
  <c r="Z86" i="4"/>
  <c r="Z87" i="4"/>
  <c r="AB87" i="4" s="1"/>
  <c r="Z88" i="4"/>
  <c r="AB88" i="4" s="1"/>
  <c r="Z89" i="4"/>
  <c r="Z90" i="4"/>
  <c r="Z91" i="4"/>
  <c r="AB91" i="4" s="1"/>
  <c r="Z92" i="4"/>
  <c r="AB92" i="4" s="1"/>
  <c r="Z93" i="4"/>
  <c r="Z95" i="4"/>
  <c r="AB95" i="4" s="1"/>
  <c r="Z96" i="4"/>
  <c r="Z97" i="4"/>
  <c r="Z99" i="4"/>
  <c r="AB99" i="4" s="1"/>
  <c r="Z100" i="4"/>
  <c r="Z101" i="4"/>
  <c r="AB101" i="4" s="1"/>
  <c r="Z102" i="4"/>
  <c r="AB102" i="4" s="1"/>
  <c r="Z103" i="4"/>
  <c r="Z104" i="4"/>
  <c r="Z105" i="4"/>
  <c r="AB105" i="4" s="1"/>
  <c r="Z107" i="4"/>
  <c r="Z108" i="4"/>
  <c r="Z109" i="4"/>
  <c r="AB109" i="4" s="1"/>
  <c r="Z110" i="4"/>
  <c r="AB110" i="4" s="1"/>
  <c r="Z112" i="4"/>
  <c r="Z113" i="4"/>
  <c r="AB113" i="4" s="1"/>
  <c r="Z114" i="4"/>
  <c r="Z116" i="4"/>
  <c r="AB116" i="4" s="1"/>
  <c r="Z117" i="4"/>
  <c r="AB117" i="4" s="1"/>
  <c r="Z118" i="4"/>
  <c r="Z119" i="4"/>
  <c r="AB119" i="4" s="1"/>
  <c r="Z120" i="4"/>
  <c r="AB120" i="4" s="1"/>
  <c r="Z121" i="4"/>
  <c r="AB121" i="4" s="1"/>
  <c r="Z122" i="4"/>
  <c r="Z123" i="4"/>
  <c r="AB123" i="4" s="1"/>
  <c r="Z124" i="4"/>
  <c r="AB124" i="4" s="1"/>
  <c r="Z125" i="4"/>
  <c r="AB125" i="4" s="1"/>
  <c r="Z126" i="4"/>
  <c r="Z128" i="4"/>
  <c r="Z129" i="4"/>
  <c r="Z130" i="4"/>
  <c r="Z131" i="4"/>
  <c r="AB131" i="4" s="1"/>
  <c r="Z132" i="4"/>
  <c r="Z133" i="4"/>
  <c r="Z134" i="4"/>
  <c r="AB134" i="4" s="1"/>
  <c r="Z136" i="4"/>
  <c r="Z137" i="4"/>
  <c r="AB137" i="4" s="1"/>
  <c r="Z138" i="4"/>
  <c r="AB138" i="4" s="1"/>
  <c r="Z140" i="4"/>
  <c r="Z141" i="4"/>
  <c r="AB141" i="4" s="1"/>
  <c r="Z142" i="4"/>
  <c r="Z144" i="4"/>
  <c r="AB144" i="4" s="1"/>
  <c r="Z145" i="4"/>
  <c r="AB145" i="4" s="1"/>
  <c r="Z146" i="4"/>
  <c r="Z148" i="4"/>
  <c r="Z149" i="4"/>
  <c r="Z150" i="4"/>
  <c r="AB150" i="4" s="1"/>
  <c r="Z151" i="4"/>
  <c r="AB151" i="4" s="1"/>
  <c r="Z152" i="4"/>
  <c r="Z153" i="4"/>
  <c r="Z154" i="4"/>
  <c r="AB154" i="4" s="1"/>
  <c r="Z155" i="4"/>
  <c r="AB155" i="4" s="1"/>
  <c r="Z156" i="4"/>
  <c r="Z157" i="4"/>
  <c r="Z158" i="4"/>
  <c r="AB158" i="4" s="1"/>
  <c r="Z160" i="4"/>
  <c r="Z161" i="4"/>
  <c r="Z162" i="4"/>
  <c r="AB162" i="4" s="1"/>
  <c r="Z163" i="4"/>
  <c r="AB163" i="4" s="1"/>
  <c r="Z164" i="4"/>
  <c r="Z165" i="4"/>
  <c r="AB165" i="4" s="1"/>
  <c r="Z166" i="4"/>
  <c r="AB166" i="4" s="1"/>
  <c r="Z168" i="4"/>
  <c r="AB168" i="4" s="1"/>
  <c r="Z169" i="4"/>
  <c r="AB169" i="4" s="1"/>
  <c r="Z170" i="4"/>
  <c r="Z172" i="4"/>
  <c r="AB172" i="4" s="1"/>
  <c r="Z173" i="4"/>
  <c r="AB173" i="4" s="1"/>
  <c r="Z174" i="4"/>
  <c r="Z176" i="4"/>
  <c r="Z177" i="4"/>
  <c r="Z178" i="4"/>
  <c r="AB178" i="4" s="1"/>
  <c r="Z180" i="4"/>
  <c r="Z181" i="4"/>
  <c r="AB181" i="4" s="1"/>
  <c r="Z182" i="4"/>
  <c r="AB182" i="4" s="1"/>
  <c r="Z183" i="4"/>
  <c r="AB183" i="4" s="1"/>
  <c r="Z184" i="4"/>
  <c r="Z185" i="4"/>
  <c r="AB185" i="4" s="1"/>
  <c r="Z186" i="4"/>
  <c r="AB186" i="4" s="1"/>
  <c r="Z187" i="4"/>
  <c r="AB187" i="4" s="1"/>
  <c r="Z188" i="4"/>
  <c r="Z189" i="4"/>
  <c r="AB189" i="4" s="1"/>
  <c r="Z190" i="4"/>
  <c r="AB190" i="4" s="1"/>
  <c r="Z192" i="4"/>
  <c r="AB192" i="4" s="1"/>
  <c r="Z193" i="4"/>
  <c r="AB193" i="4" s="1"/>
  <c r="Z194" i="4"/>
  <c r="Z195" i="4"/>
  <c r="Z196" i="4"/>
  <c r="Z197" i="4"/>
  <c r="AB197" i="4" s="1"/>
  <c r="Z198" i="4"/>
  <c r="Z200" i="4"/>
  <c r="AB200" i="4" s="1"/>
  <c r="Z201" i="4"/>
  <c r="AB201" i="4" s="1"/>
  <c r="Z202" i="4"/>
  <c r="Z203" i="4"/>
  <c r="AB203" i="4" s="1"/>
  <c r="Z204" i="4"/>
  <c r="AB204" i="4" s="1"/>
  <c r="Z205" i="4"/>
  <c r="AB205" i="4" s="1"/>
  <c r="Z206" i="4"/>
  <c r="Z208" i="4"/>
  <c r="Z209" i="4"/>
  <c r="Z210" i="4"/>
  <c r="Z212" i="4"/>
  <c r="Z213" i="4"/>
  <c r="AB213" i="4" s="1"/>
  <c r="Z214" i="4"/>
  <c r="AB214" i="4" s="1"/>
  <c r="Z215" i="4"/>
  <c r="AB215" i="4" s="1"/>
  <c r="Z216" i="4"/>
  <c r="Z217" i="4"/>
  <c r="AB217" i="4" s="1"/>
  <c r="Z218" i="4"/>
  <c r="AB218" i="4" s="1"/>
  <c r="Z219" i="4"/>
  <c r="AB219" i="4" s="1"/>
  <c r="Z220" i="4"/>
  <c r="Z221" i="4"/>
  <c r="AB221" i="4" s="1"/>
  <c r="Z222" i="4"/>
  <c r="AB222" i="4" s="1"/>
  <c r="Z224" i="4"/>
  <c r="AB224" i="4" s="1"/>
  <c r="Z225" i="4"/>
  <c r="Z226" i="4"/>
  <c r="Z227" i="4"/>
  <c r="Z228" i="4"/>
  <c r="AB228" i="4" s="1"/>
  <c r="Z229" i="4"/>
  <c r="Z230" i="4"/>
  <c r="Z232" i="4"/>
  <c r="AB232" i="4" s="1"/>
  <c r="Z233" i="4"/>
  <c r="AB233" i="4" s="1"/>
  <c r="Z234" i="4"/>
  <c r="Z235" i="4"/>
  <c r="Z236" i="4"/>
  <c r="AB236" i="4" s="1"/>
  <c r="Z237" i="4"/>
  <c r="AB237" i="4" s="1"/>
  <c r="Z238" i="4"/>
  <c r="Z240" i="4"/>
  <c r="Z241" i="4"/>
  <c r="Z242" i="4"/>
  <c r="AB242" i="4" s="1"/>
  <c r="Z244" i="4"/>
  <c r="Z245" i="4"/>
  <c r="Z246" i="4"/>
  <c r="AB246" i="4" s="1"/>
  <c r="Z247" i="4"/>
  <c r="AB247" i="4" s="1"/>
  <c r="Z248" i="4"/>
  <c r="Z249" i="4"/>
  <c r="AB249" i="4" s="1"/>
  <c r="Z250" i="4"/>
  <c r="AB250" i="4" s="1"/>
  <c r="Z251" i="4"/>
  <c r="AB251" i="4" s="1"/>
  <c r="Z252" i="4"/>
  <c r="Z253" i="4"/>
  <c r="AB253" i="4" s="1"/>
  <c r="Z254" i="4"/>
  <c r="AB254" i="4" s="1"/>
  <c r="Z256" i="4"/>
  <c r="AB256" i="4" s="1"/>
  <c r="Z257" i="4"/>
  <c r="Z258" i="4"/>
  <c r="Z259" i="4"/>
  <c r="Z260" i="4"/>
  <c r="AB260" i="4" s="1"/>
  <c r="Z261" i="4"/>
  <c r="Z262" i="4"/>
  <c r="Z264" i="4"/>
  <c r="AB264" i="4" s="1"/>
  <c r="Z265" i="4"/>
  <c r="AB265" i="4" s="1"/>
  <c r="Z266" i="4"/>
  <c r="Z267" i="4"/>
  <c r="AB267" i="4" s="1"/>
  <c r="Z268" i="4"/>
  <c r="AB268" i="4" s="1"/>
  <c r="Z269" i="4"/>
  <c r="AB269" i="4" s="1"/>
  <c r="Z270" i="4"/>
  <c r="Z272" i="4"/>
  <c r="Z273" i="4"/>
  <c r="Z274" i="4"/>
  <c r="AB274" i="4" s="1"/>
  <c r="Z276" i="4"/>
  <c r="Z277" i="4"/>
  <c r="AB277" i="4" s="1"/>
  <c r="Z278" i="4"/>
  <c r="AB278" i="4" s="1"/>
  <c r="Z279" i="4"/>
  <c r="AB279" i="4" s="1"/>
  <c r="Z280" i="4"/>
  <c r="Z281" i="4"/>
  <c r="AB281" i="4" s="1"/>
  <c r="Z282" i="4"/>
  <c r="AB282" i="4" s="1"/>
  <c r="Z283" i="4"/>
  <c r="AB283" i="4" s="1"/>
  <c r="Z284" i="4"/>
  <c r="AB284" i="4" s="1"/>
  <c r="Z285" i="4"/>
  <c r="Z286" i="4"/>
  <c r="AB286" i="4" s="1"/>
  <c r="Z287" i="4"/>
  <c r="AB287" i="4" s="1"/>
  <c r="Z289" i="4"/>
  <c r="AB289" i="4" s="1"/>
  <c r="Z290" i="4"/>
  <c r="AB290" i="4" s="1"/>
  <c r="Z291" i="4"/>
  <c r="Z292" i="4"/>
  <c r="Z293" i="4"/>
  <c r="Z294" i="4"/>
  <c r="AB294" i="4" s="1"/>
  <c r="Z295" i="4"/>
  <c r="Z296" i="4"/>
  <c r="Z297" i="4"/>
  <c r="Z298" i="4"/>
  <c r="AB298" i="4" s="1"/>
  <c r="Z299" i="4"/>
  <c r="Z300" i="4"/>
  <c r="Z301" i="4"/>
  <c r="Z302" i="4"/>
  <c r="AB302" i="4" s="1"/>
  <c r="Z303" i="4"/>
  <c r="Z305" i="4"/>
  <c r="AB305" i="4" s="1"/>
  <c r="Z306" i="4"/>
  <c r="Z307" i="4"/>
  <c r="Z308" i="4"/>
  <c r="AB308" i="4" s="1"/>
  <c r="Z309" i="4"/>
  <c r="AB309" i="4" s="1"/>
  <c r="Z310" i="4"/>
  <c r="Z311" i="4"/>
  <c r="Z312" i="4"/>
  <c r="AB312" i="4" s="1"/>
  <c r="Z313" i="4"/>
  <c r="AB313" i="4" s="1"/>
  <c r="Z314" i="4"/>
  <c r="Z315" i="4"/>
  <c r="Z316" i="4"/>
  <c r="AB316" i="4" s="1"/>
  <c r="Z317" i="4"/>
  <c r="AB317" i="4" s="1"/>
  <c r="Z318" i="4"/>
  <c r="Z319" i="4"/>
  <c r="Z321" i="4"/>
  <c r="Z322" i="4"/>
  <c r="Z323" i="4"/>
  <c r="AB323" i="4" s="1"/>
  <c r="Z324" i="4"/>
  <c r="AB324" i="4" s="1"/>
  <c r="Z325" i="4"/>
  <c r="Z326" i="4"/>
  <c r="Z327" i="4"/>
  <c r="Z328" i="4"/>
  <c r="AB328" i="4" s="1"/>
  <c r="Z329" i="4"/>
  <c r="Z331" i="4"/>
  <c r="Z332" i="4"/>
  <c r="Z334" i="4"/>
  <c r="Z335" i="4"/>
  <c r="Z336" i="4"/>
  <c r="AB336" i="4" s="1"/>
  <c r="Z338" i="4"/>
  <c r="Z339" i="4"/>
  <c r="AB339" i="4" s="1"/>
  <c r="Z340" i="4"/>
  <c r="AB340" i="4" s="1"/>
  <c r="Z341" i="4"/>
  <c r="Z342" i="4"/>
  <c r="Z343" i="4"/>
  <c r="Z344" i="4"/>
  <c r="AB344" i="4" s="1"/>
  <c r="Z345" i="4"/>
  <c r="Z347" i="4"/>
  <c r="AB347" i="4" s="1"/>
  <c r="Z348" i="4"/>
  <c r="AB348" i="4" s="1"/>
  <c r="Z349" i="4"/>
  <c r="Z350" i="4"/>
  <c r="Z351" i="4"/>
  <c r="AB351" i="4" s="1"/>
  <c r="Z352" i="4"/>
  <c r="Z353" i="4"/>
  <c r="Z354" i="4"/>
  <c r="AB354" i="4" s="1"/>
  <c r="Z355" i="4"/>
  <c r="AB355" i="4" s="1"/>
  <c r="Z356" i="4"/>
  <c r="Z357" i="4"/>
  <c r="AB357" i="4" s="1"/>
  <c r="Z358" i="4"/>
  <c r="Z359" i="4"/>
  <c r="Z361" i="4"/>
  <c r="AB361" i="4" s="1"/>
  <c r="Z362" i="4"/>
  <c r="Z363" i="4"/>
  <c r="Z365" i="4"/>
  <c r="Z366" i="4"/>
  <c r="Z367" i="4"/>
  <c r="AB367" i="4" s="1"/>
  <c r="Z368" i="4"/>
  <c r="AB368" i="4" s="1"/>
  <c r="Z369" i="4"/>
  <c r="Z370" i="4"/>
  <c r="Z371" i="4"/>
  <c r="Z372" i="4"/>
  <c r="Z373" i="4"/>
  <c r="Z374" i="4"/>
  <c r="Z375" i="4"/>
  <c r="AB375" i="4" s="1"/>
  <c r="Z377" i="4"/>
  <c r="Z378" i="4"/>
  <c r="AB378" i="4" s="1"/>
  <c r="Z379" i="4"/>
  <c r="AB379" i="4" s="1"/>
  <c r="Z380" i="4"/>
  <c r="Z381" i="4"/>
  <c r="Z382" i="4"/>
  <c r="AB382" i="4" s="1"/>
  <c r="Z383" i="4"/>
  <c r="Z384" i="4"/>
  <c r="AB384" i="4" s="1"/>
  <c r="Z385" i="4"/>
  <c r="Z386" i="4"/>
  <c r="Z387" i="4"/>
  <c r="AB387" i="4" s="1"/>
  <c r="Z388" i="4"/>
  <c r="AB388" i="4" s="1"/>
  <c r="Z390" i="4"/>
  <c r="AB390" i="4" s="1"/>
  <c r="Z391" i="4"/>
  <c r="Z392" i="4"/>
  <c r="Z394" i="4"/>
  <c r="AB394" i="4" s="1"/>
  <c r="Z395" i="4"/>
  <c r="Z396" i="4"/>
  <c r="Z397" i="4"/>
  <c r="AB397" i="4" s="1"/>
  <c r="Z398" i="4"/>
  <c r="AB398" i="4" s="1"/>
  <c r="Z399" i="4"/>
  <c r="Z400" i="4"/>
  <c r="Z401" i="4"/>
  <c r="Z403" i="4"/>
  <c r="AB403" i="4" s="1"/>
  <c r="Z404" i="4"/>
  <c r="AB404" i="4" s="1"/>
  <c r="Z405" i="4"/>
  <c r="Z406" i="4"/>
  <c r="Z407" i="4"/>
  <c r="AB407" i="4" s="1"/>
  <c r="Z409" i="4"/>
  <c r="Z410" i="4"/>
  <c r="AB410" i="4" s="1"/>
  <c r="Z411" i="4"/>
  <c r="AB411" i="4" s="1"/>
  <c r="Z412" i="4"/>
  <c r="Z413" i="4"/>
  <c r="Z414" i="4"/>
  <c r="AB414" i="4" s="1"/>
  <c r="Z415" i="4"/>
  <c r="AB415" i="4" s="1"/>
  <c r="Z416" i="4"/>
  <c r="Z417" i="4"/>
  <c r="Z418" i="4"/>
  <c r="AB418" i="4" s="1"/>
  <c r="Z419" i="4"/>
  <c r="AB419" i="4" s="1"/>
  <c r="Z420" i="4"/>
  <c r="Z421" i="4"/>
  <c r="Z422" i="4"/>
  <c r="AB422" i="4" s="1"/>
  <c r="Z423" i="4"/>
  <c r="AB423" i="4" s="1"/>
  <c r="Z425" i="4"/>
  <c r="AB425" i="4" s="1"/>
  <c r="Z426" i="4"/>
  <c r="Z427" i="4"/>
  <c r="Z428" i="4"/>
  <c r="Z429" i="4"/>
  <c r="Z430" i="4"/>
  <c r="Z431" i="4"/>
  <c r="AB431" i="4" s="1"/>
  <c r="Z432" i="4"/>
  <c r="AB432" i="4" s="1"/>
  <c r="Z433" i="4"/>
  <c r="AB433" i="4" s="1"/>
  <c r="Z434" i="4"/>
  <c r="Z436" i="4"/>
  <c r="Z437" i="4"/>
  <c r="Z438" i="4"/>
  <c r="Z439" i="4"/>
  <c r="AB439" i="4" s="1"/>
  <c r="Z440" i="4"/>
  <c r="Z441" i="4"/>
  <c r="Z442" i="4"/>
  <c r="Z444" i="4"/>
  <c r="Z446" i="4"/>
  <c r="Z447" i="4"/>
  <c r="Z448" i="4"/>
  <c r="AB448" i="4" s="1"/>
  <c r="Z449" i="4"/>
  <c r="Z450" i="4"/>
  <c r="Z451" i="4"/>
  <c r="AB451" i="4" s="1"/>
  <c r="Z452" i="4"/>
  <c r="AB452" i="4" s="1"/>
  <c r="Z453" i="4"/>
  <c r="Z454" i="4"/>
  <c r="AB454" i="4" s="1"/>
  <c r="Z456" i="4"/>
  <c r="Z457" i="4"/>
  <c r="AB457" i="4" s="1"/>
  <c r="Z458" i="4"/>
  <c r="Z459" i="4"/>
  <c r="Z460" i="4"/>
  <c r="Z461" i="4"/>
  <c r="AB461" i="4" s="1"/>
  <c r="Z462" i="4"/>
  <c r="Z464" i="4"/>
  <c r="AB464" i="4" s="1"/>
  <c r="Z465" i="4"/>
  <c r="AB465" i="4" s="1"/>
  <c r="Z466" i="4"/>
  <c r="Z468" i="4"/>
  <c r="Z469" i="4"/>
  <c r="Z470" i="4"/>
  <c r="Z472" i="4"/>
  <c r="Z473" i="4"/>
  <c r="Z474" i="4"/>
  <c r="AB474" i="4" s="1"/>
  <c r="Z475" i="4"/>
  <c r="AB475" i="4" s="1"/>
  <c r="Z476" i="4"/>
  <c r="Z477" i="4"/>
  <c r="Z478" i="4"/>
  <c r="AB478" i="4" s="1"/>
  <c r="Z479" i="4"/>
  <c r="AB479" i="4" s="1"/>
  <c r="Z480" i="4"/>
  <c r="Z481" i="4"/>
  <c r="Z482" i="4"/>
  <c r="AB482" i="4" s="1"/>
  <c r="Z483" i="4"/>
  <c r="AB483" i="4" s="1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AA2" i="4"/>
  <c r="Z2" i="4"/>
  <c r="Z3" i="4"/>
  <c r="Z4" i="4"/>
  <c r="AA4" i="4"/>
  <c r="Z5" i="4"/>
  <c r="Z6" i="4"/>
  <c r="Z7" i="4"/>
  <c r="AA3" i="4"/>
  <c r="AA5" i="4"/>
  <c r="AA6" i="4"/>
  <c r="AA7" i="4"/>
  <c r="AB7" i="4" s="1"/>
  <c r="AA9" i="4"/>
  <c r="AA8" i="4"/>
  <c r="Z9" i="4"/>
  <c r="Z8" i="4"/>
  <c r="R554" i="3"/>
  <c r="O554" i="3"/>
  <c r="R548" i="3"/>
  <c r="R557" i="3"/>
  <c r="O557" i="3"/>
  <c r="R561" i="3"/>
  <c r="O561" i="3"/>
  <c r="AS64" i="1"/>
  <c r="AF64" i="1"/>
  <c r="AL64" i="1"/>
  <c r="AK64" i="1"/>
  <c r="AJ64" i="1"/>
  <c r="AI64" i="1"/>
  <c r="Y64" i="1"/>
  <c r="S64" i="1"/>
  <c r="N64" i="1"/>
  <c r="AF63" i="1"/>
  <c r="AL63" i="1"/>
  <c r="AK63" i="1"/>
  <c r="AJ63" i="1"/>
  <c r="AI63" i="1"/>
  <c r="Y63" i="1"/>
  <c r="S63" i="1"/>
  <c r="N63" i="1"/>
  <c r="R590" i="3"/>
  <c r="AC483" i="4" s="1"/>
  <c r="O483" i="4" s="1"/>
  <c r="R589" i="3"/>
  <c r="AC482" i="4" s="1"/>
  <c r="R588" i="3"/>
  <c r="AC481" i="4" s="1"/>
  <c r="R587" i="3"/>
  <c r="AC480" i="4" s="1"/>
  <c r="R586" i="3"/>
  <c r="AC479" i="4" s="1"/>
  <c r="R585" i="3"/>
  <c r="AC478" i="4" s="1"/>
  <c r="O590" i="3"/>
  <c r="O589" i="3"/>
  <c r="O588" i="3"/>
  <c r="O587" i="3"/>
  <c r="O586" i="3"/>
  <c r="O585" i="3"/>
  <c r="O584" i="3"/>
  <c r="O583" i="3"/>
  <c r="O582" i="3"/>
  <c r="R581" i="3"/>
  <c r="R584" i="3"/>
  <c r="R583" i="3"/>
  <c r="AC476" i="4" s="1"/>
  <c r="R582" i="3"/>
  <c r="O581" i="3"/>
  <c r="M384" i="2"/>
  <c r="M383" i="2"/>
  <c r="M382" i="2"/>
  <c r="M381" i="2"/>
  <c r="M380" i="2"/>
  <c r="M379" i="2"/>
  <c r="M378" i="2"/>
  <c r="M377" i="2"/>
  <c r="AI62" i="1"/>
  <c r="AJ62" i="1"/>
  <c r="AK62" i="1"/>
  <c r="Y62" i="1"/>
  <c r="AL62" i="1"/>
  <c r="AF62" i="1"/>
  <c r="AF61" i="1"/>
  <c r="Y61" i="1"/>
  <c r="S62" i="1"/>
  <c r="N62" i="1"/>
  <c r="S61" i="1"/>
  <c r="N61" i="1"/>
  <c r="R580" i="3"/>
  <c r="R579" i="3"/>
  <c r="O580" i="3"/>
  <c r="O579" i="3"/>
  <c r="O578" i="3"/>
  <c r="O577" i="3"/>
  <c r="R578" i="3"/>
  <c r="R577" i="3"/>
  <c r="R576" i="3"/>
  <c r="O576" i="3"/>
  <c r="O575" i="3"/>
  <c r="O574" i="3"/>
  <c r="O573" i="3"/>
  <c r="R572" i="3"/>
  <c r="R575" i="3"/>
  <c r="R574" i="3"/>
  <c r="R573" i="3"/>
  <c r="AC459" i="4" s="1"/>
  <c r="O572" i="3"/>
  <c r="O571" i="3"/>
  <c r="O570" i="3"/>
  <c r="O569" i="3"/>
  <c r="O568" i="3"/>
  <c r="R571" i="3"/>
  <c r="AC461" i="4" s="1"/>
  <c r="R570" i="3"/>
  <c r="AC460" i="4" s="1"/>
  <c r="R569" i="3"/>
  <c r="R568" i="3"/>
  <c r="O567" i="3"/>
  <c r="O566" i="3"/>
  <c r="O565" i="3"/>
  <c r="O564" i="3"/>
  <c r="R567" i="3"/>
  <c r="AC464" i="4" s="1"/>
  <c r="R566" i="3"/>
  <c r="AC477" i="4" s="1"/>
  <c r="R565" i="3"/>
  <c r="R564" i="3"/>
  <c r="R563" i="3"/>
  <c r="O563" i="3"/>
  <c r="O562" i="3"/>
  <c r="O560" i="3"/>
  <c r="O559" i="3"/>
  <c r="O558" i="3"/>
  <c r="O556" i="3"/>
  <c r="O555" i="3"/>
  <c r="O553" i="3"/>
  <c r="O552" i="3"/>
  <c r="O551" i="3"/>
  <c r="O550" i="3"/>
  <c r="O549" i="3"/>
  <c r="M376" i="2"/>
  <c r="M375" i="2"/>
  <c r="M374" i="2"/>
  <c r="M373" i="2"/>
  <c r="M372" i="2"/>
  <c r="M371" i="2"/>
  <c r="M370" i="2"/>
  <c r="M369" i="2"/>
  <c r="M368" i="2"/>
  <c r="M367" i="2"/>
  <c r="M366" i="2"/>
  <c r="M365" i="2"/>
  <c r="R562" i="3"/>
  <c r="R560" i="3"/>
  <c r="R559" i="3"/>
  <c r="R558" i="3"/>
  <c r="R556" i="3"/>
  <c r="AC452" i="4" s="1"/>
  <c r="R555" i="3"/>
  <c r="O452" i="4" s="1"/>
  <c r="R553" i="3"/>
  <c r="O454" i="4" s="1"/>
  <c r="R552" i="3"/>
  <c r="AC449" i="4" s="1"/>
  <c r="R551" i="3"/>
  <c r="AC448" i="4" s="1"/>
  <c r="R550" i="3"/>
  <c r="R549" i="3"/>
  <c r="AC446" i="4" s="1"/>
  <c r="O548" i="3"/>
  <c r="M171" i="2"/>
  <c r="O547" i="3"/>
  <c r="O546" i="3"/>
  <c r="O545" i="3"/>
  <c r="O544" i="3"/>
  <c r="O543" i="3"/>
  <c r="O542" i="3"/>
  <c r="O541" i="3"/>
  <c r="O540" i="3"/>
  <c r="O539" i="3"/>
  <c r="R547" i="3"/>
  <c r="O443" i="4" s="1"/>
  <c r="R546" i="3"/>
  <c r="R545" i="3"/>
  <c r="R544" i="3"/>
  <c r="R543" i="3"/>
  <c r="R542" i="3"/>
  <c r="R541" i="3"/>
  <c r="R540" i="3"/>
  <c r="R538" i="3"/>
  <c r="O538" i="3"/>
  <c r="O537" i="3"/>
  <c r="O536" i="3"/>
  <c r="O535" i="3"/>
  <c r="O534" i="3"/>
  <c r="O533" i="3"/>
  <c r="O532" i="3"/>
  <c r="O531" i="3"/>
  <c r="O530" i="3"/>
  <c r="O529" i="3"/>
  <c r="O528" i="3"/>
  <c r="R537" i="3"/>
  <c r="R536" i="3"/>
  <c r="R535" i="3"/>
  <c r="R534" i="3"/>
  <c r="R533" i="3"/>
  <c r="O435" i="4" s="1"/>
  <c r="R532" i="3"/>
  <c r="R531" i="3"/>
  <c r="AC434" i="4" s="1"/>
  <c r="R530" i="3"/>
  <c r="O432" i="4" s="1"/>
  <c r="R529" i="3"/>
  <c r="AC432" i="4" s="1"/>
  <c r="R528" i="3"/>
  <c r="R527" i="3"/>
  <c r="O430" i="4" s="1"/>
  <c r="O527" i="3"/>
  <c r="O526" i="3"/>
  <c r="O525" i="3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AS60" i="1"/>
  <c r="AF60" i="1"/>
  <c r="AL60" i="1"/>
  <c r="AK60" i="1"/>
  <c r="AJ60" i="1"/>
  <c r="AI60" i="1"/>
  <c r="AH60" i="1"/>
  <c r="AM60" i="1"/>
  <c r="Y60" i="1"/>
  <c r="S60" i="1"/>
  <c r="AS59" i="1"/>
  <c r="AF59" i="1"/>
  <c r="AL59" i="1"/>
  <c r="AK59" i="1"/>
  <c r="AJ59" i="1"/>
  <c r="AH59" i="1"/>
  <c r="AI59" i="1"/>
  <c r="AM59" i="1"/>
  <c r="Y59" i="1"/>
  <c r="S59" i="1"/>
  <c r="O524" i="3"/>
  <c r="O523" i="3"/>
  <c r="R526" i="3"/>
  <c r="R525" i="3"/>
  <c r="AC428" i="4" s="1"/>
  <c r="R524" i="3"/>
  <c r="O426" i="4" s="1"/>
  <c r="R523" i="3"/>
  <c r="R522" i="3"/>
  <c r="R521" i="3"/>
  <c r="O522" i="3"/>
  <c r="O521" i="3"/>
  <c r="O520" i="3"/>
  <c r="R503" i="3"/>
  <c r="O503" i="3"/>
  <c r="R500" i="3"/>
  <c r="O500" i="3"/>
  <c r="M331" i="2"/>
  <c r="AS58" i="1"/>
  <c r="AL58" i="1"/>
  <c r="AK58" i="1"/>
  <c r="AJ58" i="1"/>
  <c r="AI58" i="1"/>
  <c r="AH58" i="1"/>
  <c r="AM58" i="1"/>
  <c r="Y58" i="1"/>
  <c r="AS57" i="1"/>
  <c r="AL57" i="1"/>
  <c r="AK57" i="1"/>
  <c r="AJ57" i="1"/>
  <c r="AI57" i="1"/>
  <c r="AH57" i="1"/>
  <c r="AM57" i="1"/>
  <c r="Y57" i="1"/>
  <c r="S58" i="1"/>
  <c r="S57" i="1"/>
  <c r="R501" i="3"/>
  <c r="O501" i="3"/>
  <c r="R520" i="3"/>
  <c r="R519" i="3"/>
  <c r="O519" i="3"/>
  <c r="O518" i="3"/>
  <c r="O517" i="3"/>
  <c r="O516" i="3"/>
  <c r="O515" i="3"/>
  <c r="O514" i="3"/>
  <c r="O513" i="3"/>
  <c r="O512" i="3"/>
  <c r="O511" i="3"/>
  <c r="R518" i="3"/>
  <c r="R517" i="3"/>
  <c r="R516" i="3"/>
  <c r="R515" i="3"/>
  <c r="R514" i="3"/>
  <c r="R513" i="3"/>
  <c r="R512" i="3"/>
  <c r="O510" i="3"/>
  <c r="R511" i="3"/>
  <c r="O416" i="4" s="1"/>
  <c r="R510" i="3"/>
  <c r="R509" i="3"/>
  <c r="AC419" i="4" s="1"/>
  <c r="R508" i="3"/>
  <c r="R507" i="3"/>
  <c r="O415" i="4" s="1"/>
  <c r="R506" i="3"/>
  <c r="O413" i="4" s="1"/>
  <c r="O509" i="3"/>
  <c r="O508" i="3"/>
  <c r="O507" i="3"/>
  <c r="O506" i="3"/>
  <c r="O505" i="3"/>
  <c r="O504" i="3"/>
  <c r="O502" i="3"/>
  <c r="O499" i="3"/>
  <c r="R505" i="3"/>
  <c r="O419" i="4" s="1"/>
  <c r="R504" i="3"/>
  <c r="R502" i="3"/>
  <c r="AC410" i="4" s="1"/>
  <c r="R499" i="3"/>
  <c r="R498" i="3"/>
  <c r="O404" i="4" s="1"/>
  <c r="R497" i="3"/>
  <c r="R496" i="3"/>
  <c r="R495" i="3"/>
  <c r="AC404" i="4" s="1"/>
  <c r="R494" i="3"/>
  <c r="O402" i="4" s="1"/>
  <c r="R493" i="3"/>
  <c r="R492" i="3"/>
  <c r="AC401" i="4" s="1"/>
  <c r="R491" i="3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R204" i="3"/>
  <c r="AC163" i="4" s="1"/>
  <c r="M2" i="2"/>
  <c r="AS56" i="1"/>
  <c r="AL56" i="1"/>
  <c r="AK56" i="1"/>
  <c r="AJ56" i="1"/>
  <c r="AI56" i="1"/>
  <c r="AH56" i="1"/>
  <c r="Y56" i="1"/>
  <c r="AS55" i="1"/>
  <c r="AL55" i="1"/>
  <c r="AK55" i="1"/>
  <c r="AJ55" i="1"/>
  <c r="AI55" i="1"/>
  <c r="AH55" i="1"/>
  <c r="S56" i="1"/>
  <c r="AM56" i="1"/>
  <c r="AM55" i="1"/>
  <c r="M328" i="2"/>
  <c r="M332" i="2"/>
  <c r="M330" i="2"/>
  <c r="M329" i="2"/>
  <c r="M327" i="2"/>
  <c r="M326" i="2"/>
  <c r="M325" i="2"/>
  <c r="M324" i="2"/>
  <c r="O498" i="3"/>
  <c r="O497" i="3"/>
  <c r="O496" i="3"/>
  <c r="O495" i="3"/>
  <c r="O494" i="3"/>
  <c r="O493" i="3"/>
  <c r="O492" i="3"/>
  <c r="O491" i="3"/>
  <c r="O490" i="3"/>
  <c r="O489" i="3"/>
  <c r="O488" i="3"/>
  <c r="O487" i="3"/>
  <c r="R490" i="3"/>
  <c r="R489" i="3"/>
  <c r="R488" i="3"/>
  <c r="R487" i="3"/>
  <c r="R486" i="3"/>
  <c r="R485" i="3"/>
  <c r="R484" i="3"/>
  <c r="R483" i="3"/>
  <c r="O391" i="4" s="1"/>
  <c r="R482" i="3"/>
  <c r="R481" i="3"/>
  <c r="AC390" i="4" s="1"/>
  <c r="R480" i="3"/>
  <c r="O388" i="4" s="1"/>
  <c r="R479" i="3"/>
  <c r="O387" i="4" s="1"/>
  <c r="R478" i="3"/>
  <c r="R477" i="3"/>
  <c r="R476" i="3"/>
  <c r="AC385" i="4" s="1"/>
  <c r="O486" i="3"/>
  <c r="O485" i="3"/>
  <c r="O484" i="3"/>
  <c r="O483" i="3"/>
  <c r="O482" i="3"/>
  <c r="O481" i="3"/>
  <c r="O480" i="3"/>
  <c r="O479" i="3"/>
  <c r="M323" i="2"/>
  <c r="R475" i="3"/>
  <c r="R474" i="3"/>
  <c r="R473" i="3"/>
  <c r="M322" i="2"/>
  <c r="AS54" i="1"/>
  <c r="AS53" i="1"/>
  <c r="AL54" i="1"/>
  <c r="AK54" i="1"/>
  <c r="AJ54" i="1"/>
  <c r="AI54" i="1"/>
  <c r="AH54" i="1"/>
  <c r="AL53" i="1"/>
  <c r="AK53" i="1"/>
  <c r="AJ53" i="1"/>
  <c r="AI53" i="1"/>
  <c r="AH53" i="1"/>
  <c r="AF54" i="1"/>
  <c r="AF53" i="1"/>
  <c r="Y55" i="1"/>
  <c r="Y54" i="1"/>
  <c r="Y53" i="1"/>
  <c r="S55" i="1"/>
  <c r="S54" i="1"/>
  <c r="S53" i="1"/>
  <c r="S52" i="1"/>
  <c r="N54" i="1"/>
  <c r="N53" i="1"/>
  <c r="AM53" i="1"/>
  <c r="AM54" i="1"/>
  <c r="AS63" i="1"/>
  <c r="AS62" i="1"/>
  <c r="AS61" i="1"/>
  <c r="AL61" i="1"/>
  <c r="AK61" i="1"/>
  <c r="AJ61" i="1"/>
  <c r="AI61" i="1"/>
  <c r="AH65" i="1"/>
  <c r="AH64" i="1"/>
  <c r="AM64" i="1"/>
  <c r="AH63" i="1"/>
  <c r="AM63" i="1"/>
  <c r="AH62" i="1"/>
  <c r="AM62" i="1"/>
  <c r="AH61" i="1"/>
  <c r="R472" i="3"/>
  <c r="R467" i="3"/>
  <c r="AC378" i="4" s="1"/>
  <c r="R466" i="3"/>
  <c r="AC377" i="4" s="1"/>
  <c r="R465" i="3"/>
  <c r="AC376" i="4" s="1"/>
  <c r="O467" i="3"/>
  <c r="O465" i="3"/>
  <c r="R464" i="3"/>
  <c r="O374" i="4" s="1"/>
  <c r="O464" i="3"/>
  <c r="R471" i="3"/>
  <c r="R470" i="3"/>
  <c r="R469" i="3"/>
  <c r="O379" i="4" s="1"/>
  <c r="R468" i="3"/>
  <c r="O378" i="4" s="1"/>
  <c r="R463" i="3"/>
  <c r="O478" i="3"/>
  <c r="O477" i="3"/>
  <c r="O476" i="3"/>
  <c r="O475" i="3"/>
  <c r="O474" i="3"/>
  <c r="O473" i="3"/>
  <c r="O472" i="3"/>
  <c r="O471" i="3"/>
  <c r="O470" i="3"/>
  <c r="O469" i="3"/>
  <c r="O468" i="3"/>
  <c r="O466" i="3"/>
  <c r="O463" i="3"/>
  <c r="O462" i="3"/>
  <c r="O461" i="3"/>
  <c r="M321" i="2"/>
  <c r="M320" i="2"/>
  <c r="M319" i="2"/>
  <c r="M318" i="2"/>
  <c r="M317" i="2"/>
  <c r="M316" i="2"/>
  <c r="M315" i="2"/>
  <c r="M314" i="2"/>
  <c r="M313" i="2"/>
  <c r="AM61" i="1"/>
  <c r="R459" i="3"/>
  <c r="AC370" i="4" s="1"/>
  <c r="O460" i="3"/>
  <c r="R462" i="3"/>
  <c r="R461" i="3"/>
  <c r="R460" i="3"/>
  <c r="O370" i="4" s="1"/>
  <c r="O459" i="3"/>
  <c r="O458" i="3"/>
  <c r="O457" i="3"/>
  <c r="O456" i="3"/>
  <c r="O455" i="3"/>
  <c r="O454" i="3"/>
  <c r="R453" i="3"/>
  <c r="AC364" i="4" s="1"/>
  <c r="R452" i="3"/>
  <c r="O362" i="4" s="1"/>
  <c r="R451" i="3"/>
  <c r="O361" i="4" s="1"/>
  <c r="R458" i="3"/>
  <c r="R457" i="3"/>
  <c r="AC368" i="4" s="1"/>
  <c r="R456" i="3"/>
  <c r="AC367" i="4" s="1"/>
  <c r="R455" i="3"/>
  <c r="R454" i="3"/>
  <c r="M312" i="2"/>
  <c r="M311" i="2"/>
  <c r="M310" i="2"/>
  <c r="M309" i="2"/>
  <c r="M308" i="2"/>
  <c r="AS38" i="1"/>
  <c r="AL38" i="1"/>
  <c r="AK38" i="1"/>
  <c r="AJ38" i="1"/>
  <c r="AI38" i="1"/>
  <c r="AH38" i="1"/>
  <c r="AF38" i="1"/>
  <c r="Y38" i="1"/>
  <c r="S38" i="1"/>
  <c r="N38" i="1"/>
  <c r="AS37" i="1"/>
  <c r="AL37" i="1"/>
  <c r="AK37" i="1"/>
  <c r="AJ37" i="1"/>
  <c r="AI37" i="1"/>
  <c r="AH37" i="1"/>
  <c r="AF37" i="1"/>
  <c r="Y37" i="1"/>
  <c r="S37" i="1"/>
  <c r="N37" i="1"/>
  <c r="AS36" i="1"/>
  <c r="AL36" i="1"/>
  <c r="AK36" i="1"/>
  <c r="AJ36" i="1"/>
  <c r="AI36" i="1"/>
  <c r="AH36" i="1"/>
  <c r="AF36" i="1"/>
  <c r="Y36" i="1"/>
  <c r="S36" i="1"/>
  <c r="N36" i="1"/>
  <c r="AS35" i="1"/>
  <c r="AL35" i="1"/>
  <c r="AK35" i="1"/>
  <c r="AJ35" i="1"/>
  <c r="AI35" i="1"/>
  <c r="AH35" i="1"/>
  <c r="AF35" i="1"/>
  <c r="Y35" i="1"/>
  <c r="S35" i="1"/>
  <c r="N35" i="1"/>
  <c r="AM36" i="1"/>
  <c r="AM38" i="1"/>
  <c r="AM35" i="1"/>
  <c r="AM37" i="1"/>
  <c r="AS16" i="1"/>
  <c r="AL16" i="1"/>
  <c r="AK16" i="1"/>
  <c r="AJ16" i="1"/>
  <c r="AI16" i="1"/>
  <c r="AH16" i="1"/>
  <c r="AF16" i="1"/>
  <c r="Y16" i="1"/>
  <c r="S16" i="1"/>
  <c r="N16" i="1"/>
  <c r="AS10" i="1"/>
  <c r="AL10" i="1"/>
  <c r="AK10" i="1"/>
  <c r="AJ10" i="1"/>
  <c r="AI10" i="1"/>
  <c r="AH10" i="1"/>
  <c r="AF10" i="1"/>
  <c r="Y10" i="1"/>
  <c r="S10" i="1"/>
  <c r="N10" i="1"/>
  <c r="AS9" i="1"/>
  <c r="AL9" i="1"/>
  <c r="AK9" i="1"/>
  <c r="AJ9" i="1"/>
  <c r="AI9" i="1"/>
  <c r="AH9" i="1"/>
  <c r="AF9" i="1"/>
  <c r="Y9" i="1"/>
  <c r="S9" i="1"/>
  <c r="N9" i="1"/>
  <c r="R8" i="3"/>
  <c r="O8" i="3"/>
  <c r="N52" i="1"/>
  <c r="AS52" i="1"/>
  <c r="AL52" i="1"/>
  <c r="AK52" i="1"/>
  <c r="AJ52" i="1"/>
  <c r="AI52" i="1"/>
  <c r="AH52" i="1"/>
  <c r="Y52" i="1"/>
  <c r="AS51" i="1"/>
  <c r="AL51" i="1"/>
  <c r="AK51" i="1"/>
  <c r="AJ51" i="1"/>
  <c r="AI51" i="1"/>
  <c r="AH51" i="1"/>
  <c r="Y51" i="1"/>
  <c r="S51" i="1"/>
  <c r="N60" i="1"/>
  <c r="N59" i="1"/>
  <c r="N58" i="1"/>
  <c r="N57" i="1"/>
  <c r="N56" i="1"/>
  <c r="N55" i="1"/>
  <c r="N51" i="1"/>
  <c r="S50" i="1"/>
  <c r="N50" i="1"/>
  <c r="AS50" i="1"/>
  <c r="AL50" i="1"/>
  <c r="AF58" i="1"/>
  <c r="AF57" i="1"/>
  <c r="AF56" i="1"/>
  <c r="AF55" i="1"/>
  <c r="AF52" i="1"/>
  <c r="AF51" i="1"/>
  <c r="AF50" i="1"/>
  <c r="AK50" i="1"/>
  <c r="AJ50" i="1"/>
  <c r="AI50" i="1"/>
  <c r="AH50" i="1"/>
  <c r="Y50" i="1"/>
  <c r="AS49" i="1"/>
  <c r="AF49" i="1"/>
  <c r="AL49" i="1"/>
  <c r="AK49" i="1"/>
  <c r="AJ49" i="1"/>
  <c r="AI49" i="1"/>
  <c r="AH49" i="1"/>
  <c r="Y49" i="1"/>
  <c r="S49" i="1"/>
  <c r="N49" i="1"/>
  <c r="AS48" i="1"/>
  <c r="AF48" i="1"/>
  <c r="AL48" i="1"/>
  <c r="AK48" i="1"/>
  <c r="AJ48" i="1"/>
  <c r="AI48" i="1"/>
  <c r="AH48" i="1"/>
  <c r="Y48" i="1"/>
  <c r="S48" i="1"/>
  <c r="N48" i="1"/>
  <c r="AS47" i="1"/>
  <c r="AF47" i="1"/>
  <c r="AL47" i="1"/>
  <c r="AK47" i="1"/>
  <c r="AJ47" i="1"/>
  <c r="AI47" i="1"/>
  <c r="AH47" i="1"/>
  <c r="Y47" i="1"/>
  <c r="S47" i="1"/>
  <c r="N47" i="1"/>
  <c r="AS46" i="1"/>
  <c r="AL46" i="1"/>
  <c r="AK46" i="1"/>
  <c r="AJ46" i="1"/>
  <c r="AI46" i="1"/>
  <c r="AH46" i="1"/>
  <c r="AF46" i="1"/>
  <c r="Y46" i="1"/>
  <c r="S46" i="1"/>
  <c r="N46" i="1"/>
  <c r="AS45" i="1"/>
  <c r="AL45" i="1"/>
  <c r="AK45" i="1"/>
  <c r="AJ45" i="1"/>
  <c r="AI45" i="1"/>
  <c r="AH45" i="1"/>
  <c r="AF45" i="1"/>
  <c r="Y45" i="1"/>
  <c r="S45" i="1"/>
  <c r="N45" i="1"/>
  <c r="AS44" i="1"/>
  <c r="AL44" i="1"/>
  <c r="AK44" i="1"/>
  <c r="AJ44" i="1"/>
  <c r="AI44" i="1"/>
  <c r="AH44" i="1"/>
  <c r="AF44" i="1"/>
  <c r="Y44" i="1"/>
  <c r="S44" i="1"/>
  <c r="N44" i="1"/>
  <c r="AS43" i="1"/>
  <c r="AL43" i="1"/>
  <c r="AK43" i="1"/>
  <c r="AJ43" i="1"/>
  <c r="AI43" i="1"/>
  <c r="AH43" i="1"/>
  <c r="AF43" i="1"/>
  <c r="Y43" i="1"/>
  <c r="S43" i="1"/>
  <c r="N43" i="1"/>
  <c r="AS42" i="1"/>
  <c r="AL42" i="1"/>
  <c r="AK42" i="1"/>
  <c r="AJ42" i="1"/>
  <c r="AI42" i="1"/>
  <c r="AH42" i="1"/>
  <c r="AF42" i="1"/>
  <c r="Y42" i="1"/>
  <c r="S42" i="1"/>
  <c r="N42" i="1"/>
  <c r="AS41" i="1"/>
  <c r="AL41" i="1"/>
  <c r="AK41" i="1"/>
  <c r="AJ41" i="1"/>
  <c r="AI41" i="1"/>
  <c r="AH41" i="1"/>
  <c r="AF41" i="1"/>
  <c r="Y41" i="1"/>
  <c r="S41" i="1"/>
  <c r="N41" i="1"/>
  <c r="AS40" i="1"/>
  <c r="AL40" i="1"/>
  <c r="AK40" i="1"/>
  <c r="AJ40" i="1"/>
  <c r="AI40" i="1"/>
  <c r="AH40" i="1"/>
  <c r="AF40" i="1"/>
  <c r="Y40" i="1"/>
  <c r="S40" i="1"/>
  <c r="N40" i="1"/>
  <c r="AS39" i="1"/>
  <c r="AL39" i="1"/>
  <c r="AK39" i="1"/>
  <c r="AJ39" i="1"/>
  <c r="AI39" i="1"/>
  <c r="AH39" i="1"/>
  <c r="AF39" i="1"/>
  <c r="Y39" i="1"/>
  <c r="S39" i="1"/>
  <c r="N39" i="1"/>
  <c r="AS34" i="1"/>
  <c r="AL34" i="1"/>
  <c r="AK34" i="1"/>
  <c r="AJ34" i="1"/>
  <c r="AI34" i="1"/>
  <c r="AH34" i="1"/>
  <c r="AF34" i="1"/>
  <c r="Y34" i="1"/>
  <c r="S34" i="1"/>
  <c r="N34" i="1"/>
  <c r="AS33" i="1"/>
  <c r="AL33" i="1"/>
  <c r="AK33" i="1"/>
  <c r="AJ33" i="1"/>
  <c r="AI33" i="1"/>
  <c r="AH33" i="1"/>
  <c r="AF33" i="1"/>
  <c r="Y33" i="1"/>
  <c r="S33" i="1"/>
  <c r="N33" i="1"/>
  <c r="AS32" i="1"/>
  <c r="AL32" i="1"/>
  <c r="AK32" i="1"/>
  <c r="AJ32" i="1"/>
  <c r="AI32" i="1"/>
  <c r="AH32" i="1"/>
  <c r="AF32" i="1"/>
  <c r="Y32" i="1"/>
  <c r="S32" i="1"/>
  <c r="N32" i="1"/>
  <c r="AS31" i="1"/>
  <c r="AL31" i="1"/>
  <c r="AK31" i="1"/>
  <c r="AJ31" i="1"/>
  <c r="AI31" i="1"/>
  <c r="AH31" i="1"/>
  <c r="AF31" i="1"/>
  <c r="Y31" i="1"/>
  <c r="S31" i="1"/>
  <c r="N31" i="1"/>
  <c r="AS30" i="1"/>
  <c r="AL30" i="1"/>
  <c r="AK30" i="1"/>
  <c r="AJ30" i="1"/>
  <c r="AI30" i="1"/>
  <c r="AH30" i="1"/>
  <c r="AF30" i="1"/>
  <c r="Y30" i="1"/>
  <c r="S30" i="1"/>
  <c r="N30" i="1"/>
  <c r="AS29" i="1"/>
  <c r="AL29" i="1"/>
  <c r="AK29" i="1"/>
  <c r="AJ29" i="1"/>
  <c r="AI29" i="1"/>
  <c r="AH29" i="1"/>
  <c r="AF29" i="1"/>
  <c r="Y29" i="1"/>
  <c r="S29" i="1"/>
  <c r="N29" i="1"/>
  <c r="AS28" i="1"/>
  <c r="AL28" i="1"/>
  <c r="AK28" i="1"/>
  <c r="AJ28" i="1"/>
  <c r="AI28" i="1"/>
  <c r="AH28" i="1"/>
  <c r="AF28" i="1"/>
  <c r="Y28" i="1"/>
  <c r="S28" i="1"/>
  <c r="N28" i="1"/>
  <c r="AS27" i="1"/>
  <c r="AL27" i="1"/>
  <c r="AK27" i="1"/>
  <c r="AJ27" i="1"/>
  <c r="AI27" i="1"/>
  <c r="AH27" i="1"/>
  <c r="AF27" i="1"/>
  <c r="Y27" i="1"/>
  <c r="S27" i="1"/>
  <c r="N27" i="1"/>
  <c r="AS26" i="1"/>
  <c r="AL26" i="1"/>
  <c r="AK26" i="1"/>
  <c r="AJ26" i="1"/>
  <c r="AI26" i="1"/>
  <c r="AH26" i="1"/>
  <c r="AF26" i="1"/>
  <c r="Y26" i="1"/>
  <c r="S26" i="1"/>
  <c r="N26" i="1"/>
  <c r="AS25" i="1"/>
  <c r="AL25" i="1"/>
  <c r="AK25" i="1"/>
  <c r="AJ25" i="1"/>
  <c r="AI25" i="1"/>
  <c r="AH25" i="1"/>
  <c r="AF25" i="1"/>
  <c r="Y25" i="1"/>
  <c r="S25" i="1"/>
  <c r="N25" i="1"/>
  <c r="AM10" i="1"/>
  <c r="AM16" i="1"/>
  <c r="AM9" i="1"/>
  <c r="AM26" i="1"/>
  <c r="AM28" i="1"/>
  <c r="AM30" i="1"/>
  <c r="AM32" i="1"/>
  <c r="AM34" i="1"/>
  <c r="AM40" i="1"/>
  <c r="AM42" i="1"/>
  <c r="AM44" i="1"/>
  <c r="AM46" i="1"/>
  <c r="AM49" i="1"/>
  <c r="AM51" i="1"/>
  <c r="AM47" i="1"/>
  <c r="AM48" i="1"/>
  <c r="AM50" i="1"/>
  <c r="AM25" i="1"/>
  <c r="AM27" i="1"/>
  <c r="AM29" i="1"/>
  <c r="AM31" i="1"/>
  <c r="AM33" i="1"/>
  <c r="AM39" i="1"/>
  <c r="AM41" i="1"/>
  <c r="AM43" i="1"/>
  <c r="AM45" i="1"/>
  <c r="AM52" i="1"/>
  <c r="R450" i="3"/>
  <c r="AC361" i="4" s="1"/>
  <c r="R449" i="3"/>
  <c r="R448" i="3"/>
  <c r="R447" i="3"/>
  <c r="R446" i="3"/>
  <c r="R445" i="3"/>
  <c r="AC355" i="4" s="1"/>
  <c r="R44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R443" i="3"/>
  <c r="R442" i="3"/>
  <c r="O357" i="4" s="1"/>
  <c r="R441" i="3"/>
  <c r="O351" i="4" s="1"/>
  <c r="R440" i="3"/>
  <c r="O350" i="4" s="1"/>
  <c r="R439" i="3"/>
  <c r="R438" i="3"/>
  <c r="R437" i="3"/>
  <c r="R436" i="3"/>
  <c r="R435" i="3"/>
  <c r="R434" i="3"/>
  <c r="R433" i="3"/>
  <c r="R432" i="3"/>
  <c r="R431" i="3"/>
  <c r="R430" i="3"/>
  <c r="AC342" i="4" s="1"/>
  <c r="R429" i="3"/>
  <c r="R428" i="3"/>
  <c r="R427" i="3"/>
  <c r="R426" i="3"/>
  <c r="R425" i="3"/>
  <c r="R424" i="3"/>
  <c r="R423" i="3"/>
  <c r="R422" i="3"/>
  <c r="R421" i="3"/>
  <c r="R420" i="3"/>
  <c r="R419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R418" i="3"/>
  <c r="R417" i="3"/>
  <c r="R416" i="3"/>
  <c r="O334" i="4" s="1"/>
  <c r="R415" i="3"/>
  <c r="O333" i="4" s="1"/>
  <c r="R414" i="3"/>
  <c r="O332" i="4" s="1"/>
  <c r="R413" i="3"/>
  <c r="R412" i="3"/>
  <c r="AC331" i="4" s="1"/>
  <c r="R411" i="3"/>
  <c r="R410" i="3"/>
  <c r="R409" i="3"/>
  <c r="R408" i="3"/>
  <c r="R407" i="3"/>
  <c r="R406" i="3"/>
  <c r="O326" i="4" s="1"/>
  <c r="R405" i="3"/>
  <c r="R404" i="3"/>
  <c r="O322" i="4" s="1"/>
  <c r="R403" i="3"/>
  <c r="AC322" i="4" s="1"/>
  <c r="R402" i="3"/>
  <c r="O323" i="4" s="1"/>
  <c r="R401" i="3"/>
  <c r="R400" i="3"/>
  <c r="AC445" i="4" s="1"/>
  <c r="R399" i="3"/>
  <c r="R398" i="3"/>
  <c r="O337" i="4" s="1"/>
  <c r="R397" i="3"/>
  <c r="R396" i="3"/>
  <c r="R395" i="3"/>
  <c r="R394" i="3"/>
  <c r="R393" i="3"/>
  <c r="R392" i="3"/>
  <c r="R391" i="3"/>
  <c r="R390" i="3"/>
  <c r="R389" i="3"/>
  <c r="R388" i="3"/>
  <c r="R387" i="3"/>
  <c r="R386" i="3"/>
  <c r="R385" i="3"/>
  <c r="R384" i="3"/>
  <c r="R383" i="3"/>
  <c r="R382" i="3"/>
  <c r="R381" i="3"/>
  <c r="R380" i="3"/>
  <c r="O305" i="4" s="1"/>
  <c r="R379" i="3"/>
  <c r="R378" i="3"/>
  <c r="R377" i="3"/>
  <c r="R376" i="3"/>
  <c r="O300" i="4" s="1"/>
  <c r="R375" i="3"/>
  <c r="AC300" i="4" s="1"/>
  <c r="R374" i="3"/>
  <c r="O298" i="4" s="1"/>
  <c r="R373" i="3"/>
  <c r="R372" i="3"/>
  <c r="R371" i="3"/>
  <c r="O301" i="4" s="1"/>
  <c r="R370" i="3"/>
  <c r="AC382" i="4" s="1"/>
  <c r="R369" i="3"/>
  <c r="R368" i="3"/>
  <c r="O293" i="4" s="1"/>
  <c r="R367" i="3"/>
  <c r="O292" i="4" s="1"/>
  <c r="R366" i="3"/>
  <c r="R365" i="3"/>
  <c r="R364" i="3"/>
  <c r="O289" i="4" s="1"/>
  <c r="R363" i="3"/>
  <c r="O288" i="4" s="1"/>
  <c r="R362" i="3"/>
  <c r="R361" i="3"/>
  <c r="R360" i="3"/>
  <c r="O304" i="4" s="1"/>
  <c r="R359" i="3"/>
  <c r="R358" i="3"/>
  <c r="R357" i="3"/>
  <c r="R356" i="3"/>
  <c r="R355" i="3"/>
  <c r="R354" i="3"/>
  <c r="R353" i="3"/>
  <c r="R352" i="3"/>
  <c r="R351" i="3"/>
  <c r="R350" i="3"/>
  <c r="R349" i="3"/>
  <c r="R348" i="3"/>
  <c r="R347" i="3"/>
  <c r="R346" i="3"/>
  <c r="R345" i="3"/>
  <c r="R344" i="3"/>
  <c r="R343" i="3"/>
  <c r="O281" i="4" s="1"/>
  <c r="R342" i="3"/>
  <c r="O280" i="4" s="1"/>
  <c r="R341" i="3"/>
  <c r="AC280" i="4" s="1"/>
  <c r="R340" i="3"/>
  <c r="R339" i="3"/>
  <c r="O276" i="4" s="1"/>
  <c r="R338" i="3"/>
  <c r="O312" i="4" s="1"/>
  <c r="R337" i="3"/>
  <c r="R336" i="3"/>
  <c r="AC274" i="4" s="1"/>
  <c r="R335" i="3"/>
  <c r="R334" i="3"/>
  <c r="R333" i="3"/>
  <c r="AC273" i="4" s="1"/>
  <c r="R332" i="3"/>
  <c r="O271" i="4" s="1"/>
  <c r="R331" i="3"/>
  <c r="AC271" i="4" s="1"/>
  <c r="R330" i="3"/>
  <c r="O252" i="4" s="1"/>
  <c r="R329" i="3"/>
  <c r="R328" i="3"/>
  <c r="O268" i="4" s="1"/>
  <c r="R327" i="3"/>
  <c r="O255" i="4" s="1"/>
  <c r="R326" i="3"/>
  <c r="O267" i="4" s="1"/>
  <c r="R325" i="3"/>
  <c r="AC254" i="4" s="1"/>
  <c r="R324" i="3"/>
  <c r="O266" i="4" s="1"/>
  <c r="R323" i="3"/>
  <c r="O265" i="4" s="1"/>
  <c r="R322" i="3"/>
  <c r="O254" i="4" s="1"/>
  <c r="R321" i="3"/>
  <c r="R320" i="3"/>
  <c r="AC264" i="4" s="1"/>
  <c r="R319" i="3"/>
  <c r="O262" i="4" s="1"/>
  <c r="R318" i="3"/>
  <c r="O261" i="4" s="1"/>
  <c r="R317" i="3"/>
  <c r="AC261" i="4" s="1"/>
  <c r="R316" i="3"/>
  <c r="O256" i="4" s="1"/>
  <c r="R315" i="3"/>
  <c r="O259" i="4" s="1"/>
  <c r="R314" i="3"/>
  <c r="O258" i="4" s="1"/>
  <c r="R313" i="3"/>
  <c r="R312" i="3"/>
  <c r="O251" i="4" s="1"/>
  <c r="R311" i="3"/>
  <c r="AC251" i="4" s="1"/>
  <c r="R310" i="3"/>
  <c r="O249" i="4" s="1"/>
  <c r="R309" i="3"/>
  <c r="AC249" i="4" s="1"/>
  <c r="R308" i="3"/>
  <c r="O247" i="4" s="1"/>
  <c r="R307" i="3"/>
  <c r="O246" i="4" s="1"/>
  <c r="R306" i="3"/>
  <c r="O245" i="4" s="1"/>
  <c r="R305" i="3"/>
  <c r="R304" i="3"/>
  <c r="O243" i="4" s="1"/>
  <c r="R303" i="3"/>
  <c r="O242" i="4" s="1"/>
  <c r="R302" i="3"/>
  <c r="O235" i="4" s="1"/>
  <c r="R301" i="3"/>
  <c r="AC447" i="4" s="1"/>
  <c r="R300" i="3"/>
  <c r="O241" i="4" s="1"/>
  <c r="R299" i="3"/>
  <c r="AC241" i="4" s="1"/>
  <c r="R298" i="3"/>
  <c r="O239" i="4" s="1"/>
  <c r="R297" i="3"/>
  <c r="AC239" i="4" s="1"/>
  <c r="R296" i="3"/>
  <c r="O237" i="4" s="1"/>
  <c r="R295" i="3"/>
  <c r="O236" i="4" s="1"/>
  <c r="R294" i="3"/>
  <c r="R293" i="3"/>
  <c r="AC472" i="4" s="1"/>
  <c r="R292" i="3"/>
  <c r="O232" i="4" s="1"/>
  <c r="R291" i="3"/>
  <c r="O231" i="4" s="1"/>
  <c r="R290" i="3"/>
  <c r="O230" i="4" s="1"/>
  <c r="R289" i="3"/>
  <c r="AC230" i="4" s="1"/>
  <c r="R288" i="3"/>
  <c r="AC284" i="4" s="1"/>
  <c r="R287" i="3"/>
  <c r="O227" i="4" s="1"/>
  <c r="R286" i="3"/>
  <c r="O226" i="4" s="1"/>
  <c r="R285" i="3"/>
  <c r="AC226" i="4" s="1"/>
  <c r="R284" i="3"/>
  <c r="O224" i="4" s="1"/>
  <c r="R283" i="3"/>
  <c r="O395" i="4" s="1"/>
  <c r="R282" i="3"/>
  <c r="R281" i="3"/>
  <c r="AC213" i="4" s="1"/>
  <c r="R280" i="3"/>
  <c r="R279" i="3"/>
  <c r="R278" i="3"/>
  <c r="R277" i="3"/>
  <c r="R276" i="3"/>
  <c r="R275" i="3"/>
  <c r="R274" i="3"/>
  <c r="R273" i="3"/>
  <c r="AC216" i="4" s="1"/>
  <c r="R272" i="3"/>
  <c r="R271" i="3"/>
  <c r="R270" i="3"/>
  <c r="R269" i="3"/>
  <c r="R268" i="3"/>
  <c r="R267" i="3"/>
  <c r="R266" i="3"/>
  <c r="O217" i="4" s="1"/>
  <c r="R265" i="3"/>
  <c r="R264" i="3"/>
  <c r="R263" i="3"/>
  <c r="R262" i="3"/>
  <c r="R261" i="3"/>
  <c r="AC304" i="4" s="1"/>
  <c r="R260" i="3"/>
  <c r="O210" i="4" s="1"/>
  <c r="R259" i="3"/>
  <c r="O309" i="4" s="1"/>
  <c r="R258" i="3"/>
  <c r="O208" i="4" s="1"/>
  <c r="R257" i="3"/>
  <c r="AC208" i="4" s="1"/>
  <c r="R256" i="3"/>
  <c r="O211" i="4" s="1"/>
  <c r="R255" i="3"/>
  <c r="O206" i="4" s="1"/>
  <c r="R254" i="3"/>
  <c r="O205" i="4" s="1"/>
  <c r="R253" i="3"/>
  <c r="AC205" i="4" s="1"/>
  <c r="R252" i="3"/>
  <c r="O203" i="4" s="1"/>
  <c r="R251" i="3"/>
  <c r="O202" i="4" s="1"/>
  <c r="R250" i="3"/>
  <c r="O201" i="4" s="1"/>
  <c r="R249" i="3"/>
  <c r="R248" i="3"/>
  <c r="AC200" i="4" s="1"/>
  <c r="R247" i="3"/>
  <c r="R246" i="3"/>
  <c r="O455" i="4" s="1"/>
  <c r="R245" i="3"/>
  <c r="AC197" i="4" s="1"/>
  <c r="R244" i="3"/>
  <c r="O193" i="4" s="1"/>
  <c r="R243" i="3"/>
  <c r="AC195" i="4" s="1"/>
  <c r="R242" i="3"/>
  <c r="O192" i="4" s="1"/>
  <c r="R241" i="3"/>
  <c r="R240" i="3"/>
  <c r="O220" i="4" s="1"/>
  <c r="R239" i="3"/>
  <c r="O191" i="4" s="1"/>
  <c r="R238" i="3"/>
  <c r="O189" i="4" s="1"/>
  <c r="R237" i="3"/>
  <c r="R236" i="3"/>
  <c r="R235" i="3"/>
  <c r="R234" i="3"/>
  <c r="R233" i="3"/>
  <c r="AC189" i="4" s="1"/>
  <c r="R232" i="3"/>
  <c r="O190" i="4" s="1"/>
  <c r="R231" i="3"/>
  <c r="O187" i="4" s="1"/>
  <c r="R230" i="3"/>
  <c r="R229" i="3"/>
  <c r="R228" i="3"/>
  <c r="O186" i="4" s="1"/>
  <c r="R227" i="3"/>
  <c r="AC186" i="4" s="1"/>
  <c r="R226" i="3"/>
  <c r="AC185" i="4" s="1"/>
  <c r="R225" i="3"/>
  <c r="AC278" i="4" s="1"/>
  <c r="R224" i="3"/>
  <c r="O182" i="4" s="1"/>
  <c r="R223" i="3"/>
  <c r="O181" i="4" s="1"/>
  <c r="R222" i="3"/>
  <c r="O180" i="4" s="1"/>
  <c r="R221" i="3"/>
  <c r="AC178" i="4" s="1"/>
  <c r="R220" i="3"/>
  <c r="AC340" i="4" s="1"/>
  <c r="R219" i="3"/>
  <c r="O213" i="4" s="1"/>
  <c r="R218" i="3"/>
  <c r="R217" i="3"/>
  <c r="R216" i="3"/>
  <c r="R215" i="3"/>
  <c r="O173" i="4" s="1"/>
  <c r="R214" i="3"/>
  <c r="O172" i="4" s="1"/>
  <c r="R213" i="3"/>
  <c r="AC172" i="4" s="1"/>
  <c r="R212" i="3"/>
  <c r="O170" i="4" s="1"/>
  <c r="R211" i="3"/>
  <c r="AC170" i="4" s="1"/>
  <c r="R210" i="3"/>
  <c r="R209" i="3"/>
  <c r="R208" i="3"/>
  <c r="R207" i="3"/>
  <c r="R206" i="3"/>
  <c r="R205" i="3"/>
  <c r="R203" i="3"/>
  <c r="O161" i="4" s="1"/>
  <c r="R202" i="3"/>
  <c r="O160" i="4" s="1"/>
  <c r="R201" i="3"/>
  <c r="O467" i="4" s="1"/>
  <c r="R200" i="3"/>
  <c r="AC159" i="4" s="1"/>
  <c r="R199" i="3"/>
  <c r="AC158" i="4" s="1"/>
  <c r="R198" i="3"/>
  <c r="AC157" i="4" s="1"/>
  <c r="R197" i="3"/>
  <c r="O155" i="4" s="1"/>
  <c r="R196" i="3"/>
  <c r="O154" i="4" s="1"/>
  <c r="R195" i="3"/>
  <c r="AC283" i="4" s="1"/>
  <c r="R194" i="3"/>
  <c r="O465" i="4" s="1"/>
  <c r="R193" i="3"/>
  <c r="O151" i="4" s="1"/>
  <c r="R192" i="3"/>
  <c r="O150" i="4" s="1"/>
  <c r="R191" i="3"/>
  <c r="O149" i="4" s="1"/>
  <c r="R190" i="3"/>
  <c r="O148" i="4" s="1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143" i="2"/>
  <c r="M142" i="2"/>
  <c r="M141" i="2"/>
  <c r="R43" i="3"/>
  <c r="O42" i="4" s="1"/>
  <c r="R42" i="3"/>
  <c r="O41" i="4" s="1"/>
  <c r="R41" i="3"/>
  <c r="O40" i="4" s="1"/>
  <c r="M25" i="2"/>
  <c r="M26" i="2"/>
  <c r="M30" i="2"/>
  <c r="M31" i="2"/>
  <c r="M32" i="2"/>
  <c r="M33" i="2"/>
  <c r="O187" i="3"/>
  <c r="O186" i="3"/>
  <c r="O185" i="3"/>
  <c r="O184" i="3"/>
  <c r="O183" i="3"/>
  <c r="O182" i="3"/>
  <c r="O181" i="3"/>
  <c r="O180" i="3"/>
  <c r="O179" i="3"/>
  <c r="O178" i="3"/>
  <c r="R189" i="3"/>
  <c r="AC148" i="4" s="1"/>
  <c r="R188" i="3"/>
  <c r="R187" i="3"/>
  <c r="R186" i="3"/>
  <c r="R185" i="3"/>
  <c r="AC141" i="4" s="1"/>
  <c r="R184" i="3"/>
  <c r="O468" i="4" s="1"/>
  <c r="R183" i="3"/>
  <c r="O137" i="4" s="1"/>
  <c r="R182" i="3"/>
  <c r="AC137" i="4" s="1"/>
  <c r="R181" i="3"/>
  <c r="O139" i="4" s="1"/>
  <c r="R180" i="3"/>
  <c r="O144" i="4" s="1"/>
  <c r="R179" i="3"/>
  <c r="O145" i="4" s="1"/>
  <c r="R178" i="3"/>
  <c r="AC144" i="4" s="1"/>
  <c r="R177" i="3"/>
  <c r="AC134" i="4" s="1"/>
  <c r="R176" i="3"/>
  <c r="AC135" i="4" s="1"/>
  <c r="R175" i="3"/>
  <c r="O135" i="4" s="1"/>
  <c r="R174" i="3"/>
  <c r="R173" i="3"/>
  <c r="AC123" i="4" s="1"/>
  <c r="R172" i="3"/>
  <c r="AC131" i="4" s="1"/>
  <c r="R171" i="3"/>
  <c r="R170" i="3"/>
  <c r="R169" i="3"/>
  <c r="R168" i="3"/>
  <c r="R167" i="3"/>
  <c r="O131" i="4" s="1"/>
  <c r="R166" i="3"/>
  <c r="AC440" i="4" s="1"/>
  <c r="R165" i="3"/>
  <c r="AC126" i="4" s="1"/>
  <c r="R164" i="3"/>
  <c r="O165" i="4" s="1"/>
  <c r="R163" i="3"/>
  <c r="O132" i="4" s="1"/>
  <c r="R162" i="3"/>
  <c r="O164" i="4" s="1"/>
  <c r="R161" i="3"/>
  <c r="O129" i="4" s="1"/>
  <c r="R160" i="3"/>
  <c r="O128" i="4" s="1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R155" i="3"/>
  <c r="O119" i="4" s="1"/>
  <c r="R154" i="3"/>
  <c r="AC326" i="4" s="1"/>
  <c r="R153" i="3"/>
  <c r="R152" i="3"/>
  <c r="O118" i="4" s="1"/>
  <c r="R151" i="3"/>
  <c r="O113" i="4" s="1"/>
  <c r="R150" i="3"/>
  <c r="O115" i="4" s="1"/>
  <c r="R149" i="3"/>
  <c r="R148" i="3"/>
  <c r="O116" i="4" s="1"/>
  <c r="R147" i="3"/>
  <c r="O112" i="4" s="1"/>
  <c r="O155" i="3"/>
  <c r="O154" i="3"/>
  <c r="O153" i="3"/>
  <c r="O152" i="3"/>
  <c r="O151" i="3"/>
  <c r="O150" i="3"/>
  <c r="O149" i="3"/>
  <c r="O148" i="3"/>
  <c r="O147" i="3"/>
  <c r="M108" i="2"/>
  <c r="M107" i="2"/>
  <c r="M106" i="2"/>
  <c r="M105" i="2"/>
  <c r="R159" i="3"/>
  <c r="O174" i="4" s="1"/>
  <c r="R158" i="3"/>
  <c r="O121" i="4" s="1"/>
  <c r="R157" i="3"/>
  <c r="AC329" i="4" s="1"/>
  <c r="R156" i="3"/>
  <c r="R146" i="3"/>
  <c r="R145" i="3"/>
  <c r="R144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56" i="3"/>
  <c r="O125" i="3"/>
  <c r="O102" i="3"/>
  <c r="O101" i="3"/>
  <c r="O100" i="3"/>
  <c r="O97" i="3"/>
  <c r="O96" i="3"/>
  <c r="O95" i="3"/>
  <c r="O94" i="3"/>
  <c r="O93" i="3"/>
  <c r="O92" i="3"/>
  <c r="R91" i="3"/>
  <c r="O442" i="4" s="1"/>
  <c r="O91" i="3"/>
  <c r="R86" i="3"/>
  <c r="O89" i="4" s="1"/>
  <c r="O86" i="3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O99" i="3"/>
  <c r="O98" i="3"/>
  <c r="O90" i="3"/>
  <c r="O89" i="3"/>
  <c r="O88" i="3"/>
  <c r="O87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7" i="3"/>
  <c r="O6" i="3"/>
  <c r="O5" i="3"/>
  <c r="O4" i="3"/>
  <c r="O3" i="3"/>
  <c r="O2" i="3"/>
  <c r="M93" i="2"/>
  <c r="M8" i="4"/>
  <c r="M7" i="4"/>
  <c r="M6" i="4"/>
  <c r="M5" i="4"/>
  <c r="M4" i="4"/>
  <c r="M3" i="4"/>
  <c r="M2" i="4"/>
  <c r="M9" i="4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O106" i="4" s="1"/>
  <c r="R122" i="3"/>
  <c r="R121" i="3"/>
  <c r="O105" i="4" s="1"/>
  <c r="R120" i="3"/>
  <c r="R119" i="3"/>
  <c r="R118" i="3"/>
  <c r="R117" i="3"/>
  <c r="O103" i="4" s="1"/>
  <c r="R116" i="3"/>
  <c r="O102" i="4" s="1"/>
  <c r="R115" i="3"/>
  <c r="O141" i="4" s="1"/>
  <c r="R114" i="3"/>
  <c r="R113" i="3"/>
  <c r="O107" i="4" s="1"/>
  <c r="R112" i="3"/>
  <c r="R111" i="3"/>
  <c r="R110" i="3"/>
  <c r="R109" i="3"/>
  <c r="O100" i="4" s="1"/>
  <c r="R108" i="3"/>
  <c r="R107" i="3"/>
  <c r="O104" i="4" s="1"/>
  <c r="R106" i="3"/>
  <c r="R105" i="3"/>
  <c r="R104" i="3"/>
  <c r="R103" i="3"/>
  <c r="R102" i="3"/>
  <c r="R101" i="3"/>
  <c r="AC99" i="4" s="1"/>
  <c r="R100" i="3"/>
  <c r="O97" i="4" s="1"/>
  <c r="R99" i="3"/>
  <c r="R98" i="3"/>
  <c r="R97" i="3"/>
  <c r="O94" i="4" s="1"/>
  <c r="R96" i="3"/>
  <c r="R95" i="3"/>
  <c r="AC88" i="4" s="1"/>
  <c r="R94" i="3"/>
  <c r="O86" i="4" s="1"/>
  <c r="R93" i="3"/>
  <c r="O85" i="4" s="1"/>
  <c r="R92" i="3"/>
  <c r="O84" i="4" s="1"/>
  <c r="R90" i="3"/>
  <c r="AC84" i="4" s="1"/>
  <c r="R89" i="3"/>
  <c r="O92" i="4" s="1"/>
  <c r="R88" i="3"/>
  <c r="O91" i="4" s="1"/>
  <c r="R87" i="3"/>
  <c r="O470" i="4" s="1"/>
  <c r="R85" i="3"/>
  <c r="AC89" i="4" s="1"/>
  <c r="R84" i="3"/>
  <c r="O95" i="4" s="1"/>
  <c r="R83" i="3"/>
  <c r="AC83" i="4" s="1"/>
  <c r="R82" i="3"/>
  <c r="O166" i="4" s="1"/>
  <c r="R81" i="3"/>
  <c r="O175" i="4" s="1"/>
  <c r="R80" i="3"/>
  <c r="AC80" i="4" s="1"/>
  <c r="R79" i="3"/>
  <c r="AC79" i="4" s="1"/>
  <c r="R78" i="3"/>
  <c r="O77" i="4" s="1"/>
  <c r="R77" i="3"/>
  <c r="O76" i="4" s="1"/>
  <c r="R76" i="3"/>
  <c r="AC76" i="4" s="1"/>
  <c r="R75" i="3"/>
  <c r="O74" i="4" s="1"/>
  <c r="R74" i="3"/>
  <c r="O73" i="4" s="1"/>
  <c r="R73" i="3"/>
  <c r="AC73" i="4" s="1"/>
  <c r="R72" i="3"/>
  <c r="O71" i="4" s="1"/>
  <c r="R71" i="3"/>
  <c r="O70" i="4" s="1"/>
  <c r="R70" i="3"/>
  <c r="O69" i="4" s="1"/>
  <c r="R69" i="3"/>
  <c r="O68" i="4" s="1"/>
  <c r="R68" i="3"/>
  <c r="O111" i="4" s="1"/>
  <c r="R67" i="3"/>
  <c r="AC67" i="4" s="1"/>
  <c r="R66" i="3"/>
  <c r="AC66" i="4" s="1"/>
  <c r="R65" i="3"/>
  <c r="AC65" i="4" s="1"/>
  <c r="R64" i="3"/>
  <c r="AC64" i="4" s="1"/>
  <c r="R63" i="3"/>
  <c r="AC63" i="4" s="1"/>
  <c r="R62" i="3"/>
  <c r="O61" i="4" s="1"/>
  <c r="R61" i="3"/>
  <c r="O60" i="4" s="1"/>
  <c r="R60" i="3"/>
  <c r="AC60" i="4" s="1"/>
  <c r="R59" i="3"/>
  <c r="O58" i="4" s="1"/>
  <c r="R58" i="3"/>
  <c r="O57" i="4" s="1"/>
  <c r="R57" i="3"/>
  <c r="AC57" i="4" s="1"/>
  <c r="R56" i="3"/>
  <c r="O55" i="4" s="1"/>
  <c r="R55" i="3"/>
  <c r="O54" i="4" s="1"/>
  <c r="R54" i="3"/>
  <c r="O53" i="4" s="1"/>
  <c r="R53" i="3"/>
  <c r="O109" i="4" s="1"/>
  <c r="R52" i="3"/>
  <c r="R51" i="3"/>
  <c r="O50" i="4" s="1"/>
  <c r="R50" i="3"/>
  <c r="O49" i="4" s="1"/>
  <c r="R49" i="3"/>
  <c r="AC109" i="4" s="1"/>
  <c r="R48" i="3"/>
  <c r="O47" i="4" s="1"/>
  <c r="R47" i="3"/>
  <c r="AC47" i="4" s="1"/>
  <c r="R46" i="3"/>
  <c r="O45" i="4" s="1"/>
  <c r="R45" i="3"/>
  <c r="AC45" i="4" s="1"/>
  <c r="R44" i="3"/>
  <c r="O43" i="4" s="1"/>
  <c r="R40" i="3"/>
  <c r="O39" i="4" s="1"/>
  <c r="R39" i="3"/>
  <c r="R38" i="3"/>
  <c r="R37" i="3"/>
  <c r="R36" i="3"/>
  <c r="O99" i="4" s="1"/>
  <c r="R35" i="3"/>
  <c r="O348" i="4" s="1"/>
  <c r="R34" i="3"/>
  <c r="O168" i="4" s="1"/>
  <c r="R33" i="3"/>
  <c r="AC31" i="4" s="1"/>
  <c r="R32" i="3"/>
  <c r="R31" i="3"/>
  <c r="O22" i="4" s="1"/>
  <c r="R30" i="3"/>
  <c r="O36" i="4" s="1"/>
  <c r="R29" i="3"/>
  <c r="O35" i="4" s="1"/>
  <c r="R28" i="3"/>
  <c r="R27" i="3"/>
  <c r="O29" i="4" s="1"/>
  <c r="R26" i="3"/>
  <c r="AC29" i="4" s="1"/>
  <c r="R25" i="3"/>
  <c r="O27" i="4" s="1"/>
  <c r="R24" i="3"/>
  <c r="AC27" i="4" s="1"/>
  <c r="R23" i="3"/>
  <c r="AC8" i="4" s="1"/>
  <c r="R22" i="3"/>
  <c r="R21" i="3"/>
  <c r="AC147" i="4" s="1"/>
  <c r="R20" i="3"/>
  <c r="O17" i="4" s="1"/>
  <c r="R19" i="3"/>
  <c r="O16" i="4" s="1"/>
  <c r="R18" i="3"/>
  <c r="R17" i="3"/>
  <c r="O6" i="4" s="1"/>
  <c r="R16" i="3"/>
  <c r="AC6" i="4" s="1"/>
  <c r="R15" i="3"/>
  <c r="O456" i="4" s="1"/>
  <c r="R14" i="3"/>
  <c r="O14" i="4" s="1"/>
  <c r="R13" i="3"/>
  <c r="AC5" i="4" s="1"/>
  <c r="R12" i="3"/>
  <c r="O3" i="4" s="1"/>
  <c r="R11" i="3"/>
  <c r="O24" i="4" s="1"/>
  <c r="R10" i="3"/>
  <c r="AC24" i="4" s="1"/>
  <c r="R9" i="3"/>
  <c r="O11" i="4" s="1"/>
  <c r="R7" i="3"/>
  <c r="O33" i="4" s="1"/>
  <c r="R6" i="3"/>
  <c r="AC10" i="4" s="1"/>
  <c r="R5" i="3"/>
  <c r="AC33" i="4" s="1"/>
  <c r="R4" i="3"/>
  <c r="AC3" i="4" s="1"/>
  <c r="R3" i="3"/>
  <c r="AC2" i="4" s="1"/>
  <c r="R2" i="3"/>
  <c r="AC9" i="4" s="1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4" i="2"/>
  <c r="M103" i="2"/>
  <c r="M102" i="2"/>
  <c r="M101" i="2"/>
  <c r="M100" i="2"/>
  <c r="M99" i="2"/>
  <c r="M98" i="2"/>
  <c r="M97" i="2"/>
  <c r="M96" i="2"/>
  <c r="M95" i="2"/>
  <c r="M94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35" i="2"/>
  <c r="M34" i="2"/>
  <c r="M29" i="2"/>
  <c r="M28" i="2"/>
  <c r="M27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O9" i="4"/>
  <c r="AF3" i="1"/>
  <c r="AH17" i="1"/>
  <c r="AH18" i="1"/>
  <c r="AH19" i="1"/>
  <c r="AI19" i="1"/>
  <c r="AJ19" i="1"/>
  <c r="AK19" i="1"/>
  <c r="AL19" i="1"/>
  <c r="AH20" i="1"/>
  <c r="AH21" i="1"/>
  <c r="AH22" i="1"/>
  <c r="AH23" i="1"/>
  <c r="AH24" i="1"/>
  <c r="AI17" i="1"/>
  <c r="AI18" i="1"/>
  <c r="AI20" i="1"/>
  <c r="AI21" i="1"/>
  <c r="AI22" i="1"/>
  <c r="AI23" i="1"/>
  <c r="AI24" i="1"/>
  <c r="AJ17" i="1"/>
  <c r="AJ18" i="1"/>
  <c r="AJ20" i="1"/>
  <c r="AJ21" i="1"/>
  <c r="AJ22" i="1"/>
  <c r="AJ23" i="1"/>
  <c r="AK23" i="1"/>
  <c r="AL23" i="1"/>
  <c r="AJ24" i="1"/>
  <c r="AK17" i="1"/>
  <c r="AK18" i="1"/>
  <c r="AK20" i="1"/>
  <c r="AK21" i="1"/>
  <c r="AK22" i="1"/>
  <c r="AK24" i="1"/>
  <c r="AL17" i="1"/>
  <c r="AL18" i="1"/>
  <c r="AL20" i="1"/>
  <c r="AL21" i="1"/>
  <c r="AL22" i="1"/>
  <c r="AL24" i="1"/>
  <c r="AL4" i="1"/>
  <c r="AL5" i="1"/>
  <c r="AL6" i="1"/>
  <c r="AL7" i="1"/>
  <c r="AL8" i="1"/>
  <c r="AL11" i="1"/>
  <c r="AL12" i="1"/>
  <c r="AL13" i="1"/>
  <c r="AL14" i="1"/>
  <c r="AL15" i="1"/>
  <c r="AL3" i="1"/>
  <c r="AK4" i="1"/>
  <c r="AK5" i="1"/>
  <c r="AK6" i="1"/>
  <c r="AK7" i="1"/>
  <c r="AK8" i="1"/>
  <c r="AK11" i="1"/>
  <c r="AK12" i="1"/>
  <c r="AH12" i="1"/>
  <c r="AI12" i="1"/>
  <c r="AJ12" i="1"/>
  <c r="AK13" i="1"/>
  <c r="AK14" i="1"/>
  <c r="AK15" i="1"/>
  <c r="AK3" i="1"/>
  <c r="AJ4" i="1"/>
  <c r="AJ5" i="1"/>
  <c r="AJ6" i="1"/>
  <c r="AJ7" i="1"/>
  <c r="AJ8" i="1"/>
  <c r="AJ11" i="1"/>
  <c r="AJ13" i="1"/>
  <c r="AJ14" i="1"/>
  <c r="AJ15" i="1"/>
  <c r="AJ3" i="1"/>
  <c r="AI4" i="1"/>
  <c r="AI5" i="1"/>
  <c r="AI6" i="1"/>
  <c r="AI7" i="1"/>
  <c r="AI8" i="1"/>
  <c r="AI11" i="1"/>
  <c r="AI13" i="1"/>
  <c r="AI14" i="1"/>
  <c r="AI15" i="1"/>
  <c r="AI3" i="1"/>
  <c r="AH3" i="1"/>
  <c r="AH8" i="1"/>
  <c r="AH4" i="1"/>
  <c r="AH5" i="1"/>
  <c r="AH6" i="1"/>
  <c r="AH7" i="1"/>
  <c r="AH11" i="1"/>
  <c r="AH13" i="1"/>
  <c r="AH14" i="1"/>
  <c r="AH15" i="1"/>
  <c r="N3" i="1"/>
  <c r="S3" i="1"/>
  <c r="Y3" i="1"/>
  <c r="AS3" i="1"/>
  <c r="N4" i="1"/>
  <c r="S4" i="1"/>
  <c r="Y4" i="1"/>
  <c r="AF4" i="1"/>
  <c r="AS4" i="1"/>
  <c r="N5" i="1"/>
  <c r="S5" i="1"/>
  <c r="Y5" i="1"/>
  <c r="AF5" i="1"/>
  <c r="AS5" i="1"/>
  <c r="N6" i="1"/>
  <c r="S6" i="1"/>
  <c r="Y6" i="1"/>
  <c r="AF6" i="1"/>
  <c r="AS6" i="1"/>
  <c r="N7" i="1"/>
  <c r="S7" i="1"/>
  <c r="Y7" i="1"/>
  <c r="AF7" i="1"/>
  <c r="AS7" i="1"/>
  <c r="N8" i="1"/>
  <c r="S8" i="1"/>
  <c r="Y8" i="1"/>
  <c r="AF8" i="1"/>
  <c r="AS8" i="1"/>
  <c r="N11" i="1"/>
  <c r="S11" i="1"/>
  <c r="Y11" i="1"/>
  <c r="AF11" i="1"/>
  <c r="AS11" i="1"/>
  <c r="N12" i="1"/>
  <c r="S12" i="1"/>
  <c r="Y12" i="1"/>
  <c r="AF12" i="1"/>
  <c r="AS12" i="1"/>
  <c r="N13" i="1"/>
  <c r="N14" i="1"/>
  <c r="N15" i="1"/>
  <c r="N17" i="1"/>
  <c r="N18" i="1"/>
  <c r="N19" i="1"/>
  <c r="N20" i="1"/>
  <c r="N21" i="1"/>
  <c r="N22" i="1"/>
  <c r="N23" i="1"/>
  <c r="N24" i="1"/>
  <c r="S13" i="1"/>
  <c r="S14" i="1"/>
  <c r="S15" i="1"/>
  <c r="S17" i="1"/>
  <c r="S18" i="1"/>
  <c r="S19" i="1"/>
  <c r="S20" i="1"/>
  <c r="S21" i="1"/>
  <c r="S22" i="1"/>
  <c r="S23" i="1"/>
  <c r="S24" i="1"/>
  <c r="Y13" i="1"/>
  <c r="Y14" i="1"/>
  <c r="Y15" i="1"/>
  <c r="Y17" i="1"/>
  <c r="Y18" i="1"/>
  <c r="Y19" i="1"/>
  <c r="Y20" i="1"/>
  <c r="Y21" i="1"/>
  <c r="Y22" i="1"/>
  <c r="Y23" i="1"/>
  <c r="Y24" i="1"/>
  <c r="AF13" i="1"/>
  <c r="AF14" i="1"/>
  <c r="AF15" i="1"/>
  <c r="AF17" i="1"/>
  <c r="AF18" i="1"/>
  <c r="AF19" i="1"/>
  <c r="AF20" i="1"/>
  <c r="AF21" i="1"/>
  <c r="AF22" i="1"/>
  <c r="AF23" i="1"/>
  <c r="AF24" i="1"/>
  <c r="AS13" i="1"/>
  <c r="AS14" i="1"/>
  <c r="AS15" i="1"/>
  <c r="AS17" i="1"/>
  <c r="AS18" i="1"/>
  <c r="AS19" i="1"/>
  <c r="AS20" i="1"/>
  <c r="AS21" i="1"/>
  <c r="AS22" i="1"/>
  <c r="AS23" i="1"/>
  <c r="AS24" i="1"/>
  <c r="D3" i="6"/>
  <c r="AM13" i="1"/>
  <c r="AM21" i="1"/>
  <c r="AM6" i="1"/>
  <c r="AM14" i="1"/>
  <c r="AM3" i="1"/>
  <c r="AM15" i="1"/>
  <c r="AM18" i="1"/>
  <c r="AM22" i="1"/>
  <c r="AM23" i="1"/>
  <c r="AM19" i="1"/>
  <c r="AM11" i="1"/>
  <c r="AM4" i="1"/>
  <c r="AM17" i="1"/>
  <c r="AM5" i="1"/>
  <c r="AM7" i="1"/>
  <c r="AM8" i="1"/>
  <c r="AM12" i="1"/>
  <c r="AM24" i="1"/>
  <c r="AM20" i="1"/>
  <c r="E3" i="6"/>
  <c r="B3" i="6"/>
  <c r="C3" i="6"/>
  <c r="A3" i="6"/>
  <c r="G3" i="6"/>
  <c r="F3" i="6"/>
  <c r="AB32" i="4"/>
  <c r="AB27" i="4"/>
  <c r="AB453" i="4"/>
  <c r="AB37" i="4"/>
  <c r="AB13" i="4"/>
  <c r="AC306" i="4"/>
  <c r="AC341" i="4"/>
  <c r="AC335" i="4"/>
  <c r="AC353" i="4"/>
  <c r="O352" i="4"/>
  <c r="O367" i="4"/>
  <c r="O380" i="4"/>
  <c r="AC372" i="4"/>
  <c r="O371" i="4"/>
  <c r="AC386" i="4"/>
  <c r="O385" i="4"/>
  <c r="AC398" i="4"/>
  <c r="O397" i="4"/>
  <c r="AC407" i="4"/>
  <c r="O406" i="4"/>
  <c r="AC416" i="4"/>
  <c r="AC473" i="4"/>
  <c r="AC417" i="4"/>
  <c r="AC441" i="4"/>
  <c r="O427" i="4"/>
  <c r="AC431" i="4"/>
  <c r="O433" i="4"/>
  <c r="AC465" i="4"/>
  <c r="O480" i="4"/>
  <c r="O472" i="4"/>
  <c r="O460" i="4"/>
  <c r="O448" i="4"/>
  <c r="O440" i="4"/>
  <c r="O101" i="4"/>
  <c r="O158" i="4"/>
  <c r="O177" i="4"/>
  <c r="O218" i="4"/>
  <c r="AC201" i="4"/>
  <c r="O200" i="4"/>
  <c r="O310" i="4"/>
  <c r="O204" i="4"/>
  <c r="AC215" i="4"/>
  <c r="AC291" i="4"/>
  <c r="O290" i="4"/>
  <c r="O303" i="4"/>
  <c r="AC220" i="4"/>
  <c r="O219" i="4"/>
  <c r="O212" i="4"/>
  <c r="O316" i="4"/>
  <c r="O315" i="4"/>
  <c r="O225" i="4"/>
  <c r="AC234" i="4"/>
  <c r="AC344" i="4"/>
  <c r="O343" i="4"/>
  <c r="O396" i="4"/>
  <c r="O238" i="4"/>
  <c r="AC235" i="4"/>
  <c r="AC245" i="4"/>
  <c r="O244" i="4"/>
  <c r="AC258" i="4"/>
  <c r="O257" i="4"/>
  <c r="AC265" i="4"/>
  <c r="O264" i="4"/>
  <c r="O253" i="4"/>
  <c r="AC270" i="4"/>
  <c r="O269" i="4"/>
  <c r="O272" i="4"/>
  <c r="AC275" i="4"/>
  <c r="O274" i="4"/>
  <c r="O279" i="4"/>
  <c r="AC285" i="4"/>
  <c r="O284" i="4"/>
  <c r="AC287" i="4"/>
  <c r="O286" i="4"/>
  <c r="AC308" i="4"/>
  <c r="AC288" i="4"/>
  <c r="O287" i="4"/>
  <c r="O307" i="4"/>
  <c r="AC309" i="4"/>
  <c r="AC298" i="4"/>
  <c r="O308" i="4"/>
  <c r="O297" i="4"/>
  <c r="AC328" i="4"/>
  <c r="O327" i="4"/>
  <c r="AC332" i="4"/>
  <c r="AC346" i="4"/>
  <c r="AC435" i="4"/>
  <c r="O331" i="4"/>
  <c r="O345" i="4"/>
  <c r="AC345" i="4"/>
  <c r="AC336" i="4"/>
  <c r="O335" i="4"/>
  <c r="O344" i="4"/>
  <c r="AC337" i="4"/>
  <c r="AC384" i="4"/>
  <c r="O383" i="4"/>
  <c r="O336" i="4"/>
  <c r="AC343" i="4"/>
  <c r="O342" i="4"/>
  <c r="AC350" i="4"/>
  <c r="AC458" i="4"/>
  <c r="AC439" i="4"/>
  <c r="AC360" i="4"/>
  <c r="O359" i="4"/>
  <c r="O349" i="4"/>
  <c r="AC354" i="4"/>
  <c r="O353" i="4"/>
  <c r="AC356" i="4"/>
  <c r="O355" i="4"/>
  <c r="AC359" i="4"/>
  <c r="O358" i="4"/>
  <c r="AC198" i="4"/>
  <c r="AC11" i="4"/>
  <c r="AC35" i="4"/>
  <c r="O10" i="4"/>
  <c r="O34" i="4"/>
  <c r="O197" i="4"/>
  <c r="O321" i="4"/>
  <c r="O364" i="4"/>
  <c r="O368" i="4"/>
  <c r="O372" i="4"/>
  <c r="O373" i="4"/>
  <c r="O376" i="4"/>
  <c r="O382" i="4"/>
  <c r="O386" i="4"/>
  <c r="O390" i="4"/>
  <c r="O393" i="4"/>
  <c r="O401" i="4"/>
  <c r="O403" i="4"/>
  <c r="O405" i="4"/>
  <c r="O407" i="4"/>
  <c r="O410" i="4"/>
  <c r="O412" i="4"/>
  <c r="O414" i="4"/>
  <c r="O424" i="4"/>
  <c r="O428" i="4"/>
  <c r="O429" i="4"/>
  <c r="O434" i="4"/>
  <c r="O438" i="4"/>
  <c r="O439" i="4"/>
  <c r="O446" i="4"/>
  <c r="O449" i="4"/>
  <c r="O451" i="4"/>
  <c r="O457" i="4"/>
  <c r="O459" i="4"/>
  <c r="O463" i="4"/>
  <c r="O471" i="4"/>
  <c r="O473" i="4"/>
  <c r="O478" i="4"/>
  <c r="O479" i="4"/>
  <c r="AC365" i="4"/>
  <c r="AC369" i="4"/>
  <c r="AC408" i="4"/>
  <c r="AC373" i="4"/>
  <c r="AC374" i="4"/>
  <c r="AC383" i="4"/>
  <c r="AC387" i="4"/>
  <c r="AC394" i="4"/>
  <c r="AC391" i="4"/>
  <c r="AC402" i="4"/>
  <c r="AC450" i="4"/>
  <c r="AC406" i="4"/>
  <c r="AC413" i="4"/>
  <c r="AC474" i="4"/>
  <c r="AC415" i="4"/>
  <c r="AC411" i="4"/>
  <c r="AC425" i="4"/>
  <c r="AC429" i="4"/>
  <c r="AC430" i="4"/>
  <c r="AC405" i="4"/>
  <c r="AC247" i="4"/>
  <c r="AC302" i="4"/>
  <c r="AC363" i="4"/>
  <c r="AC395" i="4"/>
  <c r="AC454" i="4"/>
  <c r="AC362" i="4" l="1"/>
  <c r="O431" i="4"/>
  <c r="AC451" i="4"/>
  <c r="AB481" i="4"/>
  <c r="AB421" i="4"/>
  <c r="AB413" i="4"/>
  <c r="AB409" i="4"/>
  <c r="AB381" i="4"/>
  <c r="AB227" i="4"/>
  <c r="AB209" i="4"/>
  <c r="AB195" i="4"/>
  <c r="AB153" i="4"/>
  <c r="AB149" i="4"/>
  <c r="AB46" i="4"/>
  <c r="AB319" i="4"/>
  <c r="AB315" i="4"/>
  <c r="AB311" i="4"/>
  <c r="AB285" i="4"/>
  <c r="AB90" i="4"/>
  <c r="AB86" i="4"/>
  <c r="AB78" i="4"/>
  <c r="AB50" i="4"/>
  <c r="AB446" i="4"/>
  <c r="AB261" i="4"/>
  <c r="AB257" i="4"/>
  <c r="AB229" i="4"/>
  <c r="AB225" i="4"/>
  <c r="AB455" i="4"/>
  <c r="AB408" i="4"/>
  <c r="AB376" i="4"/>
  <c r="AB337" i="4"/>
  <c r="AB211" i="4"/>
  <c r="AB42" i="4"/>
  <c r="AB22" i="4"/>
  <c r="AB471" i="4"/>
  <c r="AB443" i="4"/>
  <c r="AC414" i="4"/>
  <c r="AC357" i="4"/>
  <c r="AC282" i="4"/>
  <c r="O365" i="4"/>
  <c r="AC375" i="4"/>
  <c r="AC352" i="4"/>
  <c r="AC256" i="4"/>
  <c r="AC292" i="4"/>
  <c r="O482" i="4"/>
  <c r="O447" i="4"/>
  <c r="O384" i="4"/>
  <c r="O299" i="4"/>
  <c r="O444" i="4"/>
  <c r="O476" i="4"/>
  <c r="AC467" i="4"/>
  <c r="O409" i="4"/>
  <c r="O400" i="4"/>
  <c r="O389" i="4"/>
  <c r="O377" i="4"/>
  <c r="O363" i="4"/>
  <c r="AC381" i="4"/>
  <c r="AC358" i="4"/>
  <c r="AC347" i="4"/>
  <c r="AC237" i="4"/>
  <c r="O162" i="4"/>
  <c r="AC453" i="4"/>
  <c r="AC389" i="4"/>
  <c r="AC371" i="4"/>
  <c r="AC266" i="4"/>
  <c r="AC75" i="4"/>
  <c r="O466" i="4"/>
  <c r="O453" i="4"/>
  <c r="O392" i="4"/>
  <c r="O360" i="4"/>
  <c r="O270" i="4"/>
  <c r="O340" i="4"/>
  <c r="O320" i="4"/>
  <c r="AC40" i="4"/>
  <c r="O114" i="4"/>
  <c r="AC180" i="4"/>
  <c r="O250" i="4"/>
  <c r="AC224" i="4"/>
  <c r="AC166" i="4"/>
  <c r="O240" i="4"/>
  <c r="O46" i="4"/>
  <c r="AC289" i="4"/>
  <c r="AC210" i="4"/>
  <c r="AC108" i="4"/>
  <c r="O366" i="4"/>
  <c r="O356" i="4"/>
  <c r="AC232" i="4"/>
  <c r="AC207" i="4"/>
  <c r="AC214" i="4"/>
  <c r="AC149" i="4"/>
  <c r="AC125" i="4"/>
  <c r="AC101" i="4"/>
  <c r="AC71" i="4"/>
  <c r="AC100" i="4"/>
  <c r="O194" i="4"/>
  <c r="O156" i="4"/>
  <c r="AC396" i="4"/>
  <c r="AC192" i="4"/>
  <c r="AC161" i="4"/>
  <c r="AC139" i="4"/>
  <c r="AC175" i="4"/>
  <c r="AC86" i="4"/>
  <c r="AC59" i="4"/>
  <c r="AC18" i="4"/>
  <c r="O324" i="4"/>
  <c r="O291" i="4"/>
  <c r="O223" i="4"/>
  <c r="O185" i="4"/>
  <c r="O138" i="4"/>
  <c r="AC188" i="4"/>
  <c r="AC145" i="4"/>
  <c r="AC106" i="4"/>
  <c r="AC92" i="4"/>
  <c r="AC55" i="4"/>
  <c r="AC97" i="4"/>
  <c r="O209" i="4"/>
  <c r="O179" i="4"/>
  <c r="O124" i="4"/>
  <c r="O82" i="4"/>
  <c r="AB126" i="4"/>
  <c r="AB122" i="4"/>
  <c r="AB40" i="4"/>
  <c r="AB477" i="4"/>
  <c r="AB473" i="4"/>
  <c r="AB417" i="4"/>
  <c r="AB363" i="4"/>
  <c r="AB350" i="4"/>
  <c r="AB427" i="4"/>
  <c r="AB385" i="4"/>
  <c r="AB369" i="4"/>
  <c r="AB442" i="4"/>
  <c r="AB438" i="4"/>
  <c r="AB362" i="4"/>
  <c r="AB335" i="4"/>
  <c r="AB329" i="4"/>
  <c r="AB325" i="4"/>
  <c r="AB321" i="4"/>
  <c r="AB303" i="4"/>
  <c r="AB299" i="4"/>
  <c r="AB295" i="4"/>
  <c r="AB291" i="4"/>
  <c r="AB96" i="4"/>
  <c r="AB70" i="4"/>
  <c r="AB60" i="4"/>
  <c r="AB118" i="4"/>
  <c r="AB470" i="4"/>
  <c r="AB460" i="4"/>
  <c r="AB428" i="4"/>
  <c r="AB406" i="4"/>
  <c r="AB401" i="4"/>
  <c r="AB374" i="4"/>
  <c r="AB370" i="4"/>
  <c r="AB366" i="4"/>
  <c r="AB356" i="4"/>
  <c r="AB343" i="4"/>
  <c r="AB93" i="4"/>
  <c r="AB81" i="4"/>
  <c r="AB400" i="4"/>
  <c r="AB396" i="4"/>
  <c r="AB386" i="4"/>
  <c r="AB338" i="4"/>
  <c r="AB447" i="4"/>
  <c r="AB430" i="4"/>
  <c r="AB341" i="4"/>
  <c r="AB179" i="4"/>
  <c r="AB159" i="4"/>
  <c r="AB135" i="4"/>
  <c r="AB106" i="4"/>
  <c r="AB66" i="4"/>
  <c r="AC7" i="4"/>
  <c r="AC339" i="4"/>
  <c r="AC290" i="4"/>
  <c r="O474" i="4"/>
  <c r="O341" i="4"/>
  <c r="O330" i="4"/>
  <c r="AC321" i="4"/>
  <c r="AC233" i="4"/>
  <c r="AC28" i="4"/>
  <c r="AC12" i="4"/>
  <c r="O346" i="4"/>
  <c r="AC323" i="4"/>
  <c r="AC301" i="4"/>
  <c r="AC15" i="4"/>
  <c r="O66" i="4"/>
  <c r="O26" i="4"/>
  <c r="AC13" i="4"/>
  <c r="O294" i="4"/>
  <c r="O134" i="4"/>
  <c r="O98" i="4"/>
  <c r="O62" i="4"/>
  <c r="O273" i="4"/>
  <c r="AC444" i="4"/>
  <c r="AC351" i="4"/>
  <c r="O418" i="4"/>
  <c r="AC433" i="4"/>
  <c r="AC393" i="4"/>
  <c r="AC315" i="4"/>
  <c r="AC263" i="4"/>
  <c r="AC228" i="4"/>
  <c r="AC203" i="4"/>
  <c r="AC174" i="4"/>
  <c r="AC104" i="4"/>
  <c r="AC299" i="4"/>
  <c r="O477" i="4"/>
  <c r="O369" i="4"/>
  <c r="O314" i="4"/>
  <c r="O296" i="4"/>
  <c r="O169" i="4"/>
  <c r="O152" i="4"/>
  <c r="O130" i="4"/>
  <c r="O96" i="4"/>
  <c r="O78" i="4"/>
  <c r="O19" i="4"/>
  <c r="AC422" i="4"/>
  <c r="O462" i="4"/>
  <c r="O375" i="4"/>
  <c r="AC366" i="4"/>
  <c r="AC380" i="4"/>
  <c r="AC334" i="4"/>
  <c r="AC277" i="4"/>
  <c r="AC243" i="4"/>
  <c r="AC297" i="4"/>
  <c r="AC466" i="4"/>
  <c r="AC43" i="4"/>
  <c r="AC129" i="4"/>
  <c r="AC51" i="4"/>
  <c r="AC20" i="4"/>
  <c r="AC34" i="4"/>
  <c r="AC392" i="4"/>
  <c r="AC427" i="4"/>
  <c r="AC293" i="4"/>
  <c r="AC260" i="4"/>
  <c r="AC325" i="4"/>
  <c r="AC310" i="4"/>
  <c r="AC182" i="4"/>
  <c r="AC153" i="4"/>
  <c r="AC469" i="4"/>
  <c r="AC128" i="4"/>
  <c r="AC115" i="4"/>
  <c r="AC95" i="4"/>
  <c r="AC462" i="4"/>
  <c r="O458" i="4"/>
  <c r="O450" i="4"/>
  <c r="O445" i="4"/>
  <c r="O394" i="4"/>
  <c r="O127" i="4"/>
  <c r="AC257" i="4"/>
  <c r="AC455" i="4"/>
  <c r="AC436" i="4"/>
  <c r="AC420" i="4"/>
  <c r="AC403" i="4"/>
  <c r="AC379" i="4"/>
  <c r="AC333" i="4"/>
  <c r="AC314" i="4"/>
  <c r="O481" i="4"/>
  <c r="O475" i="4"/>
  <c r="O461" i="4"/>
  <c r="O354" i="4"/>
  <c r="AC244" i="4"/>
  <c r="AC187" i="4"/>
  <c r="AC319" i="4"/>
  <c r="AC276" i="4"/>
  <c r="AC437" i="4"/>
  <c r="AC463" i="4"/>
  <c r="AC388" i="4"/>
  <c r="AC338" i="4"/>
  <c r="AC246" i="4"/>
  <c r="O421" i="4"/>
  <c r="AC269" i="4"/>
  <c r="AC225" i="4"/>
  <c r="O163" i="4"/>
  <c r="AC327" i="4"/>
  <c r="AC318" i="4"/>
  <c r="AC193" i="4"/>
  <c r="O188" i="4"/>
  <c r="AC151" i="4"/>
  <c r="AC36" i="4"/>
  <c r="AC223" i="4"/>
  <c r="AC255" i="4"/>
  <c r="AC119" i="4"/>
  <c r="O318" i="4"/>
  <c r="AC96" i="4"/>
  <c r="AC227" i="4"/>
  <c r="O313" i="4"/>
  <c r="AC296" i="4"/>
  <c r="AC313" i="4"/>
  <c r="AC236" i="4"/>
  <c r="AC421" i="4"/>
  <c r="O441" i="4"/>
  <c r="O198" i="4"/>
  <c r="AC294" i="4"/>
  <c r="AC272" i="4"/>
  <c r="AC252" i="4"/>
  <c r="AC320" i="4"/>
  <c r="AC194" i="4"/>
  <c r="AC412" i="4"/>
  <c r="AC68" i="4"/>
  <c r="AC262" i="4"/>
  <c r="AC206" i="4"/>
  <c r="AC30" i="4"/>
  <c r="AC307" i="4"/>
  <c r="AC305" i="4"/>
  <c r="O263" i="4"/>
  <c r="AC238" i="4"/>
  <c r="AC212" i="4"/>
  <c r="AC222" i="4"/>
  <c r="AC177" i="4"/>
  <c r="AC202" i="4"/>
  <c r="AC286" i="4"/>
  <c r="AC160" i="4"/>
  <c r="AC103" i="4"/>
  <c r="AC253" i="4"/>
  <c r="AC259" i="4"/>
  <c r="AC240" i="4"/>
  <c r="AC218" i="4"/>
  <c r="AC456" i="4"/>
  <c r="AC181" i="4"/>
  <c r="AC138" i="4"/>
  <c r="AC471" i="4"/>
  <c r="O469" i="4"/>
  <c r="O381" i="4"/>
  <c r="O317" i="4"/>
  <c r="O295" i="4"/>
  <c r="O436" i="4"/>
  <c r="AC190" i="4"/>
  <c r="AC324" i="4"/>
  <c r="AC281" i="4"/>
  <c r="AC268" i="4"/>
  <c r="AC250" i="4"/>
  <c r="AC231" i="4"/>
  <c r="AC312" i="4"/>
  <c r="AC199" i="4"/>
  <c r="AC173" i="4"/>
  <c r="AC133" i="4"/>
  <c r="AC58" i="4"/>
  <c r="AC164" i="4"/>
  <c r="AC116" i="4"/>
  <c r="AC168" i="4"/>
  <c r="AC17" i="4"/>
  <c r="AC42" i="4"/>
  <c r="AC470" i="4"/>
  <c r="AC74" i="4"/>
  <c r="O275" i="4"/>
  <c r="O423" i="4"/>
  <c r="O178" i="4"/>
  <c r="O176" i="4"/>
  <c r="O117" i="4"/>
  <c r="AC56" i="4"/>
  <c r="O65" i="4"/>
  <c r="AC156" i="4"/>
  <c r="AC146" i="4"/>
  <c r="AC122" i="4"/>
  <c r="AC98" i="4"/>
  <c r="AC91" i="4"/>
  <c r="AC50" i="4"/>
  <c r="AC16" i="4"/>
  <c r="AC152" i="4"/>
  <c r="AC132" i="4"/>
  <c r="AC443" i="4"/>
  <c r="AC85" i="4"/>
  <c r="AC82" i="4"/>
  <c r="AC26" i="4"/>
  <c r="AC25" i="4"/>
  <c r="O420" i="4"/>
  <c r="O311" i="4"/>
  <c r="O184" i="4"/>
  <c r="O93" i="4"/>
  <c r="O25" i="4"/>
  <c r="O15" i="4"/>
  <c r="AC118" i="4"/>
  <c r="O75" i="4"/>
  <c r="O30" i="4"/>
  <c r="O21" i="4"/>
  <c r="AC23" i="4"/>
  <c r="AC418" i="4"/>
  <c r="O408" i="4"/>
  <c r="O285" i="4"/>
  <c r="O167" i="4"/>
  <c r="O90" i="4"/>
  <c r="O81" i="4"/>
  <c r="AC221" i="4"/>
  <c r="AC140" i="4"/>
  <c r="O222" i="4"/>
  <c r="AC130" i="4"/>
  <c r="AC87" i="4"/>
  <c r="O67" i="4"/>
  <c r="AC184" i="4"/>
  <c r="O126" i="4"/>
  <c r="O80" i="4"/>
  <c r="O12" i="4"/>
  <c r="O260" i="4"/>
  <c r="O248" i="4"/>
  <c r="O234" i="4"/>
  <c r="AC397" i="4"/>
  <c r="O229" i="4"/>
  <c r="AC316" i="4"/>
  <c r="AC317" i="4"/>
  <c r="O215" i="4"/>
  <c r="O214" i="4"/>
  <c r="O207" i="4"/>
  <c r="AC311" i="4"/>
  <c r="O196" i="4"/>
  <c r="O277" i="4"/>
  <c r="AC219" i="4"/>
  <c r="O171" i="4"/>
  <c r="AC155" i="4"/>
  <c r="AC120" i="4"/>
  <c r="O52" i="4"/>
  <c r="O23" i="4"/>
  <c r="O233" i="4"/>
  <c r="O183" i="4"/>
  <c r="O278" i="4"/>
  <c r="AC37" i="4"/>
  <c r="AC209" i="4"/>
  <c r="AC424" i="4"/>
  <c r="AC468" i="4"/>
  <c r="AC111" i="4"/>
  <c r="AC136" i="4"/>
  <c r="AC117" i="4"/>
  <c r="AC94" i="4"/>
  <c r="AC409" i="4"/>
  <c r="AC167" i="4"/>
  <c r="AC70" i="4"/>
  <c r="AC54" i="4"/>
  <c r="AC349" i="4"/>
  <c r="AC22" i="4"/>
  <c r="AC438" i="4"/>
  <c r="AC21" i="4"/>
  <c r="O437" i="4"/>
  <c r="O159" i="4"/>
  <c r="O20" i="4"/>
  <c r="O13" i="4"/>
  <c r="O464" i="4"/>
  <c r="O338" i="4"/>
  <c r="O306" i="4"/>
  <c r="AC267" i="4"/>
  <c r="AC242" i="4"/>
  <c r="O319" i="4"/>
  <c r="AC211" i="4"/>
  <c r="AC295" i="4"/>
  <c r="AC191" i="4"/>
  <c r="AC171" i="4"/>
  <c r="O133" i="4"/>
  <c r="O125" i="4"/>
  <c r="O142" i="4"/>
  <c r="AC143" i="4"/>
  <c r="O325" i="4"/>
  <c r="AC93" i="4"/>
  <c r="O59" i="4"/>
  <c r="O18" i="4"/>
  <c r="AC78" i="4"/>
  <c r="AC62" i="4"/>
  <c r="AC46" i="4"/>
  <c r="AC38" i="4"/>
  <c r="AC457" i="4"/>
  <c r="AC14" i="4"/>
  <c r="O417" i="4"/>
  <c r="O110" i="4"/>
  <c r="AC248" i="4"/>
  <c r="O347" i="4"/>
  <c r="AC229" i="4"/>
  <c r="AC204" i="4"/>
  <c r="O195" i="4"/>
  <c r="AC183" i="4"/>
  <c r="O122" i="4"/>
  <c r="O411" i="4"/>
  <c r="AC442" i="4"/>
  <c r="AC426" i="4"/>
  <c r="AC90" i="4"/>
  <c r="O79" i="4"/>
  <c r="AC112" i="4"/>
  <c r="AC48" i="4"/>
  <c r="AC179" i="4"/>
  <c r="AC162" i="4"/>
  <c r="AC348" i="4"/>
  <c r="O283" i="4"/>
  <c r="O199" i="4"/>
  <c r="AC196" i="4"/>
  <c r="O339" i="4"/>
  <c r="O146" i="4"/>
  <c r="O37" i="4"/>
  <c r="AC41" i="4"/>
  <c r="O228" i="4"/>
  <c r="AC72" i="4"/>
  <c r="O63" i="4"/>
  <c r="AC39" i="4"/>
  <c r="AB449" i="4"/>
  <c r="AB440" i="4"/>
  <c r="AB272" i="4"/>
  <c r="AB262" i="4"/>
  <c r="AB85" i="4"/>
  <c r="AB57" i="4"/>
  <c r="AB49" i="4"/>
  <c r="AB18" i="4"/>
  <c r="AB391" i="4"/>
  <c r="AB258" i="4"/>
  <c r="AB240" i="4"/>
  <c r="AB230" i="4"/>
  <c r="AB226" i="4"/>
  <c r="AB208" i="4"/>
  <c r="AB198" i="4"/>
  <c r="AB194" i="4"/>
  <c r="AB176" i="4"/>
  <c r="AB170" i="4"/>
  <c r="AB156" i="4"/>
  <c r="AB152" i="4"/>
  <c r="AB142" i="4"/>
  <c r="AB132" i="4"/>
  <c r="AB128" i="4"/>
  <c r="AB114" i="4"/>
  <c r="AB426" i="4"/>
  <c r="AB372" i="4"/>
  <c r="AB358" i="4"/>
  <c r="AB345" i="4"/>
  <c r="AB318" i="4"/>
  <c r="AB314" i="4"/>
  <c r="AB310" i="4"/>
  <c r="AB306" i="4"/>
  <c r="AB103" i="4"/>
  <c r="AB89" i="4"/>
  <c r="AB77" i="4"/>
  <c r="AB63" i="4"/>
  <c r="AB6" i="4"/>
  <c r="AB462" i="4"/>
  <c r="AB458" i="4"/>
  <c r="O136" i="4"/>
  <c r="O123" i="4"/>
  <c r="AC113" i="4"/>
  <c r="AC121" i="4"/>
  <c r="AC105" i="4"/>
  <c r="AC69" i="4"/>
  <c r="AC49" i="4"/>
  <c r="O32" i="4"/>
  <c r="O302" i="4"/>
  <c r="O143" i="4"/>
  <c r="AC165" i="4"/>
  <c r="O120" i="4"/>
  <c r="AC107" i="4"/>
  <c r="O83" i="4"/>
  <c r="AC61" i="4"/>
  <c r="AC32" i="4"/>
  <c r="AC330" i="4"/>
  <c r="AC4" i="4"/>
  <c r="AC127" i="4"/>
  <c r="AC114" i="4"/>
  <c r="AC279" i="4"/>
  <c r="AC102" i="4"/>
  <c r="AC77" i="4"/>
  <c r="O108" i="4"/>
  <c r="O157" i="4"/>
  <c r="O216" i="4"/>
  <c r="O422" i="4"/>
  <c r="AC423" i="4"/>
  <c r="O425" i="4"/>
  <c r="AC44" i="4"/>
  <c r="AC399" i="4"/>
  <c r="AC124" i="4"/>
  <c r="O328" i="4"/>
  <c r="AC400" i="4"/>
  <c r="AC142" i="4"/>
  <c r="O87" i="4"/>
  <c r="O88" i="4"/>
  <c r="AC176" i="4"/>
  <c r="O72" i="4"/>
  <c r="O64" i="4"/>
  <c r="O56" i="4"/>
  <c r="AC110" i="4"/>
  <c r="O48" i="4"/>
  <c r="O44" i="4"/>
  <c r="O31" i="4"/>
  <c r="O28" i="4"/>
  <c r="O282" i="4"/>
  <c r="AC154" i="4"/>
  <c r="AC150" i="4"/>
  <c r="O140" i="4"/>
  <c r="O398" i="4"/>
  <c r="O38" i="4"/>
  <c r="AC19" i="4"/>
  <c r="AC81" i="4"/>
  <c r="AC53" i="4"/>
  <c r="O51" i="4"/>
  <c r="AC169" i="4"/>
  <c r="O329" i="4"/>
  <c r="AC303" i="4"/>
  <c r="O221" i="4"/>
  <c r="O147" i="4"/>
  <c r="AC217" i="4"/>
  <c r="O399" i="4"/>
  <c r="AC52" i="4"/>
  <c r="O153" i="4"/>
  <c r="AC475" i="4"/>
  <c r="AB416" i="4"/>
  <c r="AB353" i="4"/>
  <c r="AB349" i="4"/>
  <c r="AB326" i="4"/>
  <c r="AB107" i="4"/>
  <c r="AB97" i="4"/>
  <c r="AB429" i="4"/>
  <c r="AB9" i="4"/>
  <c r="AB3" i="4"/>
  <c r="AB248" i="4"/>
  <c r="AB5" i="4"/>
  <c r="AB441" i="4"/>
  <c r="AB437" i="4"/>
  <c r="AB392" i="4"/>
  <c r="AB270" i="4"/>
  <c r="AB238" i="4"/>
  <c r="AB184" i="4"/>
  <c r="AB174" i="4"/>
  <c r="AB164" i="4"/>
  <c r="AB160" i="4"/>
  <c r="AB129" i="4"/>
  <c r="AB71" i="4"/>
  <c r="AB67" i="4"/>
  <c r="AB43" i="4"/>
  <c r="AB2" i="4"/>
  <c r="AB469" i="4"/>
  <c r="AB405" i="4"/>
  <c r="AB33" i="4"/>
  <c r="AB8" i="4"/>
  <c r="AB444" i="4"/>
  <c r="AB434" i="4"/>
  <c r="AB273" i="4"/>
  <c r="AB259" i="4"/>
  <c r="AB157" i="4"/>
  <c r="AB136" i="4"/>
  <c r="AB130" i="4"/>
  <c r="AB79" i="4"/>
  <c r="AB342" i="4"/>
  <c r="AB104" i="4"/>
  <c r="AB100" i="4"/>
  <c r="AB64" i="4"/>
  <c r="AB23" i="4"/>
  <c r="AB4" i="4"/>
  <c r="AB420" i="4"/>
  <c r="AB399" i="4"/>
  <c r="AB395" i="4"/>
  <c r="AB373" i="4"/>
  <c r="AB307" i="4"/>
  <c r="AB241" i="4"/>
  <c r="AB216" i="4"/>
  <c r="AB212" i="4"/>
  <c r="AB206" i="4"/>
  <c r="AB202" i="4"/>
  <c r="AB161" i="4"/>
  <c r="AB108" i="4"/>
  <c r="AB83" i="4"/>
  <c r="AB72" i="4"/>
  <c r="AB68" i="4"/>
  <c r="AB54" i="4"/>
  <c r="AB19" i="4"/>
  <c r="AB15" i="4"/>
  <c r="AB364" i="4"/>
  <c r="AB333" i="4"/>
  <c r="AB480" i="4"/>
  <c r="AB472" i="4"/>
  <c r="AB466" i="4"/>
  <c r="AB331" i="4"/>
  <c r="AB327" i="4"/>
  <c r="AB301" i="4"/>
  <c r="AB297" i="4"/>
  <c r="AB293" i="4"/>
  <c r="AB280" i="4"/>
  <c r="AB252" i="4"/>
  <c r="AB245" i="4"/>
  <c r="AB235" i="4"/>
  <c r="AB210" i="4"/>
  <c r="AB196" i="4"/>
  <c r="AB112" i="4"/>
  <c r="AB61" i="4"/>
  <c r="AB44" i="4"/>
  <c r="AB435" i="4"/>
  <c r="AB393" i="4"/>
  <c r="AB360" i="4"/>
  <c r="AB320" i="4"/>
  <c r="AB271" i="4"/>
  <c r="AB239" i="4"/>
  <c r="AB383" i="4"/>
  <c r="AB300" i="4"/>
  <c r="AB296" i="4"/>
  <c r="AB292" i="4"/>
  <c r="AB177" i="4"/>
  <c r="AB146" i="4"/>
  <c r="AB12" i="4"/>
  <c r="AB476" i="4"/>
  <c r="AB412" i="4"/>
  <c r="AB330" i="4"/>
  <c r="AB244" i="4"/>
  <c r="AB234" i="4"/>
  <c r="AB468" i="4"/>
  <c r="AB436" i="4"/>
  <c r="AB402" i="4"/>
  <c r="AB275" i="4"/>
  <c r="AB243" i="4"/>
  <c r="AB148" i="4"/>
  <c r="AB14" i="4"/>
  <c r="AB459" i="4"/>
  <c r="AB365" i="4"/>
  <c r="AB334" i="4"/>
  <c r="AB322" i="4"/>
  <c r="AB276" i="4"/>
  <c r="AB266" i="4"/>
  <c r="AB188" i="4"/>
  <c r="AB180" i="4"/>
  <c r="AB133" i="4"/>
  <c r="AB36" i="4"/>
  <c r="AB467" i="4"/>
  <c r="AB371" i="4"/>
  <c r="AB207" i="4"/>
  <c r="AB175" i="4"/>
  <c r="AB147" i="4"/>
  <c r="AB127" i="4"/>
  <c r="AB98" i="4"/>
  <c r="AB62" i="4"/>
  <c r="AB34" i="4"/>
  <c r="AB10" i="4"/>
  <c r="AB450" i="4"/>
  <c r="AB380" i="4"/>
  <c r="AB359" i="4"/>
  <c r="AB332" i="4"/>
  <c r="AB220" i="4"/>
  <c r="AB463" i="4"/>
  <c r="AB456" i="4"/>
  <c r="AB424" i="4"/>
  <c r="AB389" i="4"/>
  <c r="AB377" i="4"/>
  <c r="AB346" i="4"/>
  <c r="AB304" i="4"/>
  <c r="AB263" i="4"/>
  <c r="AB231" i="4"/>
  <c r="AB199" i="4"/>
  <c r="AB171" i="4"/>
  <c r="AB143" i="4"/>
  <c r="AB140" i="4"/>
  <c r="AB115" i="4"/>
  <c r="AB94" i="4"/>
  <c r="AB58" i="4"/>
  <c r="AB30" i="4"/>
  <c r="AB445" i="4"/>
  <c r="F5" i="7" l="1"/>
  <c r="D7" i="7"/>
  <c r="D3" i="7"/>
  <c r="E3" i="7"/>
  <c r="D5" i="7"/>
  <c r="E7" i="7"/>
  <c r="G4" i="7"/>
  <c r="D4" i="7"/>
  <c r="G5" i="7"/>
  <c r="D6" i="7"/>
  <c r="G3" i="7"/>
  <c r="F6" i="7"/>
  <c r="E5" i="7"/>
  <c r="F3" i="7"/>
  <c r="G7" i="7"/>
  <c r="F7" i="7"/>
  <c r="F4" i="7"/>
  <c r="E6" i="7"/>
  <c r="G6" i="7"/>
  <c r="E4" i="7"/>
</calcChain>
</file>

<file path=xl/sharedStrings.xml><?xml version="1.0" encoding="utf-8"?>
<sst xmlns="http://schemas.openxmlformats.org/spreadsheetml/2006/main" count="27402" uniqueCount="4718">
  <si>
    <t xml:space="preserve">Start Date for Mobilisation </t>
  </si>
  <si>
    <t xml:space="preserve">End Date for Mobilisation </t>
  </si>
  <si>
    <t>Reach One on One (number of girls of each age group)</t>
  </si>
  <si>
    <t>Reach Group (number of girls of each age group)</t>
  </si>
  <si>
    <t>Reach Totals</t>
  </si>
  <si>
    <t>Referrals Issued (number of girls of each age group)</t>
  </si>
  <si>
    <t>Week</t>
  </si>
  <si>
    <t>Name of Mobilizer</t>
  </si>
  <si>
    <t>Region</t>
  </si>
  <si>
    <t>State</t>
  </si>
  <si>
    <t>LGA</t>
  </si>
  <si>
    <t>Ward</t>
  </si>
  <si>
    <t>Community</t>
  </si>
  <si>
    <t>Facility</t>
  </si>
  <si>
    <t>Type of Facility</t>
  </si>
  <si>
    <t>Start Date</t>
  </si>
  <si>
    <t>Day</t>
  </si>
  <si>
    <t>Month</t>
  </si>
  <si>
    <t>Year</t>
  </si>
  <si>
    <t>Date Calculation</t>
  </si>
  <si>
    <t>End Date</t>
  </si>
  <si>
    <t>Total Reached</t>
  </si>
  <si>
    <t>Total Referred</t>
  </si>
  <si>
    <t xml:space="preserve">Total </t>
  </si>
  <si>
    <t>Week 1</t>
  </si>
  <si>
    <t>Usman Nana Aisha</t>
  </si>
  <si>
    <t>Northern</t>
  </si>
  <si>
    <t>Abuja Federal Capital Territory</t>
  </si>
  <si>
    <t>AMAC</t>
  </si>
  <si>
    <t>Karu</t>
  </si>
  <si>
    <t>Angwan Hausawa</t>
  </si>
  <si>
    <t>Karu PHC</t>
  </si>
  <si>
    <t>Cluster +</t>
  </si>
  <si>
    <t>14/5/2018</t>
  </si>
  <si>
    <t>Abelowo Christiana</t>
  </si>
  <si>
    <t>Week 2</t>
  </si>
  <si>
    <t>21/5/2018</t>
  </si>
  <si>
    <t>Juliet Josph</t>
  </si>
  <si>
    <t>Orozo</t>
  </si>
  <si>
    <t>Gidan Mangoro CHC</t>
  </si>
  <si>
    <t>23/5/2018</t>
  </si>
  <si>
    <t>Ruth Joseph</t>
  </si>
  <si>
    <t>Juliet Joseph</t>
  </si>
  <si>
    <t>26/5/2018</t>
  </si>
  <si>
    <t>Week 3</t>
  </si>
  <si>
    <t>28/5/2018</t>
  </si>
  <si>
    <t>Week 4</t>
  </si>
  <si>
    <t>Angwan Tivi</t>
  </si>
  <si>
    <t>Week 5</t>
  </si>
  <si>
    <t>Karu Aboutour</t>
  </si>
  <si>
    <t>16/6/2018</t>
  </si>
  <si>
    <t>Week 6</t>
  </si>
  <si>
    <t>Angwan Koro</t>
  </si>
  <si>
    <t>18/6/2018</t>
  </si>
  <si>
    <t>23/6/2018</t>
  </si>
  <si>
    <t>BABA MEMUNAT</t>
  </si>
  <si>
    <t xml:space="preserve">Week 7 </t>
  </si>
  <si>
    <t>25/6/2018</t>
  </si>
  <si>
    <t>30/6/2018</t>
  </si>
  <si>
    <t>Week 8</t>
  </si>
  <si>
    <t>Week 9</t>
  </si>
  <si>
    <t>KARU</t>
  </si>
  <si>
    <t>Ktatanpe</t>
  </si>
  <si>
    <t>14/7/2018</t>
  </si>
  <si>
    <t xml:space="preserve">week 9 </t>
  </si>
  <si>
    <t xml:space="preserve">Week 10 </t>
  </si>
  <si>
    <t>16/7/2018</t>
  </si>
  <si>
    <t>21/7/2018</t>
  </si>
  <si>
    <t>Week 11</t>
  </si>
  <si>
    <t>Karu CourtRoad</t>
  </si>
  <si>
    <t>23/7/2018</t>
  </si>
  <si>
    <t>31/7/2018</t>
  </si>
  <si>
    <t>SOLOMON MERCY</t>
  </si>
  <si>
    <t>KURUDU</t>
  </si>
  <si>
    <t>Kurudu</t>
  </si>
  <si>
    <t>Kurudu PHC</t>
  </si>
  <si>
    <t>25/7/2018</t>
  </si>
  <si>
    <t>30/7/2018</t>
  </si>
  <si>
    <t>HAPPINESS SAMANIYA</t>
  </si>
  <si>
    <t>HELEN SAMANIYA</t>
  </si>
  <si>
    <t>MWAZA BLESSING</t>
  </si>
  <si>
    <t>Week 12</t>
  </si>
  <si>
    <t>Karu Abbatoir</t>
  </si>
  <si>
    <t>KARU PHC</t>
  </si>
  <si>
    <t>Week 13</t>
  </si>
  <si>
    <t>Karu Market</t>
  </si>
  <si>
    <t>13/8/2018</t>
  </si>
  <si>
    <t>18/8/2018</t>
  </si>
  <si>
    <t>Week 14</t>
  </si>
  <si>
    <t>20/8/2018</t>
  </si>
  <si>
    <t>25/8/2018</t>
  </si>
  <si>
    <t>Week 15</t>
  </si>
  <si>
    <t>Karu City College</t>
  </si>
  <si>
    <t>27/8/2018</t>
  </si>
  <si>
    <t>31/8/2018</t>
  </si>
  <si>
    <t>Week 16</t>
  </si>
  <si>
    <t>DORCAS MANNASEY</t>
  </si>
  <si>
    <t>Week 17</t>
  </si>
  <si>
    <t>15/9/2018</t>
  </si>
  <si>
    <t>Week 18</t>
  </si>
  <si>
    <t>17/9/2018</t>
  </si>
  <si>
    <t>22/9/2018</t>
  </si>
  <si>
    <t xml:space="preserve">Week 18 </t>
  </si>
  <si>
    <t>Week 19</t>
  </si>
  <si>
    <t xml:space="preserve">DORCAS MANNASEY </t>
  </si>
  <si>
    <t xml:space="preserve">Week 19 </t>
  </si>
  <si>
    <t>Week  20</t>
  </si>
  <si>
    <t>Week 20</t>
  </si>
  <si>
    <t>Week 21</t>
  </si>
  <si>
    <t>Week 22</t>
  </si>
  <si>
    <t>week 23</t>
  </si>
  <si>
    <t>week 24</t>
  </si>
  <si>
    <t>Date</t>
  </si>
  <si>
    <t>Name</t>
  </si>
  <si>
    <t>ID #</t>
  </si>
  <si>
    <t>Age</t>
  </si>
  <si>
    <t>Phone #</t>
  </si>
  <si>
    <t>Marital Status</t>
  </si>
  <si>
    <t># of Children</t>
  </si>
  <si>
    <t>Heard</t>
  </si>
  <si>
    <t>Other Heard</t>
  </si>
  <si>
    <t>Visit Reason</t>
  </si>
  <si>
    <t>Mobilized How?</t>
  </si>
  <si>
    <t>Last Schooling</t>
  </si>
  <si>
    <t>Last School # SSS/JSS</t>
  </si>
  <si>
    <t>week 1</t>
  </si>
  <si>
    <t>17/05/2018</t>
  </si>
  <si>
    <t>SAMATU RABIU</t>
  </si>
  <si>
    <t>FC/AM/KA/SA/ZA/02</t>
  </si>
  <si>
    <t>Single</t>
  </si>
  <si>
    <t>IPC/Mobilizer</t>
  </si>
  <si>
    <t>Walk-in Counseling</t>
  </si>
  <si>
    <t>1 to 1</t>
  </si>
  <si>
    <t>SSS</t>
  </si>
  <si>
    <t>18/5/2018</t>
  </si>
  <si>
    <t>MARYANN ISAAK</t>
  </si>
  <si>
    <t>FC/AM/KA/MA/HA/04</t>
  </si>
  <si>
    <t>NIL</t>
  </si>
  <si>
    <t>AISHA IBRAHIM</t>
  </si>
  <si>
    <t>FC/AM/KA/AI/SA/01</t>
  </si>
  <si>
    <t>BLESSING MUSA</t>
  </si>
  <si>
    <t>FC/AM/KA/BL/MA/02</t>
  </si>
  <si>
    <t>FATIMA GIMBA</t>
  </si>
  <si>
    <t>FC/AM/KA/FA/BI/03</t>
  </si>
  <si>
    <t>SULIAT ADEDOKUN</t>
  </si>
  <si>
    <t>FC/AM/KA/SU/SA/05</t>
  </si>
  <si>
    <t>REJOICE MAIKAGUWA</t>
  </si>
  <si>
    <t>FC/AM/KA/RE/JO/02</t>
  </si>
  <si>
    <t>BLESSING JOHN</t>
  </si>
  <si>
    <t>FC/AM/KA/BL/HA/02</t>
  </si>
  <si>
    <t>HAFISAT IBRAHIM</t>
  </si>
  <si>
    <t>FC/AM/KA/HA/MA/02</t>
  </si>
  <si>
    <t>BLESSING FADAWA</t>
  </si>
  <si>
    <t>FC/AM/KA/BL/GA/04</t>
  </si>
  <si>
    <t>BLESSING MARK</t>
  </si>
  <si>
    <t>FC/AM/KA/BL/FA/03</t>
  </si>
  <si>
    <t>19/5/2018</t>
  </si>
  <si>
    <t>HAUWA IBRAHIM</t>
  </si>
  <si>
    <t>FC/AM/KA/HA/KA/04</t>
  </si>
  <si>
    <t>LLH Class</t>
  </si>
  <si>
    <t>JSS</t>
  </si>
  <si>
    <t>ABASIYA UMAR</t>
  </si>
  <si>
    <t>FC/AM/KA/AB/ZU/03</t>
  </si>
  <si>
    <t>IKLIMA YUSUF</t>
  </si>
  <si>
    <t>FC/AM/KA/IK/LA/03</t>
  </si>
  <si>
    <t>HADIZA ZAKARI</t>
  </si>
  <si>
    <t>FC/AM/KA/HA/AS/02</t>
  </si>
  <si>
    <t>Peer/Friend</t>
  </si>
  <si>
    <t>ASIYAT SHAIBU</t>
  </si>
  <si>
    <t>FC/AM/KA/AS/MA/03</t>
  </si>
  <si>
    <t>FARIDA ISMAILA</t>
  </si>
  <si>
    <t>FC/AM/KA/FA/ZA/01</t>
  </si>
  <si>
    <t>GRACE OBEDIAH</t>
  </si>
  <si>
    <t>FC/AM/KA/GR/TB/01</t>
  </si>
  <si>
    <t xml:space="preserve">AGATHA VICTOR </t>
  </si>
  <si>
    <t>FC/AM/KA/AG/ME/04</t>
  </si>
  <si>
    <t>24/5/2018</t>
  </si>
  <si>
    <t>HAVIATU USMAN</t>
  </si>
  <si>
    <t>FC/AM/KA/HA/MA/05</t>
  </si>
  <si>
    <t>HAJARA MUHAMMED</t>
  </si>
  <si>
    <t>FC/AM/KA/HA/RA/03</t>
  </si>
  <si>
    <t>AISHA MUHAMMED</t>
  </si>
  <si>
    <t>FC/AM/KA/AI/AI/02</t>
  </si>
  <si>
    <t>Group</t>
  </si>
  <si>
    <t>MAIMUNA MOHAMMED</t>
  </si>
  <si>
    <t>FC/AM/KA/MA/HA/01</t>
  </si>
  <si>
    <t>AMINA SALISU</t>
  </si>
  <si>
    <t>FC/AM/KA/AM/HA/02</t>
  </si>
  <si>
    <t>MARYAM IBRAHIM</t>
  </si>
  <si>
    <t>FC/AM/KA/MA/AM/02</t>
  </si>
  <si>
    <t>FC/AM/KA/BL/AS/05</t>
  </si>
  <si>
    <t>FC/AM/KA/BL/MA/01</t>
  </si>
  <si>
    <t>REJOICE MAIKASUWA</t>
  </si>
  <si>
    <t>FC/AM/KA/RE/GA/05</t>
  </si>
  <si>
    <t xml:space="preserve"> NANA HAWA MUHAMMED</t>
  </si>
  <si>
    <t>FC/AM/KA/NA/AI/01</t>
  </si>
  <si>
    <t>RUKAYAT HUSSEINI</t>
  </si>
  <si>
    <t>FC/AM/KA/RU/HA/01</t>
  </si>
  <si>
    <t xml:space="preserve">FIRDUSI AIWAL </t>
  </si>
  <si>
    <t>FC/AM/KA/FI/ZA/02</t>
  </si>
  <si>
    <t>NAFISATU USMAN O</t>
  </si>
  <si>
    <t>FC/AM/KA/NA/MA/01</t>
  </si>
  <si>
    <t>NANA FIRDAUSI YA'U</t>
  </si>
  <si>
    <t>FC/AM/KA/NA/HA/03</t>
  </si>
  <si>
    <t>KHADIJA ABUBAKAR</t>
  </si>
  <si>
    <t>FC/AM/KA/KH/MA/05</t>
  </si>
  <si>
    <t>OROZO</t>
  </si>
  <si>
    <t>Gidan Mangoro</t>
  </si>
  <si>
    <t>Gidan Mangoro PHC</t>
  </si>
  <si>
    <t>JULIET JOSEPH APABWAJE</t>
  </si>
  <si>
    <t>FC/AM/GI/JU/MA/01</t>
  </si>
  <si>
    <t>Higher</t>
  </si>
  <si>
    <t xml:space="preserve">RUTH JOSEPH </t>
  </si>
  <si>
    <t>FC/AM/GI/RU/ON/04</t>
  </si>
  <si>
    <t>AISHA YUNUSA</t>
  </si>
  <si>
    <t>FC/AM/GI/AI/SA/03</t>
  </si>
  <si>
    <t>Other</t>
  </si>
  <si>
    <t>Neighbor</t>
  </si>
  <si>
    <t>Primary</t>
  </si>
  <si>
    <t>JOY AKPANABASI</t>
  </si>
  <si>
    <t>FC/AM/GI/JO/EK/05</t>
  </si>
  <si>
    <t xml:space="preserve">MARY SABU </t>
  </si>
  <si>
    <t>FC/AM/GI/MA/GA/01</t>
  </si>
  <si>
    <t>WINNING HABAKKUK</t>
  </si>
  <si>
    <t>FC/AM/GI/WI/GI/01</t>
  </si>
  <si>
    <t xml:space="preserve">NAOMI ROBO </t>
  </si>
  <si>
    <t>FC/AM/GI/NA/GR/03</t>
  </si>
  <si>
    <t>LOVELYN HASSAN</t>
  </si>
  <si>
    <t>FC/AM/GI/LO/NA/01</t>
  </si>
  <si>
    <t>Mom</t>
  </si>
  <si>
    <t xml:space="preserve">BELIKISU YUNUSA </t>
  </si>
  <si>
    <t>FC/AM/GI/BE/ZA/03</t>
  </si>
  <si>
    <t>FAITH NWASA</t>
  </si>
  <si>
    <t>FC/AM/GI/FA/JO/02</t>
  </si>
  <si>
    <t>GODYA CHIDAWA</t>
  </si>
  <si>
    <t>FC/AM/GI/GO/JU/05</t>
  </si>
  <si>
    <t xml:space="preserve">LOVELYN REUBEN </t>
  </si>
  <si>
    <t>FC/AM/GI/LO/RO/02</t>
  </si>
  <si>
    <t>FAVOUR NWASA</t>
  </si>
  <si>
    <t xml:space="preserve"> REGINA USHIE</t>
  </si>
  <si>
    <t>FC/AM/GI/RE/AL/03</t>
  </si>
  <si>
    <t xml:space="preserve"> SARAH DANLADI</t>
  </si>
  <si>
    <t>FC/AM/GI/SA/BE/02</t>
  </si>
  <si>
    <t>Kpeyegi</t>
  </si>
  <si>
    <t xml:space="preserve">MARY ALLAHYAYI </t>
  </si>
  <si>
    <t>FC/AM/GI/MA/KE/04</t>
  </si>
  <si>
    <t xml:space="preserve">ESTHER MUSA </t>
  </si>
  <si>
    <t>FC/AM/GI/ES/AS/04</t>
  </si>
  <si>
    <t>JUSTINA DANLADI</t>
  </si>
  <si>
    <t>FC/AM/GI/JU/LA/03</t>
  </si>
  <si>
    <t>PROMISE SUNDAY</t>
  </si>
  <si>
    <t>FC/AM/GI/PR/HE/01</t>
  </si>
  <si>
    <t>Provider</t>
  </si>
  <si>
    <t xml:space="preserve">PATCIENCE GODWIN </t>
  </si>
  <si>
    <t>FC/AM/GI/PA/CI/03</t>
  </si>
  <si>
    <t>Gbaana</t>
  </si>
  <si>
    <t xml:space="preserve">PATIENCE SUNDAY </t>
  </si>
  <si>
    <t>FC/AM/GI/PA/GH/04</t>
  </si>
  <si>
    <t xml:space="preserve">JENNIFAR ALLAHYAYI </t>
  </si>
  <si>
    <t>FC/AM/GI/JE/SA/03</t>
  </si>
  <si>
    <t>SHUKURIYA SALISU</t>
  </si>
  <si>
    <t>FC/AM/GI/SH/SA/06</t>
  </si>
  <si>
    <t xml:space="preserve">ROKIBATH DUROSIMI </t>
  </si>
  <si>
    <t>FC/AM/GI/RO/SA/04</t>
  </si>
  <si>
    <t xml:space="preserve">FAITH AKPANABASI </t>
  </si>
  <si>
    <t>FC/AM/GI/FA/EK/07</t>
  </si>
  <si>
    <t xml:space="preserve"> PRINCESS PATRICK</t>
  </si>
  <si>
    <t>FC/AM/GI/PR/BL/01</t>
  </si>
  <si>
    <t>MIRACLE ANYAWU</t>
  </si>
  <si>
    <t>FC/AM/GI/MI/JU/01</t>
  </si>
  <si>
    <t>BLESSING UMAR</t>
  </si>
  <si>
    <t>FC/AM/GI/BL/AG/01</t>
  </si>
  <si>
    <t>NUSAIBA KABIRU</t>
  </si>
  <si>
    <t>FC/AM/GI/NU/HA/01</t>
  </si>
  <si>
    <t xml:space="preserve">FAVOUR ANTHONY </t>
  </si>
  <si>
    <t>FC/AM/GI/FA/ES/01</t>
  </si>
  <si>
    <t xml:space="preserve">ELIZABETH ROBERT </t>
  </si>
  <si>
    <t>FC/AM/GI/EL/JO/01</t>
  </si>
  <si>
    <t xml:space="preserve">JANET YAHAYA </t>
  </si>
  <si>
    <t>FC/AM/GI/JA/GO/03</t>
  </si>
  <si>
    <t>FAVOUR INNOCENT</t>
  </si>
  <si>
    <t>FC/AM/GI/FA/CH/05</t>
  </si>
  <si>
    <t>ROSEMARY HABAKKUK</t>
  </si>
  <si>
    <t>FC/AM/GI/RO/AB/02</t>
  </si>
  <si>
    <t>FAVOUR OLATAYO</t>
  </si>
  <si>
    <t>FC/AM/GI/FA/MA/01</t>
  </si>
  <si>
    <t>Angwan Kasa</t>
  </si>
  <si>
    <t>JESSICA IBUNDU</t>
  </si>
  <si>
    <t>FC/AM/GI/JE/BE/08</t>
  </si>
  <si>
    <t xml:space="preserve">GLADYIS DANLAMI </t>
  </si>
  <si>
    <t>FC/AM/GI/GL/LA/02</t>
  </si>
  <si>
    <t>HAFIZA NUHU</t>
  </si>
  <si>
    <t>FC/AM/GI/HA/FA/01</t>
  </si>
  <si>
    <t>None</t>
  </si>
  <si>
    <t>PHILOMINA JIHGIH</t>
  </si>
  <si>
    <t>FC/AM/GI/PH/PA/01</t>
  </si>
  <si>
    <t>HAUWA RABIU</t>
  </si>
  <si>
    <t>FC/AM/KA/HA/AI/01</t>
  </si>
  <si>
    <t>Married</t>
  </si>
  <si>
    <t xml:space="preserve">FATIMA ABUBAKAR </t>
  </si>
  <si>
    <t>FC/AM/KA/FA/AI/03</t>
  </si>
  <si>
    <t>FAITH YARO</t>
  </si>
  <si>
    <t>FC/AM/KA/FA/YE/03</t>
  </si>
  <si>
    <t>HELEN YARO</t>
  </si>
  <si>
    <t>FC/AM/KA/HE/YE/02</t>
  </si>
  <si>
    <t>GRACE ZAKKA</t>
  </si>
  <si>
    <t>FC/AM/KA/GR/JO/03</t>
  </si>
  <si>
    <t>mom</t>
  </si>
  <si>
    <t>ZUWAIRA ZAKARI</t>
  </si>
  <si>
    <t>FC/AM/KA/ZU/HA/01</t>
  </si>
  <si>
    <t xml:space="preserve">AISHA YAHAYA </t>
  </si>
  <si>
    <t>FC/AM/KA/AI/HA/01</t>
  </si>
  <si>
    <t>GODIYA YERO</t>
  </si>
  <si>
    <t>FC/AM/KA/GO/JU/05</t>
  </si>
  <si>
    <t>MAIMUNA SAIDU</t>
  </si>
  <si>
    <t>FC/AM/KA/MA/AI/01</t>
  </si>
  <si>
    <t xml:space="preserve">SUHAILAT MAHMUD </t>
  </si>
  <si>
    <t>FC/AM/KA/SU/MA/01</t>
  </si>
  <si>
    <t xml:space="preserve">LADI YOHANNA </t>
  </si>
  <si>
    <t>FC/AM/KA/LA/SA/06</t>
  </si>
  <si>
    <t xml:space="preserve">REJOICE EMMANUEL </t>
  </si>
  <si>
    <t>FC/AM/KA/RE/AB/01</t>
  </si>
  <si>
    <t xml:space="preserve">BRIDGET JOSEPH AKPAN </t>
  </si>
  <si>
    <t>FC/AM/KA/BR/BL/01</t>
  </si>
  <si>
    <t>ZARA'U SALEH</t>
  </si>
  <si>
    <t>FC/AM/KA/ZA/AI/01</t>
  </si>
  <si>
    <t>SALAMATU ABDULLAHI</t>
  </si>
  <si>
    <t>FC/AM/KA/SA/HA/02</t>
  </si>
  <si>
    <t>SALAMATU JIBRIL</t>
  </si>
  <si>
    <t>FC/AM/KA/SA/AM/01</t>
  </si>
  <si>
    <t xml:space="preserve">HUSSAINA YAHUZA </t>
  </si>
  <si>
    <t>FC/AM/KA/HU/KE/07</t>
  </si>
  <si>
    <t>HAJARAT SANI</t>
  </si>
  <si>
    <t>FC/AM/KA/HA/ZA/07</t>
  </si>
  <si>
    <t xml:space="preserve">HAJARA ABUBAKAR </t>
  </si>
  <si>
    <t>FC/AM/KA/HA/FA/01</t>
  </si>
  <si>
    <t>MONICA EMMANUEL</t>
  </si>
  <si>
    <t>FC/AM/KA/MO/AS/03</t>
  </si>
  <si>
    <t>AISHA SANI</t>
  </si>
  <si>
    <t>FC/AM/KA/AI/HA/04</t>
  </si>
  <si>
    <t>ZAINAB UMAR</t>
  </si>
  <si>
    <t>FC/AM/KA/ZA/HA/03</t>
  </si>
  <si>
    <t>ODINAKA INNOCENT</t>
  </si>
  <si>
    <t>FC/AM/KA/OD/JU/03</t>
  </si>
  <si>
    <t>SHAFA'ATU SANI</t>
  </si>
  <si>
    <t>FC/AM/KA/SH/JO/03</t>
  </si>
  <si>
    <t>CHIGOZIE EZE</t>
  </si>
  <si>
    <t>FC/AM/KA/CH/BR/02</t>
  </si>
  <si>
    <t>DAMILOLA JOLUMO</t>
  </si>
  <si>
    <t>FC/AM/KA/DA/FA/02</t>
  </si>
  <si>
    <t>BENITA IJEOMA EZE</t>
  </si>
  <si>
    <t>FC/AM/KA/BE/GR/03</t>
  </si>
  <si>
    <t>PATIENCE ALOME</t>
  </si>
  <si>
    <t>FC/AM/KA/PA/RU/04</t>
  </si>
  <si>
    <t xml:space="preserve">FAITH PASSION MICHAEL </t>
  </si>
  <si>
    <t>FC/AM/KA/FA/JO/01</t>
  </si>
  <si>
    <t>ZUWAIRA JIBRIN</t>
  </si>
  <si>
    <t>FC/AM/KA/ZU/ZA/01</t>
  </si>
  <si>
    <t>9/6/201 8</t>
  </si>
  <si>
    <t xml:space="preserve"> EUNICE BULUS .S.</t>
  </si>
  <si>
    <t>FC/AM/GI/EU/AS/03</t>
  </si>
  <si>
    <t>Sister</t>
  </si>
  <si>
    <t xml:space="preserve">CATHERINE AMADI </t>
  </si>
  <si>
    <t>FC/AM/GI/CH/BI/01</t>
  </si>
  <si>
    <t>ESTHER BIUTRUS</t>
  </si>
  <si>
    <t>FC/AM/GI/ES/AS/03</t>
  </si>
  <si>
    <t xml:space="preserve">FAITH NWASA </t>
  </si>
  <si>
    <t xml:space="preserve">Week 5 </t>
  </si>
  <si>
    <t>HASIA LAWAL</t>
  </si>
  <si>
    <t>FC/AM/KA/HA/SU/01</t>
  </si>
  <si>
    <t>FAITH CHIBUEZE</t>
  </si>
  <si>
    <t>FC/AM/KA/FA/JO/05</t>
  </si>
  <si>
    <t>FELICIA MOREMA</t>
  </si>
  <si>
    <t>FC/AM/KA/FE/SA/03</t>
  </si>
  <si>
    <t>AMAKA ISIKE</t>
  </si>
  <si>
    <t>FC/AM/KA/AM/CH/04</t>
  </si>
  <si>
    <t>HANNAH STANLEY</t>
  </si>
  <si>
    <t>FC/AM/KA/HA/BE/02</t>
  </si>
  <si>
    <t>JOY PETER</t>
  </si>
  <si>
    <t>FC/AM/KA/JO/EA/02</t>
  </si>
  <si>
    <t>OGECHI EZE</t>
  </si>
  <si>
    <t>FC/AM/KA/OG/MA/01</t>
  </si>
  <si>
    <t>KHADIJAT ABU</t>
  </si>
  <si>
    <t>FC/AM/KA/KH/RA/06</t>
  </si>
  <si>
    <t>SA'LD SAMIYA YAKUBU</t>
  </si>
  <si>
    <t>FC/AM/KA/SA/HA/01</t>
  </si>
  <si>
    <t>FAITH ISHAYA</t>
  </si>
  <si>
    <t>FC/AM/KA/FA/CE/01</t>
  </si>
  <si>
    <t>FAUSTINA ONUH</t>
  </si>
  <si>
    <t>FC/AM/KA/FA/ED/02</t>
  </si>
  <si>
    <t>BLESSING ADAMU</t>
  </si>
  <si>
    <t>FC/AM/KA/BL/RH/05</t>
  </si>
  <si>
    <t>HASSANA SALEH</t>
  </si>
  <si>
    <t>FC/AM/KA/HA/TA/07</t>
  </si>
  <si>
    <t>NAOMI YARO</t>
  </si>
  <si>
    <t>FC/AM/KA/NA/YE/04</t>
  </si>
  <si>
    <t xml:space="preserve">PEACE FAITH YARO </t>
  </si>
  <si>
    <t>FC/AM/KA/PE/FA/01</t>
  </si>
  <si>
    <t>QUEEN EZEKIEL</t>
  </si>
  <si>
    <t>FC/AM/KA/QU/JU/02</t>
  </si>
  <si>
    <t>EDNA ERHUANGA</t>
  </si>
  <si>
    <t>FC/AM/KA/ED/BI/07</t>
  </si>
  <si>
    <t>FAVOUR SAMUEL</t>
  </si>
  <si>
    <t>FC/AM/KA/FA/RE/04</t>
  </si>
  <si>
    <t xml:space="preserve">BLESSING AGAGA </t>
  </si>
  <si>
    <t>FC/AM/KA/BL/GR/04</t>
  </si>
  <si>
    <t>PRINCESS SAMUEL</t>
  </si>
  <si>
    <t>FC/AM/KA/PR/RE/05</t>
  </si>
  <si>
    <t xml:space="preserve">FATIMA SAI'D YAKUBU </t>
  </si>
  <si>
    <t>FC/AM/KA/FA/HA/02</t>
  </si>
  <si>
    <t>week 7</t>
  </si>
  <si>
    <t>MARYAM UMAR</t>
  </si>
  <si>
    <t>FC/AM/KA/MA/ZA/03</t>
  </si>
  <si>
    <t>AISHA HAJARA ADAMU</t>
  </si>
  <si>
    <t>FC/AM/KA/AI/FA/01</t>
  </si>
  <si>
    <t>JAMILA SULEMAN</t>
  </si>
  <si>
    <t>FC/AM/KA/JA/FA/01</t>
  </si>
  <si>
    <t>GRACE MARK</t>
  </si>
  <si>
    <t>FC/AM/KA/GR/MA/06</t>
  </si>
  <si>
    <t>HABIBA ALIYU</t>
  </si>
  <si>
    <t>FC/AM/KA/HA/RA/10</t>
  </si>
  <si>
    <t>AISHA ALHASSAN</t>
  </si>
  <si>
    <t>FC/AM/KA/AI/SA/03</t>
  </si>
  <si>
    <t>OGECHI UGWU</t>
  </si>
  <si>
    <t>FC/AM/KA/OG/JU/06</t>
  </si>
  <si>
    <t>BISOLA OLATUNBOSUN</t>
  </si>
  <si>
    <t>FC/AM/KA/BI/OL/01</t>
  </si>
  <si>
    <t>MARIAM HASSAN</t>
  </si>
  <si>
    <t>FC/AM/KA/MA/HA/02</t>
  </si>
  <si>
    <t>RAMLAT ALIYU</t>
  </si>
  <si>
    <t>FC/AM/KA/RA/RA/06</t>
  </si>
  <si>
    <t xml:space="preserve">TEMITOPE OLA </t>
  </si>
  <si>
    <t>FC/AM/KA/TE/FU/01</t>
  </si>
  <si>
    <t>NAOMI LABARA</t>
  </si>
  <si>
    <t>FC/AM/KA/NA/CE/02</t>
  </si>
  <si>
    <t>DEBORAH THOMAS</t>
  </si>
  <si>
    <t>FC/AM/KA/DE/AG/03</t>
  </si>
  <si>
    <t>AMINA KOKI</t>
  </si>
  <si>
    <t>FC/AM/KA/AM/LA/03</t>
  </si>
  <si>
    <t xml:space="preserve">BILIKISU HAMIS </t>
  </si>
  <si>
    <t>FC/AM/KA/BI/SA/03</t>
  </si>
  <si>
    <t>karu PHC</t>
  </si>
  <si>
    <t>KARIMA KOKI</t>
  </si>
  <si>
    <t>FC/AM/KA/KA/OK/01</t>
  </si>
  <si>
    <t>FAITH UMAR</t>
  </si>
  <si>
    <t>FC/AM/KA/FA/OK/01</t>
  </si>
  <si>
    <t>CASSANDRA IDOKO</t>
  </si>
  <si>
    <t>FC/AM/KA/CA/MA/03</t>
  </si>
  <si>
    <t>EUNICE PHILEMON</t>
  </si>
  <si>
    <t>FC/AM/KA/EU/ME/01</t>
  </si>
  <si>
    <t>IDRIS ZULAIHAT</t>
  </si>
  <si>
    <t>FC/AM/KA/ZU/HA/02</t>
  </si>
  <si>
    <t>IDRIS HUSSENA</t>
  </si>
  <si>
    <t>FC/AM/KA/HU/HA/02</t>
  </si>
  <si>
    <t>IDRIS HASSANA</t>
  </si>
  <si>
    <t>FC/AM/KA/HA/HA/02</t>
  </si>
  <si>
    <t>ALHASSAN FATIMA</t>
  </si>
  <si>
    <t>FC/AM/KA/FA/SA/02</t>
  </si>
  <si>
    <t>SIMPA ZULEIHAT</t>
  </si>
  <si>
    <t>FC/AM/KA/ZU/HA/03</t>
  </si>
  <si>
    <t>SAMSON .S. GRACE</t>
  </si>
  <si>
    <t>FC/AM/KA/GR/SH/01</t>
  </si>
  <si>
    <t>BLESSING PATROBAS</t>
  </si>
  <si>
    <t>FC/AM/KA/BL/ES/01</t>
  </si>
  <si>
    <t>DAVOU KANGYANG</t>
  </si>
  <si>
    <t>FC/AM/KA/KA/RE/03</t>
  </si>
  <si>
    <t>ISAH AISHA</t>
  </si>
  <si>
    <t>IBRAHIM MARIAM</t>
  </si>
  <si>
    <t>OLUSEGUN TOSIN</t>
  </si>
  <si>
    <t>FC/AM/KA/TO/VI/03</t>
  </si>
  <si>
    <t>IFEANYI DORATHY</t>
  </si>
  <si>
    <t>FC/AM/KA/DO/IF/01</t>
  </si>
  <si>
    <t>MOM</t>
  </si>
  <si>
    <t>EVELYN SAMSON</t>
  </si>
  <si>
    <t>FC/AM/KA/EV/HA/01</t>
  </si>
  <si>
    <t>ATUEGWU PRECIOUS</t>
  </si>
  <si>
    <t>FC/AM/KA/PR/AU/03</t>
  </si>
  <si>
    <t>HODO ANGELA</t>
  </si>
  <si>
    <t>FC/AM/KA/AN/JO/01</t>
  </si>
  <si>
    <t>ADAMU BLESSING</t>
  </si>
  <si>
    <t>Week 10</t>
  </si>
  <si>
    <t>18/7/2018</t>
  </si>
  <si>
    <t>SAVIOUR JONATHAN</t>
  </si>
  <si>
    <t>FC/AM/KA/SA/PA/01</t>
  </si>
  <si>
    <t>FATIMA ABDULOKSOLO</t>
  </si>
  <si>
    <t>FC/AM/KA/FA/NA/01</t>
  </si>
  <si>
    <t>VICTORIA MICHEAL</t>
  </si>
  <si>
    <t>FC/AM/KA/VI/LA/03</t>
  </si>
  <si>
    <t>19/7/2018</t>
  </si>
  <si>
    <t>RUKAYA HAMZA</t>
  </si>
  <si>
    <t>FC/AM/KA/RU/JU/05</t>
  </si>
  <si>
    <t>SAIDIA ALI</t>
  </si>
  <si>
    <t>FC/AM/KA/SA/AM/03</t>
  </si>
  <si>
    <t>SASIA ALIYU</t>
  </si>
  <si>
    <t>FC/AM/KA/SA/SA/03</t>
  </si>
  <si>
    <t>20/7/2018</t>
  </si>
  <si>
    <t>FARUDA IDRIS</t>
  </si>
  <si>
    <t>FC/AM/KA/FA/SA/03</t>
  </si>
  <si>
    <t>ZAINAB IBRAHIM</t>
  </si>
  <si>
    <t>FC/AM/KA/ZA/FA/01</t>
  </si>
  <si>
    <t>SUMAYYA HARUNA</t>
  </si>
  <si>
    <t>FC/AM/KA/SU/SU/03</t>
  </si>
  <si>
    <t>HASSANA ADAMU</t>
  </si>
  <si>
    <t>FC/AM/KA/HA/KA/03</t>
  </si>
  <si>
    <t>ROSEMARY OKORO</t>
  </si>
  <si>
    <t>FC/AM/KA/RO/ME/03</t>
  </si>
  <si>
    <t>ADOYI JACINTA</t>
  </si>
  <si>
    <t>FC/AM/KA/JA/AN/02</t>
  </si>
  <si>
    <t>MARYAM HABIB</t>
  </si>
  <si>
    <t>FC/AM/KA/MA/ZU/03</t>
  </si>
  <si>
    <t>VICTORIA EKINGO</t>
  </si>
  <si>
    <t>FC/AM/KA/VI/CE/02</t>
  </si>
  <si>
    <t>SUNDAY FAVOUR</t>
  </si>
  <si>
    <t>FC/AM/KA/FA/BL/02</t>
  </si>
  <si>
    <t>JIMOH KHADIJAT</t>
  </si>
  <si>
    <t>FC/AM/KA/KH/AI/05</t>
  </si>
  <si>
    <t>LAWRENCE MERCY</t>
  </si>
  <si>
    <t>FC/AM/KA/ME/OB/01</t>
  </si>
  <si>
    <t>JIMOH FATIMAH</t>
  </si>
  <si>
    <t>FC/AM/KA/FA/AI/04</t>
  </si>
  <si>
    <t>OGAH EMMANUELLA</t>
  </si>
  <si>
    <t>FC/AM/KA/EM/PH/02</t>
  </si>
  <si>
    <t>ALI HADIZA</t>
  </si>
  <si>
    <t>FC/AM/KA/HA/AM/03</t>
  </si>
  <si>
    <t>JULIUS GRACE</t>
  </si>
  <si>
    <t>FC/AM/KA/GR/ES/02</t>
  </si>
  <si>
    <t>JENNIFER BAWA</t>
  </si>
  <si>
    <t>FC/AM/KA/JE/RU/01</t>
  </si>
  <si>
    <t>JOHN SUSAN</t>
  </si>
  <si>
    <t>FC/AM/KA/SU/PA/03</t>
  </si>
  <si>
    <t>26/7/2018</t>
  </si>
  <si>
    <t>RAKIYA SANI</t>
  </si>
  <si>
    <t>FC/AM/KA/RA/ZU/01</t>
  </si>
  <si>
    <t>PENINNAH LATOMA</t>
  </si>
  <si>
    <t>FC/AM/KA/PE/TI/04</t>
  </si>
  <si>
    <t>PEACE JOSEPH</t>
  </si>
  <si>
    <t>FC/AM/KA/PE/ME/06</t>
  </si>
  <si>
    <t>ZINATU SAIDU</t>
  </si>
  <si>
    <t>FC/AM/KA/ZI/RA/02</t>
  </si>
  <si>
    <t>KHADIJAT SAIDU</t>
  </si>
  <si>
    <t>FC/AM/KA/KH/MA/03</t>
  </si>
  <si>
    <t>27/7/2018</t>
  </si>
  <si>
    <t>WAZIRO AITIKO HAUWA</t>
  </si>
  <si>
    <t>FC/AM/KA/HA/ZU/08</t>
  </si>
  <si>
    <t>SUWAIBA GRABA</t>
  </si>
  <si>
    <t>FC/AM/KA/SU/RA/01</t>
  </si>
  <si>
    <t>AISHA SAIDU</t>
  </si>
  <si>
    <t>FC/AM/KA/AI/RA/01</t>
  </si>
  <si>
    <t>AHMED MARYAM</t>
  </si>
  <si>
    <t>FC/AM/KA/MA/AI/03</t>
  </si>
  <si>
    <t>ALIYO WALIDA</t>
  </si>
  <si>
    <t>FC/AM/KA/WA/MA/02</t>
  </si>
  <si>
    <t>OGWUCHA CORDELIA</t>
  </si>
  <si>
    <t>FC/AM/KA/CO/AG/01</t>
  </si>
  <si>
    <t>28/7/2018</t>
  </si>
  <si>
    <t>DANJUMA  VICTORIA</t>
  </si>
  <si>
    <t>FC/AM/KA/VI/MA/02</t>
  </si>
  <si>
    <t>OGAR GLORIA</t>
  </si>
  <si>
    <t>FC/AM/KA/GL/PH/03</t>
  </si>
  <si>
    <t>PETER PROMISE</t>
  </si>
  <si>
    <t>FC/AM/KA/PR/EU/01</t>
  </si>
  <si>
    <t>PETER DORCAS</t>
  </si>
  <si>
    <t>FC/AM/KA/DO/DE/01</t>
  </si>
  <si>
    <t>YAKUBU JOY</t>
  </si>
  <si>
    <t>FC/AM/KA/JO/HA/03</t>
  </si>
  <si>
    <t>AMINO ADAMS FATIMA</t>
  </si>
  <si>
    <t>BLESSING JOSEPH AKEBE</t>
  </si>
  <si>
    <t>FC/AM/KA/BL/JO/03</t>
  </si>
  <si>
    <t>BRIGHT ITORO AKPAN</t>
  </si>
  <si>
    <t>FC/AM/KA/BR/UD/01</t>
  </si>
  <si>
    <t>BAWA DIANA</t>
  </si>
  <si>
    <t>FC/AM/KA/DI/RH/02</t>
  </si>
  <si>
    <t>BLESSING ISIAH</t>
  </si>
  <si>
    <t>FC/AM/KA/BL/TI/05</t>
  </si>
  <si>
    <t>FC/AM/KA/ZU/AD/01</t>
  </si>
  <si>
    <t>DORCAS DAVID</t>
  </si>
  <si>
    <t>FC/AM/KA/DO/CH/01</t>
  </si>
  <si>
    <t>KADIZA MOHAMMAD</t>
  </si>
  <si>
    <t>FC/AM/KA/KH/AI/01</t>
  </si>
  <si>
    <t>RUTH ALELE</t>
  </si>
  <si>
    <t>FC/AM/KA/RU/KA/02</t>
  </si>
  <si>
    <t>BABE FAVOUR</t>
  </si>
  <si>
    <t>FC/AM/KA/FA/GR/02</t>
  </si>
  <si>
    <t>YAHAYA FAIZA</t>
  </si>
  <si>
    <t>FC/AM/KA/FA/AI/06</t>
  </si>
  <si>
    <t xml:space="preserve">EKELE DEBORAH </t>
  </si>
  <si>
    <t>FC/AM/KA/DE/MA/01</t>
  </si>
  <si>
    <t>Cluster Plus</t>
  </si>
  <si>
    <t>OKAFOR CHIOMA JENNIFER</t>
  </si>
  <si>
    <t>FC/AM/KU/CH/LO/02</t>
  </si>
  <si>
    <t>SIMON FAVOUR</t>
  </si>
  <si>
    <t>FC/AM/KU/FA/CH/05</t>
  </si>
  <si>
    <t>EZE JOY</t>
  </si>
  <si>
    <t>FC/AM/KU/JO/BL/01</t>
  </si>
  <si>
    <t>EZUGWU CHISOM JULIET</t>
  </si>
  <si>
    <t>FC/AM/KU/CH/LO/01</t>
  </si>
  <si>
    <t>AMINU HABIBAT</t>
  </si>
  <si>
    <t>FC/AM/KU/HA/AI/01</t>
  </si>
  <si>
    <t>DANYI FAVOUR KYANTA</t>
  </si>
  <si>
    <t>FC/AM/KU/FA/GR/01</t>
  </si>
  <si>
    <t>MAIKASUWA GLORY</t>
  </si>
  <si>
    <t>FC/AM/KU/GL/RI/01</t>
  </si>
  <si>
    <t>EMMANUEL DEBORAH</t>
  </si>
  <si>
    <t>FC/AM/KU/DE/LA/01</t>
  </si>
  <si>
    <t>MBASAYI JOSEPHINE</t>
  </si>
  <si>
    <t>FC/AM/KU/JO/HA/01</t>
  </si>
  <si>
    <t>JOSEPH GIFT</t>
  </si>
  <si>
    <t>FC/AM/KU/GI/HE/03</t>
  </si>
  <si>
    <t>JEZHI GODIYA</t>
  </si>
  <si>
    <t>FC/AM/KU/GO/HA/02</t>
  </si>
  <si>
    <t>GODUME SCALA</t>
  </si>
  <si>
    <t>FC/AM/KU/SC/LA/01</t>
  </si>
  <si>
    <t>JOHN DEBORAH</t>
  </si>
  <si>
    <t>FC/AM/KU/DE/MA/03</t>
  </si>
  <si>
    <t>DANLAMI PATIENCE</t>
  </si>
  <si>
    <t>FC/AM/KU/PA/AL/03</t>
  </si>
  <si>
    <t>AFOLABI BISOLA REBECCA</t>
  </si>
  <si>
    <t>FC/AM/KU/BI/RA/02</t>
  </si>
  <si>
    <t>BAJULAIYE PRECIOUS</t>
  </si>
  <si>
    <t>FC/AM/KU/PR/HA/01</t>
  </si>
  <si>
    <t>UMEH MIRACLE</t>
  </si>
  <si>
    <t>FC/AM/KU/MI/AM/02</t>
  </si>
  <si>
    <t xml:space="preserve"> AZEBOA BLESSING</t>
  </si>
  <si>
    <t>FC/AM/KU/BL/DO/04</t>
  </si>
  <si>
    <t>OKPAKA CHIDERA ANITA</t>
  </si>
  <si>
    <t>FC/AM/KU/CH/BO/02</t>
  </si>
  <si>
    <t>OKPAKA CHISOM DEBORAH</t>
  </si>
  <si>
    <t>FC/AM/KU/CH/BO/03</t>
  </si>
  <si>
    <t>DEBORAH JERRY</t>
  </si>
  <si>
    <t>FC/AM/KU/DE/AS/05</t>
  </si>
  <si>
    <t>HABAKU HAPPINESS</t>
  </si>
  <si>
    <t>FC/AM/KU/HA/RU/05</t>
  </si>
  <si>
    <t>GBADAMASI GOODNESS</t>
  </si>
  <si>
    <t>FC/AM/KU/GO/MA/04</t>
  </si>
  <si>
    <t>TIMOTHY UKO FAVOUR</t>
  </si>
  <si>
    <t>FC/AM/KU/FA/ES/01</t>
  </si>
  <si>
    <t>AUGUSTINE VERONICA</t>
  </si>
  <si>
    <t>FC/AM/KU/VE/CO/01</t>
  </si>
  <si>
    <t>SUNDAY HELEN</t>
  </si>
  <si>
    <t>FC/AM/KU/HE/HE/01</t>
  </si>
  <si>
    <t>HAPPINESS UKFREA</t>
  </si>
  <si>
    <t>FC/AM/KU/HA/KU/01</t>
  </si>
  <si>
    <t>SAMUEL MARY</t>
  </si>
  <si>
    <t>FC/AM/KU/MA/GL/03</t>
  </si>
  <si>
    <t>DANJUMA GODIYA</t>
  </si>
  <si>
    <t>FC/AM/KU/GO/LA/03</t>
  </si>
  <si>
    <t>SOLOMON PRECIOUS</t>
  </si>
  <si>
    <t>FC/AM/KU/PR/RU/01</t>
  </si>
  <si>
    <t>REJOICE KUYEMBO</t>
  </si>
  <si>
    <t>FC/AM/KU/RE/LY/02</t>
  </si>
  <si>
    <t>DANLADI JENNIFER</t>
  </si>
  <si>
    <t>FC/AM/KU/JE/DO/03</t>
  </si>
  <si>
    <t>JONATHAN DEBORAH</t>
  </si>
  <si>
    <t>FC/AM/KU/DE/JA/01</t>
  </si>
  <si>
    <t>RAKIYA MOHAMMED</t>
  </si>
  <si>
    <t>FC/AM/KU/RA/MA/09</t>
  </si>
  <si>
    <t>OLINYA FAITH</t>
  </si>
  <si>
    <t>FC/AM/KU/FA/GL/02</t>
  </si>
  <si>
    <t>MARY HYANTA</t>
  </si>
  <si>
    <t>FC/AM/KU/MA/JO/01</t>
  </si>
  <si>
    <t>DANJUMA GIFT</t>
  </si>
  <si>
    <t>FC/AM/KU/GI/BL/04</t>
  </si>
  <si>
    <t>HUSSENI GIFT</t>
  </si>
  <si>
    <t>FC/AM/KU/GI/RU/02</t>
  </si>
  <si>
    <t>OYENIFESI PEACE</t>
  </si>
  <si>
    <t>FC/AM/KU/PE/ES/01</t>
  </si>
  <si>
    <t xml:space="preserve">Karu </t>
  </si>
  <si>
    <t>NUSAIBA DAHEERO</t>
  </si>
  <si>
    <t>FC/AM/KA/NU/KA/03</t>
  </si>
  <si>
    <t>ABUBAKAR AMINA</t>
  </si>
  <si>
    <t>FC/AM/KA/AM/HA/05</t>
  </si>
  <si>
    <t>RABI MOHAMMED</t>
  </si>
  <si>
    <t>FC/AM/KA/RA/BI/06</t>
  </si>
  <si>
    <t>GODIYA JOHNSON</t>
  </si>
  <si>
    <t>FC/AM/KA/GO/MA/03</t>
  </si>
  <si>
    <t>ANZAKU SHALLOM</t>
  </si>
  <si>
    <t>FC/AM/KA/SH/RA/04</t>
  </si>
  <si>
    <t>LOVETH EJEH</t>
  </si>
  <si>
    <t>FC/AM/KA/LO/GR/01</t>
  </si>
  <si>
    <t>VICTORIA GARISON</t>
  </si>
  <si>
    <t>FC/AM/KA/VI/AG/03</t>
  </si>
  <si>
    <t>HAMISU HUSSAINA</t>
  </si>
  <si>
    <t>FC/AM/KA/HU/AI/01</t>
  </si>
  <si>
    <t>UDOH PRECIOUS</t>
  </si>
  <si>
    <t>FC/AM/KA/PR/FA/03</t>
  </si>
  <si>
    <t>BABE MERCY</t>
  </si>
  <si>
    <t>FC/AM/KA/ME/SA/05</t>
  </si>
  <si>
    <t>NEIGBOUR</t>
  </si>
  <si>
    <t>KURE B. VICTORIA</t>
  </si>
  <si>
    <t>FC/AM/KA/VI/RU/03</t>
  </si>
  <si>
    <t>AYUBA MARY</t>
  </si>
  <si>
    <t>FC/AM/KA/MA/AZ/01</t>
  </si>
  <si>
    <t>ISHAKU LUZAR</t>
  </si>
  <si>
    <t>FC/AM/KA/LU/AL/02</t>
  </si>
  <si>
    <t>OTUNABOR FAVOUR</t>
  </si>
  <si>
    <t>FC/AM/KA/FA/CH/03</t>
  </si>
  <si>
    <t>PATRICIA FELIX</t>
  </si>
  <si>
    <t>FC/AM/KA/PA/RE/05</t>
  </si>
  <si>
    <t>DANJUMA CYNTHIA</t>
  </si>
  <si>
    <t>FC/AM/KA/CY/CE/04</t>
  </si>
  <si>
    <t>CHUKWUNYERE HOPE</t>
  </si>
  <si>
    <t>FC/AM/KA/HO/JO/03</t>
  </si>
  <si>
    <t>YUSUF CHRISTIAN</t>
  </si>
  <si>
    <t>FC/AM/KA/CH/LA/02</t>
  </si>
  <si>
    <t>GANIYU NAFISAT</t>
  </si>
  <si>
    <t>FC/AM/KA/NA/RA/04</t>
  </si>
  <si>
    <t>JAMES DORCAS</t>
  </si>
  <si>
    <t>FC/AM/KA/DO/CA/02</t>
  </si>
  <si>
    <t>AYUBA DORCAS</t>
  </si>
  <si>
    <t>FC/AM/KA/DO/LA/01</t>
  </si>
  <si>
    <t>DANJUMA HASSANA</t>
  </si>
  <si>
    <t>FC/AM/KA/HA/RO/04</t>
  </si>
  <si>
    <t>AGBO JENNIFER</t>
  </si>
  <si>
    <t>FC/AM/KA/JE/JA/03</t>
  </si>
  <si>
    <t>24/8/2018</t>
  </si>
  <si>
    <t>SAMUEL JOY</t>
  </si>
  <si>
    <t>FC/AM/KA/JO/MA/01</t>
  </si>
  <si>
    <t>UKWUIJE FLOURISH</t>
  </si>
  <si>
    <t>FC/AM/KA/FL/RO/05</t>
  </si>
  <si>
    <t>ILESANMI GRACE</t>
  </si>
  <si>
    <t>FC/AM/KA/GR/FO/03</t>
  </si>
  <si>
    <t>HAPPINESS NANA</t>
  </si>
  <si>
    <t>FC/AM/KA/HA/JU/03</t>
  </si>
  <si>
    <t>NAIMA ISA</t>
  </si>
  <si>
    <t>FC/AM/KA/NA/AI/04</t>
  </si>
  <si>
    <t>week 16</t>
  </si>
  <si>
    <t>karu</t>
  </si>
  <si>
    <t>JOCEY SAMUEL</t>
  </si>
  <si>
    <t>FC/AM/KA/JO/SA/02</t>
  </si>
  <si>
    <t>PENINAH JONATHAN</t>
  </si>
  <si>
    <t>FC/AM/KA/PE/RA/04</t>
  </si>
  <si>
    <t>GRACE JOSHUA</t>
  </si>
  <si>
    <t>FC/AM/KA/GR/AL/02</t>
  </si>
  <si>
    <t>MARY STEPHEN</t>
  </si>
  <si>
    <t>FC/AM/KA/MA/LA/01</t>
  </si>
  <si>
    <t>FAVOUR ENI</t>
  </si>
  <si>
    <t>FC/AM/KA/FA/PE/04</t>
  </si>
  <si>
    <t>JOSEPHINE JAGABA</t>
  </si>
  <si>
    <t>FC/AM/KA/JO/ME/01</t>
  </si>
  <si>
    <t>HELEN AMINU</t>
  </si>
  <si>
    <t>FC/AM/KA/HE/HA/02</t>
  </si>
  <si>
    <t>BLESSING KURE</t>
  </si>
  <si>
    <t>FC/AM/KA/BL/LY/01</t>
  </si>
  <si>
    <t>TASLIM MUSA</t>
  </si>
  <si>
    <t>FC/AM/KA/TA/HA/06</t>
  </si>
  <si>
    <t>SARAH JOSHUA</t>
  </si>
  <si>
    <t>FC/AM/KA/SA/CE/01</t>
  </si>
  <si>
    <t>14/9/2018</t>
  </si>
  <si>
    <t>NKECHI DIELI V.</t>
  </si>
  <si>
    <t>FC/AM/KA/NK/BL/06</t>
  </si>
  <si>
    <t>AMINA ABDULLAHI</t>
  </si>
  <si>
    <t>FC/AM/KA/AM/JU/07</t>
  </si>
  <si>
    <t>18/9/2018</t>
  </si>
  <si>
    <t>DIVINE MATTHEW</t>
  </si>
  <si>
    <t>FC/AM/KA/DI/PH/05</t>
  </si>
  <si>
    <t>19/9/2018</t>
  </si>
  <si>
    <t>RUTH NAHU</t>
  </si>
  <si>
    <t>FC/AM/KA/RU/JU/01</t>
  </si>
  <si>
    <t>21/9/2018</t>
  </si>
  <si>
    <t>SUMAYYAH ALIYU</t>
  </si>
  <si>
    <t>FC/AM/KA/SU/RU/04</t>
  </si>
  <si>
    <t>SHAMSIYYA MAHMUD</t>
  </si>
  <si>
    <t>FC/AM/KA/SH/KH/04</t>
  </si>
  <si>
    <t>ELIZABETH JONAH</t>
  </si>
  <si>
    <t>FC/AM/KA/EL/TA/03</t>
  </si>
  <si>
    <t>JOY IBRAHIM</t>
  </si>
  <si>
    <t>FC/AM/KA/JO/FA/02</t>
  </si>
  <si>
    <t>MARTHA JONAH</t>
  </si>
  <si>
    <t>FC/AM/KA/MA/TA/01</t>
  </si>
  <si>
    <t>HAPPINESS ANTHONY</t>
  </si>
  <si>
    <t>FC/AM/KA/HA/BR/03</t>
  </si>
  <si>
    <t>ABIDA ISHAQ</t>
  </si>
  <si>
    <t>FC/AM/KA/AB/HA/02</t>
  </si>
  <si>
    <t>HAUWA'U MUHAMMED</t>
  </si>
  <si>
    <t>FC/AM/KA/HA/HU/04</t>
  </si>
  <si>
    <t>GIFT CHUKWU</t>
  </si>
  <si>
    <t>FC/AM/KA/GI/MA/03</t>
  </si>
  <si>
    <t xml:space="preserve">GRACE IYOAWA </t>
  </si>
  <si>
    <t>FC/AM/KA/GR/DO/04</t>
  </si>
  <si>
    <t>MARYAM SALIFU</t>
  </si>
  <si>
    <t>FC/AM/KA/MA/ZA/01</t>
  </si>
  <si>
    <t>AISHA ADAMU</t>
  </si>
  <si>
    <t>FC/AM/KA/AI/ZA/05</t>
  </si>
  <si>
    <t>SALIMA IBRAHIM</t>
  </si>
  <si>
    <t>FC/AM/KA/SA/HU/02</t>
  </si>
  <si>
    <t>SAMEE'AH IBRAHIM</t>
  </si>
  <si>
    <t>FC/AM/KA/SA/HU/01</t>
  </si>
  <si>
    <t>AWA'A ADAMU</t>
  </si>
  <si>
    <t>FC/AM/KA/AW/ZA/04</t>
  </si>
  <si>
    <t>HAUWA ADAMU</t>
  </si>
  <si>
    <t>FC/AM/KA/HA/FA/07</t>
  </si>
  <si>
    <t>GRACE ETONU</t>
  </si>
  <si>
    <t>FC/AM/KA/GR/OC/01</t>
  </si>
  <si>
    <t xml:space="preserve">HABIBA ISHAK </t>
  </si>
  <si>
    <t>FC/AM/KA/HA/SA/02</t>
  </si>
  <si>
    <t xml:space="preserve">LUBABATA ABUBAKAR </t>
  </si>
  <si>
    <t>FC/AM/KA/LU/HA/07</t>
  </si>
  <si>
    <t>SALAMATU ADAMU</t>
  </si>
  <si>
    <t>FC/AM/KA/SA/MA/01</t>
  </si>
  <si>
    <t>SUWAIRA ISHAQ</t>
  </si>
  <si>
    <t>FC/AM/KA/SU/SA/03</t>
  </si>
  <si>
    <t>ADAMA ABUBAKAR</t>
  </si>
  <si>
    <t>FC/AM/KA/AD/HA/03</t>
  </si>
  <si>
    <t>NAZIRA ABUBAKAR</t>
  </si>
  <si>
    <t>FC/AM/KA/NA/RA/08</t>
  </si>
  <si>
    <t>ZAINAB JIBRIL</t>
  </si>
  <si>
    <t>FC/AM/KA/ZA/AI/07</t>
  </si>
  <si>
    <t>KHADIJAT MOHAMMED</t>
  </si>
  <si>
    <t>FC/AM/KA/KH/HA/05</t>
  </si>
  <si>
    <t xml:space="preserve">FAIZA ILIYASU </t>
  </si>
  <si>
    <t>FC/AM/KA/FA/RU/02</t>
  </si>
  <si>
    <t>BALIKISU SHEHU</t>
  </si>
  <si>
    <t>FC/AM/KA/BA/AI/02</t>
  </si>
  <si>
    <t>KHADIJAT SHEHU</t>
  </si>
  <si>
    <t>FC/AM/KA/KH/SA/08</t>
  </si>
  <si>
    <t>AMINAT DURU</t>
  </si>
  <si>
    <t>FC/AM/KA/AM/FA/04</t>
  </si>
  <si>
    <t>ZAINAB SULEIMAN</t>
  </si>
  <si>
    <t>FC/AM/KA/ZA/RA/04</t>
  </si>
  <si>
    <t>AISHAT M DAHIRU</t>
  </si>
  <si>
    <t>FC/AM/KA/AI/RA/04</t>
  </si>
  <si>
    <t>RUKAYYAT USMAN</t>
  </si>
  <si>
    <t>FC/AM/KA/RU/SA/06</t>
  </si>
  <si>
    <t>RUKAYAT M. DAHIRU</t>
  </si>
  <si>
    <t>FC/AM/KA/RU/FA/06</t>
  </si>
  <si>
    <t>ALIYA ABDULLAHI</t>
  </si>
  <si>
    <t>FC/AM/KA/AL/AR/06</t>
  </si>
  <si>
    <t xml:space="preserve">Week 21 </t>
  </si>
  <si>
    <t xml:space="preserve">JOYCE SONGU </t>
  </si>
  <si>
    <t>FC/AM/KA/JO/BR/01</t>
  </si>
  <si>
    <t xml:space="preserve">ELIZABETH MAGAJII </t>
  </si>
  <si>
    <t>FC/AM/KA/EL/MA/02</t>
  </si>
  <si>
    <t xml:space="preserve">JESSICA OKPARA </t>
  </si>
  <si>
    <t>FC/AM/KA/JE/MA/01</t>
  </si>
  <si>
    <t>JEMILA IBRAHIM</t>
  </si>
  <si>
    <t>FC/AM/KA/JE/KH/01</t>
  </si>
  <si>
    <t>MERCY LUKA</t>
  </si>
  <si>
    <t>FC/AM/KA/ME/ES/03</t>
  </si>
  <si>
    <t xml:space="preserve">FRIDUAST SHAIBU </t>
  </si>
  <si>
    <t>FC/AM/KA/FR/AM/05</t>
  </si>
  <si>
    <t>Women leader</t>
  </si>
  <si>
    <t>FC/AM/KA/RU/ZA/04</t>
  </si>
  <si>
    <t xml:space="preserve">HAUWA ABDULAHI </t>
  </si>
  <si>
    <t>FC/AM/KA/HA/AI/07</t>
  </si>
  <si>
    <t>HADIJAT RILWAN</t>
  </si>
  <si>
    <t>AISHA ABDULMUNINU</t>
  </si>
  <si>
    <t xml:space="preserve">MARYAM ISAH </t>
  </si>
  <si>
    <t>FC/AM/KA/MA/HA/08</t>
  </si>
  <si>
    <t xml:space="preserve">HIIAT MOHAMMED </t>
  </si>
  <si>
    <t>FC/AM/KA/HI/AI/06</t>
  </si>
  <si>
    <t xml:space="preserve">GRACE SAGARI </t>
  </si>
  <si>
    <t>FC/AM/KA/GR/ZU/05</t>
  </si>
  <si>
    <t xml:space="preserve">BILKISU HAMISU </t>
  </si>
  <si>
    <t>FARIDA ABDULAHI</t>
  </si>
  <si>
    <t>FC/AM/KA/FA/ZU/02</t>
  </si>
  <si>
    <t xml:space="preserve">HADIZA ABDULAHI </t>
  </si>
  <si>
    <t>FC/AM/KA/HA/AI/02</t>
  </si>
  <si>
    <t>HABIBA AHMED</t>
  </si>
  <si>
    <t>FC/AM/KA/HA/HA/11</t>
  </si>
  <si>
    <t xml:space="preserve">HAJARA AHMED </t>
  </si>
  <si>
    <t>FC/AM/KA/HA/HA/10</t>
  </si>
  <si>
    <t>NAFIZAH AHMED</t>
  </si>
  <si>
    <t>FC/AM/KA/NA/ZU/01</t>
  </si>
  <si>
    <t>AISHA AHMED</t>
  </si>
  <si>
    <t>FC/AM/KA/AI/ZU/03</t>
  </si>
  <si>
    <t xml:space="preserve">OKIE OMEJE </t>
  </si>
  <si>
    <t>FC/AM/KA/OK/CO/03</t>
  </si>
  <si>
    <t xml:space="preserve">ZAINAB MUHAMMED </t>
  </si>
  <si>
    <t>FC/AM/KA/ZA/AI/02</t>
  </si>
  <si>
    <t>SHAA'WANATU KABIRU</t>
  </si>
  <si>
    <t>FC/AM/KA/SH/AM/02</t>
  </si>
  <si>
    <t>MERCY JEZHI</t>
  </si>
  <si>
    <t>FC/AM/KA/ME/AN/11</t>
  </si>
  <si>
    <t>COMFORT SARKI</t>
  </si>
  <si>
    <t>FC/AM/KA/CO/LA/07</t>
  </si>
  <si>
    <t>SUSAN SARKI</t>
  </si>
  <si>
    <t>FC/AM/KA/SU/LA/06</t>
  </si>
  <si>
    <t>KHADIJA ZAKARI</t>
  </si>
  <si>
    <t>FC/AM/KA/KH/LA/03</t>
  </si>
  <si>
    <t>KHADIJA MUSA</t>
  </si>
  <si>
    <t>FC/AM/KA/KH/RA/02</t>
  </si>
  <si>
    <t>ERDOO UJI</t>
  </si>
  <si>
    <t>FC/AM/KA/ER/CO/05</t>
  </si>
  <si>
    <t>GOODNESS ONYENAKAZI</t>
  </si>
  <si>
    <t>FC/AM/KA/GO/CH/03</t>
  </si>
  <si>
    <t>CALLISTAR ADAMS</t>
  </si>
  <si>
    <t xml:space="preserve">COURAGE DANIELS </t>
  </si>
  <si>
    <t>FC/AM/KA/CO/CO/02</t>
  </si>
  <si>
    <t xml:space="preserve">SAAKURA SAMUEL </t>
  </si>
  <si>
    <t>FC/AM/KA/SA/EM/02</t>
  </si>
  <si>
    <t>Week 23</t>
  </si>
  <si>
    <t>OMOLARA AKINJIDE</t>
  </si>
  <si>
    <t>FC/AM/KA/OM/TO/05</t>
  </si>
  <si>
    <t>GFHIV</t>
  </si>
  <si>
    <t>ESTHER ABRAHAM</t>
  </si>
  <si>
    <t>FC/AM/KA/ES/HE/04</t>
  </si>
  <si>
    <t>JOY GODIT</t>
  </si>
  <si>
    <t xml:space="preserve">REBECCA ISAH </t>
  </si>
  <si>
    <t>FC/AM/KA/RE/HA/05</t>
  </si>
  <si>
    <t xml:space="preserve">BLESSING SAMUEL </t>
  </si>
  <si>
    <t>FC/AM/KA/BL/CH/01</t>
  </si>
  <si>
    <t>AMARACHI NKADI</t>
  </si>
  <si>
    <t>FC/AM/KA/AM/BR/01</t>
  </si>
  <si>
    <t>BLESSING OFEM</t>
  </si>
  <si>
    <t>FC/AM/KA/BL/JA/06</t>
  </si>
  <si>
    <t>HAJARA ADAMU</t>
  </si>
  <si>
    <t>FC/AM/KA/HA/FA/02</t>
  </si>
  <si>
    <t>MARYAM DAHIRU</t>
  </si>
  <si>
    <t>FC/AM/KA/MA/HA/06</t>
  </si>
  <si>
    <t>NAJA'ATU MUHAMMED</t>
  </si>
  <si>
    <t>FC/AM/KA/NA/RA/03</t>
  </si>
  <si>
    <t>SHAMSIYYA MUHAMMED</t>
  </si>
  <si>
    <t>FC/AM/KA/SH/RU/05</t>
  </si>
  <si>
    <t>RUKAYYA MUHAMMED</t>
  </si>
  <si>
    <t>FC/AM/KA/RU/RA/02</t>
  </si>
  <si>
    <t>Week 24</t>
  </si>
  <si>
    <t>PRINCESS ADEYEMI</t>
  </si>
  <si>
    <t>FC/AM/KA/PR/AD/01</t>
  </si>
  <si>
    <t>HARIRA LUKUMAN</t>
  </si>
  <si>
    <t>ADAMA MUHAMMED</t>
  </si>
  <si>
    <t>FC/AM/KA/AD/ZA/04</t>
  </si>
  <si>
    <t>RAYINATU ABDULLAHI</t>
  </si>
  <si>
    <t>FC/AM/KA/RA/HA/01</t>
  </si>
  <si>
    <t>AYO ALPHA</t>
  </si>
  <si>
    <t>FC/AM/KA/AY/JU/01</t>
  </si>
  <si>
    <t xml:space="preserve">GRACE JOSEPH </t>
  </si>
  <si>
    <t>FC/AM/KA/GR/JU/01</t>
  </si>
  <si>
    <t>SAFIYA ISHAQ JOSHUA</t>
  </si>
  <si>
    <t>FC/AM/KA/SA/SU/03</t>
  </si>
  <si>
    <t>HAMDIYA ABDULLAHI</t>
  </si>
  <si>
    <t>FC/AM/KA/HA/AI/04</t>
  </si>
  <si>
    <t>Program Activity</t>
  </si>
  <si>
    <t>Activity</t>
  </si>
  <si>
    <t>9JA Girls Hub</t>
  </si>
  <si>
    <t>Walk-in 9JA Girls Hub</t>
  </si>
  <si>
    <t>LLH Class (9JA Girls)</t>
  </si>
  <si>
    <t>AGATHA VICTOR</t>
  </si>
  <si>
    <t>HAUWA USMAN</t>
  </si>
  <si>
    <t xml:space="preserve">NANA FIRDAUSI YA'U </t>
  </si>
  <si>
    <t>KHADIJAH ABUBAKAR</t>
  </si>
  <si>
    <t>FIRDAUSI AUDU</t>
  </si>
  <si>
    <t>HADIZA USMAN</t>
  </si>
  <si>
    <t>RUKAYAT HUSSAINI</t>
  </si>
  <si>
    <t>NAFISATU USMAN</t>
  </si>
  <si>
    <t>NANA HAUWA MUHAMMED</t>
  </si>
  <si>
    <t>JOSEPH RUTH</t>
  </si>
  <si>
    <t>SABU MARY</t>
  </si>
  <si>
    <t>YUNUSA BELIKISU</t>
  </si>
  <si>
    <t>REUBEN LOVELYN</t>
  </si>
  <si>
    <t>USHIE REGINA</t>
  </si>
  <si>
    <t>DANLADI SARAH</t>
  </si>
  <si>
    <t>ALLAHYAYI MARY</t>
  </si>
  <si>
    <t>MUSA ESTHER</t>
  </si>
  <si>
    <t>GODWIN PATIENCE</t>
  </si>
  <si>
    <t>SUNDAY PATIENCE</t>
  </si>
  <si>
    <t>ALLAHYAYI JENNIFAR</t>
  </si>
  <si>
    <t>DUROSIMI ROKIBATH</t>
  </si>
  <si>
    <t>PATRIC PRINCESS</t>
  </si>
  <si>
    <t>ANTHONY FAVOUR</t>
  </si>
  <si>
    <t>ROBERT ELIZABERH</t>
  </si>
  <si>
    <t>YAHAYA JANET</t>
  </si>
  <si>
    <t>HAWAU RABIU</t>
  </si>
  <si>
    <t>FATIMA ABUBAKAR</t>
  </si>
  <si>
    <t>YARO FAITH</t>
  </si>
  <si>
    <t>YARO HELLEN</t>
  </si>
  <si>
    <t>ZAKKA GRACE</t>
  </si>
  <si>
    <t>REJOICE EMMANUEL</t>
  </si>
  <si>
    <t>ABUBAKAR HAJARA</t>
  </si>
  <si>
    <t>AISHA YAHAYA</t>
  </si>
  <si>
    <t>YERO GODIYA</t>
  </si>
  <si>
    <t>ZARA'U .M. SALEH</t>
  </si>
  <si>
    <t>SUHAILAT MAHMUD</t>
  </si>
  <si>
    <t xml:space="preserve">SALAMATU ABDULLAHI O </t>
  </si>
  <si>
    <t>HUSSAINA YAHUZA</t>
  </si>
  <si>
    <t>LADI YOHANNA</t>
  </si>
  <si>
    <t>BRIGHT JOSEPH AKPAN</t>
  </si>
  <si>
    <t xml:space="preserve">Week 3 </t>
  </si>
  <si>
    <t xml:space="preserve">CHIGOZE EZE </t>
  </si>
  <si>
    <t xml:space="preserve">HAJARAT SANI </t>
  </si>
  <si>
    <t>NANA FRIDAUSI YAIU</t>
  </si>
  <si>
    <t xml:space="preserve">DAMILOLA JOLUMO </t>
  </si>
  <si>
    <t>SALAMATU ABDULLAHI O</t>
  </si>
  <si>
    <t xml:space="preserve">BENITA EZE </t>
  </si>
  <si>
    <t xml:space="preserve">FAITH MICHEAL PASSION </t>
  </si>
  <si>
    <t xml:space="preserve">FIRDAUSI AIWAL </t>
  </si>
  <si>
    <t>HLLEN YARO</t>
  </si>
  <si>
    <t xml:space="preserve">ODINAKA INNOCENT </t>
  </si>
  <si>
    <t xml:space="preserve">HAJARAT MUHAMMED </t>
  </si>
  <si>
    <t>BULUS .S. EUNICE</t>
  </si>
  <si>
    <t>NWASA FAVOUR</t>
  </si>
  <si>
    <t>RUBEN LOVELYN</t>
  </si>
  <si>
    <t xml:space="preserve">ALLAHYAYI JENIFA </t>
  </si>
  <si>
    <t>NWASA FAITH</t>
  </si>
  <si>
    <t>AMADI CATHERINE</t>
  </si>
  <si>
    <t>MIRACLE  ANYAWU</t>
  </si>
  <si>
    <t>GLADYS DANLADI</t>
  </si>
  <si>
    <t>GODIYA CHIDAWA</t>
  </si>
  <si>
    <t>KABIRU NUSAIBA</t>
  </si>
  <si>
    <t>HAPIZA NUHU</t>
  </si>
  <si>
    <t>STANLEY HANNA</t>
  </si>
  <si>
    <t>13/6/2018</t>
  </si>
  <si>
    <t>LAWAL HASIA</t>
  </si>
  <si>
    <t>CHIBUEZE FAITH</t>
  </si>
  <si>
    <t>MORENA FELICIA</t>
  </si>
  <si>
    <t>ISEKE AMAKA</t>
  </si>
  <si>
    <t>20/6/2018</t>
  </si>
  <si>
    <t xml:space="preserve">FAITH ISHAYA </t>
  </si>
  <si>
    <t xml:space="preserve">FAUTINA  ONUH </t>
  </si>
  <si>
    <t xml:space="preserve">BLESSING ADAMU </t>
  </si>
  <si>
    <t xml:space="preserve">HASSANA SALEH </t>
  </si>
  <si>
    <t xml:space="preserve">NAOMI YARO </t>
  </si>
  <si>
    <t xml:space="preserve">FAITH YARO PEACE </t>
  </si>
  <si>
    <t>EZEKIEL QUEEN</t>
  </si>
  <si>
    <t>ERHUANGA EDNA</t>
  </si>
  <si>
    <t>BLESSING AGAGA</t>
  </si>
  <si>
    <t xml:space="preserve">HELEN YARO </t>
  </si>
  <si>
    <t xml:space="preserve">GRACE ZAKKA </t>
  </si>
  <si>
    <t xml:space="preserve">SUMIYA YAKUBU SA'LD </t>
  </si>
  <si>
    <t>FATIMA SA'LD YAKUBU</t>
  </si>
  <si>
    <t xml:space="preserve">Week 6 </t>
  </si>
  <si>
    <t>28/6/2018</t>
  </si>
  <si>
    <t>MARIAM UMAR</t>
  </si>
  <si>
    <t>HABIBAT ALIYU</t>
  </si>
  <si>
    <t>MARYAM HASSAN</t>
  </si>
  <si>
    <t>MUHAMMED HAJARAT</t>
  </si>
  <si>
    <t>KARIMA UMAR</t>
  </si>
  <si>
    <t>HAMIS BILIKISU</t>
  </si>
  <si>
    <t>FATIMA .S. YAKUBU</t>
  </si>
  <si>
    <t>YARO PEACE FAITH</t>
  </si>
  <si>
    <t>YERO HELEN</t>
  </si>
  <si>
    <t xml:space="preserve">Week 8 </t>
  </si>
  <si>
    <t>AISHA ISAH</t>
  </si>
  <si>
    <t>FATIMA ABDULKADIU</t>
  </si>
  <si>
    <t>SADIA ALIYU</t>
  </si>
  <si>
    <t>SASIA ALIYO</t>
  </si>
  <si>
    <t>FARIDA IDRIS</t>
  </si>
  <si>
    <t xml:space="preserve">IFEANYI DORATHY </t>
  </si>
  <si>
    <t>ADOYI JECINTA</t>
  </si>
  <si>
    <t>FATIMA SAI'D YAKUBU</t>
  </si>
  <si>
    <t>YAKUBU SA'LD SUMIYA</t>
  </si>
  <si>
    <t>FAVOUR SUNDAY</t>
  </si>
  <si>
    <t>EMMANUELLA OGAH</t>
  </si>
  <si>
    <t>FATIMA JIMOH</t>
  </si>
  <si>
    <t>HAIDIZA ALI</t>
  </si>
  <si>
    <t>MAIKASUWA REJOICE</t>
  </si>
  <si>
    <t>JOHN SUSSAN</t>
  </si>
  <si>
    <t>PENINNAH LATUMA</t>
  </si>
  <si>
    <t>KHADIJA SAIDU</t>
  </si>
  <si>
    <t>WAZIM AITIKO HAUWA</t>
  </si>
  <si>
    <t>SUWAIBA GARBA</t>
  </si>
  <si>
    <t>AISHSEDA SAIDU</t>
  </si>
  <si>
    <t>WALIDA ALIYO</t>
  </si>
  <si>
    <t>DANJUMA VICTORIA</t>
  </si>
  <si>
    <t>OLA TEMITOPE</t>
  </si>
  <si>
    <t>DORCAS PETER</t>
  </si>
  <si>
    <t>WAZIRI ATIKU HAUWA</t>
  </si>
  <si>
    <t>AMINU ADAMS FATIMA</t>
  </si>
  <si>
    <t>FAVOUR ADEGBE</t>
  </si>
  <si>
    <t>PRINCESS ADEGBE</t>
  </si>
  <si>
    <t>LATUMA PENINNAH</t>
  </si>
  <si>
    <t>BLESSING AKEBE</t>
  </si>
  <si>
    <t>DIANA BAWA</t>
  </si>
  <si>
    <t>KHADIZA MOHAMMED</t>
  </si>
  <si>
    <t>ALELE RUTH</t>
  </si>
  <si>
    <t>EKELE DEBORAH</t>
  </si>
  <si>
    <t>NUSAIBA DAHEERU</t>
  </si>
  <si>
    <t>AMINA ABUBAKAR</t>
  </si>
  <si>
    <t>MUHAMMED RABI</t>
  </si>
  <si>
    <t>AMINU ADAM FATIMA</t>
  </si>
  <si>
    <t>HUSSAINA HAMISU</t>
  </si>
  <si>
    <t>AISHA SAIDO</t>
  </si>
  <si>
    <t>SAIDU KHADIJAT</t>
  </si>
  <si>
    <t>BABE N. MERCY</t>
  </si>
  <si>
    <t>CYNTHIA DANJUMA</t>
  </si>
  <si>
    <t>BLESSING JOSEPH</t>
  </si>
  <si>
    <t>CHRISTIANA YUSUF</t>
  </si>
  <si>
    <t>CHUKWUNYERE EZINNE</t>
  </si>
  <si>
    <t>AISHAT SAIDU</t>
  </si>
  <si>
    <t>LUZAR ISHAKU</t>
  </si>
  <si>
    <t>14/8/2018</t>
  </si>
  <si>
    <t>MARK GRACE</t>
  </si>
  <si>
    <t>ISHAYA FAITH</t>
  </si>
  <si>
    <t>HAPPIINESS NANA</t>
  </si>
  <si>
    <t>JOYCE SAMUEL</t>
  </si>
  <si>
    <t xml:space="preserve">PENINNAH JONATHAN </t>
  </si>
  <si>
    <t>JENNIFER AGBO</t>
  </si>
  <si>
    <t>13/9/2018</t>
  </si>
  <si>
    <t>NKECHI DIELI</t>
  </si>
  <si>
    <t>DEBORAH EKELE</t>
  </si>
  <si>
    <t>PENNINAH JONATHAN</t>
  </si>
  <si>
    <t>FAIZA YAHAYA</t>
  </si>
  <si>
    <t>RUTH NAHUM</t>
  </si>
  <si>
    <t>HAUWA'U MUHAMMAD</t>
  </si>
  <si>
    <t xml:space="preserve">MARYAM SALIFU </t>
  </si>
  <si>
    <t>KANGYANG DAUOU</t>
  </si>
  <si>
    <t>AWA'U ADAMU</t>
  </si>
  <si>
    <t xml:space="preserve">GRACE ETONU </t>
  </si>
  <si>
    <t>HABIBAT ISHAQ</t>
  </si>
  <si>
    <t>LUBABATU ABUBAKAR</t>
  </si>
  <si>
    <t xml:space="preserve">SALAMATU ADAMU </t>
  </si>
  <si>
    <t>SUWAIBA ISHAQ</t>
  </si>
  <si>
    <t xml:space="preserve">NAZIRA ABUBAKAR </t>
  </si>
  <si>
    <t>FAIZA ILIYASU</t>
  </si>
  <si>
    <t>AMINAT DAHIRU</t>
  </si>
  <si>
    <t>AISHA DAHIRU</t>
  </si>
  <si>
    <t>RUKAYYA DAHIRU</t>
  </si>
  <si>
    <t>BALKISU SHEHU</t>
  </si>
  <si>
    <t xml:space="preserve">ELIZABETH MAGAJI </t>
  </si>
  <si>
    <t>JOYCE SONGU</t>
  </si>
  <si>
    <t>JESSICA OKPARA</t>
  </si>
  <si>
    <t xml:space="preserve">MERCY LUKA </t>
  </si>
  <si>
    <t>HAUWA ABDULAHI</t>
  </si>
  <si>
    <t>AISHA ABDULMUMUNI</t>
  </si>
  <si>
    <t>HABIBAT ISAQ</t>
  </si>
  <si>
    <t xml:space="preserve">NAFISAH AHMED </t>
  </si>
  <si>
    <t xml:space="preserve">HADIZAH ABDULLAHI </t>
  </si>
  <si>
    <t>AISHAT AHMED</t>
  </si>
  <si>
    <t xml:space="preserve">HABIBA AHMED </t>
  </si>
  <si>
    <t>HAJARA AHMED</t>
  </si>
  <si>
    <t xml:space="preserve">FARIDA ABDULLAHI </t>
  </si>
  <si>
    <t>BILKISU HAMISU</t>
  </si>
  <si>
    <t xml:space="preserve">BLESSING JOSEPH </t>
  </si>
  <si>
    <t>OKIE OMEJE</t>
  </si>
  <si>
    <t xml:space="preserve">OGECHI EZE </t>
  </si>
  <si>
    <t>ZAINAB MOHAMMED</t>
  </si>
  <si>
    <t xml:space="preserve">GOODNESS ONYENAKAZI </t>
  </si>
  <si>
    <t>COURAGE DANIEL</t>
  </si>
  <si>
    <t>FRIDAUSI SHAIBU</t>
  </si>
  <si>
    <t>SAARUKA SAMUEL</t>
  </si>
  <si>
    <t xml:space="preserve">GLORY MAIKASUWA </t>
  </si>
  <si>
    <t>REBECCA ISAH</t>
  </si>
  <si>
    <t xml:space="preserve">BLESSING OFEM </t>
  </si>
  <si>
    <t>CORDELIA OGWUCHE</t>
  </si>
  <si>
    <t xml:space="preserve">VICTORIA DANJUMA </t>
  </si>
  <si>
    <t xml:space="preserve">week 24 </t>
  </si>
  <si>
    <t>HARIRA LUKMAN</t>
  </si>
  <si>
    <t>GRACE JOSEPH</t>
  </si>
  <si>
    <t>SAFIYA ISAQ JOSHUA</t>
  </si>
  <si>
    <t>Program Entry Point</t>
  </si>
  <si>
    <t>Visit Type</t>
  </si>
  <si>
    <t>Rec. Counseling</t>
  </si>
  <si>
    <t>Current Method</t>
  </si>
  <si>
    <t>Used EC/Condoms last sex</t>
  </si>
  <si>
    <t>Signed assent/Consent (All)</t>
  </si>
  <si>
    <t>15-17 Given Consent Form</t>
  </si>
  <si>
    <t>15-17 Returned Consent Form</t>
  </si>
  <si>
    <t>Pregnant?</t>
  </si>
  <si>
    <t>Method Received</t>
  </si>
  <si>
    <t>Received Condoms as a dual Method</t>
  </si>
  <si>
    <t>Currently Using</t>
  </si>
  <si>
    <t>Took up Method</t>
  </si>
  <si>
    <t>Provider Outcome Status</t>
  </si>
  <si>
    <t>Age (Formula)</t>
  </si>
  <si>
    <t>STI Treatment</t>
  </si>
  <si>
    <t>Date of treatment</t>
  </si>
  <si>
    <t>Case Treated</t>
  </si>
  <si>
    <t>Drugs Given</t>
  </si>
  <si>
    <t>QTY of Drugs Given</t>
  </si>
  <si>
    <t>A: First Visit</t>
  </si>
  <si>
    <t>Yes</t>
  </si>
  <si>
    <t>0: No Method</t>
  </si>
  <si>
    <t>Neither</t>
  </si>
  <si>
    <t>No</t>
  </si>
  <si>
    <t>Not Pregnant</t>
  </si>
  <si>
    <t>3a: Injection - Norigynon</t>
  </si>
  <si>
    <t>4a: Pills - Microgynon</t>
  </si>
  <si>
    <t>6a: Condom - Male</t>
  </si>
  <si>
    <t>C: Repeat Visit</t>
  </si>
  <si>
    <t>4: Pills</t>
  </si>
  <si>
    <t>Condom</t>
  </si>
  <si>
    <t>B: Follow-up Visit (e.g. method cont.)</t>
  </si>
  <si>
    <t>5: Condoms</t>
  </si>
  <si>
    <t>7: Emergency pill</t>
  </si>
  <si>
    <t>YES</t>
  </si>
  <si>
    <t>STI</t>
  </si>
  <si>
    <t>Pregnant</t>
  </si>
  <si>
    <t>Amoxicillin,Doxycycline,Metronidazole</t>
  </si>
  <si>
    <t>15,10,15</t>
  </si>
  <si>
    <t>2b: Implant - Implanon</t>
  </si>
  <si>
    <t>2a: Implant - Jadelle</t>
  </si>
  <si>
    <t>3b: Injection - Noristerat</t>
  </si>
  <si>
    <t>3c: Injection - Depo Provera</t>
  </si>
  <si>
    <t>Doxycycline capsule and Metronidazole tablets</t>
  </si>
  <si>
    <t>10 Doxycyiine and 15 Metronidazole</t>
  </si>
  <si>
    <t>6b: Condom - Female</t>
  </si>
  <si>
    <t>Doxycycline capsule and Metronidazole tablets and Amoxicillin capsule</t>
  </si>
  <si>
    <t>10 doxycyiine and 15 Metronidazole and 15 Amoxicillin</t>
  </si>
  <si>
    <t xml:space="preserve">Week 9 </t>
  </si>
  <si>
    <t>3: Injection</t>
  </si>
  <si>
    <t>15, 10, 15</t>
  </si>
  <si>
    <t>Amoxicillin, Metronidazole, Paracetamol</t>
  </si>
  <si>
    <t>15, 15, 18</t>
  </si>
  <si>
    <t>3d: Injection - Sayana Press</t>
  </si>
  <si>
    <t>EC</t>
  </si>
  <si>
    <t>Metronidazole, Amoxicillin, Doxycycline</t>
  </si>
  <si>
    <t>15, 15, 10</t>
  </si>
  <si>
    <t>Metronidazole, Amoxicillin</t>
  </si>
  <si>
    <t>15,15</t>
  </si>
  <si>
    <t>Amoxicillin, Metronidazole, Doxycycline</t>
  </si>
  <si>
    <t>15,15,10</t>
  </si>
  <si>
    <t>Doxycycline 100mg</t>
  </si>
  <si>
    <t>Doxycycline 100mg and Amoxicillin 500mg</t>
  </si>
  <si>
    <t>10,15</t>
  </si>
  <si>
    <t>Amoxicillin 500mg, Metronidazole 400mg, Paracetamol 500mg</t>
  </si>
  <si>
    <t>15,15,18</t>
  </si>
  <si>
    <t xml:space="preserve">Week 16 </t>
  </si>
  <si>
    <t>Doxycline 100mg</t>
  </si>
  <si>
    <t>flagyl 400mg, Amoxicillin 500mg</t>
  </si>
  <si>
    <t>Flagyl 400mg, Amoxicillin 500mg</t>
  </si>
  <si>
    <t xml:space="preserve">Week 20 </t>
  </si>
  <si>
    <t>6: EC</t>
  </si>
  <si>
    <t>DOXYCYCLINE, METRONIDAZOLE</t>
  </si>
  <si>
    <t>bd 3/7</t>
  </si>
  <si>
    <t>2: Implant</t>
  </si>
  <si>
    <t>1: IUCD</t>
  </si>
  <si>
    <t>NO</t>
  </si>
  <si>
    <t>MENSTRUAL PAIN</t>
  </si>
  <si>
    <t>IBRUPROFEN TABS</t>
  </si>
  <si>
    <t xml:space="preserve">Week 24 </t>
  </si>
  <si>
    <t>Conversion Pathway</t>
  </si>
  <si>
    <t>Girls Mobilized</t>
  </si>
  <si>
    <t>Girls 15-19 Attending</t>
  </si>
  <si>
    <t>Adopters</t>
  </si>
  <si>
    <t>Continuing Users</t>
  </si>
  <si>
    <t>Non-user</t>
  </si>
  <si>
    <t>All Girls</t>
  </si>
  <si>
    <t>MMA Girls</t>
  </si>
  <si>
    <t>9ja Girls</t>
  </si>
  <si>
    <t>Reach Out</t>
  </si>
  <si>
    <t>SERVICE PROVISION DATA (UNLESS OTHERWISE NOTED)</t>
  </si>
  <si>
    <t>Total # Girls Receiving Services</t>
  </si>
  <si>
    <t>Total Adopters</t>
  </si>
  <si>
    <t>Conversion Rate</t>
  </si>
  <si>
    <t>Unmet Need Satisfied</t>
  </si>
  <si>
    <t>Age (Registrants)</t>
  </si>
  <si>
    <t>Count</t>
  </si>
  <si>
    <t>Percent</t>
  </si>
  <si>
    <t>(blank)</t>
  </si>
  <si>
    <t>Grand Total</t>
  </si>
  <si>
    <t xml:space="preserve">Northern </t>
  </si>
  <si>
    <t/>
  </si>
  <si>
    <t>Total Count</t>
  </si>
  <si>
    <t>Total Percent</t>
  </si>
  <si>
    <t>Facility by Region and Type</t>
  </si>
  <si>
    <t>Number of Children (Registrants)</t>
  </si>
  <si>
    <t>Pregnancy</t>
  </si>
  <si>
    <t>Unsure</t>
  </si>
  <si>
    <t xml:space="preserve">3a: Injection - Norigynon </t>
  </si>
  <si>
    <t>Previous Method Used</t>
  </si>
  <si>
    <t>Provider Outcome</t>
  </si>
  <si>
    <t>Adopter</t>
  </si>
  <si>
    <t>Continuing User</t>
  </si>
  <si>
    <t>Non-User</t>
  </si>
  <si>
    <t>Provider Outcome Based on Program Entry Point</t>
  </si>
  <si>
    <t>Mobilized</t>
  </si>
  <si>
    <t>Last Class</t>
  </si>
  <si>
    <t>Method Uptook</t>
  </si>
  <si>
    <t>Binary</t>
  </si>
  <si>
    <t>EC/Condom</t>
  </si>
  <si>
    <t>Outcome Status</t>
  </si>
  <si>
    <t>Last School #</t>
  </si>
  <si>
    <t>Ajingi</t>
  </si>
  <si>
    <t>AFAKA</t>
  </si>
  <si>
    <t>Flagship</t>
  </si>
  <si>
    <r>
      <t>A</t>
    </r>
    <r>
      <rPr>
        <sz val="11"/>
        <color indexed="8"/>
        <rFont val="Calibri"/>
        <family val="2"/>
      </rPr>
      <t>: First Visit</t>
    </r>
  </si>
  <si>
    <r>
      <t>0</t>
    </r>
    <r>
      <rPr>
        <sz val="11"/>
        <color indexed="8"/>
        <rFont val="Calibri"/>
        <family val="2"/>
      </rPr>
      <t>: No Method</t>
    </r>
  </si>
  <si>
    <t>Southern</t>
  </si>
  <si>
    <t>Akwa Ibom</t>
  </si>
  <si>
    <t>AGUNU</t>
  </si>
  <si>
    <t>Cluster</t>
  </si>
  <si>
    <t>Matasa Matan Arewa</t>
  </si>
  <si>
    <r>
      <t>B</t>
    </r>
    <r>
      <rPr>
        <sz val="11"/>
        <color indexed="8"/>
        <rFont val="Calibri"/>
        <family val="2"/>
      </rPr>
      <t>: Follow-up Visit (e.g. method cont.)</t>
    </r>
  </si>
  <si>
    <r>
      <t>1</t>
    </r>
    <r>
      <rPr>
        <sz val="11"/>
        <color indexed="8"/>
        <rFont val="Calibri"/>
        <family val="2"/>
      </rPr>
      <t>: IUCD</t>
    </r>
  </si>
  <si>
    <t>Delta</t>
  </si>
  <si>
    <t>Ajaokuta</t>
  </si>
  <si>
    <t>ADUWA</t>
  </si>
  <si>
    <t>Facebook</t>
  </si>
  <si>
    <t>Co-habitating</t>
  </si>
  <si>
    <r>
      <t>C</t>
    </r>
    <r>
      <rPr>
        <sz val="11"/>
        <color indexed="8"/>
        <rFont val="Calibri"/>
        <family val="2"/>
      </rPr>
      <t>: Repeat Visit</t>
    </r>
  </si>
  <si>
    <r>
      <t xml:space="preserve">2: </t>
    </r>
    <r>
      <rPr>
        <sz val="11"/>
        <color indexed="8"/>
        <rFont val="Calibri"/>
        <family val="2"/>
      </rPr>
      <t>Implant</t>
    </r>
  </si>
  <si>
    <t>New User</t>
  </si>
  <si>
    <t>Edo</t>
  </si>
  <si>
    <t>Afijio</t>
  </si>
  <si>
    <t>ADABKA</t>
  </si>
  <si>
    <t>Mentor (MMA)</t>
  </si>
  <si>
    <r>
      <rPr>
        <b/>
        <sz val="11"/>
        <color indexed="8"/>
        <rFont val="Calibri"/>
        <family val="2"/>
      </rPr>
      <t>3:</t>
    </r>
    <r>
      <rPr>
        <sz val="11"/>
        <color indexed="8"/>
        <rFont val="Calibri"/>
        <family val="2"/>
      </rPr>
      <t xml:space="preserve"> Injection</t>
    </r>
  </si>
  <si>
    <t>Both EC and Condoms</t>
  </si>
  <si>
    <t>Kaduna</t>
  </si>
  <si>
    <t>Aboh Mbaise</t>
  </si>
  <si>
    <t>ABDALLAWA/MAGARYA</t>
  </si>
  <si>
    <t>Husband</t>
  </si>
  <si>
    <r>
      <t xml:space="preserve">4: </t>
    </r>
    <r>
      <rPr>
        <sz val="11"/>
        <color indexed="8"/>
        <rFont val="Calibri"/>
        <family val="2"/>
      </rPr>
      <t>Pills</t>
    </r>
  </si>
  <si>
    <t>Lagos</t>
  </si>
  <si>
    <t>Abeokuta North</t>
  </si>
  <si>
    <t>ABBARE YELWA</t>
  </si>
  <si>
    <r>
      <t xml:space="preserve">5: </t>
    </r>
    <r>
      <rPr>
        <sz val="11"/>
        <color indexed="8"/>
        <rFont val="Calibri"/>
        <family val="2"/>
      </rPr>
      <t>Condoms</t>
    </r>
  </si>
  <si>
    <t>Week 7</t>
  </si>
  <si>
    <t>Nasarawa</t>
  </si>
  <si>
    <t>Akoko South-East</t>
  </si>
  <si>
    <t>AGUNJI</t>
  </si>
  <si>
    <r>
      <t xml:space="preserve">6: </t>
    </r>
    <r>
      <rPr>
        <sz val="11"/>
        <color indexed="8"/>
        <rFont val="Calibri"/>
        <family val="2"/>
      </rPr>
      <t>EC</t>
    </r>
  </si>
  <si>
    <t>Ogun</t>
  </si>
  <si>
    <t>Abi</t>
  </si>
  <si>
    <t>ABBERE II</t>
  </si>
  <si>
    <t>Osun</t>
  </si>
  <si>
    <t>Abua/Odual</t>
  </si>
  <si>
    <t>ABINSI</t>
  </si>
  <si>
    <t>Oyo</t>
  </si>
  <si>
    <t>Ajeromi-Ifelodun</t>
  </si>
  <si>
    <t>AFA/DIG/MAUDORI</t>
  </si>
  <si>
    <t>4b: Pills - Combination 3</t>
  </si>
  <si>
    <t>Adavi</t>
  </si>
  <si>
    <t>ABONG</t>
  </si>
  <si>
    <t>4c: Pills - Exluton</t>
  </si>
  <si>
    <t>Akoko North-West</t>
  </si>
  <si>
    <t>AGBAN</t>
  </si>
  <si>
    <t>5: Cycle bead</t>
  </si>
  <si>
    <t>Ahoada East</t>
  </si>
  <si>
    <t>ADUDU</t>
  </si>
  <si>
    <t>Akamkpa</t>
  </si>
  <si>
    <t>AFOGO</t>
  </si>
  <si>
    <t>Aguata</t>
  </si>
  <si>
    <t>ADOKA-ICHO</t>
  </si>
  <si>
    <t>Akko</t>
  </si>
  <si>
    <t>AGADAGBA</t>
  </si>
  <si>
    <t>Ado Ekiti</t>
  </si>
  <si>
    <t>ABORO</t>
  </si>
  <si>
    <t>Abeokuta South</t>
  </si>
  <si>
    <t>ABBARI</t>
  </si>
  <si>
    <t>Abak</t>
  </si>
  <si>
    <t>ABAJI NORTH EAST</t>
  </si>
  <si>
    <t>Abadam</t>
  </si>
  <si>
    <t>ABADAWA</t>
  </si>
  <si>
    <t>Abakaliki</t>
  </si>
  <si>
    <t>ABAJI SOUTH EAST</t>
  </si>
  <si>
    <t>Ahiazu Mbaise</t>
  </si>
  <si>
    <t>ADOKPA</t>
  </si>
  <si>
    <t>Agwara</t>
  </si>
  <si>
    <t>ADOGI</t>
  </si>
  <si>
    <t>Akinyele</t>
  </si>
  <si>
    <t>AGADA/BAGAJI</t>
  </si>
  <si>
    <t>Week 25</t>
  </si>
  <si>
    <t>Abaji</t>
  </si>
  <si>
    <t>ABAJI CENTRAL</t>
  </si>
  <si>
    <t>Week 26</t>
  </si>
  <si>
    <t>Akoko South-West</t>
  </si>
  <si>
    <t>AGBASHI</t>
  </si>
  <si>
    <t>Week 27</t>
  </si>
  <si>
    <t>Ado-Odo/Ota</t>
  </si>
  <si>
    <t>ACHIKA</t>
  </si>
  <si>
    <t>Week 28</t>
  </si>
  <si>
    <t>Afikpo North</t>
  </si>
  <si>
    <t>ADAKAWA</t>
  </si>
  <si>
    <t>Week 29</t>
  </si>
  <si>
    <t>Agaie</t>
  </si>
  <si>
    <t>ADIKO</t>
  </si>
  <si>
    <t>Week 30</t>
  </si>
  <si>
    <t>Agatu</t>
  </si>
  <si>
    <t>ADIKPO METROPOLIS</t>
  </si>
  <si>
    <t>Week 31</t>
  </si>
  <si>
    <t>Aba North</t>
  </si>
  <si>
    <t>ABBA NA SHEHU</t>
  </si>
  <si>
    <t>Week 32</t>
  </si>
  <si>
    <t>Ahoada West</t>
  </si>
  <si>
    <t>ADUM WEST</t>
  </si>
  <si>
    <t>Week 33</t>
  </si>
  <si>
    <t>Aba South</t>
  </si>
  <si>
    <t>ABBARE I</t>
  </si>
  <si>
    <t>Week 34</t>
  </si>
  <si>
    <t>Afikpo South</t>
  </si>
  <si>
    <t>ADARAWO</t>
  </si>
  <si>
    <t>Week 35</t>
  </si>
  <si>
    <t>Akoko North-East</t>
  </si>
  <si>
    <t>AGAZA</t>
  </si>
  <si>
    <t>Week 36</t>
  </si>
  <si>
    <t>Akoko-Edo</t>
  </si>
  <si>
    <t>AGAN</t>
  </si>
  <si>
    <t>Week 37</t>
  </si>
  <si>
    <t>Agege</t>
  </si>
  <si>
    <t>ADOKA-HAJE</t>
  </si>
  <si>
    <t>Week 38</t>
  </si>
  <si>
    <t>Akuku-Toru</t>
  </si>
  <si>
    <t>AGWADA</t>
  </si>
  <si>
    <t>Week 39</t>
  </si>
  <si>
    <t>Akure North</t>
  </si>
  <si>
    <t>AGWATASHI</t>
  </si>
  <si>
    <t>Week 40</t>
  </si>
  <si>
    <t>Akure South</t>
  </si>
  <si>
    <t>AGYAGA</t>
  </si>
  <si>
    <t>Week 41</t>
  </si>
  <si>
    <t>Akwanga</t>
  </si>
  <si>
    <t>AGYANA/PANDAGI</t>
  </si>
  <si>
    <t>Week 42</t>
  </si>
  <si>
    <t>Albasu</t>
  </si>
  <si>
    <t>AGYARAGUN TOFA</t>
  </si>
  <si>
    <t>Week 43</t>
  </si>
  <si>
    <t>Aleiro</t>
  </si>
  <si>
    <t>AINU</t>
  </si>
  <si>
    <t>Week 44</t>
  </si>
  <si>
    <t>Alimosho</t>
  </si>
  <si>
    <t>AI-OODO I</t>
  </si>
  <si>
    <t>Week 45</t>
  </si>
  <si>
    <t>Alkaleri</t>
  </si>
  <si>
    <t>AI-OODO II</t>
  </si>
  <si>
    <t>Week 46</t>
  </si>
  <si>
    <t>Amuwo-Odofin</t>
  </si>
  <si>
    <t>AI-OONO I</t>
  </si>
  <si>
    <t>Week 47</t>
  </si>
  <si>
    <t>Anambra East</t>
  </si>
  <si>
    <t>AI-OONO II</t>
  </si>
  <si>
    <t>Week 48</t>
  </si>
  <si>
    <t>Anambra West</t>
  </si>
  <si>
    <t>AI-OONO III</t>
  </si>
  <si>
    <t>Week 49</t>
  </si>
  <si>
    <t>Anaocha</t>
  </si>
  <si>
    <t>AJIGN (A)</t>
  </si>
  <si>
    <t>Week 50</t>
  </si>
  <si>
    <t>Andoni</t>
  </si>
  <si>
    <t>AJIGN (B)</t>
  </si>
  <si>
    <t>Week 51</t>
  </si>
  <si>
    <t>Aninri</t>
  </si>
  <si>
    <t>AJILIN/GUGULIN</t>
  </si>
  <si>
    <t>Week 52</t>
  </si>
  <si>
    <t>Aniocha North</t>
  </si>
  <si>
    <t>AJINGI</t>
  </si>
  <si>
    <t>Week 53</t>
  </si>
  <si>
    <t>Aniocha South</t>
  </si>
  <si>
    <t>AJIYA</t>
  </si>
  <si>
    <t>Week 54</t>
  </si>
  <si>
    <t>Anka</t>
  </si>
  <si>
    <t>Week 55</t>
  </si>
  <si>
    <t>Ankpa</t>
  </si>
  <si>
    <t>AJUMAWA</t>
  </si>
  <si>
    <t>Week 56</t>
  </si>
  <si>
    <t>Apa</t>
  </si>
  <si>
    <t>AKATE</t>
  </si>
  <si>
    <t>Week 57</t>
  </si>
  <si>
    <t>Apapa</t>
  </si>
  <si>
    <t>AKIRI</t>
  </si>
  <si>
    <t>Week 58</t>
  </si>
  <si>
    <t>Ado</t>
  </si>
  <si>
    <t>AKKO</t>
  </si>
  <si>
    <t>Week 59</t>
  </si>
  <si>
    <t>Ardo Kola</t>
  </si>
  <si>
    <t>AKOGE/OGBILOLO</t>
  </si>
  <si>
    <t>Week 60</t>
  </si>
  <si>
    <t>Arewa Dandi</t>
  </si>
  <si>
    <t>AKPACH'AYI</t>
  </si>
  <si>
    <t>Week 61</t>
  </si>
  <si>
    <t>Argungu</t>
  </si>
  <si>
    <t>AKPANAJA</t>
  </si>
  <si>
    <t>Week 62</t>
  </si>
  <si>
    <t>Arochukwu</t>
  </si>
  <si>
    <t>AKPETE/OJANTELLE</t>
  </si>
  <si>
    <t>Week 63</t>
  </si>
  <si>
    <t>Asa</t>
  </si>
  <si>
    <t>AKUM</t>
  </si>
  <si>
    <t>Week 64</t>
  </si>
  <si>
    <t>Asari-Toru</t>
  </si>
  <si>
    <t>AKWANA</t>
  </si>
  <si>
    <t>Week 65</t>
  </si>
  <si>
    <t>Askira/Uba</t>
  </si>
  <si>
    <t>AKWANGA EAST</t>
  </si>
  <si>
    <t>Week 66</t>
  </si>
  <si>
    <t>Atakunmosa East</t>
  </si>
  <si>
    <t>AKWANGA WEST</t>
  </si>
  <si>
    <t>Week 67</t>
  </si>
  <si>
    <t>Atakunmosa West</t>
  </si>
  <si>
    <t>AKWENTO/BOKO</t>
  </si>
  <si>
    <t>Week 68</t>
  </si>
  <si>
    <t>Atiba</t>
  </si>
  <si>
    <t>ALA</t>
  </si>
  <si>
    <t>Week 69</t>
  </si>
  <si>
    <t>Atisbo</t>
  </si>
  <si>
    <t>ALAGARNO</t>
  </si>
  <si>
    <t>Week 70</t>
  </si>
  <si>
    <t>Augie</t>
  </si>
  <si>
    <t>ALAGARNO/JADORI</t>
  </si>
  <si>
    <t>Week 71</t>
  </si>
  <si>
    <t>Auyo</t>
  </si>
  <si>
    <t>ALAGYE</t>
  </si>
  <si>
    <t>Week 72</t>
  </si>
  <si>
    <t>Awe</t>
  </si>
  <si>
    <t>ALAJAWA</t>
  </si>
  <si>
    <t>Week 73</t>
  </si>
  <si>
    <t>Awgu</t>
  </si>
  <si>
    <t>ALANGAWARI / KAFIN / LARABAWA</t>
  </si>
  <si>
    <t>Week 74</t>
  </si>
  <si>
    <t>Awka North</t>
  </si>
  <si>
    <t>ALARGE</t>
  </si>
  <si>
    <t>Week 75</t>
  </si>
  <si>
    <t>Awka South</t>
  </si>
  <si>
    <t>ALAU</t>
  </si>
  <si>
    <t>Week 76</t>
  </si>
  <si>
    <t>Ayamelum</t>
  </si>
  <si>
    <t>ALBASU CENTRAL</t>
  </si>
  <si>
    <t>Week 77</t>
  </si>
  <si>
    <t>Aiyedaade</t>
  </si>
  <si>
    <t>ALI KAZAURE</t>
  </si>
  <si>
    <t>Week 78</t>
  </si>
  <si>
    <t>Aiyedire</t>
  </si>
  <si>
    <t>ALIADE TOWN</t>
  </si>
  <si>
    <t>Week 79</t>
  </si>
  <si>
    <t>Babura</t>
  </si>
  <si>
    <t>ALIM GORA</t>
  </si>
  <si>
    <t>Week 80</t>
  </si>
  <si>
    <t>Badagry</t>
  </si>
  <si>
    <t>ALKALAWA</t>
  </si>
  <si>
    <t>Week 81</t>
  </si>
  <si>
    <t>Bagudo</t>
  </si>
  <si>
    <t>ALKALERI</t>
  </si>
  <si>
    <t>Week 82</t>
  </si>
  <si>
    <t>Bagwai</t>
  </si>
  <si>
    <t>ALLA  LAWANTI</t>
  </si>
  <si>
    <t>Week 83</t>
  </si>
  <si>
    <t>Bakassi</t>
  </si>
  <si>
    <t>ALLAN</t>
  </si>
  <si>
    <t>Week 84</t>
  </si>
  <si>
    <t>Bokkos</t>
  </si>
  <si>
    <t>ALOCE/GINDA</t>
  </si>
  <si>
    <t>Week 85</t>
  </si>
  <si>
    <t>Bakori</t>
  </si>
  <si>
    <t>ALOGANI</t>
  </si>
  <si>
    <t>Week 86</t>
  </si>
  <si>
    <t>Bakura</t>
  </si>
  <si>
    <t>ALOSHI</t>
  </si>
  <si>
    <t>Week 87</t>
  </si>
  <si>
    <t>Balanga</t>
  </si>
  <si>
    <t>ALU MAMAGI</t>
  </si>
  <si>
    <t>Week 88</t>
  </si>
  <si>
    <t>Bali</t>
  </si>
  <si>
    <t>AMAR</t>
  </si>
  <si>
    <t>Week 89</t>
  </si>
  <si>
    <t>Bama</t>
  </si>
  <si>
    <t>AMARAWA</t>
  </si>
  <si>
    <t>Week 90</t>
  </si>
  <si>
    <t>Bade</t>
  </si>
  <si>
    <t>AMBA</t>
  </si>
  <si>
    <t>Week 91</t>
  </si>
  <si>
    <t>Barkin Ladi</t>
  </si>
  <si>
    <t>AMEJO</t>
  </si>
  <si>
    <t>Week 92</t>
  </si>
  <si>
    <t>Baruten</t>
  </si>
  <si>
    <t>AMIRI</t>
  </si>
  <si>
    <t>Week 93</t>
  </si>
  <si>
    <t>Bassa</t>
  </si>
  <si>
    <t>AMPANG WEST</t>
  </si>
  <si>
    <t>Week 94</t>
  </si>
  <si>
    <t>AMPANG-EAST</t>
  </si>
  <si>
    <t>Week 95</t>
  </si>
  <si>
    <t>Batagarawa</t>
  </si>
  <si>
    <t>AMPER CHIKA 'A'</t>
  </si>
  <si>
    <t>Week 96</t>
  </si>
  <si>
    <t>Batsari</t>
  </si>
  <si>
    <t>AMPER CHIKA 'B'</t>
  </si>
  <si>
    <t>Week 97</t>
  </si>
  <si>
    <t>Bauchi</t>
  </si>
  <si>
    <t>AMPER SERI</t>
  </si>
  <si>
    <t>Week 98</t>
  </si>
  <si>
    <t>Baure</t>
  </si>
  <si>
    <t>ANADARIYA</t>
  </si>
  <si>
    <t>Week 99</t>
  </si>
  <si>
    <t>Bayo</t>
  </si>
  <si>
    <t>ANADUA</t>
  </si>
  <si>
    <t>Week 100</t>
  </si>
  <si>
    <t>Bebeji</t>
  </si>
  <si>
    <t>ANCHAU</t>
  </si>
  <si>
    <t>Week 101</t>
  </si>
  <si>
    <t>Bekwarra</t>
  </si>
  <si>
    <t>ANCHO NIGHAAN</t>
  </si>
  <si>
    <t>Week 102</t>
  </si>
  <si>
    <t>Bende</t>
  </si>
  <si>
    <t>ANCHOBABA</t>
  </si>
  <si>
    <t>Week 103</t>
  </si>
  <si>
    <t>Biase</t>
  </si>
  <si>
    <t>ANDAHA</t>
  </si>
  <si>
    <t>Week 104</t>
  </si>
  <si>
    <t>Bichi</t>
  </si>
  <si>
    <t>ANDAMIN</t>
  </si>
  <si>
    <t>Week 105</t>
  </si>
  <si>
    <t>Bida</t>
  </si>
  <si>
    <t>ANDARA / AJIRI /WULBA</t>
  </si>
  <si>
    <t>Week 106</t>
  </si>
  <si>
    <t>Billiri</t>
  </si>
  <si>
    <t>ANDUBUN</t>
  </si>
  <si>
    <t>Week 107</t>
  </si>
  <si>
    <t>Bindawa</t>
  </si>
  <si>
    <t>ANG.RIMI</t>
  </si>
  <si>
    <t>Week 108</t>
  </si>
  <si>
    <t>Binji</t>
  </si>
  <si>
    <t>ANGWAN IYA I</t>
  </si>
  <si>
    <t>Week 109</t>
  </si>
  <si>
    <t>Biriniwa</t>
  </si>
  <si>
    <t>ANGWAN IYA II</t>
  </si>
  <si>
    <t>Week 110</t>
  </si>
  <si>
    <t>Birnin Gwari</t>
  </si>
  <si>
    <t>ANKPA/WADATA</t>
  </si>
  <si>
    <t>Week 111</t>
  </si>
  <si>
    <t>Birnin Kebbi</t>
  </si>
  <si>
    <t>ANKWA</t>
  </si>
  <si>
    <t>Week 112</t>
  </si>
  <si>
    <t>Birnin Kudu</t>
  </si>
  <si>
    <t>APA</t>
  </si>
  <si>
    <t>Week 113</t>
  </si>
  <si>
    <t>Birnin Magaji/Kiyaw</t>
  </si>
  <si>
    <t>ARA I</t>
  </si>
  <si>
    <t>Week 114</t>
  </si>
  <si>
    <t>Biu</t>
  </si>
  <si>
    <t>ARA II</t>
  </si>
  <si>
    <t>Week 115</t>
  </si>
  <si>
    <t>Bodinga</t>
  </si>
  <si>
    <t>ARAK</t>
  </si>
  <si>
    <t>Week 116</t>
  </si>
  <si>
    <t>Bogoro</t>
  </si>
  <si>
    <t>ARDIMINI</t>
  </si>
  <si>
    <t>Week 117</t>
  </si>
  <si>
    <t>Boki</t>
  </si>
  <si>
    <t>ARDO KOLA</t>
  </si>
  <si>
    <t>Week 118</t>
  </si>
  <si>
    <t>Boluwaduro</t>
  </si>
  <si>
    <t>ARDO RAM</t>
  </si>
  <si>
    <t>Week 119</t>
  </si>
  <si>
    <t>Bomadi</t>
  </si>
  <si>
    <t>AREGE</t>
  </si>
  <si>
    <t>Week 120</t>
  </si>
  <si>
    <t>Bonny</t>
  </si>
  <si>
    <t>ARIBI</t>
  </si>
  <si>
    <t>Week 121</t>
  </si>
  <si>
    <t>Borgu</t>
  </si>
  <si>
    <t>ARIKYA</t>
  </si>
  <si>
    <t>Week 122</t>
  </si>
  <si>
    <t>Boripe</t>
  </si>
  <si>
    <t>ARUM</t>
  </si>
  <si>
    <t>Week 123</t>
  </si>
  <si>
    <t>Bursari</t>
  </si>
  <si>
    <t>ASAGA</t>
  </si>
  <si>
    <t>Week 124</t>
  </si>
  <si>
    <t>Bosso</t>
  </si>
  <si>
    <t>ASHAKA / MAGABA</t>
  </si>
  <si>
    <t>Week 125</t>
  </si>
  <si>
    <t>Brass</t>
  </si>
  <si>
    <t>ASHARA</t>
  </si>
  <si>
    <t>Week 126</t>
  </si>
  <si>
    <t>Buji</t>
  </si>
  <si>
    <t>ASHIGASHIYA</t>
  </si>
  <si>
    <t>Week 127</t>
  </si>
  <si>
    <t>Bukkuyum</t>
  </si>
  <si>
    <t>ASHIGIE</t>
  </si>
  <si>
    <t>Week 128</t>
  </si>
  <si>
    <t>Buruku</t>
  </si>
  <si>
    <t>ASHUKU/ENEME</t>
  </si>
  <si>
    <t>Week 129</t>
  </si>
  <si>
    <t>Bungudu</t>
  </si>
  <si>
    <t>ASIBITI</t>
  </si>
  <si>
    <t>Week 130</t>
  </si>
  <si>
    <t>Bunkure</t>
  </si>
  <si>
    <t>ASKIRA EAST</t>
  </si>
  <si>
    <t>Week 131</t>
  </si>
  <si>
    <t>Bunza</t>
  </si>
  <si>
    <t>ASO / KODAPE</t>
  </si>
  <si>
    <t>Week 132</t>
  </si>
  <si>
    <t>Burutu</t>
  </si>
  <si>
    <t>ASSAKIO</t>
  </si>
  <si>
    <t>Week 133</t>
  </si>
  <si>
    <t>Bwari</t>
  </si>
  <si>
    <t>ASSO</t>
  </si>
  <si>
    <t>Week 134</t>
  </si>
  <si>
    <t>Calabar Municipal</t>
  </si>
  <si>
    <t>ATERAYANGE</t>
  </si>
  <si>
    <t>Week 135</t>
  </si>
  <si>
    <t>Calabar South</t>
  </si>
  <si>
    <t>ATIKYESE</t>
  </si>
  <si>
    <t>Week 136</t>
  </si>
  <si>
    <t>Chanchaga</t>
  </si>
  <si>
    <t>ATTAKAR</t>
  </si>
  <si>
    <t>Week 137</t>
  </si>
  <si>
    <t>Charanchi</t>
  </si>
  <si>
    <t>ATUKU</t>
  </si>
  <si>
    <t>Week 138</t>
  </si>
  <si>
    <t>Chibok</t>
  </si>
  <si>
    <t>AUCHAN</t>
  </si>
  <si>
    <t>Week 139</t>
  </si>
  <si>
    <t>Chikun</t>
  </si>
  <si>
    <t>AUKE</t>
  </si>
  <si>
    <t>Week 140</t>
  </si>
  <si>
    <t>Dala</t>
  </si>
  <si>
    <t>AUNO / CHABBOL</t>
  </si>
  <si>
    <t>Week 141</t>
  </si>
  <si>
    <t>Damaturu</t>
  </si>
  <si>
    <t>AVIHIJIME</t>
  </si>
  <si>
    <t>Week 142</t>
  </si>
  <si>
    <t>Damban</t>
  </si>
  <si>
    <t>AVYI</t>
  </si>
  <si>
    <t>Week 143</t>
  </si>
  <si>
    <t>Dambatta</t>
  </si>
  <si>
    <t>AWAK</t>
  </si>
  <si>
    <t>Week 144</t>
  </si>
  <si>
    <t>Damboa</t>
  </si>
  <si>
    <t>AWON</t>
  </si>
  <si>
    <t>Week 145</t>
  </si>
  <si>
    <t>Dandi</t>
  </si>
  <si>
    <t>AWUME EHAJE</t>
  </si>
  <si>
    <t>Week 146</t>
  </si>
  <si>
    <t>Dandume</t>
  </si>
  <si>
    <t>AWUME ICHO</t>
  </si>
  <si>
    <t>Week 147</t>
  </si>
  <si>
    <t>Dange Shuni</t>
  </si>
  <si>
    <t>AYI / YASKU</t>
  </si>
  <si>
    <t>Week 148</t>
  </si>
  <si>
    <t>Danja</t>
  </si>
  <si>
    <t>AYU</t>
  </si>
  <si>
    <t>Week 149</t>
  </si>
  <si>
    <t>Dan Musa</t>
  </si>
  <si>
    <t>AZARA</t>
  </si>
  <si>
    <t>Week 150</t>
  </si>
  <si>
    <t>Darazo</t>
  </si>
  <si>
    <t>AZENDESHI</t>
  </si>
  <si>
    <t>Week 151</t>
  </si>
  <si>
    <t>Dass</t>
  </si>
  <si>
    <t>AZORE</t>
  </si>
  <si>
    <t>Week 152</t>
  </si>
  <si>
    <t>Daura</t>
  </si>
  <si>
    <t>AZUR/MULTE/FORFOR</t>
  </si>
  <si>
    <t>Week 153</t>
  </si>
  <si>
    <t>Dawakin Kudu</t>
  </si>
  <si>
    <t>B O I "A"</t>
  </si>
  <si>
    <t>Week 154</t>
  </si>
  <si>
    <t>Dawakin Tofa</t>
  </si>
  <si>
    <t>B O I "B"</t>
  </si>
  <si>
    <t>Week 155</t>
  </si>
  <si>
    <t>Degema</t>
  </si>
  <si>
    <t>B O I "C"</t>
  </si>
  <si>
    <t>Week 156</t>
  </si>
  <si>
    <t>Dekina</t>
  </si>
  <si>
    <t>BA'AWA</t>
  </si>
  <si>
    <t>Week 157</t>
  </si>
  <si>
    <t>Demsa</t>
  </si>
  <si>
    <t>BABAWA</t>
  </si>
  <si>
    <t>Week 158</t>
  </si>
  <si>
    <t>Dikwa</t>
  </si>
  <si>
    <t>BABBAN GIJI</t>
  </si>
  <si>
    <t>Week 159</t>
  </si>
  <si>
    <t>Doguwa</t>
  </si>
  <si>
    <t>BABBAR RIGA</t>
  </si>
  <si>
    <t>Week 160</t>
  </si>
  <si>
    <t>Doma</t>
  </si>
  <si>
    <t>BABEL</t>
  </si>
  <si>
    <t>Week 161</t>
  </si>
  <si>
    <t>Donga</t>
  </si>
  <si>
    <t>BABURI</t>
  </si>
  <si>
    <t>Week 162</t>
  </si>
  <si>
    <t>Dukku</t>
  </si>
  <si>
    <t>BACHAMA</t>
  </si>
  <si>
    <t>Week 163</t>
  </si>
  <si>
    <t>Dunukofia</t>
  </si>
  <si>
    <t>BACHIRAWA</t>
  </si>
  <si>
    <t>Week 164</t>
  </si>
  <si>
    <t>Dutse</t>
  </si>
  <si>
    <t>BADAFI</t>
  </si>
  <si>
    <t>Week 165</t>
  </si>
  <si>
    <t>Dutsi</t>
  </si>
  <si>
    <t>BADAKOSHI</t>
  </si>
  <si>
    <t>Week 166</t>
  </si>
  <si>
    <t>Dutsin Ma</t>
  </si>
  <si>
    <t>BADARA</t>
  </si>
  <si>
    <t>Week 167</t>
  </si>
  <si>
    <t>Eastern Obolo</t>
  </si>
  <si>
    <t>BADARAWA</t>
  </si>
  <si>
    <t>Week 168</t>
  </si>
  <si>
    <t>Ebonyi</t>
  </si>
  <si>
    <t>Week 169</t>
  </si>
  <si>
    <t>Edati</t>
  </si>
  <si>
    <t>BADIKO</t>
  </si>
  <si>
    <t>Week 170</t>
  </si>
  <si>
    <t>Ede North</t>
  </si>
  <si>
    <t>BADU</t>
  </si>
  <si>
    <t>Week 171</t>
  </si>
  <si>
    <t>Ede South</t>
  </si>
  <si>
    <t>BADUME</t>
  </si>
  <si>
    <t>Week 172</t>
  </si>
  <si>
    <t>Edu</t>
  </si>
  <si>
    <t>BADURUM SAMA</t>
  </si>
  <si>
    <t>Week 173</t>
  </si>
  <si>
    <t>Ife Central</t>
  </si>
  <si>
    <t>BAGA</t>
  </si>
  <si>
    <t>Week 174</t>
  </si>
  <si>
    <t>Ife East</t>
  </si>
  <si>
    <t>BAGANJE NORTH</t>
  </si>
  <si>
    <t>Week 175</t>
  </si>
  <si>
    <t>Ife North</t>
  </si>
  <si>
    <t>BAGANJE SOUTH</t>
  </si>
  <si>
    <t>Week 176</t>
  </si>
  <si>
    <t>Ife South</t>
  </si>
  <si>
    <t>BAGE</t>
  </si>
  <si>
    <t>Week 177</t>
  </si>
  <si>
    <t>Efon</t>
  </si>
  <si>
    <t>BAGEGA</t>
  </si>
  <si>
    <t>Week 178</t>
  </si>
  <si>
    <t>Egbado North</t>
  </si>
  <si>
    <t>BAGEL/BAJAR</t>
  </si>
  <si>
    <t>Week 179</t>
  </si>
  <si>
    <t>Egbado South</t>
  </si>
  <si>
    <t>BAGUDA</t>
  </si>
  <si>
    <t>Week 180</t>
  </si>
  <si>
    <t>Egbeda</t>
  </si>
  <si>
    <t>BAGWAI</t>
  </si>
  <si>
    <t>Week 181</t>
  </si>
  <si>
    <t>Egbedore</t>
  </si>
  <si>
    <t>BAGWARO</t>
  </si>
  <si>
    <t>Week 182</t>
  </si>
  <si>
    <t>Egor</t>
  </si>
  <si>
    <t>BAHULI</t>
  </si>
  <si>
    <t>Week 183</t>
  </si>
  <si>
    <t>Ehime Mbano</t>
  </si>
  <si>
    <t>BAIMA  SOUTH/EAST</t>
  </si>
  <si>
    <t>Week 184</t>
  </si>
  <si>
    <t>Ejigbo</t>
  </si>
  <si>
    <t>BAIMA NORTH / WEST</t>
  </si>
  <si>
    <t>Week 185</t>
  </si>
  <si>
    <t>Ekeremor</t>
  </si>
  <si>
    <t>BAISSA</t>
  </si>
  <si>
    <t>Week 186</t>
  </si>
  <si>
    <t>Eket</t>
  </si>
  <si>
    <t>BAJAMA</t>
  </si>
  <si>
    <t>Week 187</t>
  </si>
  <si>
    <t>Ekiti</t>
  </si>
  <si>
    <t>BAJOGA</t>
  </si>
  <si>
    <t>Week 188</t>
  </si>
  <si>
    <t>Ekiti East</t>
  </si>
  <si>
    <t>BAJOGA  WEST</t>
  </si>
  <si>
    <t>Week 189</t>
  </si>
  <si>
    <t>Ekiti South-West</t>
  </si>
  <si>
    <t>BAJOGA EAST</t>
  </si>
  <si>
    <t>Week 190</t>
  </si>
  <si>
    <t>Ekiti West</t>
  </si>
  <si>
    <t>BAKARI GUSO</t>
  </si>
  <si>
    <t>Week 191</t>
  </si>
  <si>
    <t>Ekwusigo</t>
  </si>
  <si>
    <t>BAKIN RIJIYA/AKURBA/SARKIN PADA</t>
  </si>
  <si>
    <t>Week 192</t>
  </si>
  <si>
    <t>Eleme</t>
  </si>
  <si>
    <t>BAKIN RUWA</t>
  </si>
  <si>
    <t>Week 193</t>
  </si>
  <si>
    <t>Emuoha</t>
  </si>
  <si>
    <t>BAKO</t>
  </si>
  <si>
    <t>Week 194</t>
  </si>
  <si>
    <t>Emure</t>
  </si>
  <si>
    <t>BAKTA</t>
  </si>
  <si>
    <t>Week 195</t>
  </si>
  <si>
    <t>Enugu East</t>
  </si>
  <si>
    <t>BAKURA</t>
  </si>
  <si>
    <t>Week 196</t>
  </si>
  <si>
    <t>Enugu North</t>
  </si>
  <si>
    <t>BALAN</t>
  </si>
  <si>
    <t>Week 197</t>
  </si>
  <si>
    <t>Enugu South</t>
  </si>
  <si>
    <t>BALARE</t>
  </si>
  <si>
    <t>Week 198</t>
  </si>
  <si>
    <t>Epe</t>
  </si>
  <si>
    <t>BALBAYA</t>
  </si>
  <si>
    <t>Week 199</t>
  </si>
  <si>
    <t>Esan Central</t>
  </si>
  <si>
    <t>BALE GALTIMARI</t>
  </si>
  <si>
    <t>Week 200</t>
  </si>
  <si>
    <t>Esan North-East</t>
  </si>
  <si>
    <t>BALI  A</t>
  </si>
  <si>
    <t>Esan South-East</t>
  </si>
  <si>
    <t>BALI B</t>
  </si>
  <si>
    <t>Esan West</t>
  </si>
  <si>
    <t>BALL</t>
  </si>
  <si>
    <t>Ese Odo</t>
  </si>
  <si>
    <t>BALMA</t>
  </si>
  <si>
    <t>Esit Eket</t>
  </si>
  <si>
    <t>BALTEP</t>
  </si>
  <si>
    <t>Essien Udim</t>
  </si>
  <si>
    <t>BAMBAL</t>
  </si>
  <si>
    <t>Etche</t>
  </si>
  <si>
    <t>BAMBAM</t>
  </si>
  <si>
    <t>Ethiope East</t>
  </si>
  <si>
    <t>BANGA</t>
  </si>
  <si>
    <t>Ethiope West</t>
  </si>
  <si>
    <t>BANGSHIKA</t>
  </si>
  <si>
    <t>Etim Ekpo</t>
  </si>
  <si>
    <t>BANGU</t>
  </si>
  <si>
    <t>Etinan</t>
  </si>
  <si>
    <t>BANGUNJI</t>
  </si>
  <si>
    <t>Eti Osa</t>
  </si>
  <si>
    <t>BANJIRAM</t>
  </si>
  <si>
    <t>Etsako Central</t>
  </si>
  <si>
    <t>BANOWA</t>
  </si>
  <si>
    <t>Etsako East</t>
  </si>
  <si>
    <t>BANTAJE</t>
  </si>
  <si>
    <t>Etsako West</t>
  </si>
  <si>
    <t>BAR</t>
  </si>
  <si>
    <t>Etung</t>
  </si>
  <si>
    <t>BARA</t>
  </si>
  <si>
    <t>Ewekoro</t>
  </si>
  <si>
    <t>BARADE</t>
  </si>
  <si>
    <t>Ezeagu</t>
  </si>
  <si>
    <t>BARAKIN LADI</t>
  </si>
  <si>
    <t>Ezinihitte</t>
  </si>
  <si>
    <t>BARAYAR-ZAKI</t>
  </si>
  <si>
    <t>Ezza North</t>
  </si>
  <si>
    <t>BARAZA</t>
  </si>
  <si>
    <t>Ezza South</t>
  </si>
  <si>
    <t>BARDOKI</t>
  </si>
  <si>
    <t>Fagge</t>
  </si>
  <si>
    <t>BARE</t>
  </si>
  <si>
    <t>Fakai</t>
  </si>
  <si>
    <t>Faskari</t>
  </si>
  <si>
    <t>BARGONI</t>
  </si>
  <si>
    <t>Fika</t>
  </si>
  <si>
    <t>BARGU / BURASHIKA</t>
  </si>
  <si>
    <t>Fufure</t>
  </si>
  <si>
    <t>BARKUM</t>
  </si>
  <si>
    <t>Funakaye</t>
  </si>
  <si>
    <t>BARNAWA</t>
  </si>
  <si>
    <t>Fune</t>
  </si>
  <si>
    <t>BARWO / NASARAWO</t>
  </si>
  <si>
    <t>Funtua</t>
  </si>
  <si>
    <t>BARWO WINDE</t>
  </si>
  <si>
    <t>Gabasawa</t>
  </si>
  <si>
    <t>BASAWA</t>
  </si>
  <si>
    <t>Gada</t>
  </si>
  <si>
    <t>BASHAR</t>
  </si>
  <si>
    <t>Gagarawa</t>
  </si>
  <si>
    <t>BASHE</t>
  </si>
  <si>
    <t>Gamawa</t>
  </si>
  <si>
    <t>BASSA</t>
  </si>
  <si>
    <t>Ganjuwa</t>
  </si>
  <si>
    <t>BATAIYA</t>
  </si>
  <si>
    <t>Ganye</t>
  </si>
  <si>
    <t>BAUDA</t>
  </si>
  <si>
    <t>Garki</t>
  </si>
  <si>
    <t>BAZZA MARGI</t>
  </si>
  <si>
    <t>Garko</t>
  </si>
  <si>
    <t>BEBEJI</t>
  </si>
  <si>
    <t>Garun Mallam</t>
  </si>
  <si>
    <t>BEDDE</t>
  </si>
  <si>
    <t>Gashaka</t>
  </si>
  <si>
    <t>BEGO/YERWA/NGURNA</t>
  </si>
  <si>
    <t>Gassol</t>
  </si>
  <si>
    <t>BELEL</t>
  </si>
  <si>
    <t>Gaya</t>
  </si>
  <si>
    <t>BELI</t>
  </si>
  <si>
    <t>Gayuk</t>
  </si>
  <si>
    <t>BELI/GAGIDABA</t>
  </si>
  <si>
    <t>Gezawa</t>
  </si>
  <si>
    <t>BENI "A"</t>
  </si>
  <si>
    <t>Gbako</t>
  </si>
  <si>
    <t>BENI "B"</t>
  </si>
  <si>
    <t>Gboko</t>
  </si>
  <si>
    <t>BENISHEIKH</t>
  </si>
  <si>
    <t>Gbonyin</t>
  </si>
  <si>
    <t>BENTE/GALEA</t>
  </si>
  <si>
    <t>Geidam</t>
  </si>
  <si>
    <t>BETE</t>
  </si>
  <si>
    <t>Giade</t>
  </si>
  <si>
    <t>BETI</t>
  </si>
  <si>
    <t>Giwa</t>
  </si>
  <si>
    <t>Gokana</t>
  </si>
  <si>
    <t>BETSO</t>
  </si>
  <si>
    <t>Gombe</t>
  </si>
  <si>
    <t>BICHI</t>
  </si>
  <si>
    <t>Gombi</t>
  </si>
  <si>
    <t>BIKADARKO</t>
  </si>
  <si>
    <t>Goronyo</t>
  </si>
  <si>
    <t>BIKASHIBILA</t>
  </si>
  <si>
    <t>Grie</t>
  </si>
  <si>
    <t>BIKASSA I</t>
  </si>
  <si>
    <t>Gubio</t>
  </si>
  <si>
    <t>BIKASSA II</t>
  </si>
  <si>
    <t>Gudu</t>
  </si>
  <si>
    <t>BIKWIN</t>
  </si>
  <si>
    <t>Gujba</t>
  </si>
  <si>
    <t>BILBIS</t>
  </si>
  <si>
    <t>Gulani</t>
  </si>
  <si>
    <t>BILINGWI</t>
  </si>
  <si>
    <t>Guma</t>
  </si>
  <si>
    <t>BILKICHERI</t>
  </si>
  <si>
    <t>Gumel</t>
  </si>
  <si>
    <t>BILLE</t>
  </si>
  <si>
    <t>Gummi</t>
  </si>
  <si>
    <t>BILLIRI NORTH</t>
  </si>
  <si>
    <t>Gurara</t>
  </si>
  <si>
    <t>BILLIRI SOUTH</t>
  </si>
  <si>
    <t>Guri</t>
  </si>
  <si>
    <t>BINDIN</t>
  </si>
  <si>
    <t>Gusau</t>
  </si>
  <si>
    <t>BINEV</t>
  </si>
  <si>
    <t>Guzamala</t>
  </si>
  <si>
    <t>BINGI</t>
  </si>
  <si>
    <t>Gwadabawa</t>
  </si>
  <si>
    <t>BINGI NORTH</t>
  </si>
  <si>
    <t>Gwagwalada</t>
  </si>
  <si>
    <t>BINGI SOUTH</t>
  </si>
  <si>
    <t>Gwale</t>
  </si>
  <si>
    <t>BINYERI</t>
  </si>
  <si>
    <t>Gwandu</t>
  </si>
  <si>
    <t>BIRBYANG</t>
  </si>
  <si>
    <t>Gwaram</t>
  </si>
  <si>
    <t>BIRIN BOLEWA</t>
  </si>
  <si>
    <t>Gwarzo</t>
  </si>
  <si>
    <t>BIRIN FULANI EAST</t>
  </si>
  <si>
    <t>Gwer East</t>
  </si>
  <si>
    <t>BIRIN FULANI WEST</t>
  </si>
  <si>
    <t>Gwer West</t>
  </si>
  <si>
    <t>BIRIN/ GIGARA/ YANKARI</t>
  </si>
  <si>
    <t>Gwiwa</t>
  </si>
  <si>
    <t>BIRNIN KAYA / DOSARA</t>
  </si>
  <si>
    <t>Gwoza</t>
  </si>
  <si>
    <t>BIRNIN MAGAJI</t>
  </si>
  <si>
    <t>Hadejia</t>
  </si>
  <si>
    <t>Hawul</t>
  </si>
  <si>
    <t>BIRNIN TUDU</t>
  </si>
  <si>
    <t>Hong</t>
  </si>
  <si>
    <t>Ibadan North</t>
  </si>
  <si>
    <t>BIRNIN YERO</t>
  </si>
  <si>
    <t>Ibadan North-East</t>
  </si>
  <si>
    <t>BIRSHI/MIRI</t>
  </si>
  <si>
    <t>Ibadan North-West</t>
  </si>
  <si>
    <t>BISHINI</t>
  </si>
  <si>
    <t>Ibadan South-East</t>
  </si>
  <si>
    <t>BISSAULA</t>
  </si>
  <si>
    <t>Ibadan South-West</t>
  </si>
  <si>
    <t>BITA / IZGE</t>
  </si>
  <si>
    <t>Ibaji</t>
  </si>
  <si>
    <t>BITAKO</t>
  </si>
  <si>
    <t>Ibarapa Central</t>
  </si>
  <si>
    <t>BITAL</t>
  </si>
  <si>
    <t>Ibarapa East</t>
  </si>
  <si>
    <t>BOBINI</t>
  </si>
  <si>
    <t>Ibarapa North</t>
  </si>
  <si>
    <t>BOBOSHE</t>
  </si>
  <si>
    <t>Ibeju-Lekki</t>
  </si>
  <si>
    <t>BODENO</t>
  </si>
  <si>
    <t>Ibeno</t>
  </si>
  <si>
    <t>BODOR / TILDE</t>
  </si>
  <si>
    <t>Ibesikpo Asutan</t>
  </si>
  <si>
    <t>BODWAI</t>
  </si>
  <si>
    <t>Ibi</t>
  </si>
  <si>
    <t>BOGA/ DINGAI</t>
  </si>
  <si>
    <t>Ibiono-Ibom</t>
  </si>
  <si>
    <t>BOGORO "A"</t>
  </si>
  <si>
    <t>Idah</t>
  </si>
  <si>
    <t>BOGORO "B"</t>
  </si>
  <si>
    <t>Idanre</t>
  </si>
  <si>
    <t>BOGORO "C"</t>
  </si>
  <si>
    <t>Ideato North</t>
  </si>
  <si>
    <t>BOGORO "D"</t>
  </si>
  <si>
    <t>Ideato South</t>
  </si>
  <si>
    <t>BOGUM</t>
  </si>
  <si>
    <t>Idemili North</t>
  </si>
  <si>
    <t>BOH</t>
  </si>
  <si>
    <t>Idemili South</t>
  </si>
  <si>
    <t>BOJUDE</t>
  </si>
  <si>
    <t>Ido</t>
  </si>
  <si>
    <t>BOKANA</t>
  </si>
  <si>
    <t>Ido Osi</t>
  </si>
  <si>
    <t>BOKKOS</t>
  </si>
  <si>
    <t>Ifako-Ijaiye</t>
  </si>
  <si>
    <t>BOKO</t>
  </si>
  <si>
    <t>Ifedayo</t>
  </si>
  <si>
    <t>BOLARI EAST</t>
  </si>
  <si>
    <t>Ifedore</t>
  </si>
  <si>
    <t>BOLARI WEST</t>
  </si>
  <si>
    <t>Ifelodun</t>
  </si>
  <si>
    <t>BOLE YOLDE PATE</t>
  </si>
  <si>
    <t>BOLKI</t>
  </si>
  <si>
    <t>Ifo</t>
  </si>
  <si>
    <t>BOLORI  I</t>
  </si>
  <si>
    <t>Igabi</t>
  </si>
  <si>
    <t>BOLORI  II</t>
  </si>
  <si>
    <t>Igalamela Odolu</t>
  </si>
  <si>
    <t>BOMO</t>
  </si>
  <si>
    <t>Igbo Etiti</t>
  </si>
  <si>
    <t>BONDON</t>
  </si>
  <si>
    <t>Igbo Eze North</t>
  </si>
  <si>
    <t>BONO</t>
  </si>
  <si>
    <t>Igbo Eze South</t>
  </si>
  <si>
    <t>BORGOZO</t>
  </si>
  <si>
    <t>Igueben</t>
  </si>
  <si>
    <t>BORIKYO</t>
  </si>
  <si>
    <t>Ihiala</t>
  </si>
  <si>
    <t>BORNO YESU</t>
  </si>
  <si>
    <t>Ihitte/Uboma</t>
  </si>
  <si>
    <t>BORRONG</t>
  </si>
  <si>
    <t>Ilaje</t>
  </si>
  <si>
    <t>BORSORI</t>
  </si>
  <si>
    <t>Ijebu East</t>
  </si>
  <si>
    <t>BRIYEL</t>
  </si>
  <si>
    <t>Ijebu North</t>
  </si>
  <si>
    <t>BUBONG</t>
  </si>
  <si>
    <t>Ijebu North East</t>
  </si>
  <si>
    <t>BUDA</t>
  </si>
  <si>
    <t>Ijebu Ode</t>
  </si>
  <si>
    <t>BUDUWA / BULA CHIRABE</t>
  </si>
  <si>
    <t>Ijero</t>
  </si>
  <si>
    <t>BUGAKARMO</t>
  </si>
  <si>
    <t>Ijumu</t>
  </si>
  <si>
    <t>BUHIT</t>
  </si>
  <si>
    <t>Ika</t>
  </si>
  <si>
    <t>BUJI</t>
  </si>
  <si>
    <t>Ika North East</t>
  </si>
  <si>
    <t>BUKKUYUM</t>
  </si>
  <si>
    <t>Ikara</t>
  </si>
  <si>
    <t>BUKUL/BANGIRE</t>
  </si>
  <si>
    <t>Ika South</t>
  </si>
  <si>
    <t>BUKURU</t>
  </si>
  <si>
    <t>Ikeduru</t>
  </si>
  <si>
    <t>BULA</t>
  </si>
  <si>
    <t>Ikeja</t>
  </si>
  <si>
    <t>BULABLIN</t>
  </si>
  <si>
    <t>Ikenne</t>
  </si>
  <si>
    <t>BULE / KALTIN</t>
  </si>
  <si>
    <t>Ikere</t>
  </si>
  <si>
    <t>BULKACHUWA/DAGARO</t>
  </si>
  <si>
    <t>Ikole</t>
  </si>
  <si>
    <t>BUM</t>
  </si>
  <si>
    <t>Ikom</t>
  </si>
  <si>
    <t>BUMA</t>
  </si>
  <si>
    <t>Ikono</t>
  </si>
  <si>
    <t>BUMAI</t>
  </si>
  <si>
    <t>Ikorodu</t>
  </si>
  <si>
    <t>BUNDOT</t>
  </si>
  <si>
    <t>Ikot Abasi</t>
  </si>
  <si>
    <t>BUNDUR</t>
  </si>
  <si>
    <t>Ikot Ekpene</t>
  </si>
  <si>
    <t>BUNGUDU</t>
  </si>
  <si>
    <t>Ikpoba Okha</t>
  </si>
  <si>
    <t>BUNKURE</t>
  </si>
  <si>
    <t>Ikwerre</t>
  </si>
  <si>
    <t>BUNUNU</t>
  </si>
  <si>
    <t>Ikwo</t>
  </si>
  <si>
    <t>BUNUNU CENTRAL</t>
  </si>
  <si>
    <t>Ikwuano</t>
  </si>
  <si>
    <t>BUNUNU SOUTH</t>
  </si>
  <si>
    <t>Ila</t>
  </si>
  <si>
    <t>BURAK</t>
  </si>
  <si>
    <t>Ilejemeje</t>
  </si>
  <si>
    <t>BURATAI</t>
  </si>
  <si>
    <t>Ile Oluji/Okeigbo</t>
  </si>
  <si>
    <t>BURJI</t>
  </si>
  <si>
    <t>Ilesa East</t>
  </si>
  <si>
    <t>BURRA / KYATA</t>
  </si>
  <si>
    <t>Ilesa West</t>
  </si>
  <si>
    <t>BURSALI</t>
  </si>
  <si>
    <t>Illela</t>
  </si>
  <si>
    <t>BURUMBURUM</t>
  </si>
  <si>
    <t>Ilorin East</t>
  </si>
  <si>
    <t>BUSKURI</t>
  </si>
  <si>
    <t>Ilorin South</t>
  </si>
  <si>
    <t>BUTU-BUTU</t>
  </si>
  <si>
    <t>Ilorin West</t>
  </si>
  <si>
    <t>BUTURA</t>
  </si>
  <si>
    <t>Imeko Afon</t>
  </si>
  <si>
    <t>BUZAWA</t>
  </si>
  <si>
    <t>Ingawa</t>
  </si>
  <si>
    <t>BWALL</t>
  </si>
  <si>
    <t>Ini</t>
  </si>
  <si>
    <t>BWARI CENTRAL</t>
  </si>
  <si>
    <t>Ipokia</t>
  </si>
  <si>
    <t>BYAZHIN</t>
  </si>
  <si>
    <t>Irele</t>
  </si>
  <si>
    <t>CENTRAL/SOUTH MISSION</t>
  </si>
  <si>
    <t>Irepo</t>
  </si>
  <si>
    <t>CHALLAWA</t>
  </si>
  <si>
    <t>Irepodun</t>
  </si>
  <si>
    <t>CHAMARANA</t>
  </si>
  <si>
    <t>CHAMBA</t>
  </si>
  <si>
    <t>Irepodun/Ifelodun</t>
  </si>
  <si>
    <t>CHANCHANJI</t>
  </si>
  <si>
    <t>Irewole</t>
  </si>
  <si>
    <t>CHANSO</t>
  </si>
  <si>
    <t>Isa</t>
  </si>
  <si>
    <t>CHEDI</t>
  </si>
  <si>
    <t>Ise/Orun</t>
  </si>
  <si>
    <t>CHEDIYA</t>
  </si>
  <si>
    <t>Iseyin</t>
  </si>
  <si>
    <t>CHIBIRI</t>
  </si>
  <si>
    <t>Ishielu</t>
  </si>
  <si>
    <t>CHIBOK GARU</t>
  </si>
  <si>
    <t>Isiala Mbano</t>
  </si>
  <si>
    <t>CHIBOK LIKAMA</t>
  </si>
  <si>
    <t>Isiala Ngwa North</t>
  </si>
  <si>
    <t>CHIBOK WUNTAKU</t>
  </si>
  <si>
    <t>Isiala Ngwa South</t>
  </si>
  <si>
    <t>CHIKAJI</t>
  </si>
  <si>
    <t>Isin</t>
  </si>
  <si>
    <t>CHIKI</t>
  </si>
  <si>
    <t>Isi Uzo</t>
  </si>
  <si>
    <t>CHIKILA</t>
  </si>
  <si>
    <t>Isokan</t>
  </si>
  <si>
    <t>CHIKUN</t>
  </si>
  <si>
    <t>Isoko North</t>
  </si>
  <si>
    <t>CHINADE</t>
  </si>
  <si>
    <t>Isoko South</t>
  </si>
  <si>
    <t>CHINKANI</t>
  </si>
  <si>
    <t>Isu</t>
  </si>
  <si>
    <t>CHIP</t>
  </si>
  <si>
    <t>Isuikwuato</t>
  </si>
  <si>
    <t>CHIRANCHI</t>
  </si>
  <si>
    <t>Itas/Gadau</t>
  </si>
  <si>
    <t>CHIRIN</t>
  </si>
  <si>
    <t>Itesiwaju</t>
  </si>
  <si>
    <t>CHIROMA</t>
  </si>
  <si>
    <t>Itu</t>
  </si>
  <si>
    <t>CHIROMAWA</t>
  </si>
  <si>
    <t>Ivo</t>
  </si>
  <si>
    <t>CHONKU</t>
  </si>
  <si>
    <t>Iwajowa</t>
  </si>
  <si>
    <t>CHORI</t>
  </si>
  <si>
    <t>Iwo</t>
  </si>
  <si>
    <t>CHUL / RUMIRGO</t>
  </si>
  <si>
    <t>Izzi</t>
  </si>
  <si>
    <t>CHULA</t>
  </si>
  <si>
    <t>Jaba</t>
  </si>
  <si>
    <t>CINKOSO</t>
  </si>
  <si>
    <t>Jada</t>
  </si>
  <si>
    <t>CITY CENTRE</t>
  </si>
  <si>
    <t>Jahun</t>
  </si>
  <si>
    <t>CLERKS/MARKET</t>
  </si>
  <si>
    <t>Jakusko</t>
  </si>
  <si>
    <t>DABAN FULANI</t>
  </si>
  <si>
    <t>Jalingo</t>
  </si>
  <si>
    <t>DABAR KWARI</t>
  </si>
  <si>
    <t>Jama'are</t>
  </si>
  <si>
    <t>DABIN KANAWA</t>
  </si>
  <si>
    <t>Jega</t>
  </si>
  <si>
    <t>DABIRA</t>
  </si>
  <si>
    <t>Jema'a</t>
  </si>
  <si>
    <t>DADDARAWA</t>
  </si>
  <si>
    <t>Jere</t>
  </si>
  <si>
    <t>DADDU</t>
  </si>
  <si>
    <t>Jibia</t>
  </si>
  <si>
    <t>DADIN KOWA</t>
  </si>
  <si>
    <t>Jos East</t>
  </si>
  <si>
    <t>Jos North</t>
  </si>
  <si>
    <t>DADIYA</t>
  </si>
  <si>
    <t>Jos South</t>
  </si>
  <si>
    <t>DAFA</t>
  </si>
  <si>
    <t>Kabba/Bunu</t>
  </si>
  <si>
    <t>DAFFO</t>
  </si>
  <si>
    <t>Kabo</t>
  </si>
  <si>
    <t>DAGAUDA</t>
  </si>
  <si>
    <t>Kachia</t>
  </si>
  <si>
    <t>DAGU EAST</t>
  </si>
  <si>
    <t>Kaduna North</t>
  </si>
  <si>
    <t>DAGU WEST</t>
  </si>
  <si>
    <t>Kaduna South</t>
  </si>
  <si>
    <t>DAGUMAWA</t>
  </si>
  <si>
    <t>Kafin Hausa</t>
  </si>
  <si>
    <t>DAHO</t>
  </si>
  <si>
    <t>Kafur</t>
  </si>
  <si>
    <t>DAJIN</t>
  </si>
  <si>
    <t>Kaga</t>
  </si>
  <si>
    <t>DAKATA</t>
  </si>
  <si>
    <t>Kagarko</t>
  </si>
  <si>
    <t>DAKKO</t>
  </si>
  <si>
    <t>Kaiama</t>
  </si>
  <si>
    <t>DAKRI</t>
  </si>
  <si>
    <t>Kaita</t>
  </si>
  <si>
    <t>DAKSIRI</t>
  </si>
  <si>
    <t>Kajola</t>
  </si>
  <si>
    <t>DAL</t>
  </si>
  <si>
    <t>Kajuru</t>
  </si>
  <si>
    <t>DALA</t>
  </si>
  <si>
    <t>Kala/Balge</t>
  </si>
  <si>
    <t>DALA LAWANTI</t>
  </si>
  <si>
    <t>Kalgo</t>
  </si>
  <si>
    <t>DALAWA</t>
  </si>
  <si>
    <t>Kaltungo</t>
  </si>
  <si>
    <t>DALILI</t>
  </si>
  <si>
    <t>Kanam</t>
  </si>
  <si>
    <t>DALORI / WANORI</t>
  </si>
  <si>
    <t>Kankara</t>
  </si>
  <si>
    <t>DAMAGA / DAMAGIWA</t>
  </si>
  <si>
    <t>Kanke</t>
  </si>
  <si>
    <t>DAMAKASUWA</t>
  </si>
  <si>
    <t>Kankia</t>
  </si>
  <si>
    <t>DAMAKULI</t>
  </si>
  <si>
    <t>Kano Municipal</t>
  </si>
  <si>
    <t>DAMARAM</t>
  </si>
  <si>
    <t>Karasuwa</t>
  </si>
  <si>
    <t>DAMARE</t>
  </si>
  <si>
    <t>Karaye</t>
  </si>
  <si>
    <t>DAMASAK</t>
  </si>
  <si>
    <t>Karim Lamido</t>
  </si>
  <si>
    <t>DAMAU</t>
  </si>
  <si>
    <t>Katagum</t>
  </si>
  <si>
    <t>DAMBAM</t>
  </si>
  <si>
    <t>Katcha</t>
  </si>
  <si>
    <t>DAMBO</t>
  </si>
  <si>
    <t>Katsina</t>
  </si>
  <si>
    <t>DAMBOA</t>
  </si>
  <si>
    <t>Katsina-Ala</t>
  </si>
  <si>
    <t>DAMPAR I</t>
  </si>
  <si>
    <t>Kaura</t>
  </si>
  <si>
    <t>DAMPAR II</t>
  </si>
  <si>
    <t>Kaura Namoda</t>
  </si>
  <si>
    <t>DAMPAR III</t>
  </si>
  <si>
    <t>Kauru</t>
  </si>
  <si>
    <t>DAMRI</t>
  </si>
  <si>
    <t>Kazaure</t>
  </si>
  <si>
    <t>DAMWAI</t>
  </si>
  <si>
    <t>Keana</t>
  </si>
  <si>
    <t>DAN - ISA</t>
  </si>
  <si>
    <t>Kebbe</t>
  </si>
  <si>
    <t>DAN ALHAJI</t>
  </si>
  <si>
    <t>Keffi</t>
  </si>
  <si>
    <t>DAN GALADIMA</t>
  </si>
  <si>
    <t>Khana</t>
  </si>
  <si>
    <t>DAN GUGUWA</t>
  </si>
  <si>
    <t>Kibiya</t>
  </si>
  <si>
    <t>DAN GULBI</t>
  </si>
  <si>
    <t>Kirfi</t>
  </si>
  <si>
    <t>DAN HASSAN</t>
  </si>
  <si>
    <t>Kiri Kasama</t>
  </si>
  <si>
    <t>DAN KUNGIBAR</t>
  </si>
  <si>
    <t>Kiru</t>
  </si>
  <si>
    <t>DAN KURMI</t>
  </si>
  <si>
    <t>Kiyawa</t>
  </si>
  <si>
    <t>DAN MANAU</t>
  </si>
  <si>
    <t>Kogi</t>
  </si>
  <si>
    <t>DAN SADAU</t>
  </si>
  <si>
    <t>Koko/Besse</t>
  </si>
  <si>
    <t>DAN WATA</t>
  </si>
  <si>
    <t>Kokona</t>
  </si>
  <si>
    <t>DANABA</t>
  </si>
  <si>
    <t>Kolokuma/Opokuma</t>
  </si>
  <si>
    <t>DAN'AGUNDI</t>
  </si>
  <si>
    <t>Konduga</t>
  </si>
  <si>
    <t>DANBAGIWA</t>
  </si>
  <si>
    <t>Konshisha</t>
  </si>
  <si>
    <t>DANBARE</t>
  </si>
  <si>
    <t>Kontagora</t>
  </si>
  <si>
    <t>DANBATTA EAST</t>
  </si>
  <si>
    <t>Kosofe</t>
  </si>
  <si>
    <t>DANBATTA WEST</t>
  </si>
  <si>
    <t>Kaugama</t>
  </si>
  <si>
    <t>DANBIRAM</t>
  </si>
  <si>
    <t>Kubau</t>
  </si>
  <si>
    <t>DANDAGO</t>
  </si>
  <si>
    <t>Kudan</t>
  </si>
  <si>
    <t>DANDAMISA</t>
  </si>
  <si>
    <t>Kuje</t>
  </si>
  <si>
    <t>DANDANGO/YAMRAT</t>
  </si>
  <si>
    <t>Kukawa</t>
  </si>
  <si>
    <t>DANFAMI SABON BIRINI</t>
  </si>
  <si>
    <t>Kumbotso</t>
  </si>
  <si>
    <t>DANGADA</t>
  </si>
  <si>
    <t>Kumi</t>
  </si>
  <si>
    <t>DANGORA</t>
  </si>
  <si>
    <t>Kunchi</t>
  </si>
  <si>
    <t>DANGUZIRI</t>
  </si>
  <si>
    <t>Kura</t>
  </si>
  <si>
    <t>DAN'IYA HARDO</t>
  </si>
  <si>
    <t>Kurfi</t>
  </si>
  <si>
    <t>DANJIBGA/KUNCHIN - KALGO</t>
  </si>
  <si>
    <t>Kusada</t>
  </si>
  <si>
    <t>DANKADU</t>
  </si>
  <si>
    <t>Kwali</t>
  </si>
  <si>
    <t>DANKAZA</t>
  </si>
  <si>
    <t>Kwande</t>
  </si>
  <si>
    <t>DANLASAN</t>
  </si>
  <si>
    <t>Kwami</t>
  </si>
  <si>
    <t>DANMAHAWAYI</t>
  </si>
  <si>
    <t>Kware</t>
  </si>
  <si>
    <t>DANMALIKI</t>
  </si>
  <si>
    <t>Kwaya Kusar</t>
  </si>
  <si>
    <t>DANSOHIYA</t>
  </si>
  <si>
    <t>Lafia</t>
  </si>
  <si>
    <t>DANTO</t>
  </si>
  <si>
    <t>Lagelu</t>
  </si>
  <si>
    <t>DANZABUWA</t>
  </si>
  <si>
    <t>Lagos Island</t>
  </si>
  <si>
    <t>DARAZO</t>
  </si>
  <si>
    <t>Lagos Mainland</t>
  </si>
  <si>
    <t>DARI</t>
  </si>
  <si>
    <t>Langtang South</t>
  </si>
  <si>
    <t>DARIYA</t>
  </si>
  <si>
    <t>Langtang North</t>
  </si>
  <si>
    <t>DARKI</t>
  </si>
  <si>
    <t>Lapai</t>
  </si>
  <si>
    <t>DARMANAWA</t>
  </si>
  <si>
    <t>Lamurde</t>
  </si>
  <si>
    <t>DAROFAI</t>
  </si>
  <si>
    <t>Lau</t>
  </si>
  <si>
    <t>DASHI</t>
  </si>
  <si>
    <t>Lavun</t>
  </si>
  <si>
    <t>DAUKI</t>
  </si>
  <si>
    <t>Lere</t>
  </si>
  <si>
    <t>DAURA</t>
  </si>
  <si>
    <t>Logo</t>
  </si>
  <si>
    <t>DAURAN / BIRNIN-TSABA</t>
  </si>
  <si>
    <t>Lokoja</t>
  </si>
  <si>
    <t>DAURAWA</t>
  </si>
  <si>
    <t>Machina</t>
  </si>
  <si>
    <t>DAUSU</t>
  </si>
  <si>
    <t>Madagali</t>
  </si>
  <si>
    <t>DAWA EAST / MALARI / KANGAMARI</t>
  </si>
  <si>
    <t>Madobi</t>
  </si>
  <si>
    <t>DAWAKI</t>
  </si>
  <si>
    <t>Mafa</t>
  </si>
  <si>
    <t>Magama</t>
  </si>
  <si>
    <t>Magumeri</t>
  </si>
  <si>
    <t>Mai'Adua</t>
  </si>
  <si>
    <t>Maiduguri</t>
  </si>
  <si>
    <t>Maigatari</t>
  </si>
  <si>
    <t>DAWAKI EAST</t>
  </si>
  <si>
    <t>Maiha</t>
  </si>
  <si>
    <t>DAWAKI GULU</t>
  </si>
  <si>
    <t>Maiyama</t>
  </si>
  <si>
    <t>DAWAKI WEST</t>
  </si>
  <si>
    <t>Makarfi</t>
  </si>
  <si>
    <t>DAWAKIJI</t>
  </si>
  <si>
    <t>Makoda</t>
  </si>
  <si>
    <t>DAWANAU</t>
  </si>
  <si>
    <t>Malam Madori</t>
  </si>
  <si>
    <t>DAWO I</t>
  </si>
  <si>
    <t>Malumfashi</t>
  </si>
  <si>
    <t>DAWO II</t>
  </si>
  <si>
    <t>Mangu</t>
  </si>
  <si>
    <t>DEBA</t>
  </si>
  <si>
    <t>Mani</t>
  </si>
  <si>
    <t>DEDDERE/RIRI</t>
  </si>
  <si>
    <t>Maradun</t>
  </si>
  <si>
    <t>DEMSA</t>
  </si>
  <si>
    <t>Mariga</t>
  </si>
  <si>
    <t>DENGI</t>
  </si>
  <si>
    <t>Makurdi</t>
  </si>
  <si>
    <t>DERTENG</t>
  </si>
  <si>
    <t>Marte</t>
  </si>
  <si>
    <t>DEWU CENTRAL</t>
  </si>
  <si>
    <t>Maru</t>
  </si>
  <si>
    <t>DEWU EAST</t>
  </si>
  <si>
    <t>Mashegu</t>
  </si>
  <si>
    <t>DIDAN</t>
  </si>
  <si>
    <t>Mashi</t>
  </si>
  <si>
    <t>DIDANGO</t>
  </si>
  <si>
    <t>Matazu</t>
  </si>
  <si>
    <t>DIFA / LUBO / KINAFA</t>
  </si>
  <si>
    <t>Mayo Belwa</t>
  </si>
  <si>
    <t>DIGIL</t>
  </si>
  <si>
    <t>Mbaitoli</t>
  </si>
  <si>
    <t>DIKWA</t>
  </si>
  <si>
    <t>Mbo</t>
  </si>
  <si>
    <t>DILLE / HUYUM</t>
  </si>
  <si>
    <t>Michika</t>
  </si>
  <si>
    <t>DILLI</t>
  </si>
  <si>
    <t>Miga</t>
  </si>
  <si>
    <t>DINDERE</t>
  </si>
  <si>
    <t>Mikang</t>
  </si>
  <si>
    <t>DINDING</t>
  </si>
  <si>
    <t>Minjibir</t>
  </si>
  <si>
    <t>DINGIS</t>
  </si>
  <si>
    <t>Misau</t>
  </si>
  <si>
    <t>DIPCHARI / JERE / DAR-JAMAL / KOTEMBE</t>
  </si>
  <si>
    <t>Moba</t>
  </si>
  <si>
    <t>DIRBISHI/GANDIRA</t>
  </si>
  <si>
    <t>Mobbar</t>
  </si>
  <si>
    <t>DIRMA</t>
  </si>
  <si>
    <t>Mubi North</t>
  </si>
  <si>
    <t>DISINA</t>
  </si>
  <si>
    <t>Mubi South</t>
  </si>
  <si>
    <t>DISO</t>
  </si>
  <si>
    <t>Mokwa</t>
  </si>
  <si>
    <t>DOBI</t>
  </si>
  <si>
    <t>Monguno</t>
  </si>
  <si>
    <t>DOEMAK-GOECHIM</t>
  </si>
  <si>
    <t>Mopa Muro</t>
  </si>
  <si>
    <t>DOEMAK-KOPLONG</t>
  </si>
  <si>
    <t>Moro</t>
  </si>
  <si>
    <t>DOGARAWA</t>
  </si>
  <si>
    <t>Moya</t>
  </si>
  <si>
    <t>DOGOMA / JALORI</t>
  </si>
  <si>
    <t>Mkpat-Enin</t>
  </si>
  <si>
    <t>DOGON DAWA</t>
  </si>
  <si>
    <t>Municipal Area Council</t>
  </si>
  <si>
    <t>DOGON JEJI "A"</t>
  </si>
  <si>
    <t>Musawa</t>
  </si>
  <si>
    <t>DOGON JEJI "B"</t>
  </si>
  <si>
    <t>Mushin</t>
  </si>
  <si>
    <t>DOGON JEJI "C"</t>
  </si>
  <si>
    <t>Nafada</t>
  </si>
  <si>
    <t>DOGON KAWO</t>
  </si>
  <si>
    <t>Nangere</t>
  </si>
  <si>
    <t>DOGON NAMA</t>
  </si>
  <si>
    <t>DOGOSHI</t>
  </si>
  <si>
    <t>DOGUWA  SOUTH</t>
  </si>
  <si>
    <t>Nasarawa Egon</t>
  </si>
  <si>
    <t>DOGUWA CENTRAL</t>
  </si>
  <si>
    <t>Ndokwa East</t>
  </si>
  <si>
    <t>DOHO</t>
  </si>
  <si>
    <t>Ndokwa West</t>
  </si>
  <si>
    <t>DOKA</t>
  </si>
  <si>
    <t>Nembe</t>
  </si>
  <si>
    <t>Ngala</t>
  </si>
  <si>
    <t>Nganzai</t>
  </si>
  <si>
    <t>Ngaski</t>
  </si>
  <si>
    <t>DOKA DAWA</t>
  </si>
  <si>
    <t>Ngor Okpala</t>
  </si>
  <si>
    <t>DOKAN KASUWA</t>
  </si>
  <si>
    <t>Nguru</t>
  </si>
  <si>
    <t>DOK-PAI</t>
  </si>
  <si>
    <t>Ningi</t>
  </si>
  <si>
    <t>DOLE</t>
  </si>
  <si>
    <t>Njaba</t>
  </si>
  <si>
    <t>DONADDA</t>
  </si>
  <si>
    <t>Njikoka</t>
  </si>
  <si>
    <t>DONG</t>
  </si>
  <si>
    <t>Nkanu East</t>
  </si>
  <si>
    <t>DONGO</t>
  </si>
  <si>
    <t>Nkanu West</t>
  </si>
  <si>
    <t>DORAWAR-SALLAU</t>
  </si>
  <si>
    <t>Nkwerre</t>
  </si>
  <si>
    <t>DORAYI</t>
  </si>
  <si>
    <t>Nnewi North</t>
  </si>
  <si>
    <t>DORO / DUGURI</t>
  </si>
  <si>
    <t>Nnewi South</t>
  </si>
  <si>
    <t>DOSAN</t>
  </si>
  <si>
    <t>Nsit-Atai</t>
  </si>
  <si>
    <t>DOTT</t>
  </si>
  <si>
    <t>Nsit-Ibom</t>
  </si>
  <si>
    <t>DOUBELI</t>
  </si>
  <si>
    <t>Nsit-Ubium</t>
  </si>
  <si>
    <t>DU</t>
  </si>
  <si>
    <t>Nsukka</t>
  </si>
  <si>
    <t>DUBWANGUN</t>
  </si>
  <si>
    <t>Numan</t>
  </si>
  <si>
    <t>DUDUGURU</t>
  </si>
  <si>
    <t>Nwangele</t>
  </si>
  <si>
    <t>DUGABAU</t>
  </si>
  <si>
    <t>Obafemi Owode</t>
  </si>
  <si>
    <t>DUGJA</t>
  </si>
  <si>
    <t>Obanliku</t>
  </si>
  <si>
    <t>DUGUB</t>
  </si>
  <si>
    <t>Obi</t>
  </si>
  <si>
    <t>DUGURAWA</t>
  </si>
  <si>
    <t>DUGUWA</t>
  </si>
  <si>
    <t>Obi Ngwa</t>
  </si>
  <si>
    <t>DUHU/ SHUWA</t>
  </si>
  <si>
    <t>Obio/Akpor</t>
  </si>
  <si>
    <t>DUJI</t>
  </si>
  <si>
    <t>Obokun</t>
  </si>
  <si>
    <t>DUKAWA</t>
  </si>
  <si>
    <t>Obot Akara</t>
  </si>
  <si>
    <t>DUKUL</t>
  </si>
  <si>
    <t>Obowo</t>
  </si>
  <si>
    <t>Obubra</t>
  </si>
  <si>
    <t>DULL</t>
  </si>
  <si>
    <t>Obudu</t>
  </si>
  <si>
    <t>DUMNA</t>
  </si>
  <si>
    <t>Odeda</t>
  </si>
  <si>
    <t>DUMNE</t>
  </si>
  <si>
    <t>Odigbo</t>
  </si>
  <si>
    <t>DUNBULUN</t>
  </si>
  <si>
    <t>Odogbolu</t>
  </si>
  <si>
    <t>DUNDUN</t>
  </si>
  <si>
    <t>Odo Otin</t>
  </si>
  <si>
    <t>DURA/BITARO</t>
  </si>
  <si>
    <t>Odukpani</t>
  </si>
  <si>
    <t>DURBA</t>
  </si>
  <si>
    <t>Offa</t>
  </si>
  <si>
    <t>DURBUNDE</t>
  </si>
  <si>
    <t>Ofu</t>
  </si>
  <si>
    <t>DURE / WALA / WARABE</t>
  </si>
  <si>
    <t>Ogba/Egbema/Ndoni</t>
  </si>
  <si>
    <t>DURMA</t>
  </si>
  <si>
    <t>Ogbadibo</t>
  </si>
  <si>
    <t>DURMAWA</t>
  </si>
  <si>
    <t>Ogbaru</t>
  </si>
  <si>
    <t>DURR</t>
  </si>
  <si>
    <t>Ogbia</t>
  </si>
  <si>
    <t>DURUN</t>
  </si>
  <si>
    <t>Ogbomosho North</t>
  </si>
  <si>
    <t>DUSUMAN</t>
  </si>
  <si>
    <t>Ogbomosho South</t>
  </si>
  <si>
    <t>DUTSE</t>
  </si>
  <si>
    <t>Ogu/Bolo</t>
  </si>
  <si>
    <t>Ogoja</t>
  </si>
  <si>
    <t>DUTSEN ABBA</t>
  </si>
  <si>
    <t>Ogo Oluwa</t>
  </si>
  <si>
    <t>DUTSEN WAI</t>
  </si>
  <si>
    <t>Ogori/Magongo</t>
  </si>
  <si>
    <t>DUTSEN-BAKOSHI</t>
  </si>
  <si>
    <t>Ogun Waterside</t>
  </si>
  <si>
    <t>DUVU/ CHABA/ GIRBURUM</t>
  </si>
  <si>
    <t>Oguta</t>
  </si>
  <si>
    <t>DUWA</t>
  </si>
  <si>
    <t>Ohafia</t>
  </si>
  <si>
    <t>DWAM</t>
  </si>
  <si>
    <t>Ohaji/Egbema</t>
  </si>
  <si>
    <t>DZAR/ VINADUM/ BIRNI/ DLANDI</t>
  </si>
  <si>
    <t>Ohaozara</t>
  </si>
  <si>
    <t>EDIKWU I</t>
  </si>
  <si>
    <t>Ohaukwu</t>
  </si>
  <si>
    <t>EDIKWU II</t>
  </si>
  <si>
    <t>Ohimini</t>
  </si>
  <si>
    <t>EGBA</t>
  </si>
  <si>
    <t>Orhionmwon</t>
  </si>
  <si>
    <t>EHAJE I</t>
  </si>
  <si>
    <t>Oji River</t>
  </si>
  <si>
    <t>EHAJE II</t>
  </si>
  <si>
    <t>Ojo</t>
  </si>
  <si>
    <t>EHATOKPE</t>
  </si>
  <si>
    <t>Oju</t>
  </si>
  <si>
    <t>EKE</t>
  </si>
  <si>
    <t>Okehi</t>
  </si>
  <si>
    <t>EKILE</t>
  </si>
  <si>
    <t>Okene</t>
  </si>
  <si>
    <t>ENDE</t>
  </si>
  <si>
    <t>Oke Ero</t>
  </si>
  <si>
    <t>ENTEKPA</t>
  </si>
  <si>
    <t>Okigwe</t>
  </si>
  <si>
    <t>ENUNGBA</t>
  </si>
  <si>
    <t>Okitipupa</t>
  </si>
  <si>
    <t>ETULO</t>
  </si>
  <si>
    <t>Okobo</t>
  </si>
  <si>
    <t>EWULO</t>
  </si>
  <si>
    <t>Okpe</t>
  </si>
  <si>
    <t>FADA</t>
  </si>
  <si>
    <t>Okrika</t>
  </si>
  <si>
    <t>Olamaboro</t>
  </si>
  <si>
    <t>Ola Oluwa</t>
  </si>
  <si>
    <t>FADAN KARSHI</t>
  </si>
  <si>
    <t>Olorunda</t>
  </si>
  <si>
    <t>FAGGE A</t>
  </si>
  <si>
    <t>Olorunsogo</t>
  </si>
  <si>
    <t>FAGGE B</t>
  </si>
  <si>
    <t>Oluyole</t>
  </si>
  <si>
    <t>FAGGE C</t>
  </si>
  <si>
    <t>Omala</t>
  </si>
  <si>
    <t>FAGGE D</t>
  </si>
  <si>
    <t>Omuma</t>
  </si>
  <si>
    <t>FAGGE E</t>
  </si>
  <si>
    <t>Ona Ara</t>
  </si>
  <si>
    <t>FAGGO</t>
  </si>
  <si>
    <t>Ondo East</t>
  </si>
  <si>
    <t>FAGOLO</t>
  </si>
  <si>
    <t>Ondo West</t>
  </si>
  <si>
    <t>FAGWALAWA</t>
  </si>
  <si>
    <t>Onicha</t>
  </si>
  <si>
    <t>FAI</t>
  </si>
  <si>
    <t>Onitsha North</t>
  </si>
  <si>
    <t>FAJEWA</t>
  </si>
  <si>
    <t>Onitsha South</t>
  </si>
  <si>
    <t>FAJUL</t>
  </si>
  <si>
    <t>Onna</t>
  </si>
  <si>
    <t>FALALE</t>
  </si>
  <si>
    <t>Okpokwu</t>
  </si>
  <si>
    <t>FALALI</t>
  </si>
  <si>
    <t>Opobo/Nkoro</t>
  </si>
  <si>
    <t>FALGORE</t>
  </si>
  <si>
    <t>Oredo</t>
  </si>
  <si>
    <t>Orelope</t>
  </si>
  <si>
    <t>FAMMAR</t>
  </si>
  <si>
    <t>Oriade</t>
  </si>
  <si>
    <t>FANDA</t>
  </si>
  <si>
    <t>Ori Ire</t>
  </si>
  <si>
    <t>FANKURUN</t>
  </si>
  <si>
    <t>Orlu</t>
  </si>
  <si>
    <t>FARAGAI</t>
  </si>
  <si>
    <t>Orolu</t>
  </si>
  <si>
    <t>FARANG</t>
  </si>
  <si>
    <t>Oron</t>
  </si>
  <si>
    <t>FARU / MAGAMI</t>
  </si>
  <si>
    <t>Orsu</t>
  </si>
  <si>
    <t>FARURUWA</t>
  </si>
  <si>
    <t>Oru East</t>
  </si>
  <si>
    <t>Oruk Anam</t>
  </si>
  <si>
    <t>FASSI</t>
  </si>
  <si>
    <t>Orumba North</t>
  </si>
  <si>
    <t>FEDERE</t>
  </si>
  <si>
    <t>Orumba South</t>
  </si>
  <si>
    <t>FELFELDU / GAMO</t>
  </si>
  <si>
    <t>Oru West</t>
  </si>
  <si>
    <t>FELO</t>
  </si>
  <si>
    <t>Ose</t>
  </si>
  <si>
    <t>FETE</t>
  </si>
  <si>
    <t>Oshimili North</t>
  </si>
  <si>
    <t>FEZZAN</t>
  </si>
  <si>
    <t>Oshimili South</t>
  </si>
  <si>
    <t>FIER</t>
  </si>
  <si>
    <t>Oshodi-Isolo</t>
  </si>
  <si>
    <t>FIKAYEL</t>
  </si>
  <si>
    <t>Osisioma</t>
  </si>
  <si>
    <t>FIKYU</t>
  </si>
  <si>
    <t>Osogbo</t>
  </si>
  <si>
    <t>FILDI</t>
  </si>
  <si>
    <t>Oturkpo</t>
  </si>
  <si>
    <t>FILIYA</t>
  </si>
  <si>
    <t>Ovia North-East</t>
  </si>
  <si>
    <t>FOBUR    'B'</t>
  </si>
  <si>
    <t>Ovia South-West</t>
  </si>
  <si>
    <t>FOBUR 'A'</t>
  </si>
  <si>
    <t>Owan East</t>
  </si>
  <si>
    <t>FUFORE</t>
  </si>
  <si>
    <t>Owan West</t>
  </si>
  <si>
    <t>FUGUWA</t>
  </si>
  <si>
    <t>Owerri Municipal</t>
  </si>
  <si>
    <t>FULATAN</t>
  </si>
  <si>
    <t>Owerri North</t>
  </si>
  <si>
    <t>FUNYALANG</t>
  </si>
  <si>
    <t>Owerri West</t>
  </si>
  <si>
    <t>FURFURI/KWAI-KWAI</t>
  </si>
  <si>
    <t>Owo</t>
  </si>
  <si>
    <t>FURRAM</t>
  </si>
  <si>
    <t>Oye</t>
  </si>
  <si>
    <t>FURSUM</t>
  </si>
  <si>
    <t>Oyi</t>
  </si>
  <si>
    <t>FUTUDOU / FUTULES</t>
  </si>
  <si>
    <t>Oyigbo</t>
  </si>
  <si>
    <t>FUTUK</t>
  </si>
  <si>
    <t>FUYE</t>
  </si>
  <si>
    <t>Oyo East</t>
  </si>
  <si>
    <t>GAAMBE - USHIN</t>
  </si>
  <si>
    <t>Oyun</t>
  </si>
  <si>
    <t>GA'ANDA</t>
  </si>
  <si>
    <t>Paikoro</t>
  </si>
  <si>
    <t>GABAKE</t>
  </si>
  <si>
    <t>Pankshin</t>
  </si>
  <si>
    <t>GABANGA</t>
  </si>
  <si>
    <t>Patani</t>
  </si>
  <si>
    <t>GABARIN</t>
  </si>
  <si>
    <t>Pategi</t>
  </si>
  <si>
    <t>GABASAWA</t>
  </si>
  <si>
    <t>Port Harcourt</t>
  </si>
  <si>
    <t>Potiskum</t>
  </si>
  <si>
    <t>GABCIYARI</t>
  </si>
  <si>
    <t>Qua'an Pan</t>
  </si>
  <si>
    <t>GABIA</t>
  </si>
  <si>
    <t>Rabah</t>
  </si>
  <si>
    <t>GABUN</t>
  </si>
  <si>
    <t>Rafi</t>
  </si>
  <si>
    <t>GADA / KARAKKAI</t>
  </si>
  <si>
    <t>Rano</t>
  </si>
  <si>
    <t>GADAGWA</t>
  </si>
  <si>
    <t>Remo North</t>
  </si>
  <si>
    <t>GADAI</t>
  </si>
  <si>
    <t>Rijau</t>
  </si>
  <si>
    <t>GADAM</t>
  </si>
  <si>
    <t>Rimi</t>
  </si>
  <si>
    <t>GADAN GAYAN</t>
  </si>
  <si>
    <t>Rimin Gado</t>
  </si>
  <si>
    <t>GADANYA</t>
  </si>
  <si>
    <t>Ringim</t>
  </si>
  <si>
    <t>GADAU</t>
  </si>
  <si>
    <t>Riyom</t>
  </si>
  <si>
    <t>GADIYA</t>
  </si>
  <si>
    <t>Rogo</t>
  </si>
  <si>
    <t>GAFAN</t>
  </si>
  <si>
    <t>Roni</t>
  </si>
  <si>
    <t>GAFASA</t>
  </si>
  <si>
    <t>Sabon Birni</t>
  </si>
  <si>
    <t>GAGARAME</t>
  </si>
  <si>
    <t>Sabon Gari</t>
  </si>
  <si>
    <t>GAGDIB</t>
  </si>
  <si>
    <t>Sabuwa</t>
  </si>
  <si>
    <t>GAHWETON</t>
  </si>
  <si>
    <t>Safana</t>
  </si>
  <si>
    <t>GAJI</t>
  </si>
  <si>
    <t>Sagbama</t>
  </si>
  <si>
    <t>GAJI GANNA  I</t>
  </si>
  <si>
    <t>Sakaba</t>
  </si>
  <si>
    <t>GAJI GANNA  II</t>
  </si>
  <si>
    <t>Saki East</t>
  </si>
  <si>
    <t>GAJIBO</t>
  </si>
  <si>
    <t>Saki West</t>
  </si>
  <si>
    <t>GAJIDA</t>
  </si>
  <si>
    <t>Sandamu</t>
  </si>
  <si>
    <t>GAJIRAM</t>
  </si>
  <si>
    <t>Sanga</t>
  </si>
  <si>
    <t>GALA</t>
  </si>
  <si>
    <t>Sapele</t>
  </si>
  <si>
    <t>GALADANCHI</t>
  </si>
  <si>
    <t>Sardauna</t>
  </si>
  <si>
    <t>GALADI</t>
  </si>
  <si>
    <t>Shagamu</t>
  </si>
  <si>
    <t>GALADIMA</t>
  </si>
  <si>
    <t>Shagari</t>
  </si>
  <si>
    <t>Shanga</t>
  </si>
  <si>
    <t>Shani</t>
  </si>
  <si>
    <t>Shanono</t>
  </si>
  <si>
    <t>GALADIMA DAN GALADIMA</t>
  </si>
  <si>
    <t>Shelleng</t>
  </si>
  <si>
    <t>GALADIMA/YANRUWA</t>
  </si>
  <si>
    <t>Shendam</t>
  </si>
  <si>
    <t>GALADIMAWA</t>
  </si>
  <si>
    <t>Shinkafi</t>
  </si>
  <si>
    <t>Shira</t>
  </si>
  <si>
    <t>GALAMBI/GWASKWARAM</t>
  </si>
  <si>
    <t>Shiroro</t>
  </si>
  <si>
    <t>GALANGI</t>
  </si>
  <si>
    <t>Shongom</t>
  </si>
  <si>
    <t>GALDIMARI</t>
  </si>
  <si>
    <t>Shomolu</t>
  </si>
  <si>
    <t>GALINJA</t>
  </si>
  <si>
    <t>Silame</t>
  </si>
  <si>
    <t>GALUMJINA</t>
  </si>
  <si>
    <t>Soba</t>
  </si>
  <si>
    <t>GAMA</t>
  </si>
  <si>
    <t>Sokoto North</t>
  </si>
  <si>
    <t>GAMADADI</t>
  </si>
  <si>
    <t>Sokoto South</t>
  </si>
  <si>
    <t>GAMADIO</t>
  </si>
  <si>
    <t>Song</t>
  </si>
  <si>
    <t>GAMAGIRA</t>
  </si>
  <si>
    <t>Southern Ijaw</t>
  </si>
  <si>
    <t>GAMAKAI</t>
  </si>
  <si>
    <t>Suleja</t>
  </si>
  <si>
    <t>GAMARYA</t>
  </si>
  <si>
    <t>Sule Tankarkar</t>
  </si>
  <si>
    <t>GAMAWA</t>
  </si>
  <si>
    <t>Sumaila</t>
  </si>
  <si>
    <t>GAMBAKI/BIDIR</t>
  </si>
  <si>
    <t>Suru</t>
  </si>
  <si>
    <t>GAMBORU 'B'</t>
  </si>
  <si>
    <t>Surulere</t>
  </si>
  <si>
    <t>GAMBORU 'C'</t>
  </si>
  <si>
    <t>GAMBORU LIBERTY</t>
  </si>
  <si>
    <t>Tafa</t>
  </si>
  <si>
    <t>GAMMO</t>
  </si>
  <si>
    <t>Tafawa Balewa</t>
  </si>
  <si>
    <t>GAMOJI</t>
  </si>
  <si>
    <t>Tai</t>
  </si>
  <si>
    <t>GAMOWO</t>
  </si>
  <si>
    <t>Takai</t>
  </si>
  <si>
    <t>GAMU</t>
  </si>
  <si>
    <t>Takum</t>
  </si>
  <si>
    <t>GANDUJE</t>
  </si>
  <si>
    <t>Talata Mafara</t>
  </si>
  <si>
    <t>GANDUN ALBASA</t>
  </si>
  <si>
    <t>Tambuwal</t>
  </si>
  <si>
    <t>GANDURWAWA</t>
  </si>
  <si>
    <t>Tangaza</t>
  </si>
  <si>
    <t>GANG DOLE</t>
  </si>
  <si>
    <t>Tarauni</t>
  </si>
  <si>
    <t>GANG MATA</t>
  </si>
  <si>
    <t>Tarka</t>
  </si>
  <si>
    <t>GANGARA</t>
  </si>
  <si>
    <t>Tarmuwa</t>
  </si>
  <si>
    <t>GANGARE</t>
  </si>
  <si>
    <t>Taura</t>
  </si>
  <si>
    <t>GANGARE TUDU</t>
  </si>
  <si>
    <t>Toungo</t>
  </si>
  <si>
    <t>GANGFADA</t>
  </si>
  <si>
    <t>Tofa</t>
  </si>
  <si>
    <t>GANGLARI</t>
  </si>
  <si>
    <t>Toro</t>
  </si>
  <si>
    <t>GANGTIBA</t>
  </si>
  <si>
    <t>Toto</t>
  </si>
  <si>
    <t>GANGUMI</t>
  </si>
  <si>
    <t>Chafe</t>
  </si>
  <si>
    <t>GANI</t>
  </si>
  <si>
    <t>Tsanyawa</t>
  </si>
  <si>
    <t>Tudun Wada</t>
  </si>
  <si>
    <t>GANO</t>
  </si>
  <si>
    <t>Tureta</t>
  </si>
  <si>
    <t>GANYE I</t>
  </si>
  <si>
    <t>Udenu</t>
  </si>
  <si>
    <t>GANYE II</t>
  </si>
  <si>
    <t>Udi</t>
  </si>
  <si>
    <t>GAR</t>
  </si>
  <si>
    <t>Udu</t>
  </si>
  <si>
    <t>GARAHA</t>
  </si>
  <si>
    <t>Udung-Uko</t>
  </si>
  <si>
    <t>GARAKU</t>
  </si>
  <si>
    <t>Ughelli North</t>
  </si>
  <si>
    <t>GARBA DAHO</t>
  </si>
  <si>
    <t>Ughelli South</t>
  </si>
  <si>
    <t>GARBABI</t>
  </si>
  <si>
    <t>Ugwunagbo</t>
  </si>
  <si>
    <t>GARBADU</t>
  </si>
  <si>
    <t>Uhunmwonde</t>
  </si>
  <si>
    <t>GARFA</t>
  </si>
  <si>
    <t>Ukanafun</t>
  </si>
  <si>
    <t>GARGA</t>
  </si>
  <si>
    <t>Ukum</t>
  </si>
  <si>
    <t>GARGAI</t>
  </si>
  <si>
    <t>Ukwa East</t>
  </si>
  <si>
    <t>GARGARI</t>
  </si>
  <si>
    <t>Ukwa West</t>
  </si>
  <si>
    <t>GARGAWA</t>
  </si>
  <si>
    <t>Ukwuani</t>
  </si>
  <si>
    <t>GARIN ALI</t>
  </si>
  <si>
    <t>Umuahia North</t>
  </si>
  <si>
    <t>GARIN DAU</t>
  </si>
  <si>
    <t>Umuahia South</t>
  </si>
  <si>
    <t>GARIN DOGO</t>
  </si>
  <si>
    <t>Umu Nneochi</t>
  </si>
  <si>
    <t>GARIN MAGAJI</t>
  </si>
  <si>
    <t>Ungogo</t>
  </si>
  <si>
    <t>GARIN SHEME</t>
  </si>
  <si>
    <t>Unuimo</t>
  </si>
  <si>
    <t>GARKAWA CENTRAL</t>
  </si>
  <si>
    <t>Uruan</t>
  </si>
  <si>
    <t>GARKAWA NORTH</t>
  </si>
  <si>
    <t>Urue-Offong/Oruko</t>
  </si>
  <si>
    <t>GARKAWA NORTH EAST</t>
  </si>
  <si>
    <t>Ushongo</t>
  </si>
  <si>
    <t>GARKI</t>
  </si>
  <si>
    <t>Ussa</t>
  </si>
  <si>
    <t>GARKIDA</t>
  </si>
  <si>
    <t>Uvwie</t>
  </si>
  <si>
    <t>GARKO</t>
  </si>
  <si>
    <t>Uyo</t>
  </si>
  <si>
    <t>Uzo Uwani</t>
  </si>
  <si>
    <t>GARO</t>
  </si>
  <si>
    <t>Vandeikya</t>
  </si>
  <si>
    <t>GARRAM</t>
  </si>
  <si>
    <t>Wamako</t>
  </si>
  <si>
    <t>GARTA / GHUNCHI</t>
  </si>
  <si>
    <t>Wamba</t>
  </si>
  <si>
    <t>GARU</t>
  </si>
  <si>
    <t>Warawa</t>
  </si>
  <si>
    <t>Warji</t>
  </si>
  <si>
    <t>GARUBULA</t>
  </si>
  <si>
    <t>Warri North</t>
  </si>
  <si>
    <t>GARUN BABBA</t>
  </si>
  <si>
    <t>Warri South</t>
  </si>
  <si>
    <t>GARUN DANGA</t>
  </si>
  <si>
    <t>Warri South West</t>
  </si>
  <si>
    <t>GARUN GWANKI</t>
  </si>
  <si>
    <t>Wasagu/Danko</t>
  </si>
  <si>
    <t>GARUN MALAM</t>
  </si>
  <si>
    <t>Wase</t>
  </si>
  <si>
    <t>GARUZA</t>
  </si>
  <si>
    <t>Wudil</t>
  </si>
  <si>
    <t>GASHAGAR</t>
  </si>
  <si>
    <t>Wukari</t>
  </si>
  <si>
    <t>GASHAKA</t>
  </si>
  <si>
    <t>Wurno</t>
  </si>
  <si>
    <t>GASI / SALIFAWA</t>
  </si>
  <si>
    <t>Wushishi</t>
  </si>
  <si>
    <t>GASSA/SHO</t>
  </si>
  <si>
    <t>Yabo</t>
  </si>
  <si>
    <t>GASSOL</t>
  </si>
  <si>
    <t>Yagba East</t>
  </si>
  <si>
    <t>GATAMARWA</t>
  </si>
  <si>
    <t>Yagba West</t>
  </si>
  <si>
    <t>GAUBE</t>
  </si>
  <si>
    <t>Yakuur</t>
  </si>
  <si>
    <t>GAVVA / AGAPALWA</t>
  </si>
  <si>
    <t>Yala</t>
  </si>
  <si>
    <t>GAWA</t>
  </si>
  <si>
    <t>Yamaltu/Deba</t>
  </si>
  <si>
    <t>GAWO</t>
  </si>
  <si>
    <t>Yankwashi</t>
  </si>
  <si>
    <t>GAWU</t>
  </si>
  <si>
    <t>Yauri</t>
  </si>
  <si>
    <t>GAWUNA</t>
  </si>
  <si>
    <t>Yenagoa</t>
  </si>
  <si>
    <t>GAYA</t>
  </si>
  <si>
    <t>Yola North</t>
  </si>
  <si>
    <t>GAYA AREWA</t>
  </si>
  <si>
    <t>Yola South</t>
  </si>
  <si>
    <t>GAYA KUDU</t>
  </si>
  <si>
    <t>Yorro</t>
  </si>
  <si>
    <t>GAYAM</t>
  </si>
  <si>
    <t>Yunusari</t>
  </si>
  <si>
    <t>Yusufari</t>
  </si>
  <si>
    <t>Zaki</t>
  </si>
  <si>
    <t>GAYAMA</t>
  </si>
  <si>
    <t>Zango</t>
  </si>
  <si>
    <t>GAYARI</t>
  </si>
  <si>
    <t>Zangon Kataf</t>
  </si>
  <si>
    <t>GAYAWA</t>
  </si>
  <si>
    <t>Zaria</t>
  </si>
  <si>
    <t>GAZABURE</t>
  </si>
  <si>
    <t>Zing</t>
  </si>
  <si>
    <t>GAZARA</t>
  </si>
  <si>
    <t>Zurmi</t>
  </si>
  <si>
    <t>GBAANGE/TONGOV</t>
  </si>
  <si>
    <t>Zuru</t>
  </si>
  <si>
    <t>GBEMACHA</t>
  </si>
  <si>
    <t>GBK/CENTRAL MARKET</t>
  </si>
  <si>
    <t>GBOKO EAST</t>
  </si>
  <si>
    <t>GBOKO NORTH WEST</t>
  </si>
  <si>
    <t>GBOKO SOUTH</t>
  </si>
  <si>
    <t>GEDIYA</t>
  </si>
  <si>
    <t>GELENGU / BALANGA</t>
  </si>
  <si>
    <t>GELLA</t>
  </si>
  <si>
    <t>GEMBU 'A'</t>
  </si>
  <si>
    <t>GEMBU 'B'</t>
  </si>
  <si>
    <t>GENGLE</t>
  </si>
  <si>
    <t>GERENG</t>
  </si>
  <si>
    <t>GESHERE</t>
  </si>
  <si>
    <t>GETSO</t>
  </si>
  <si>
    <t>GEZAWA</t>
  </si>
  <si>
    <t>GIADE</t>
  </si>
  <si>
    <t>GIDAN AUSA I</t>
  </si>
  <si>
    <t>GIDAN AUSA II</t>
  </si>
  <si>
    <t>GIDAN GOGA</t>
  </si>
  <si>
    <t>GIDAN JATAU</t>
  </si>
  <si>
    <t>GIDAN TAGWAI</t>
  </si>
  <si>
    <t>GIDAN WAYA</t>
  </si>
  <si>
    <t>GIGINYU</t>
  </si>
  <si>
    <t>GIMBA</t>
  </si>
  <si>
    <t>GIMI</t>
  </si>
  <si>
    <t>GINDIN AKWATI</t>
  </si>
  <si>
    <t>GINDIN DUTSE</t>
  </si>
  <si>
    <t>GINDIRI  1</t>
  </si>
  <si>
    <t>GINDIRI  11</t>
  </si>
  <si>
    <t>GINSAWA</t>
  </si>
  <si>
    <t>GIREI I</t>
  </si>
  <si>
    <t>GIREI II</t>
  </si>
  <si>
    <t>GIRING</t>
  </si>
  <si>
    <t>GITATA</t>
  </si>
  <si>
    <t>GITTA</t>
  </si>
  <si>
    <t>GIWA</t>
  </si>
  <si>
    <t>GIZA GALADIMA</t>
  </si>
  <si>
    <t>GIZA MADAKI</t>
  </si>
  <si>
    <t>GOBIRAWA</t>
  </si>
  <si>
    <t>GODIYA</t>
  </si>
  <si>
    <t>GODOGODO</t>
  </si>
  <si>
    <t>GOGEL</t>
  </si>
  <si>
    <t>GOGORI</t>
  </si>
  <si>
    <t>GOLOLO</t>
  </si>
  <si>
    <t>GOMARI</t>
  </si>
  <si>
    <t>GOMBE ABBA</t>
  </si>
  <si>
    <t>GOMBI NORTH</t>
  </si>
  <si>
    <t>GOMBI SOUTH</t>
  </si>
  <si>
    <t>GONDI</t>
  </si>
  <si>
    <t>GONGULONG</t>
  </si>
  <si>
    <t>GORA</t>
  </si>
  <si>
    <t>GOROBI</t>
  </si>
  <si>
    <t>GORON DUTSE</t>
  </si>
  <si>
    <t>GORON MAJE</t>
  </si>
  <si>
    <t>GOZAKI</t>
  </si>
  <si>
    <t>GUBIO TOWN  I</t>
  </si>
  <si>
    <t>GUBIO TOWN II</t>
  </si>
  <si>
    <t>GUBUCHI</t>
  </si>
  <si>
    <t>GUDE</t>
  </si>
  <si>
    <t>GUDI</t>
  </si>
  <si>
    <t>GUDU MBOI</t>
  </si>
  <si>
    <t>GUDUF NAGADIYO</t>
  </si>
  <si>
    <t>GUDUKKU</t>
  </si>
  <si>
    <t>GUDUMBALI EAST</t>
  </si>
  <si>
    <t>GUDUMBALI WEST</t>
  </si>
  <si>
    <t>GUDUNKARIYA</t>
  </si>
  <si>
    <t>GUDUS</t>
  </si>
  <si>
    <t>GUI</t>
  </si>
  <si>
    <t>GULAK</t>
  </si>
  <si>
    <t>GULU</t>
  </si>
  <si>
    <t>GULUMBA / JUKKURI / BATRA</t>
  </si>
  <si>
    <t>GUMAI</t>
  </si>
  <si>
    <t>GUMBO</t>
  </si>
  <si>
    <t>GUMEL</t>
  </si>
  <si>
    <t>GUMNA</t>
  </si>
  <si>
    <t>GUMSHER</t>
  </si>
  <si>
    <t>GUMSURI/MISAKURBUDU</t>
  </si>
  <si>
    <t>GUMTI</t>
  </si>
  <si>
    <t>GUNDALE</t>
  </si>
  <si>
    <t>GUNDO</t>
  </si>
  <si>
    <t>GUNDUMA</t>
  </si>
  <si>
    <t>GUNDUTSE</t>
  </si>
  <si>
    <t>Gungura</t>
  </si>
  <si>
    <t>GUR</t>
  </si>
  <si>
    <t>GURBANA</t>
  </si>
  <si>
    <t>GURDI</t>
  </si>
  <si>
    <t>GURDUBA</t>
  </si>
  <si>
    <t>GURE/KAHUGU</t>
  </si>
  <si>
    <t>GURIN</t>
  </si>
  <si>
    <t>GURINGAWA</t>
  </si>
  <si>
    <t>GURJIYA</t>
  </si>
  <si>
    <t>GURKU/KABUSU</t>
  </si>
  <si>
    <t>GURUM</t>
  </si>
  <si>
    <t>GURUN</t>
  </si>
  <si>
    <t>GUSAMI GARI</t>
  </si>
  <si>
    <t>GUSAMI HAYI</t>
  </si>
  <si>
    <t>GUSI / BILLA</t>
  </si>
  <si>
    <t>GUTO/AISA</t>
  </si>
  <si>
    <t>GUWAL</t>
  </si>
  <si>
    <t>GUWO</t>
  </si>
  <si>
    <t>GUWORAM</t>
  </si>
  <si>
    <t>GUYAKU</t>
  </si>
  <si>
    <t>GUYUK</t>
  </si>
  <si>
    <t>GUZAMALA EAST</t>
  </si>
  <si>
    <t>GUZAMALA WEST</t>
  </si>
  <si>
    <t>GWADABAWA</t>
  </si>
  <si>
    <t>GWADENYE</t>
  </si>
  <si>
    <t>GWAGWA</t>
  </si>
  <si>
    <t>GWAGWADA</t>
  </si>
  <si>
    <t>GWAGWALADA CENTRAL</t>
  </si>
  <si>
    <t>GWAGWARWA</t>
  </si>
  <si>
    <t>GWAKO</t>
  </si>
  <si>
    <t>GWALASHO</t>
  </si>
  <si>
    <t>GWALE</t>
  </si>
  <si>
    <t>GWAMBA</t>
  </si>
  <si>
    <t>GWAMLAR</t>
  </si>
  <si>
    <t>GWAMMA</t>
  </si>
  <si>
    <t>GWAMMAJA</t>
  </si>
  <si>
    <t>GWANA / MANSUR</t>
  </si>
  <si>
    <t>GWANDA</t>
  </si>
  <si>
    <t>GWANDUM</t>
  </si>
  <si>
    <t>GWANGE  I</t>
  </si>
  <si>
    <t>GWANGE  II</t>
  </si>
  <si>
    <t>GWANGE  III</t>
  </si>
  <si>
    <t>GWANGWAN</t>
  </si>
  <si>
    <t>GWANI / SHINGA / WADE</t>
  </si>
  <si>
    <t>GWANJE
.GWANJE</t>
  </si>
  <si>
    <t>GWANKI</t>
  </si>
  <si>
    <t>GWANTU</t>
  </si>
  <si>
    <t>GWANZANG  PUSDA</t>
  </si>
  <si>
    <t>GWAPOPOLOK</t>
  </si>
  <si>
    <t>GWARABJAWA</t>
  </si>
  <si>
    <t>GWARAI</t>
  </si>
  <si>
    <t>GWARAJI</t>
  </si>
  <si>
    <t>GWARAM</t>
  </si>
  <si>
    <t>GWARGWADA</t>
  </si>
  <si>
    <t>GWARINPA</t>
  </si>
  <si>
    <t>GWARMAI</t>
  </si>
  <si>
    <t>GWARZO</t>
  </si>
  <si>
    <t>GWASHI</t>
  </si>
  <si>
    <t>GWASKARA</t>
  </si>
  <si>
    <t>GWOZA TOWN GADAMAYO</t>
  </si>
  <si>
    <t>GWOZA WAKANE / BULABULIN</t>
  </si>
  <si>
    <t>GYADI-GYADI AREWA</t>
  </si>
  <si>
    <t>GYADI-GYADI KUDU</t>
  </si>
  <si>
    <t>GYALANGE</t>
  </si>
  <si>
    <t>GYALLESU</t>
  </si>
  <si>
    <t>GYARANYA</t>
  </si>
  <si>
    <t>GYATTA AURE</t>
  </si>
  <si>
    <t>GYAWANA</t>
  </si>
  <si>
    <t>GYEL 'A'</t>
  </si>
  <si>
    <t>GYEL 'B'</t>
  </si>
  <si>
    <t>HADARI</t>
  </si>
  <si>
    <t>HAMBAGDA/ LIMAN KARA/ NEW SETTLEMENT</t>
  </si>
  <si>
    <t>HANAFARI</t>
  </si>
  <si>
    <t>HANWA</t>
  </si>
  <si>
    <t>HARDAWA</t>
  </si>
  <si>
    <t>HASHIDU</t>
  </si>
  <si>
    <t>HASKIYA</t>
  </si>
  <si>
    <t>HAUSARI/ZANGO</t>
  </si>
  <si>
    <t>HAUWADE</t>
  </si>
  <si>
    <t>HAYIN BANKI</t>
  </si>
  <si>
    <t>HERWAGANA</t>
  </si>
  <si>
    <t>HILDI</t>
  </si>
  <si>
    <t>HINNA</t>
  </si>
  <si>
    <t>HIZHI</t>
  </si>
  <si>
    <t>HONG</t>
  </si>
  <si>
    <t>HOSPITAL</t>
  </si>
  <si>
    <t>HOTORO (NNPC)</t>
  </si>
  <si>
    <t>HOTORO NORTH</t>
  </si>
  <si>
    <t>HOTORO SOUTH</t>
  </si>
  <si>
    <t>HOYO / CHIN GOWA</t>
  </si>
  <si>
    <t>HUMBUTUDI</t>
  </si>
  <si>
    <t>HUNGU</t>
  </si>
  <si>
    <t>HUNKUYI</t>
  </si>
  <si>
    <t>HUSARA / TAMPUL</t>
  </si>
  <si>
    <t>HUSHERE ZUM</t>
  </si>
  <si>
    <t>HYAMBULA</t>
  </si>
  <si>
    <t>IBI NWONYO I</t>
  </si>
  <si>
    <t>IBI NWONYO II</t>
  </si>
  <si>
    <t>IBI RIMI UKU I</t>
  </si>
  <si>
    <t>IBI RIMI UKU II</t>
  </si>
  <si>
    <t>IBILLA</t>
  </si>
  <si>
    <t>IBRAHIM KATSINA</t>
  </si>
  <si>
    <t>IBWA</t>
  </si>
  <si>
    <t>ICHAMA II</t>
  </si>
  <si>
    <t>IDASU</t>
  </si>
  <si>
    <t>IDDAH</t>
  </si>
  <si>
    <t>IDEKPA</t>
  </si>
  <si>
    <t>IDELLE</t>
  </si>
  <si>
    <t>IDON</t>
  </si>
  <si>
    <t>IGABI</t>
  </si>
  <si>
    <t>IGAH-OKPAYA</t>
  </si>
  <si>
    <t>IGGA/BURUMBURUM</t>
  </si>
  <si>
    <t>IGORO</t>
  </si>
  <si>
    <t>IGU</t>
  </si>
  <si>
    <t>IGUMALE I</t>
  </si>
  <si>
    <t>IGUMALE II</t>
  </si>
  <si>
    <t>IGYOROV</t>
  </si>
  <si>
    <t>IJIGBAN</t>
  </si>
  <si>
    <t>IKARA</t>
  </si>
  <si>
    <t>IKKA WANGIBI</t>
  </si>
  <si>
    <t>IKOBI</t>
  </si>
  <si>
    <t>IKURAV TIEV I</t>
  </si>
  <si>
    <t>IKURAV TIEV II</t>
  </si>
  <si>
    <t>IKWA</t>
  </si>
  <si>
    <t>IKWOKWU</t>
  </si>
  <si>
    <t>IKYAGHEV</t>
  </si>
  <si>
    <t>IKYOGBAJIR</t>
  </si>
  <si>
    <t>IKYONOV</t>
  </si>
  <si>
    <t>IKYOV</t>
  </si>
  <si>
    <t>IKYURAV/MBATWER</t>
  </si>
  <si>
    <t>ILLELAR AWAL</t>
  </si>
  <si>
    <t>IMAWA</t>
  </si>
  <si>
    <t>IMBURU</t>
  </si>
  <si>
    <t>INDABO</t>
  </si>
  <si>
    <t>IRABI</t>
  </si>
  <si>
    <t>ISAMBE/MBASEV</t>
  </si>
  <si>
    <t>ISAWA</t>
  </si>
  <si>
    <t>ITABONO I</t>
  </si>
  <si>
    <t>ITABONO II</t>
  </si>
  <si>
    <t>ITAS</t>
  </si>
  <si>
    <t>ITOGO</t>
  </si>
  <si>
    <t>ITYOUGHATEE/INJAHA</t>
  </si>
  <si>
    <t>ITYULUV</t>
  </si>
  <si>
    <t>IWAGU</t>
  </si>
  <si>
    <t>IWAR(TONGOV I)</t>
  </si>
  <si>
    <t>IWARE</t>
  </si>
  <si>
    <t>IYECHE</t>
  </si>
  <si>
    <t>J/GALADIMA</t>
  </si>
  <si>
    <t>JABULLAM</t>
  </si>
  <si>
    <t>JADA I</t>
  </si>
  <si>
    <t>JADA II</t>
  </si>
  <si>
    <t>JAGALI NORTH</t>
  </si>
  <si>
    <t>JAGALI SOUTH</t>
  </si>
  <si>
    <t>JAGGU</t>
  </si>
  <si>
    <t>JAGINDI</t>
  </si>
  <si>
    <t>JAJAYE</t>
  </si>
  <si>
    <t>JAKARA</t>
  </si>
  <si>
    <t>JALAM CENTRAL</t>
  </si>
  <si>
    <t>JALAM EAST</t>
  </si>
  <si>
    <t>JALLI</t>
  </si>
  <si>
    <t>JAMA' A</t>
  </si>
  <si>
    <t>JAMA'A</t>
  </si>
  <si>
    <t>JAMA'A / ZARANDA</t>
  </si>
  <si>
    <t>JAMA'ARE "A"</t>
  </si>
  <si>
    <t>JAMA'ARE "B"</t>
  </si>
  <si>
    <t>JAMA'ARE "C"</t>
  </si>
  <si>
    <t>JAMA'ARE "D"</t>
  </si>
  <si>
    <t>JAMARI</t>
  </si>
  <si>
    <t>JAMBUTU</t>
  </si>
  <si>
    <t>JAMTARI</t>
  </si>
  <si>
    <t>JANBAKO</t>
  </si>
  <si>
    <t>JANDUTSE</t>
  </si>
  <si>
    <t>JANFALA</t>
  </si>
  <si>
    <t>JANGARU</t>
  </si>
  <si>
    <t>JANGEBE</t>
  </si>
  <si>
    <t>JANGERU</t>
  </si>
  <si>
    <t>JANGU</t>
  </si>
  <si>
    <t>JANGUZA</t>
  </si>
  <si>
    <t>JANNARET</t>
  </si>
  <si>
    <t>JARA DALI</t>
  </si>
  <si>
    <t>JARA GOL</t>
  </si>
  <si>
    <t>JARAWA/SANGAYA</t>
  </si>
  <si>
    <t>JARAWAN KOGI</t>
  </si>
  <si>
    <t>JARKASA</t>
  </si>
  <si>
    <t>JARMAI</t>
  </si>
  <si>
    <t>JAT</t>
  </si>
  <si>
    <t>JAUBEN KUDU</t>
  </si>
  <si>
    <t>JAURO YINU</t>
  </si>
  <si>
    <t>JEKA DAFARI</t>
  </si>
  <si>
    <t>JEMAGU</t>
  </si>
  <si>
    <t>JEN ARDIDO</t>
  </si>
  <si>
    <t>JEN KAIGAMA</t>
  </si>
  <si>
    <t>JENGRE</t>
  </si>
  <si>
    <t>JENTA ADAMU</t>
  </si>
  <si>
    <t>JENTA APATA</t>
  </si>
  <si>
    <t>JERA BAKARI</t>
  </si>
  <si>
    <t>JERA BONYO</t>
  </si>
  <si>
    <t>JERE NORTH</t>
  </si>
  <si>
    <t>JERE SOUTH</t>
  </si>
  <si>
    <t>JEWU / LAMBOA</t>
  </si>
  <si>
    <t>JIBGA</t>
  </si>
  <si>
    <t>JIBLIK</t>
  </si>
  <si>
    <t>JIBU</t>
  </si>
  <si>
    <t>JIDO</t>
  </si>
  <si>
    <t>JIGALAMBU</t>
  </si>
  <si>
    <t>JIGALTA</t>
  </si>
  <si>
    <t>JIGAWA</t>
  </si>
  <si>
    <t>JIGWADA</t>
  </si>
  <si>
    <t>JILBE  "A"</t>
  </si>
  <si>
    <t>JILBE "B"/KOMA KAUDI</t>
  </si>
  <si>
    <t>JILI</t>
  </si>
  <si>
    <t>JILLAHI</t>
  </si>
  <si>
    <t>JIMIYA</t>
  </si>
  <si>
    <t>JIMLARI</t>
  </si>
  <si>
    <t>JIPAL/CHAKFEM</t>
  </si>
  <si>
    <t>JITA</t>
  </si>
  <si>
    <t>JIWA</t>
  </si>
  <si>
    <t>JOBAWA</t>
  </si>
  <si>
    <t>JODA</t>
  </si>
  <si>
    <t>JOGANA</t>
  </si>
  <si>
    <t>JOHODE/CHIKIDE/KUGHUM</t>
  </si>
  <si>
    <t>JOL/KWI</t>
  </si>
  <si>
    <t>JOM</t>
  </si>
  <si>
    <t>JOS JARAWA</t>
  </si>
  <si>
    <t>JUMBUL</t>
  </si>
  <si>
    <t>JURARA</t>
  </si>
  <si>
    <t>JUSHIN WAJE</t>
  </si>
  <si>
    <t>K/KOGI</t>
  </si>
  <si>
    <t>K/WURO NGAYANDI</t>
  </si>
  <si>
    <t>KAAMBE</t>
  </si>
  <si>
    <t>KABAGIWA</t>
  </si>
  <si>
    <t>KABALA COSTAIN/ DOKI</t>
  </si>
  <si>
    <t>KABI</t>
  </si>
  <si>
    <t>KABO</t>
  </si>
  <si>
    <t>KABRI</t>
  </si>
  <si>
    <t>KABUGA</t>
  </si>
  <si>
    <t>KABULAWA</t>
  </si>
  <si>
    <t>KABUSA</t>
  </si>
  <si>
    <t>KABUWAYA</t>
  </si>
  <si>
    <t>KABWIR PADA</t>
  </si>
  <si>
    <t>KABWIR/GYANGYANG</t>
  </si>
  <si>
    <t>KACHAKO</t>
  </si>
  <si>
    <t>KACHALLA SEMBE</t>
  </si>
  <si>
    <t>KACHIA URBAN</t>
  </si>
  <si>
    <t>KADAGE</t>
  </si>
  <si>
    <t>KADAMO</t>
  </si>
  <si>
    <t>KADAMU</t>
  </si>
  <si>
    <t>KADANDANI</t>
  </si>
  <si>
    <t>KADARKO</t>
  </si>
  <si>
    <t>KADAWA</t>
  </si>
  <si>
    <t>KADEMI</t>
  </si>
  <si>
    <t>KADIGAWA</t>
  </si>
  <si>
    <t>KADUNG</t>
  </si>
  <si>
    <t>KADUNU</t>
  </si>
  <si>
    <t>KAFA / MAFI</t>
  </si>
  <si>
    <t>KAFANCHAN 'A'</t>
  </si>
  <si>
    <t>KAFANCHAN 'B'</t>
  </si>
  <si>
    <t>KAFIN  ROMI</t>
  </si>
  <si>
    <t>KAFIN AGUR</t>
  </si>
  <si>
    <t>KAFIN DAFGA</t>
  </si>
  <si>
    <t>KAFIN MADAKI</t>
  </si>
  <si>
    <t>KAFIN MALAMAI</t>
  </si>
  <si>
    <t>KAFIN SHANU/BETTI</t>
  </si>
  <si>
    <t>KAGARA</t>
  </si>
  <si>
    <t>KAGARKO NORTH</t>
  </si>
  <si>
    <t>KAGARKO SOUTH</t>
  </si>
  <si>
    <t>KAGBU WANA</t>
  </si>
  <si>
    <t>KAGOMA</t>
  </si>
  <si>
    <t>KAGURAM</t>
  </si>
  <si>
    <t>KAHU</t>
  </si>
  <si>
    <t>KAIGAMA</t>
  </si>
  <si>
    <t>KAJURU</t>
  </si>
  <si>
    <t>KAKANGI</t>
  </si>
  <si>
    <t>KAKARA</t>
  </si>
  <si>
    <t>KAKAU</t>
  </si>
  <si>
    <t>KAKKEK</t>
  </si>
  <si>
    <t>KAKURI GWARI</t>
  </si>
  <si>
    <t>KAKURI HAUSA</t>
  </si>
  <si>
    <t>KALA</t>
  </si>
  <si>
    <t>KALIZORAM / BANORAM</t>
  </si>
  <si>
    <t>KALLAH</t>
  </si>
  <si>
    <t>KALMAI</t>
  </si>
  <si>
    <t>KALONG</t>
  </si>
  <si>
    <t>KALSHINGI</t>
  </si>
  <si>
    <t>KALTUNGO EAST</t>
  </si>
  <si>
    <t>KALTUNGO WEST</t>
  </si>
  <si>
    <t>KAMANTAN</t>
  </si>
  <si>
    <t>KAMARU</t>
  </si>
  <si>
    <t>KAMO</t>
  </si>
  <si>
    <t>KAMURU IKULU NORTH</t>
  </si>
  <si>
    <t>KANAH/ONDO/APAWU</t>
  </si>
  <si>
    <t>KANAM</t>
  </si>
  <si>
    <t>KANAWA</t>
  </si>
  <si>
    <t>KANAWA / WAJARI</t>
  </si>
  <si>
    <t>KANGSHU</t>
  </si>
  <si>
    <t>KANGYARE/TURWUN</t>
  </si>
  <si>
    <t>KANINKON</t>
  </si>
  <si>
    <t>KANJE/ABUNI</t>
  </si>
  <si>
    <t>KANKAROFI</t>
  </si>
  <si>
    <t>KANOMA</t>
  </si>
  <si>
    <t>KANTAMA</t>
  </si>
  <si>
    <t>KANTANA</t>
  </si>
  <si>
    <t>KANTUDU</t>
  </si>
  <si>
    <t>KANWA</t>
  </si>
  <si>
    <t>KANYEHU</t>
  </si>
  <si>
    <t>KARA</t>
  </si>
  <si>
    <t>KARAGAWARU</t>
  </si>
  <si>
    <t>KARAYE</t>
  </si>
  <si>
    <t>KARDAM "A"</t>
  </si>
  <si>
    <t>KARDAM "B"</t>
  </si>
  <si>
    <t>KAREFA</t>
  </si>
  <si>
    <t>KARENA</t>
  </si>
  <si>
    <t>KARERAM</t>
  </si>
  <si>
    <t>KARETO</t>
  </si>
  <si>
    <t>KARFI</t>
  </si>
  <si>
    <t>KARGI</t>
  </si>
  <si>
    <t>KARIM "A"</t>
  </si>
  <si>
    <t>KARIM "B"</t>
  </si>
  <si>
    <t>KARIYA</t>
  </si>
  <si>
    <t>KARLAHI</t>
  </si>
  <si>
    <t>KARMAKI</t>
  </si>
  <si>
    <t>KARO</t>
  </si>
  <si>
    <t>KAROFIN YASHI</t>
  </si>
  <si>
    <t>KARREH</t>
  </si>
  <si>
    <t>KARSHI</t>
  </si>
  <si>
    <t>KARSHI I</t>
  </si>
  <si>
    <t>KARSHI II</t>
  </si>
  <si>
    <t>KASHERE</t>
  </si>
  <si>
    <t>KASHURI</t>
  </si>
  <si>
    <t>KASUGULA</t>
  </si>
  <si>
    <t>KASURU</t>
  </si>
  <si>
    <t>KASUWAN MAGANI</t>
  </si>
  <si>
    <t>KASUWAR KUKA</t>
  </si>
  <si>
    <t>KATAGUM</t>
  </si>
  <si>
    <t>KATAKPA I</t>
  </si>
  <si>
    <t>KATANGA</t>
  </si>
  <si>
    <t>KATARI</t>
  </si>
  <si>
    <t>KATARKAWA</t>
  </si>
  <si>
    <t>KATSINA-ALA TOWN</t>
  </si>
  <si>
    <t>KATUGAL</t>
  </si>
  <si>
    <t>KATUMARI</t>
  </si>
  <si>
    <t>KATURU</t>
  </si>
  <si>
    <t>KAUKAU</t>
  </si>
  <si>
    <t>KAURA</t>
  </si>
  <si>
    <t>KAURA GOJE</t>
  </si>
  <si>
    <t>KAURA MATA</t>
  </si>
  <si>
    <t>KAURAN WALI NORTH</t>
  </si>
  <si>
    <t>KAURAN WALI SOUTH</t>
  </si>
  <si>
    <t>KAURU EAST</t>
  </si>
  <si>
    <t>KAURU WEST</t>
  </si>
  <si>
    <t>KAUSANI</t>
  </si>
  <si>
    <t>KAUTIKARI</t>
  </si>
  <si>
    <t>KAUWA</t>
  </si>
  <si>
    <t>KAUYEN  ALU</t>
  </si>
  <si>
    <t>KAWAJI</t>
  </si>
  <si>
    <t>KAWO</t>
  </si>
  <si>
    <t>KAWU</t>
  </si>
  <si>
    <t>KAWURI</t>
  </si>
  <si>
    <t>KAYA</t>
  </si>
  <si>
    <t>KAYARDA</t>
  </si>
  <si>
    <t>KAZAGE</t>
  </si>
  <si>
    <t>KAZURAWA</t>
  </si>
  <si>
    <t>KEFFI TOWN EAST / KOFAR GORIYA</t>
  </si>
  <si>
    <t>KEFFIN/WAMBAI</t>
  </si>
  <si>
    <t>KEKENO</t>
  </si>
  <si>
    <t>KELLER</t>
  </si>
  <si>
    <t>KELUMIRI / NGALBI AMARI / YALE</t>
  </si>
  <si>
    <t>KENDEV</t>
  </si>
  <si>
    <t>KENKEN</t>
  </si>
  <si>
    <t>KENTE</t>
  </si>
  <si>
    <t>KERANG</t>
  </si>
  <si>
    <t>KERAWA</t>
  </si>
  <si>
    <t>KETA/KIZARA</t>
  </si>
  <si>
    <t>KETAWA</t>
  </si>
  <si>
    <t>KETEMBERE</t>
  </si>
  <si>
    <t>KIBIYA  I</t>
  </si>
  <si>
    <t>KIBIYA II</t>
  </si>
  <si>
    <t>KIDA</t>
  </si>
  <si>
    <t>KIDANDAN</t>
  </si>
  <si>
    <t>KILANGE FUNA</t>
  </si>
  <si>
    <t>KILANGE HIRNA</t>
  </si>
  <si>
    <t>KILANKWA</t>
  </si>
  <si>
    <t>KILBORI</t>
  </si>
  <si>
    <t>KIMAKPA</t>
  </si>
  <si>
    <t>KINDIYO</t>
  </si>
  <si>
    <t>KINGARWA</t>
  </si>
  <si>
    <t>KINGOWA</t>
  </si>
  <si>
    <t>KINKIBA</t>
  </si>
  <si>
    <t>KIRAWA/JIMINI</t>
  </si>
  <si>
    <t>KIRENOWA</t>
  </si>
  <si>
    <t>KIRFI</t>
  </si>
  <si>
    <t>KIRI</t>
  </si>
  <si>
    <t>KIRI I</t>
  </si>
  <si>
    <t>KIRI II</t>
  </si>
  <si>
    <t>KIRU</t>
  </si>
  <si>
    <t>KISHIKA</t>
  </si>
  <si>
    <t>KIYAWA</t>
  </si>
  <si>
    <t>KODOMTI</t>
  </si>
  <si>
    <t>KOENOEM 'A'</t>
  </si>
  <si>
    <t>KOENOEM 'B'</t>
  </si>
  <si>
    <t>KOFA</t>
  </si>
  <si>
    <t>KOFAR GWARI</t>
  </si>
  <si>
    <t>KOFAR MAZUGAL</t>
  </si>
  <si>
    <t>KOFAR RUWA</t>
  </si>
  <si>
    <t>KOGO</t>
  </si>
  <si>
    <t>KOGUNA</t>
  </si>
  <si>
    <t>KOKIYA</t>
  </si>
  <si>
    <t>KOKONA</t>
  </si>
  <si>
    <t>KOLA</t>
  </si>
  <si>
    <t>KOLERE</t>
  </si>
  <si>
    <t>KOMA I</t>
  </si>
  <si>
    <t>KOMA II</t>
  </si>
  <si>
    <t>KOMBO</t>
  </si>
  <si>
    <t>KOMBUN</t>
  </si>
  <si>
    <t>KOMFULATA</t>
  </si>
  <si>
    <t>KONA</t>
  </si>
  <si>
    <t>KONDUGA</t>
  </si>
  <si>
    <t>KONGIN BABA I</t>
  </si>
  <si>
    <t>KONGIN BABA II</t>
  </si>
  <si>
    <t>KONKIYAL</t>
  </si>
  <si>
    <t>KONKOL</t>
  </si>
  <si>
    <t>KONVAH</t>
  </si>
  <si>
    <t>KOPA / MULTHAFU</t>
  </si>
  <si>
    <t>KORE</t>
  </si>
  <si>
    <t>KOREN TATSO</t>
  </si>
  <si>
    <t>KORONGILIM</t>
  </si>
  <si>
    <t>KOSAWA</t>
  </si>
  <si>
    <t>KOSHEBE</t>
  </si>
  <si>
    <t>KOYA  / KANA</t>
  </si>
  <si>
    <t>KPAK</t>
  </si>
  <si>
    <t>KPAMBO</t>
  </si>
  <si>
    <t>KPAMBO PURI</t>
  </si>
  <si>
    <t>KPASHAM</t>
  </si>
  <si>
    <t>KUBARACI</t>
  </si>
  <si>
    <t>KUBAU</t>
  </si>
  <si>
    <t>KUBDIYA</t>
  </si>
  <si>
    <t>Kubi East</t>
  </si>
  <si>
    <t>Kubi West</t>
  </si>
  <si>
    <t>KUBO</t>
  </si>
  <si>
    <t>KUBTI</t>
  </si>
  <si>
    <t>KUBUKU</t>
  </si>
  <si>
    <t>KUBURMBULA</t>
  </si>
  <si>
    <t>KUBWA</t>
  </si>
  <si>
    <t>KUDA</t>
  </si>
  <si>
    <t>KUDAN</t>
  </si>
  <si>
    <t>KUDOKURGU</t>
  </si>
  <si>
    <t>KUDU / YAMMA</t>
  </si>
  <si>
    <t>KUDURU</t>
  </si>
  <si>
    <t>KUFANA</t>
  </si>
  <si>
    <t>KUFENA</t>
  </si>
  <si>
    <t>KUFFEN</t>
  </si>
  <si>
    <t>KUJAMA</t>
  </si>
  <si>
    <t>KUJE CENTRAL</t>
  </si>
  <si>
    <t>KUJEKWA</t>
  </si>
  <si>
    <t>KUKA</t>
  </si>
  <si>
    <t>KUKADI/GUNDARI</t>
  </si>
  <si>
    <t>KUKAWA</t>
  </si>
  <si>
    <t>KUKI</t>
  </si>
  <si>
    <t>KUKUI</t>
  </si>
  <si>
    <t>KUKUM</t>
  </si>
  <si>
    <t>KULANI / DEGRE /SIKKAM</t>
  </si>
  <si>
    <t>KULISHIN</t>
  </si>
  <si>
    <t>KULLI</t>
  </si>
  <si>
    <t>KULLUWA</t>
  </si>
  <si>
    <t>KUMAGA</t>
  </si>
  <si>
    <t>KUMAKWAGH</t>
  </si>
  <si>
    <t>KUMALIA</t>
  </si>
  <si>
    <t>KUMBIYA - KUMBIYA</t>
  </si>
  <si>
    <t>KUMBONG</t>
  </si>
  <si>
    <t>KUMBOTSO</t>
  </si>
  <si>
    <t>KUMBUR</t>
  </si>
  <si>
    <t>KUMO CENTRAL</t>
  </si>
  <si>
    <t>KUMO EAST</t>
  </si>
  <si>
    <t>KUMO NORTH</t>
  </si>
  <si>
    <t>KUMO WEST</t>
  </si>
  <si>
    <t>KUMSHE /NDUGUNO</t>
  </si>
  <si>
    <t>KUMURYA</t>
  </si>
  <si>
    <t>KUNAI</t>
  </si>
  <si>
    <t>KUNCHI</t>
  </si>
  <si>
    <t>KUNDAV</t>
  </si>
  <si>
    <t>KUNDE</t>
  </si>
  <si>
    <t>KUNDU</t>
  </si>
  <si>
    <t>KUNDUM/DURUM</t>
  </si>
  <si>
    <t>KUNGURKI</t>
  </si>
  <si>
    <t>KUNINI</t>
  </si>
  <si>
    <t>KUNKURAWA</t>
  </si>
  <si>
    <t>KUNKYAM</t>
  </si>
  <si>
    <t>KUNYA</t>
  </si>
  <si>
    <t>KUPTO</t>
  </si>
  <si>
    <t>KURA</t>
  </si>
  <si>
    <t>KURANA BASSA/NGOSHE - SAMA'A</t>
  </si>
  <si>
    <t>KURBA</t>
  </si>
  <si>
    <t>KUREKEN SANI</t>
  </si>
  <si>
    <t>KURGWI</t>
  </si>
  <si>
    <t>KURI /LANO / LAMBAM</t>
  </si>
  <si>
    <t>KURIGA</t>
  </si>
  <si>
    <t>KURMI</t>
  </si>
  <si>
    <t>KURMIN JIBRIN</t>
  </si>
  <si>
    <t>KURMIN MUSA</t>
  </si>
  <si>
    <t>KURNAWA</t>
  </si>
  <si>
    <t>KURU</t>
  </si>
  <si>
    <t>KURU 'A'</t>
  </si>
  <si>
    <t>KURU 'B'</t>
  </si>
  <si>
    <t>KURUGU</t>
  </si>
  <si>
    <t>KURUNGBAU (A)</t>
  </si>
  <si>
    <t>KURUNGBAU (B)</t>
  </si>
  <si>
    <t>KURUNSUMAU</t>
  </si>
  <si>
    <t>KURYA</t>
  </si>
  <si>
    <t>KURYA MADARO</t>
  </si>
  <si>
    <t>KUSHE</t>
  </si>
  <si>
    <t>KUSHI</t>
  </si>
  <si>
    <t>KUTAMA</t>
  </si>
  <si>
    <t>KUTEMESI</t>
  </si>
  <si>
    <t>KUTUNKU</t>
  </si>
  <si>
    <t>KUTURU/MAYASA</t>
  </si>
  <si>
    <t>KUYA</t>
  </si>
  <si>
    <t>KUYAMBANA</t>
  </si>
  <si>
    <t>KUYAN BANA</t>
  </si>
  <si>
    <t>KUYELO</t>
  </si>
  <si>
    <t>KWA</t>
  </si>
  <si>
    <t>KWABA</t>
  </si>
  <si>
    <t>KWACHIRI</t>
  </si>
  <si>
    <t>KWADON / LIJI / KURBA</t>
  </si>
  <si>
    <t>KWAJA</t>
  </si>
  <si>
    <t>KWAJAFFA/HANG</t>
  </si>
  <si>
    <t>KWAJALI</t>
  </si>
  <si>
    <t>KWAKU</t>
  </si>
  <si>
    <t>KWALI CENTRAL</t>
  </si>
  <si>
    <t>KWALLA MOEDA</t>
  </si>
  <si>
    <t>KWALLA YITLA'AR</t>
  </si>
  <si>
    <t>KWALLAK</t>
  </si>
  <si>
    <t>KWAMARAWA</t>
  </si>
  <si>
    <t>KWAMI</t>
  </si>
  <si>
    <t>KWANCHI</t>
  </si>
  <si>
    <t>KWANDE</t>
  </si>
  <si>
    <t>KWANG</t>
  </si>
  <si>
    <t>KWANKWASO</t>
  </si>
  <si>
    <t>KWANYAWA</t>
  </si>
  <si>
    <t>KWARA</t>
  </si>
  <si>
    <t>KWARAU</t>
  </si>
  <si>
    <t>KWARBAI "A"</t>
  </si>
  <si>
    <t>KWARBAI "B"</t>
  </si>
  <si>
    <t>KWARE</t>
  </si>
  <si>
    <t>KWAREN GANUWA</t>
  </si>
  <si>
    <t>KWARHI</t>
  </si>
  <si>
    <t>KWARKIYA</t>
  </si>
  <si>
    <t>KWAS</t>
  </si>
  <si>
    <t>KWASHBAWA</t>
  </si>
  <si>
    <t>KWASSALLO</t>
  </si>
  <si>
    <t>KWASSAM</t>
  </si>
  <si>
    <t>KWATARKWASHI</t>
  </si>
  <si>
    <t>KWATAS</t>
  </si>
  <si>
    <t>KWATURU</t>
  </si>
  <si>
    <t>KWAYA KUSAR</t>
  </si>
  <si>
    <t>KWAYA-BUR/TANGA RUMTA</t>
  </si>
  <si>
    <t>KWESATI</t>
  </si>
  <si>
    <t>KYAKALE</t>
  </si>
  <si>
    <t>KYALLI</t>
  </si>
  <si>
    <t>KYAM BARAWA</t>
  </si>
  <si>
    <t>KYARAM</t>
  </si>
  <si>
    <t>LAFIYA</t>
  </si>
  <si>
    <t>LAGO</t>
  </si>
  <si>
    <t>LAJAWA</t>
  </si>
  <si>
    <t>LAJE</t>
  </si>
  <si>
    <t>LAKWAYA</t>
  </si>
  <si>
    <t>LALAIPIDO</t>
  </si>
  <si>
    <t>LALIN</t>
  </si>
  <si>
    <t>LAMBAGA/ARIKPA</t>
  </si>
  <si>
    <t>LAMBU</t>
  </si>
  <si>
    <t>LAME</t>
  </si>
  <si>
    <t>LAMIDO BORNO</t>
  </si>
  <si>
    <t>LAMINGA</t>
  </si>
  <si>
    <t>LAMISULA/JABBA MARI</t>
  </si>
  <si>
    <t>LAMMA</t>
  </si>
  <si>
    <t>LAMORDE</t>
  </si>
  <si>
    <t>LAMURDE</t>
  </si>
  <si>
    <t>LANGAI</t>
  </si>
  <si>
    <t>LANGEL</t>
  </si>
  <si>
    <t>LANGSHI</t>
  </si>
  <si>
    <t>LANKANG</t>
  </si>
  <si>
    <t>LANZAI</t>
  </si>
  <si>
    <t>LAPAN</t>
  </si>
  <si>
    <t>LASHEL</t>
  </si>
  <si>
    <t>LASSA</t>
  </si>
  <si>
    <t>LAU I</t>
  </si>
  <si>
    <t>LAU II</t>
  </si>
  <si>
    <t>LAUSU</t>
  </si>
  <si>
    <t>LAWANTI / MALAM / MASTARI / ABBARAM</t>
  </si>
  <si>
    <t>LAYI</t>
  </si>
  <si>
    <t>LAZURU</t>
  </si>
  <si>
    <t>LEKO</t>
  </si>
  <si>
    <t>LENI</t>
  </si>
  <si>
    <t>LERE</t>
  </si>
  <si>
    <t>LERE  SOUTH</t>
  </si>
  <si>
    <t>LERE NORTH</t>
  </si>
  <si>
    <t>LESSEL</t>
  </si>
  <si>
    <t>LIBBO</t>
  </si>
  <si>
    <t>LIEV I</t>
  </si>
  <si>
    <t>LIEV II</t>
  </si>
  <si>
    <t>LIKORO</t>
  </si>
  <si>
    <t>LIMAN ABAJI</t>
  </si>
  <si>
    <t>LIMANCIN-KONA</t>
  </si>
  <si>
    <t>LIMANTI</t>
  </si>
  <si>
    <t>LIMAWA</t>
  </si>
  <si>
    <t>LIPCHOK</t>
  </si>
  <si>
    <t>LISSAM I</t>
  </si>
  <si>
    <t>LISSAM II</t>
  </si>
  <si>
    <t>LIZZIN KEFFI/EZZEN</t>
  </si>
  <si>
    <t>LOBIRING</t>
  </si>
  <si>
    <t>LOGUMANE</t>
  </si>
  <si>
    <t>LOKO</t>
  </si>
  <si>
    <t>LOKORO</t>
  </si>
  <si>
    <t>LOKUWA</t>
  </si>
  <si>
    <t>LOSKURI</t>
  </si>
  <si>
    <t>LUGGERE</t>
  </si>
  <si>
    <t>LUMBU</t>
  </si>
  <si>
    <t>LUMBUV</t>
  </si>
  <si>
    <t>LUSA  "A"</t>
  </si>
  <si>
    <t>LUSA  "B"</t>
  </si>
  <si>
    <t>LUSA  "C"</t>
  </si>
  <si>
    <t>MA'AFA</t>
  </si>
  <si>
    <t>MABUDI</t>
  </si>
  <si>
    <t>MADA</t>
  </si>
  <si>
    <t>MADA STATION</t>
  </si>
  <si>
    <t>MADACHI</t>
  </si>
  <si>
    <t>MADACHI/GANGAI</t>
  </si>
  <si>
    <t>MADADI</t>
  </si>
  <si>
    <t>MADAGALI</t>
  </si>
  <si>
    <t>MADAKI</t>
  </si>
  <si>
    <t>MADAKIYA</t>
  </si>
  <si>
    <t>MADANGALA</t>
  </si>
  <si>
    <t>MADARA</t>
  </si>
  <si>
    <t>MADARI MATA</t>
  </si>
  <si>
    <t>MADAUCHI</t>
  </si>
  <si>
    <t>MADAWAKI</t>
  </si>
  <si>
    <t>MADIGAWA</t>
  </si>
  <si>
    <t>MADOBI</t>
  </si>
  <si>
    <t>MADZI</t>
  </si>
  <si>
    <t>MAFA</t>
  </si>
  <si>
    <t>MAFARA</t>
  </si>
  <si>
    <t>MAFONI</t>
  </si>
  <si>
    <t>MAGAJI</t>
  </si>
  <si>
    <t>MAGAJIN GARI</t>
  </si>
  <si>
    <t>MAGAJIN GARI I</t>
  </si>
  <si>
    <t>MAGAJIN GARI II</t>
  </si>
  <si>
    <t>MAGAJIN GARI III</t>
  </si>
  <si>
    <t>MAGAMA</t>
  </si>
  <si>
    <t>MAGAMI</t>
  </si>
  <si>
    <t>MAGARTA / SHEFFRI</t>
  </si>
  <si>
    <t>MAGU</t>
  </si>
  <si>
    <t>MAGUMERI</t>
  </si>
  <si>
    <t>MAH</t>
  </si>
  <si>
    <t>MAI GEMU</t>
  </si>
  <si>
    <t>MAIBURJI</t>
  </si>
  <si>
    <t>MAIGANA</t>
  </si>
  <si>
    <t>MAIGIZO 'A'</t>
  </si>
  <si>
    <t>MAIHA GARI</t>
  </si>
  <si>
    <t>MAIHULA</t>
  </si>
  <si>
    <t>MAI-IDANU</t>
  </si>
  <si>
    <t>MAIJUJU</t>
  </si>
  <si>
    <t>MAIMADI</t>
  </si>
  <si>
    <t>MAIMAKAWA</t>
  </si>
  <si>
    <t>MAIMUSARI</t>
  </si>
  <si>
    <t>MAINAKO</t>
  </si>
  <si>
    <t>MAINIKA</t>
  </si>
  <si>
    <t>MAINOK</t>
  </si>
  <si>
    <t>MAIRAMRI / YELERI / BAZAMRI</t>
  </si>
  <si>
    <t>MAIRARI</t>
  </si>
  <si>
    <t>MAIRI</t>
  </si>
  <si>
    <t>MAISANDARI</t>
  </si>
  <si>
    <t>MAITSIDAU</t>
  </si>
  <si>
    <t>MAIWA</t>
  </si>
  <si>
    <t>MAJIDADI</t>
  </si>
  <si>
    <t>MAJIDADI 'A'</t>
  </si>
  <si>
    <t>MAJIDADI 'B'</t>
  </si>
  <si>
    <t>MAKAMA</t>
  </si>
  <si>
    <t>MAKAMA 'A'</t>
  </si>
  <si>
    <t>MAKAMA 'B'</t>
  </si>
  <si>
    <t>MAKAMA/SARKI BAKI</t>
  </si>
  <si>
    <t>MAKAMI</t>
  </si>
  <si>
    <t>MAKARFI</t>
  </si>
  <si>
    <t>MAKAWA</t>
  </si>
  <si>
    <t>MAKERA</t>
  </si>
  <si>
    <t>MAKODA</t>
  </si>
  <si>
    <t>MAKWANGIJI</t>
  </si>
  <si>
    <t>MAKWARO</t>
  </si>
  <si>
    <t>MALALA</t>
  </si>
  <si>
    <t>MALAM KAUNARI</t>
  </si>
  <si>
    <t>MALAM SIDI</t>
  </si>
  <si>
    <t>MALLAGUM</t>
  </si>
  <si>
    <t>MALLAM MAJA</t>
  </si>
  <si>
    <t>MALLAMFATORI KESSA</t>
  </si>
  <si>
    <t>MALLERI</t>
  </si>
  <si>
    <t>MANCHOK</t>
  </si>
  <si>
    <t>MANDALA</t>
  </si>
  <si>
    <t>MANDARA GIRAU</t>
  </si>
  <si>
    <t>MANDAWARI</t>
  </si>
  <si>
    <t>MANGAR</t>
  </si>
  <si>
    <t>MANGOR</t>
  </si>
  <si>
    <t>MANGU  1</t>
  </si>
  <si>
    <t>MANGU  11</t>
  </si>
  <si>
    <t>MANGU HALLE</t>
  </si>
  <si>
    <t>MANGUN</t>
  </si>
  <si>
    <t>MANGUNA</t>
  </si>
  <si>
    <t>MANJEKIN</t>
  </si>
  <si>
    <t>MANYA</t>
  </si>
  <si>
    <t>MAPEO</t>
  </si>
  <si>
    <t>MARA / PALAMA</t>
  </si>
  <si>
    <t>MARADUN NORTH</t>
  </si>
  <si>
    <t>MARADUN SOUTH</t>
  </si>
  <si>
    <t>MARAKU</t>
  </si>
  <si>
    <t>MARAMA/KIDANG</t>
  </si>
  <si>
    <t>MARARRABA</t>
  </si>
  <si>
    <t>MARGUBA</t>
  </si>
  <si>
    <t>MARIRI</t>
  </si>
  <si>
    <t>MARIT/MAZAT</t>
  </si>
  <si>
    <t>MARKA / MALGE / AMCHAKA</t>
  </si>
  <si>
    <t>MARKE</t>
  </si>
  <si>
    <t>MARO</t>
  </si>
  <si>
    <t>MARTE</t>
  </si>
  <si>
    <t>MARU</t>
  </si>
  <si>
    <t>MASAMA</t>
  </si>
  <si>
    <t>MASANAWA</t>
  </si>
  <si>
    <t>MASBA / DALWA WEST</t>
  </si>
  <si>
    <t>MASHAMARI</t>
  </si>
  <si>
    <t>MASHEM</t>
  </si>
  <si>
    <t>MASHEMA</t>
  </si>
  <si>
    <t>MASU</t>
  </si>
  <si>
    <t>MATAN FADA</t>
  </si>
  <si>
    <t>MATSERI</t>
  </si>
  <si>
    <t>MAVO</t>
  </si>
  <si>
    <t>MAWULLI</t>
  </si>
  <si>
    <t>MAYANA</t>
  </si>
  <si>
    <t>MAYANCHI</t>
  </si>
  <si>
    <t>MAYERE</t>
  </si>
  <si>
    <t>MAYO BANI</t>
  </si>
  <si>
    <t>MAYO FARANG</t>
  </si>
  <si>
    <t>MAYO GOI</t>
  </si>
  <si>
    <t>MAYO INE</t>
  </si>
  <si>
    <t>MAYO LOPE</t>
  </si>
  <si>
    <t>MAYO RANEWO</t>
  </si>
  <si>
    <t>MAYO SELBE</t>
  </si>
  <si>
    <t>MAYO-BELWA</t>
  </si>
  <si>
    <t>MAYOKALAYE</t>
  </si>
  <si>
    <t>MAYO-NDAGA</t>
  </si>
  <si>
    <t>MAYONGULI</t>
  </si>
  <si>
    <t>MBAA VARAKAA</t>
  </si>
  <si>
    <t>MBAADE</t>
  </si>
  <si>
    <t>MBAAJIR AKAA</t>
  </si>
  <si>
    <t>MBAAKA</t>
  </si>
  <si>
    <t>MBAAKURA</t>
  </si>
  <si>
    <t>MBAANKU</t>
  </si>
  <si>
    <t>MBAANYAM</t>
  </si>
  <si>
    <t>MBAAPEN</t>
  </si>
  <si>
    <t>MBAATIRKYAA</t>
  </si>
  <si>
    <t>MBAAYO</t>
  </si>
  <si>
    <t>MBAAZAGEE</t>
  </si>
  <si>
    <t>MBABAI</t>
  </si>
  <si>
    <t>MBABUANDE</t>
  </si>
  <si>
    <t>MBABUR</t>
  </si>
  <si>
    <t>MBACHAVER IKYONDO</t>
  </si>
  <si>
    <t>MBACHER</t>
  </si>
  <si>
    <t>MBACHOHON</t>
  </si>
  <si>
    <t>MBADAM</t>
  </si>
  <si>
    <t>MBADEDE</t>
  </si>
  <si>
    <t>MBADIM</t>
  </si>
  <si>
    <t>MBADURA</t>
  </si>
  <si>
    <t>MBADWEM</t>
  </si>
  <si>
    <t>MBADYUL</t>
  </si>
  <si>
    <t>MBAGBA</t>
  </si>
  <si>
    <t>MBAGBA/MBAIKYAN</t>
  </si>
  <si>
    <t>MBAGBAM</t>
  </si>
  <si>
    <t>MBAGBER</t>
  </si>
  <si>
    <t>MBAGBERA</t>
  </si>
  <si>
    <t>MBAGUSA/MBATSER</t>
  </si>
  <si>
    <t>MBAGWAZA</t>
  </si>
  <si>
    <t>MBAGWE</t>
  </si>
  <si>
    <t>MBAIASE</t>
  </si>
  <si>
    <t>MBAIGBA</t>
  </si>
  <si>
    <t>MBAIKYAA</t>
  </si>
  <si>
    <t>MBAIKYAAN</t>
  </si>
  <si>
    <t>MBAIKYASE</t>
  </si>
  <si>
    <t>MBAIKYO/MBAYIA</t>
  </si>
  <si>
    <t>MBAIKYONGO/NYIFON</t>
  </si>
  <si>
    <t>MBAIKYOR</t>
  </si>
  <si>
    <t>MBAIKYU</t>
  </si>
  <si>
    <t>MBAITYOUGH</t>
  </si>
  <si>
    <t>MBAIWARNYAM</t>
  </si>
  <si>
    <t>MBAJIR</t>
  </si>
  <si>
    <t>MBAJOR</t>
  </si>
  <si>
    <t>MBAKAANGE</t>
  </si>
  <si>
    <t>MBAKE</t>
  </si>
  <si>
    <t>MBAKETSA</t>
  </si>
  <si>
    <t>MBAKPER</t>
  </si>
  <si>
    <t>MBAKUHA</t>
  </si>
  <si>
    <t>MBAKWAKEM</t>
  </si>
  <si>
    <t>MBAKWEN</t>
  </si>
  <si>
    <t>MBAKYAAN</t>
  </si>
  <si>
    <t>MBAKYAHA</t>
  </si>
  <si>
    <t>MBALAGH</t>
  </si>
  <si>
    <t>MBALALA</t>
  </si>
  <si>
    <t>MBALOM</t>
  </si>
  <si>
    <t>MBAMBA</t>
  </si>
  <si>
    <t>MBAMNGA</t>
  </si>
  <si>
    <t>MBAMOI</t>
  </si>
  <si>
    <t>MBAN/ZAMKO</t>
  </si>
  <si>
    <t>MBANOR</t>
  </si>
  <si>
    <t>MBANYAGBER</t>
  </si>
  <si>
    <t>MBANYAMSHI</t>
  </si>
  <si>
    <t>MBANYUMANGBAGH</t>
  </si>
  <si>
    <t>MBAPA</t>
  </si>
  <si>
    <t>MBAR/MANGAR</t>
  </si>
  <si>
    <t>MBASOMBO</t>
  </si>
  <si>
    <t>MBATAN</t>
  </si>
  <si>
    <t>MBATER</t>
  </si>
  <si>
    <t>MBATIAN</t>
  </si>
  <si>
    <t>MBATSEN</t>
  </si>
  <si>
    <t>MBATSER</t>
  </si>
  <si>
    <t>MBATULA/MBEREV</t>
  </si>
  <si>
    <t>MBATYOUGH</t>
  </si>
  <si>
    <t>MBATYU</t>
  </si>
  <si>
    <t>MBAVOA</t>
  </si>
  <si>
    <t>MBAVUUR</t>
  </si>
  <si>
    <t>MBAWA</t>
  </si>
  <si>
    <t>MBAWAR</t>
  </si>
  <si>
    <t>MBAYA</t>
  </si>
  <si>
    <t>MBAYAKA</t>
  </si>
  <si>
    <t>MBAYAM</t>
  </si>
  <si>
    <t>MBAYEGH</t>
  </si>
  <si>
    <t>MBAYEGH/MBAIKYER</t>
  </si>
  <si>
    <t>MBAYENGE</t>
  </si>
  <si>
    <t>MBAYER/YANDEV</t>
  </si>
  <si>
    <t>MBAYOM</t>
  </si>
  <si>
    <t>MBAYONGO</t>
  </si>
  <si>
    <t>MBAYOO</t>
  </si>
  <si>
    <t>MBAZUN</t>
  </si>
  <si>
    <t>MBOA KURA</t>
  </si>
  <si>
    <t>MBULA KULI</t>
  </si>
  <si>
    <t>MBULIYA / GONIRI / SIRAJA</t>
  </si>
  <si>
    <t>MBULO</t>
  </si>
  <si>
    <t>MEKIYA</t>
  </si>
  <si>
    <t>MENEV</t>
  </si>
  <si>
    <t>MERKYEN</t>
  </si>
  <si>
    <t>MESAR-TUDU</t>
  </si>
  <si>
    <t>MGBEBONGUN</t>
  </si>
  <si>
    <t>MICHIHE</t>
  </si>
  <si>
    <t>MICHIKA  I</t>
  </si>
  <si>
    <t>MICHIKA  II</t>
  </si>
  <si>
    <t>MIJILU</t>
  </si>
  <si>
    <t>MINJIBIR</t>
  </si>
  <si>
    <t>MINKISI/ WURO NGIKI</t>
  </si>
  <si>
    <t>MINTAR</t>
  </si>
  <si>
    <t>MIRINGA</t>
  </si>
  <si>
    <t>MIYA  EAST</t>
  </si>
  <si>
    <t>MIYA  WEST</t>
  </si>
  <si>
    <t>MIYE</t>
  </si>
  <si>
    <t>MODA / DLAKA / GHENJUWA</t>
  </si>
  <si>
    <t>MODERN MARKET</t>
  </si>
  <si>
    <t>MODIRE/ VINIKILANG</t>
  </si>
  <si>
    <t>MODOMAWA EAST</t>
  </si>
  <si>
    <t>MODOMAWA WEST</t>
  </si>
  <si>
    <t>MODUARI / BARWARI</t>
  </si>
  <si>
    <t>MODURI</t>
  </si>
  <si>
    <t>MOEKAT</t>
  </si>
  <si>
    <t>MOFIO</t>
  </si>
  <si>
    <t>MOHOLO</t>
  </si>
  <si>
    <t>MONGUNO</t>
  </si>
  <si>
    <t>MONKIN A</t>
  </si>
  <si>
    <t>MONKIN B</t>
  </si>
  <si>
    <t>MOON</t>
  </si>
  <si>
    <t>MORAI</t>
  </si>
  <si>
    <t>MOROA</t>
  </si>
  <si>
    <t>MUCHALLA</t>
  </si>
  <si>
    <t>MUCHIA</t>
  </si>
  <si>
    <t>MUDU / KAZA</t>
  </si>
  <si>
    <t>MUGULBU/ YADAFA</t>
  </si>
  <si>
    <t>MUJARA</t>
  </si>
  <si>
    <t>MUJIGINE</t>
  </si>
  <si>
    <t>MULGWAI / KOPCHI</t>
  </si>
  <si>
    <t>MULIYE / JEMURI</t>
  </si>
  <si>
    <t>MUN/MUNSAL</t>
  </si>
  <si>
    <t>MUNBUTBO</t>
  </si>
  <si>
    <t>MUNKAVICITA</t>
  </si>
  <si>
    <t>MUNTSIRA</t>
  </si>
  <si>
    <t>MURMUR  SOUTH</t>
  </si>
  <si>
    <t>MURMUR NORTH</t>
  </si>
  <si>
    <t>MUSHERE  WEST</t>
  </si>
  <si>
    <t>MUSHERE CENTRAL</t>
  </si>
  <si>
    <t>MUSSA</t>
  </si>
  <si>
    <t>MUSUNE</t>
  </si>
  <si>
    <t>MUTUM BIYU I</t>
  </si>
  <si>
    <t>MUTUM BIYU II</t>
  </si>
  <si>
    <t>MWONA</t>
  </si>
  <si>
    <t>NAFADA CENTRAL</t>
  </si>
  <si>
    <t>NAFADA EAST</t>
  </si>
  <si>
    <t>NAFADA WEST</t>
  </si>
  <si>
    <t>NAHUCE</t>
  </si>
  <si>
    <t>NA'IBAWA</t>
  </si>
  <si>
    <t>NAKERE</t>
  </si>
  <si>
    <t>NAM NAI</t>
  </si>
  <si>
    <t>NAMARAN</t>
  </si>
  <si>
    <t>NAMTARI</t>
  </si>
  <si>
    <t>NAMU</t>
  </si>
  <si>
    <t>NANDU</t>
  </si>
  <si>
    <t>NARAGUTA 'A'</t>
  </si>
  <si>
    <t>NARAGUTA 'B'</t>
  </si>
  <si>
    <t>NARAYI</t>
  </si>
  <si>
    <t>NARIYA</t>
  </si>
  <si>
    <t>NASARAWA</t>
  </si>
  <si>
    <t>NASARAWA  CENTRAL</t>
  </si>
  <si>
    <t>NASARAWA BAKIN KASUWA</t>
  </si>
  <si>
    <t>NASARAWA EAST</t>
  </si>
  <si>
    <t>NASARAWA EGGON</t>
  </si>
  <si>
    <t>NASARAWA GODAL EAST</t>
  </si>
  <si>
    <t>NASARAWA GODAL WEST</t>
  </si>
  <si>
    <t>NASARAWA MAIN TOWN</t>
  </si>
  <si>
    <t>NASARAWA NORTH</t>
  </si>
  <si>
    <t>NASARAWA SOUTH</t>
  </si>
  <si>
    <t>NASARU</t>
  </si>
  <si>
    <t>NASSARAWO</t>
  </si>
  <si>
    <t>NASSARAWO DEMSA</t>
  </si>
  <si>
    <t>NASSARAWO JERENG</t>
  </si>
  <si>
    <t>NASSARWAN DOYA</t>
  </si>
  <si>
    <t>NATA'ALA</t>
  </si>
  <si>
    <t>NDAFORO/GEANDA</t>
  </si>
  <si>
    <t>NDIKONG</t>
  </si>
  <si>
    <t>NDUFU</t>
  </si>
  <si>
    <t>NDUKU</t>
  </si>
  <si>
    <t>NDUM-YAJI</t>
  </si>
  <si>
    <t>NDUYAH</t>
  </si>
  <si>
    <t>NEMEL</t>
  </si>
  <si>
    <t>NENZEV</t>
  </si>
  <si>
    <t>NGALA WARD</t>
  </si>
  <si>
    <t>NGAMDU</t>
  </si>
  <si>
    <t>NGAMMA</t>
  </si>
  <si>
    <t>NGBAKOWO</t>
  </si>
  <si>
    <t>NGELEIWA</t>
  </si>
  <si>
    <t>NGETRA</t>
  </si>
  <si>
    <t>NGOHI</t>
  </si>
  <si>
    <t>NGOSHE</t>
  </si>
  <si>
    <t>NGUBALA</t>
  </si>
  <si>
    <t>NGUDA / WUYARAM</t>
  </si>
  <si>
    <t>NGUDAA/ADDAMARI</t>
  </si>
  <si>
    <t>NGUDORAM</t>
  </si>
  <si>
    <t>NGULDE</t>
  </si>
  <si>
    <t>NGURNO</t>
  </si>
  <si>
    <t>NGUROJE</t>
  </si>
  <si>
    <t>NGURORE</t>
  </si>
  <si>
    <t>NINGEV</t>
  </si>
  <si>
    <t>NINGI</t>
  </si>
  <si>
    <t>NINGO / BOHAR</t>
  </si>
  <si>
    <t>NINKORO</t>
  </si>
  <si>
    <t>NINZAM NORTH</t>
  </si>
  <si>
    <t>NINZAM SOUTH</t>
  </si>
  <si>
    <t>NINZAM WEST</t>
  </si>
  <si>
    <t>NJINE</t>
  </si>
  <si>
    <t>NJUWANDE</t>
  </si>
  <si>
    <t>NOK</t>
  </si>
  <si>
    <t>NONO / KUNWAL / W. BIRDEKA</t>
  </si>
  <si>
    <t>NORTH BANK I</t>
  </si>
  <si>
    <t>NORTH BANK II</t>
  </si>
  <si>
    <t>NUKU</t>
  </si>
  <si>
    <t>NUMAN I</t>
  </si>
  <si>
    <t>NUMAN II</t>
  </si>
  <si>
    <t>NUMAN III</t>
  </si>
  <si>
    <t>NUNKU</t>
  </si>
  <si>
    <t>NYAJA I</t>
  </si>
  <si>
    <t>NYAJA II</t>
  </si>
  <si>
    <t>NYALERI/SANDIA/YEJIWA</t>
  </si>
  <si>
    <t>NYALUM/KAMPANI</t>
  </si>
  <si>
    <t>NYANYA</t>
  </si>
  <si>
    <t>NYER</t>
  </si>
  <si>
    <t>NYIBANGO</t>
  </si>
  <si>
    <t>NYIDO/TOSSO</t>
  </si>
  <si>
    <t>NYIEV</t>
  </si>
  <si>
    <t>NYITA</t>
  </si>
  <si>
    <t>NYUWAR / JESSU</t>
  </si>
  <si>
    <t>NZOROV</t>
  </si>
  <si>
    <t>OBA</t>
  </si>
  <si>
    <t>OBAGAJI</t>
  </si>
  <si>
    <t>OBARIKE</t>
  </si>
  <si>
    <t>OBEKO</t>
  </si>
  <si>
    <t>OBENE</t>
  </si>
  <si>
    <t>OBI</t>
  </si>
  <si>
    <t>OBORU/OYE</t>
  </si>
  <si>
    <t>OCHOBO</t>
  </si>
  <si>
    <t>ODIAPA</t>
  </si>
  <si>
    <t>ODU</t>
  </si>
  <si>
    <t>ODUGBEHO</t>
  </si>
  <si>
    <t>OFOKE</t>
  </si>
  <si>
    <t>OGBAULU</t>
  </si>
  <si>
    <t>OGEGE</t>
  </si>
  <si>
    <t>OGLEWU EHAJE</t>
  </si>
  <si>
    <t>OGLEWU ICHO</t>
  </si>
  <si>
    <t>OGORE</t>
  </si>
  <si>
    <t>OGWULE OGBAULU</t>
  </si>
  <si>
    <t>OGWULE-KADUNA</t>
  </si>
  <si>
    <t>OIJI</t>
  </si>
  <si>
    <t>OJIGO</t>
  </si>
  <si>
    <t>OJOGA</t>
  </si>
  <si>
    <t>OJU</t>
  </si>
  <si>
    <t>OKETE</t>
  </si>
  <si>
    <t>OKI</t>
  </si>
  <si>
    <t>OKOKOLO</t>
  </si>
  <si>
    <t>OKONOBO</t>
  </si>
  <si>
    <t>OKPAILE/INGLE</t>
  </si>
  <si>
    <t>OKPOGA CENTRAL</t>
  </si>
  <si>
    <t>OKPOGA NORTH</t>
  </si>
  <si>
    <t>OKPOGA SOUTH</t>
  </si>
  <si>
    <t>OKPOGA WEST</t>
  </si>
  <si>
    <t>OKPOKPO</t>
  </si>
  <si>
    <t>OKPOKWU</t>
  </si>
  <si>
    <t>OKWUDU</t>
  </si>
  <si>
    <t>OKWUTUNGBE</t>
  </si>
  <si>
    <t>OLACHAGBAHA</t>
  </si>
  <si>
    <t>OLD GAMBORU 'A'</t>
  </si>
  <si>
    <t>OLD MAIDUGURI</t>
  </si>
  <si>
    <t>ONYAGEDE ICHO (OGOLI)</t>
  </si>
  <si>
    <t>ONYAGEDE-EHAJE (ALLE)</t>
  </si>
  <si>
    <t>OPALO</t>
  </si>
  <si>
    <t>ORIHI</t>
  </si>
  <si>
    <t>OROKAM I</t>
  </si>
  <si>
    <t>OROKAM II</t>
  </si>
  <si>
    <t>OROKAM III</t>
  </si>
  <si>
    <t>OSHIGBUDU</t>
  </si>
  <si>
    <t>OTOBI</t>
  </si>
  <si>
    <t>OTUKPO TOWN CENTRAL</t>
  </si>
  <si>
    <t>OTUKPO TOWN EAST</t>
  </si>
  <si>
    <t>OTUKPO TOWN WEST</t>
  </si>
  <si>
    <t>OWO</t>
  </si>
  <si>
    <t>PAI</t>
  </si>
  <si>
    <t>PAIKO</t>
  </si>
  <si>
    <t>PAJAT</t>
  </si>
  <si>
    <t>PAKI</t>
  </si>
  <si>
    <t>PAKKA</t>
  </si>
  <si>
    <t>PALA</t>
  </si>
  <si>
    <t>PALI</t>
  </si>
  <si>
    <t>PALLAM</t>
  </si>
  <si>
    <t>PAMA/WHITAMBAYA</t>
  </si>
  <si>
    <t>PAMBEGUA</t>
  </si>
  <si>
    <t>PAN HAUYA</t>
  </si>
  <si>
    <t>PAN YAM</t>
  </si>
  <si>
    <t>PANDA / KARE</t>
  </si>
  <si>
    <t>PANGSHOM</t>
  </si>
  <si>
    <t>PANISAU</t>
  </si>
  <si>
    <t>PANKSHIN  CHIGWONG</t>
  </si>
  <si>
    <t>PANKSHIN  SOUTH (BELNING)</t>
  </si>
  <si>
    <t>PANKSHIN CENTRAL</t>
  </si>
  <si>
    <t>PANSHEKARA</t>
  </si>
  <si>
    <t>PANTAMI</t>
  </si>
  <si>
    <t>PANTISAWA I</t>
  </si>
  <si>
    <t>PANTISAWA II</t>
  </si>
  <si>
    <t>PAPA</t>
  </si>
  <si>
    <t>PARI</t>
  </si>
  <si>
    <t>PARIYA</t>
  </si>
  <si>
    <t>PEMI</t>
  </si>
  <si>
    <t>PETA</t>
  </si>
  <si>
    <t>PIAPUNG 'A'</t>
  </si>
  <si>
    <t>PIAPUNG 'B'</t>
  </si>
  <si>
    <t>PIL GANI</t>
  </si>
  <si>
    <t>PINDIGA</t>
  </si>
  <si>
    <t>PISHE/YASHI</t>
  </si>
  <si>
    <t>POESHIP</t>
  </si>
  <si>
    <t>POLCHI</t>
  </si>
  <si>
    <t>PUBA/VIDAU/LOKOJA</t>
  </si>
  <si>
    <t>PUJE</t>
  </si>
  <si>
    <t>PULKA/BOKKO</t>
  </si>
  <si>
    <t>PUPULE I</t>
  </si>
  <si>
    <t>PUPULE II</t>
  </si>
  <si>
    <t>PUPULE III</t>
  </si>
  <si>
    <t>PUROKAYO</t>
  </si>
  <si>
    <t>PUSHIT</t>
  </si>
  <si>
    <t>RABA</t>
  </si>
  <si>
    <t>RAFAN</t>
  </si>
  <si>
    <t>RAFIN KADA</t>
  </si>
  <si>
    <t>RAGA</t>
  </si>
  <si>
    <t>RAGADA</t>
  </si>
  <si>
    <t>RAGWAM/MAGONSHI</t>
  </si>
  <si>
    <t>RAHAMA</t>
  </si>
  <si>
    <t>RA-HOSS</t>
  </si>
  <si>
    <t>RAMIN KURA</t>
  </si>
  <si>
    <t>RANDAGI</t>
  </si>
  <si>
    <t>RANGAN</t>
  </si>
  <si>
    <t>RANGAZA</t>
  </si>
  <si>
    <t>RANKA</t>
  </si>
  <si>
    <t>RANN  "A"</t>
  </si>
  <si>
    <t>RANN "B''/DAIMA</t>
  </si>
  <si>
    <t>RANO</t>
  </si>
  <si>
    <t>RANTAN</t>
  </si>
  <si>
    <t>RAUTA / GEJI</t>
  </si>
  <si>
    <t>RAWAYYA/ BELA</t>
  </si>
  <si>
    <t>REAK</t>
  </si>
  <si>
    <t>RIBADU</t>
  </si>
  <si>
    <t>RIBI</t>
  </si>
  <si>
    <t>RIBINA</t>
  </si>
  <si>
    <t>RICHA</t>
  </si>
  <si>
    <t>RICHIFA</t>
  </si>
  <si>
    <t>RIDAWA</t>
  </si>
  <si>
    <t>RIDO</t>
  </si>
  <si>
    <t>RIGACHIKUN</t>
  </si>
  <si>
    <t>RIGANGE</t>
  </si>
  <si>
    <t>RIGAR DUKA</t>
  </si>
  <si>
    <t>RIGASA</t>
  </si>
  <si>
    <t>RIJIYA</t>
  </si>
  <si>
    <t>RIJIYAR LEMO</t>
  </si>
  <si>
    <t>RIJIYAR ZAKI</t>
  </si>
  <si>
    <t>RIKADAWA</t>
  </si>
  <si>
    <t>RIM</t>
  </si>
  <si>
    <t>RIMAU</t>
  </si>
  <si>
    <t>RIMBA EBAGI</t>
  </si>
  <si>
    <t>RIMI</t>
  </si>
  <si>
    <t>RIMIN DAKO</t>
  </si>
  <si>
    <t>RIMIN GADO</t>
  </si>
  <si>
    <t>RINI</t>
  </si>
  <si>
    <t>RIRIWAI</t>
  </si>
  <si>
    <t>RIYOM</t>
  </si>
  <si>
    <t>ROGO</t>
  </si>
  <si>
    <t>ROGO RUMA</t>
  </si>
  <si>
    <t>ROGO SABON GARI</t>
  </si>
  <si>
    <t>ROMO</t>
  </si>
  <si>
    <t>ROYONGO</t>
  </si>
  <si>
    <t>RUBOCHI</t>
  </si>
  <si>
    <t>RUFU</t>
  </si>
  <si>
    <t>RUKUBI</t>
  </si>
  <si>
    <t>RUKUDAWA</t>
  </si>
  <si>
    <t>RUMDE</t>
  </si>
  <si>
    <t>RUMI</t>
  </si>
  <si>
    <t>RUMO</t>
  </si>
  <si>
    <t>RURUM SABON-GARI</t>
  </si>
  <si>
    <t>RURUM TSOHON-GARI</t>
  </si>
  <si>
    <t>RUWAN BAGO</t>
  </si>
  <si>
    <t>RUWAN BORE</t>
  </si>
  <si>
    <t>RUWAN DORAWA</t>
  </si>
  <si>
    <t>RUWAN GIZO</t>
  </si>
  <si>
    <t>RUWAN JEMA</t>
  </si>
  <si>
    <t>S/BAURA/S/MAFARA</t>
  </si>
  <si>
    <t>S/GGARIN AREWA TIRKANIYA</t>
  </si>
  <si>
    <t>SABCHEM</t>
  </si>
  <si>
    <t>SABON BIRINI</t>
  </si>
  <si>
    <t>SABON BIRNI</t>
  </si>
  <si>
    <t>SABON BIRNIN</t>
  </si>
  <si>
    <t>SABON BIRNIN DAJI</t>
  </si>
  <si>
    <t>SABON GARI</t>
  </si>
  <si>
    <t>SABON GARI HUNKUYI</t>
  </si>
  <si>
    <t>SABON GARI NORTH</t>
  </si>
  <si>
    <t>SABON GARI SOUTH</t>
  </si>
  <si>
    <t>SABON GIDA</t>
  </si>
  <si>
    <t>SABON LAYI</t>
  </si>
  <si>
    <t>SABON PEGI</t>
  </si>
  <si>
    <t>SABON SARA</t>
  </si>
  <si>
    <t>SABON SARKI</t>
  </si>
  <si>
    <t>SABON TASHA</t>
  </si>
  <si>
    <t>SABONGARI EAST</t>
  </si>
  <si>
    <t>SABONGARI WEST</t>
  </si>
  <si>
    <t>SABSABUWA</t>
  </si>
  <si>
    <t>SABSABWA / SOYE/ BULONGU</t>
  </si>
  <si>
    <t>SABZURO</t>
  </si>
  <si>
    <t>SADE</t>
  </si>
  <si>
    <t>SAGHER/UKUSU</t>
  </si>
  <si>
    <t>SAGHEV</t>
  </si>
  <si>
    <t>SAGIR</t>
  </si>
  <si>
    <t>SAIDAWA</t>
  </si>
  <si>
    <t>SAJI</t>
  </si>
  <si>
    <t>SAKAJIKI</t>
  </si>
  <si>
    <t>SAKARATSA</t>
  </si>
  <si>
    <t>SAKWA</t>
  </si>
  <si>
    <t>SAKWA/HEMA</t>
  </si>
  <si>
    <t>SALUWE</t>
  </si>
  <si>
    <t>SAMA</t>
  </si>
  <si>
    <t>SAMARU</t>
  </si>
  <si>
    <t>SAMAWA</t>
  </si>
  <si>
    <t>SAMBAM</t>
  </si>
  <si>
    <t>SAMBUWAL</t>
  </si>
  <si>
    <t>SAMINAKA</t>
  </si>
  <si>
    <t>SANDA</t>
  </si>
  <si>
    <t>SANGASUMI</t>
  </si>
  <si>
    <t>SANI MAI MAGGE</t>
  </si>
  <si>
    <t>SANKALAWA</t>
  </si>
  <si>
    <t>SANSAN</t>
  </si>
  <si>
    <t>SARARIN-GEZAWA</t>
  </si>
  <si>
    <t>SARBI</t>
  </si>
  <si>
    <t>SARE-SARE</t>
  </si>
  <si>
    <t>SARINA</t>
  </si>
  <si>
    <t>SARKIN ARAB</t>
  </si>
  <si>
    <t>SARKIN DAWAKI</t>
  </si>
  <si>
    <t>SARKIN DUTSE</t>
  </si>
  <si>
    <t>SARKIN KUDU I</t>
  </si>
  <si>
    <t>SARKIN KUDU II</t>
  </si>
  <si>
    <t>SARKIN KUDU III</t>
  </si>
  <si>
    <t>SARKIN SHIRA</t>
  </si>
  <si>
    <t>SARMA/AKUYAM</t>
  </si>
  <si>
    <t>SATAME</t>
  </si>
  <si>
    <t>SAULAWA</t>
  </si>
  <si>
    <t>SAUNA R/ GORA</t>
  </si>
  <si>
    <t>SAYA-SAYA</t>
  </si>
  <si>
    <t>SAYE</t>
  </si>
  <si>
    <t>SENDIRDE</t>
  </si>
  <si>
    <t>SENGEV</t>
  </si>
  <si>
    <t>SENGEV/YENGEV</t>
  </si>
  <si>
    <t>SERTI 'A'</t>
  </si>
  <si>
    <t>SERTI 'B'</t>
  </si>
  <si>
    <t>SHA</t>
  </si>
  <si>
    <t>SHABA</t>
  </si>
  <si>
    <t>SHABU/KWANDERE</t>
  </si>
  <si>
    <t>SHAFAN ABAKPA I</t>
  </si>
  <si>
    <t>SHAFAN KWATTO I</t>
  </si>
  <si>
    <t>SHAFFA</t>
  </si>
  <si>
    <t>SHAGOGO</t>
  </si>
  <si>
    <t>SHAHUCHI</t>
  </si>
  <si>
    <t>SHAKOGI</t>
  </si>
  <si>
    <t>SHAMAKAWA</t>
  </si>
  <si>
    <t>SHAMAKI</t>
  </si>
  <si>
    <t>SHANAWA</t>
  </si>
  <si>
    <t>SHANGO</t>
  </si>
  <si>
    <t>SHANGUI</t>
  </si>
  <si>
    <t>SHANI</t>
  </si>
  <si>
    <t>SHANONO</t>
  </si>
  <si>
    <t>SHARADA</t>
  </si>
  <si>
    <t>SHARUBUTU</t>
  </si>
  <si>
    <t>SHEGE I</t>
  </si>
  <si>
    <t>SHEHURI  NORTH</t>
  </si>
  <si>
    <t>SHEHURI / HAUSARI / MAIRI</t>
  </si>
  <si>
    <t>SHEHURI SOUTH</t>
  </si>
  <si>
    <t>SHELLENG</t>
  </si>
  <si>
    <t>SHELMI / SUKUR/ VAPURA</t>
  </si>
  <si>
    <t>SHEN</t>
  </si>
  <si>
    <t>SHENDAM CENTRAL (A)</t>
  </si>
  <si>
    <t>SHENDAM CENTRAL (B)</t>
  </si>
  <si>
    <t>SHERE</t>
  </si>
  <si>
    <t>SHERE EAST</t>
  </si>
  <si>
    <t>SHERE WEST</t>
  </si>
  <si>
    <t>SHESHE</t>
  </si>
  <si>
    <t>SHETTIMARI</t>
  </si>
  <si>
    <t>SHIBONG</t>
  </si>
  <si>
    <t>SHIKA</t>
  </si>
  <si>
    <t>SHIKARKIR</t>
  </si>
  <si>
    <t>SHIMANKAR</t>
  </si>
  <si>
    <t>SHINKAFI NORTH</t>
  </si>
  <si>
    <t>SHINKAFI SOUTH</t>
  </si>
  <si>
    <t>SHIRA</t>
  </si>
  <si>
    <t>SHITILE</t>
  </si>
  <si>
    <t>SHIYAR GALADIMA</t>
  </si>
  <si>
    <t>SHIYAR KAYAYE/MATUSGI</t>
  </si>
  <si>
    <t>SHIYAR RAFI</t>
  </si>
  <si>
    <t>SHOROV</t>
  </si>
  <si>
    <t>SHOUGH</t>
  </si>
  <si>
    <t>SHUWAKI</t>
  </si>
  <si>
    <t>SIGAL/KARCHE</t>
  </si>
  <si>
    <t>SIGIRE</t>
  </si>
  <si>
    <t>SINA / KAMALE / KWANDE</t>
  </si>
  <si>
    <t>SINTALI</t>
  </si>
  <si>
    <t>SIRKO</t>
  </si>
  <si>
    <t>SITTI</t>
  </si>
  <si>
    <t>SOBA</t>
  </si>
  <si>
    <t>SOGOMA / AFUYE</t>
  </si>
  <si>
    <t>SOJIRI/ NGURO - NGURO</t>
  </si>
  <si>
    <t>SONG GARI</t>
  </si>
  <si>
    <t>SONG WAJE</t>
  </si>
  <si>
    <t>SOPP</t>
  </si>
  <si>
    <t>SORAU 'A'</t>
  </si>
  <si>
    <t>SORAU 'B'</t>
  </si>
  <si>
    <t>STAFF QUARTERS</t>
  </si>
  <si>
    <t>SUGU</t>
  </si>
  <si>
    <t>SUGUNDURE</t>
  </si>
  <si>
    <t>SUKTU</t>
  </si>
  <si>
    <t>SUKUMU / TILLIJO</t>
  </si>
  <si>
    <t>SULUMTHLA</t>
  </si>
  <si>
    <t>SUMAILA</t>
  </si>
  <si>
    <t>SUMBU I</t>
  </si>
  <si>
    <t>SUMBU II</t>
  </si>
  <si>
    <t>SUNKANI</t>
  </si>
  <si>
    <t>SUNTAI</t>
  </si>
  <si>
    <t>SURE</t>
  </si>
  <si>
    <t>SUWA</t>
  </si>
  <si>
    <t>SWA / REF / W. WAJA</t>
  </si>
  <si>
    <t>TA'AGBE</t>
  </si>
  <si>
    <t>TABAN SANI</t>
  </si>
  <si>
    <t>TABANNI</t>
  </si>
  <si>
    <t>TAFAN</t>
  </si>
  <si>
    <t>TAFAWA BALEWA</t>
  </si>
  <si>
    <t>TAGWAYE</t>
  </si>
  <si>
    <t>TA-HOSS</t>
  </si>
  <si>
    <t>TAHU</t>
  </si>
  <si>
    <t>TAKAI</t>
  </si>
  <si>
    <t>TAKALAFIYA</t>
  </si>
  <si>
    <t>TAKAU 'B'</t>
  </si>
  <si>
    <t>TAKE TSABA/MAKERA</t>
  </si>
  <si>
    <t>TAL</t>
  </si>
  <si>
    <t>TALASSE / DONG / REME</t>
  </si>
  <si>
    <t>TALGWANG</t>
  </si>
  <si>
    <t>TALLUM</t>
  </si>
  <si>
    <t>TAMA</t>
  </si>
  <si>
    <t>TAMAWA</t>
  </si>
  <si>
    <t>TAMBAJAM</t>
  </si>
  <si>
    <t>TAMBO</t>
  </si>
  <si>
    <t>TAMBURAWA</t>
  </si>
  <si>
    <t>TAMBURAWAR GABAS</t>
  </si>
  <si>
    <t>TAMSU NGAMDUA</t>
  </si>
  <si>
    <t>TANAWA</t>
  </si>
  <si>
    <t>TANGAJI</t>
  </si>
  <si>
    <t>TANGAR</t>
  </si>
  <si>
    <t>TANGLANG</t>
  </si>
  <si>
    <t>TANGUR</t>
  </si>
  <si>
    <t>TANTATU</t>
  </si>
  <si>
    <t>TAPSHIN</t>
  </si>
  <si>
    <t>TARAI</t>
  </si>
  <si>
    <t>TARAUNI</t>
  </si>
  <si>
    <t>TARIWA</t>
  </si>
  <si>
    <t>TARMASUWA</t>
  </si>
  <si>
    <t>TASHENA / GADAI</t>
  </si>
  <si>
    <t>TATSAN</t>
  </si>
  <si>
    <t>TATTARA/KONDORO</t>
  </si>
  <si>
    <t>TATTARAWA</t>
  </si>
  <si>
    <t>TAU</t>
  </si>
  <si>
    <t>TAUYA</t>
  </si>
  <si>
    <t>TAWA</t>
  </si>
  <si>
    <t>TELEVISION</t>
  </si>
  <si>
    <t>TELI</t>
  </si>
  <si>
    <t>THILBANG</t>
  </si>
  <si>
    <t>THUKUDOU / SUFUKU / ZAH</t>
  </si>
  <si>
    <t>TIFFI / GUDA</t>
  </si>
  <si>
    <t>TIIR(TONGOV II)</t>
  </si>
  <si>
    <t>TIJIME</t>
  </si>
  <si>
    <t>TIKARI</t>
  </si>
  <si>
    <t>TILDEN FULANI</t>
  </si>
  <si>
    <t>TIMBOL</t>
  </si>
  <si>
    <t>TIMDORE</t>
  </si>
  <si>
    <t>TITONG</t>
  </si>
  <si>
    <t>TIYIN</t>
  </si>
  <si>
    <t>TOBOLO</t>
  </si>
  <si>
    <t>TODI</t>
  </si>
  <si>
    <t>TOFA</t>
  </si>
  <si>
    <t>TOFF</t>
  </si>
  <si>
    <t>TOFU</t>
  </si>
  <si>
    <t>TOLA</t>
  </si>
  <si>
    <t>TOMBO</t>
  </si>
  <si>
    <t>TONDOV I</t>
  </si>
  <si>
    <t>TONDOV II</t>
  </si>
  <si>
    <t>TONGO</t>
  </si>
  <si>
    <t>TONGOV</t>
  </si>
  <si>
    <t>TORANKE</t>
  </si>
  <si>
    <t>TORO / TULAI</t>
  </si>
  <si>
    <t>TOTO</t>
  </si>
  <si>
    <t>TOUNGO</t>
  </si>
  <si>
    <t>TOUNGO I</t>
  </si>
  <si>
    <t>TOUNGO II</t>
  </si>
  <si>
    <t>TOUNGO III</t>
  </si>
  <si>
    <t>TSAAV</t>
  </si>
  <si>
    <t>TSAFE</t>
  </si>
  <si>
    <t>TSAFI</t>
  </si>
  <si>
    <t>TSAKIYA</t>
  </si>
  <si>
    <t>TSAKUWA</t>
  </si>
  <si>
    <t>TSAKUWA KOFAR GABAS/ KOFAR KUKA</t>
  </si>
  <si>
    <t>TSAMBE</t>
  </si>
  <si>
    <t>TSAMIYA-BABBA</t>
  </si>
  <si>
    <t>TSANGAYA</t>
  </si>
  <si>
    <t>TSANYAWA</t>
  </si>
  <si>
    <t>TSAUDAWA</t>
  </si>
  <si>
    <t>TSAURE</t>
  </si>
  <si>
    <t>TSE-AGBERAGBA</t>
  </si>
  <si>
    <t>TSIBIRI</t>
  </si>
  <si>
    <t>TSOHOGARI</t>
  </si>
  <si>
    <t>TSOKUNDI</t>
  </si>
  <si>
    <t>TUBA</t>
  </si>
  <si>
    <t>TUBULE</t>
  </si>
  <si>
    <t>TUDU KWAYA</t>
  </si>
  <si>
    <t>TUDUN ADABU</t>
  </si>
  <si>
    <t>TUDUN FULANI</t>
  </si>
  <si>
    <t>TUDUN KAYA</t>
  </si>
  <si>
    <t>TUDUN KOFA T.V</t>
  </si>
  <si>
    <t>TUDUN MURTALA</t>
  </si>
  <si>
    <t>TUDUN NUFAWA</t>
  </si>
  <si>
    <t>TUDUN NUWAPA</t>
  </si>
  <si>
    <t>TUDUN WADA</t>
  </si>
  <si>
    <t>TUDUN WADA - KABONG</t>
  </si>
  <si>
    <t>TUDUN WADA NORTH</t>
  </si>
  <si>
    <t>TUDUN WADA SOUTH</t>
  </si>
  <si>
    <t>TUDUN WADA WEST</t>
  </si>
  <si>
    <t>TUDUN WAZIRCHI</t>
  </si>
  <si>
    <t>TUKULMA</t>
  </si>
  <si>
    <t>TUKUR TUKUR</t>
  </si>
  <si>
    <t>TULA - YIRI</t>
  </si>
  <si>
    <t>TULA BAULE</t>
  </si>
  <si>
    <t>TULA WANGE</t>
  </si>
  <si>
    <t>TUMBARA / NGABILI</t>
  </si>
  <si>
    <t>TUMBAU</t>
  </si>
  <si>
    <t>TUMBI</t>
  </si>
  <si>
    <t>TUMFAFI</t>
  </si>
  <si>
    <t>TUMU</t>
  </si>
  <si>
    <t>TUNGA</t>
  </si>
  <si>
    <t>TUNGA MAJE</t>
  </si>
  <si>
    <t>TUNGA/BAKONO</t>
  </si>
  <si>
    <t>TUNGO</t>
  </si>
  <si>
    <t>TUNKUS</t>
  </si>
  <si>
    <t>TUNOKALIA</t>
  </si>
  <si>
    <t>TURAKI</t>
  </si>
  <si>
    <t>TURAKI 'A'</t>
  </si>
  <si>
    <t>TURAKI 'B'</t>
  </si>
  <si>
    <t>TURAN</t>
  </si>
  <si>
    <t>TURAWA</t>
  </si>
  <si>
    <t>TURE</t>
  </si>
  <si>
    <t>TURU</t>
  </si>
  <si>
    <t>TURUNKU</t>
  </si>
  <si>
    <t>TUTARE</t>
  </si>
  <si>
    <t>U.  ZUM "A"</t>
  </si>
  <si>
    <t>UBA</t>
  </si>
  <si>
    <t>UBANDAWAKI</t>
  </si>
  <si>
    <t>UBBE</t>
  </si>
  <si>
    <t>UDA / UVU</t>
  </si>
  <si>
    <t>UDENIN</t>
  </si>
  <si>
    <t>UDENIN GIDA</t>
  </si>
  <si>
    <t>UDUBO</t>
  </si>
  <si>
    <t>UFAYE / GUJILE</t>
  </si>
  <si>
    <t>UGBAAM</t>
  </si>
  <si>
    <t>UGBOJU-EHAJE</t>
  </si>
  <si>
    <t>UGBOJU-ICHO</t>
  </si>
  <si>
    <t>UGBOJU-OTAHE</t>
  </si>
  <si>
    <t>UGBOKOLO</t>
  </si>
  <si>
    <t>UGBOKPO</t>
  </si>
  <si>
    <t>UGEE</t>
  </si>
  <si>
    <t>UGYA</t>
  </si>
  <si>
    <t>UKE</t>
  </si>
  <si>
    <t>UKEMBERGYA/ISWAREV</t>
  </si>
  <si>
    <t>UKI TUKI</t>
  </si>
  <si>
    <t>UKPA/AINU ETTE</t>
  </si>
  <si>
    <t>UKPEKPE</t>
  </si>
  <si>
    <t>UKWONYO</t>
  </si>
  <si>
    <t>ULAYI</t>
  </si>
  <si>
    <t>UMAISHA</t>
  </si>
  <si>
    <t>UMME</t>
  </si>
  <si>
    <t>UNG. FATIKA</t>
  </si>
  <si>
    <t>UNG. JUMA</t>
  </si>
  <si>
    <t>UNG. SANUSI</t>
  </si>
  <si>
    <t>UNG. YELWA</t>
  </si>
  <si>
    <t>UNGAWAR BAI</t>
  </si>
  <si>
    <t>UNGOGO</t>
  </si>
  <si>
    <t>UNGUWA  UKU</t>
  </si>
  <si>
    <t>UNGUWAN DOSA</t>
  </si>
  <si>
    <t>UNGUWAN GABAS</t>
  </si>
  <si>
    <t>UNGUWAN LIMAN</t>
  </si>
  <si>
    <t>UNGUWAN SARKI</t>
  </si>
  <si>
    <t>UNGUWAN SHANU</t>
  </si>
  <si>
    <t>UNGUWAR DUNIYA</t>
  </si>
  <si>
    <t>UNGUWAR GAI</t>
  </si>
  <si>
    <t>UNGUWAR GAIYA</t>
  </si>
  <si>
    <t>UNGUWAR GANO</t>
  </si>
  <si>
    <t>UNGUWAR HAJJI</t>
  </si>
  <si>
    <t>UNGUWAR NATSOHUWA</t>
  </si>
  <si>
    <t>UNGUWAR RIMI</t>
  </si>
  <si>
    <t>UNGUWAR TUDU</t>
  </si>
  <si>
    <t>UNGWAN MADAKI</t>
  </si>
  <si>
    <t>USAR</t>
  </si>
  <si>
    <t>USHA</t>
  </si>
  <si>
    <t>USHAFA</t>
  </si>
  <si>
    <t>USUMA</t>
  </si>
  <si>
    <t>UTAI</t>
  </si>
  <si>
    <t>UTANGE</t>
  </si>
  <si>
    <t>UVIR</t>
  </si>
  <si>
    <t>UYAM</t>
  </si>
  <si>
    <t>UZUM "B"</t>
  </si>
  <si>
    <t>VANDEIKYA TOWNSHIP</t>
  </si>
  <si>
    <t>VANDERPUYE</t>
  </si>
  <si>
    <t>VI / BOKA</t>
  </si>
  <si>
    <t>VIMTIM</t>
  </si>
  <si>
    <t>VULPI</t>
  </si>
  <si>
    <t>VWANG</t>
  </si>
  <si>
    <t>WADA</t>
  </si>
  <si>
    <t>WADUKU</t>
  </si>
  <si>
    <t>WAGGA</t>
  </si>
  <si>
    <t>WAHU</t>
  </si>
  <si>
    <t>WAI</t>
  </si>
  <si>
    <t>WAILARE</t>
  </si>
  <si>
    <t>WAILOMAYO</t>
  </si>
  <si>
    <t>WAIRE</t>
  </si>
  <si>
    <t>WAJIRO / BURGUMMA</t>
  </si>
  <si>
    <t>WAK</t>
  </si>
  <si>
    <t>WAKAMA</t>
  </si>
  <si>
    <t>WAKO</t>
  </si>
  <si>
    <t>WAKWA</t>
  </si>
  <si>
    <t>WALAMA</t>
  </si>
  <si>
    <t>WALTANDI</t>
  </si>
  <si>
    <t>WAMBA EAST</t>
  </si>
  <si>
    <t>WAMBA WEST</t>
  </si>
  <si>
    <t>WAMBLIMI / TILLI</t>
  </si>
  <si>
    <t>WAMDEO / GIWI</t>
  </si>
  <si>
    <t>WAMIRI</t>
  </si>
  <si>
    <t>WANDI</t>
  </si>
  <si>
    <t>WANGARA</t>
  </si>
  <si>
    <t>WANKA</t>
  </si>
  <si>
    <t>WANKE</t>
  </si>
  <si>
    <t>WARAMU</t>
  </si>
  <si>
    <t>WARAWA</t>
  </si>
  <si>
    <t>WAROH</t>
  </si>
  <si>
    <t>WARSHELE</t>
  </si>
  <si>
    <t>WARWAR</t>
  </si>
  <si>
    <t>WASA STATION</t>
  </si>
  <si>
    <t>WASAI</t>
  </si>
  <si>
    <t>WASE TOFA</t>
  </si>
  <si>
    <t>WASSARAM</t>
  </si>
  <si>
    <t>WAWA</t>
  </si>
  <si>
    <t>WAWA / KOREDE</t>
  </si>
  <si>
    <t>WAWA / WAKKULUTU</t>
  </si>
  <si>
    <t>WAYO</t>
  </si>
  <si>
    <t>WAZIRI NORTH</t>
  </si>
  <si>
    <t>WAZIRI SOUTH / CENTRAL</t>
  </si>
  <si>
    <t>WOKKOS</t>
  </si>
  <si>
    <t>WONAKA</t>
  </si>
  <si>
    <t>WONU</t>
  </si>
  <si>
    <t>WUCICCIRI</t>
  </si>
  <si>
    <t>WUDIL</t>
  </si>
  <si>
    <t>WUDILAWA</t>
  </si>
  <si>
    <t>WULA</t>
  </si>
  <si>
    <t>WULBARI/NDINE/CHACHILE</t>
  </si>
  <si>
    <t>WULGO</t>
  </si>
  <si>
    <t>WULO</t>
  </si>
  <si>
    <t>WURGE</t>
  </si>
  <si>
    <t>WURO BAGGA</t>
  </si>
  <si>
    <t>WURO BOKKI</t>
  </si>
  <si>
    <t>WURO DOLE</t>
  </si>
  <si>
    <t>WURO TALE</t>
  </si>
  <si>
    <t>WUROJAM</t>
  </si>
  <si>
    <t>WURYO</t>
  </si>
  <si>
    <t>WUSE</t>
  </si>
  <si>
    <t>WUYA</t>
  </si>
  <si>
    <t>WUYO</t>
  </si>
  <si>
    <t>YAAV</t>
  </si>
  <si>
    <t>YABA</t>
  </si>
  <si>
    <t>YABIRI KURA/YABIRI GANA/CHONGOLO</t>
  </si>
  <si>
    <t>YAD AKWARI</t>
  </si>
  <si>
    <t>YADAKUNYA</t>
  </si>
  <si>
    <t>YADIM</t>
  </si>
  <si>
    <t>YAKASAI</t>
  </si>
  <si>
    <t>YAKAWADA</t>
  </si>
  <si>
    <t>YAKO</t>
  </si>
  <si>
    <t>YAKOKO</t>
  </si>
  <si>
    <t>YALI</t>
  </si>
  <si>
    <t>YALLAMI</t>
  </si>
  <si>
    <t>YALO</t>
  </si>
  <si>
    <t>YALWA</t>
  </si>
  <si>
    <t>YALWA KARAMA</t>
  </si>
  <si>
    <t>YALWAN  YADAKWARI</t>
  </si>
  <si>
    <t>YALWAN DANZIYAL</t>
  </si>
  <si>
    <t>YAME</t>
  </si>
  <si>
    <t>YAMMATA</t>
  </si>
  <si>
    <t>YAMMEDI</t>
  </si>
  <si>
    <t>YAN BUKI/ DUTSI</t>
  </si>
  <si>
    <t>'YAN DALLA</t>
  </si>
  <si>
    <t>YAN KUZO "B"</t>
  </si>
  <si>
    <t>YAN WAREN DAJI</t>
  </si>
  <si>
    <t>YANBARAU</t>
  </si>
  <si>
    <t>YANDA</t>
  </si>
  <si>
    <t>YANDADI</t>
  </si>
  <si>
    <t>YANDEV NORTH</t>
  </si>
  <si>
    <t>YANDEV SOUTH</t>
  </si>
  <si>
    <t>YANDOTON DAJI</t>
  </si>
  <si>
    <t>YANG</t>
  </si>
  <si>
    <t>YANGANAU</t>
  </si>
  <si>
    <t>'YANGIZO</t>
  </si>
  <si>
    <t>YANGOJI</t>
  </si>
  <si>
    <t>YANKABA</t>
  </si>
  <si>
    <t>YANKAMAYE</t>
  </si>
  <si>
    <t>YANKATSARI</t>
  </si>
  <si>
    <t>YANKUZO "A"</t>
  </si>
  <si>
    <t>YANOKO</t>
  </si>
  <si>
    <t>YANTAR AREWWA</t>
  </si>
  <si>
    <t>YAR GEDA</t>
  </si>
  <si>
    <t>YAR KASUWA</t>
  </si>
  <si>
    <t>YAR KUFOJI</t>
  </si>
  <si>
    <t>YARA</t>
  </si>
  <si>
    <t>YARGAYA</t>
  </si>
  <si>
    <t>YARIMA</t>
  </si>
  <si>
    <t>YARIMAWA</t>
  </si>
  <si>
    <t>YAR'SABAYA</t>
  </si>
  <si>
    <t>YASHI</t>
  </si>
  <si>
    <t>YAU</t>
  </si>
  <si>
    <t>YAUTAR KUDU</t>
  </si>
  <si>
    <t>YAUTARE</t>
  </si>
  <si>
    <t>YAWA KURA</t>
  </si>
  <si>
    <t>YAWI</t>
  </si>
  <si>
    <t>YAYU</t>
  </si>
  <si>
    <t>YEBBI</t>
  </si>
  <si>
    <t>YEBU</t>
  </si>
  <si>
    <t>YELE</t>
  </si>
  <si>
    <t>YELLI</t>
  </si>
  <si>
    <t>YELWA</t>
  </si>
  <si>
    <t>YENCHE</t>
  </si>
  <si>
    <t>YIMIRTHALANG</t>
  </si>
  <si>
    <t>YITUWA</t>
  </si>
  <si>
    <t>YOFFO</t>
  </si>
  <si>
    <t>YOLA</t>
  </si>
  <si>
    <t>YOLA WAKAT</t>
  </si>
  <si>
    <t>YOLDE KOHI</t>
  </si>
  <si>
    <t>YONOV</t>
  </si>
  <si>
    <t>YOOYO</t>
  </si>
  <si>
    <t>YOYO</t>
  </si>
  <si>
    <t>YUKUBEN</t>
  </si>
  <si>
    <t>YULI/ LIM</t>
  </si>
  <si>
    <t>YUMBU</t>
  </si>
  <si>
    <t>ZABI</t>
  </si>
  <si>
    <t>ZABOLO</t>
  </si>
  <si>
    <t>ZABOT</t>
  </si>
  <si>
    <t>ZADAWA</t>
  </si>
  <si>
    <t>ZADAWA / HAUSARI</t>
  </si>
  <si>
    <t>ZAGA</t>
  </si>
  <si>
    <t>ZAINABI</t>
  </si>
  <si>
    <t>ZAITAWA</t>
  </si>
  <si>
    <t>ZAKARAWA</t>
  </si>
  <si>
    <t>ZAKIRAI</t>
  </si>
  <si>
    <t>ZALAU / RISHI</t>
  </si>
  <si>
    <t>ZAMAN DABO</t>
  </si>
  <si>
    <t>ZAMBUL / KWALI</t>
  </si>
  <si>
    <t>ZANDI</t>
  </si>
  <si>
    <t>ZANGE</t>
  </si>
  <si>
    <t>ZANGERI/KASH  KASH</t>
  </si>
  <si>
    <t>ZANGO</t>
  </si>
  <si>
    <t>ZANGO DAN ABDU</t>
  </si>
  <si>
    <t>ZANGO URBAN</t>
  </si>
  <si>
    <t>ZANGON AYA</t>
  </si>
  <si>
    <t>ZANKAN</t>
  </si>
  <si>
    <t>ZANNA UMORTI</t>
  </si>
  <si>
    <t>ZANWA</t>
  </si>
  <si>
    <t>ZARA</t>
  </si>
  <si>
    <t>ZARAWUYAKU</t>
  </si>
  <si>
    <t>ZAREWA</t>
  </si>
  <si>
    <t>ZARI</t>
  </si>
  <si>
    <t>ZAROGI</t>
  </si>
  <si>
    <t>ZARUMMAI</t>
  </si>
  <si>
    <t>ZAUMA</t>
  </si>
  <si>
    <t>ZAUNE</t>
  </si>
  <si>
    <t>ZAURA</t>
  </si>
  <si>
    <t>ZAWAN 'A'</t>
  </si>
  <si>
    <t>ZAWAN 'B'</t>
  </si>
  <si>
    <t>ZINDI</t>
  </si>
  <si>
    <t>ZING AI</t>
  </si>
  <si>
    <t>ZING AII</t>
  </si>
  <si>
    <t>ZING B</t>
  </si>
  <si>
    <t>ZINYAU</t>
  </si>
  <si>
    <t>ZIRRAMI</t>
  </si>
  <si>
    <t>ZOBWO</t>
  </si>
  <si>
    <t>ZOGARAWA</t>
  </si>
  <si>
    <t>ZONGON KOMBI</t>
  </si>
  <si>
    <t>ZONKWA</t>
  </si>
  <si>
    <t>ZONZON</t>
  </si>
  <si>
    <t>ZOWO</t>
  </si>
  <si>
    <t>ZOZA</t>
  </si>
  <si>
    <t>ZUBA</t>
  </si>
  <si>
    <t>ZUBO</t>
  </si>
  <si>
    <t>ZUBUKI</t>
  </si>
  <si>
    <t>ZUGA</t>
  </si>
  <si>
    <t>ZUGACHI</t>
  </si>
  <si>
    <t>ZULUM</t>
  </si>
  <si>
    <t>ZUMBUL/LUKSHI</t>
  </si>
  <si>
    <t>ZUMO</t>
  </si>
  <si>
    <t>ZUNGUR/LIMAN  KATAGUM</t>
  </si>
  <si>
    <t>ZUNTU</t>
  </si>
  <si>
    <t>ZURGU</t>
  </si>
  <si>
    <t>ZURMI</t>
  </si>
  <si>
    <t>ZUWO</t>
  </si>
  <si>
    <t>Amac</t>
  </si>
  <si>
    <t>9JA Girls Spoke</t>
  </si>
  <si>
    <t>LLH Reach Out (9JA Girls)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</si>
</sst>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000000"/>
    <numFmt numFmtId="165" formatCode="[$-409]dd\-mmm\-yy;@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sz val="11"/>
      <name val="Cambria"/>
      <family val="1"/>
    </font>
    <font>
      <sz val="11"/>
      <name val="Calibri"/>
      <family val="2"/>
    </font>
    <font>
      <sz val="11"/>
      <color theme="1"/>
      <name val="Cambria"/>
      <family val="1"/>
    </font>
    <font>
      <sz val="10"/>
      <name val="Calibri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DA9F7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83">
    <xf numFmtId="0" fontId="0" fillId="0" borderId="0" xfId="0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20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left" vertical="center"/>
    </xf>
    <xf numFmtId="20" fontId="3" fillId="0" borderId="0" xfId="0" applyNumberFormat="1" applyFont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0" xfId="0" pivotButton="1" applyAlignment="1">
      <alignment horizontal="left" vertical="center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6" borderId="0" xfId="0" applyFill="1"/>
    <xf numFmtId="0" fontId="10" fillId="6" borderId="0" xfId="1" applyFont="1" applyFill="1"/>
    <xf numFmtId="0" fontId="9" fillId="6" borderId="0" xfId="1" applyFill="1"/>
    <xf numFmtId="0" fontId="10" fillId="6" borderId="0" xfId="1" applyFont="1" applyFill="1" applyAlignment="1">
      <alignment horizontal="center" vertical="center"/>
    </xf>
    <xf numFmtId="0" fontId="10" fillId="6" borderId="0" xfId="1" applyFont="1" applyFill="1" applyAlignment="1">
      <alignment horizontal="center" vertical="center" wrapText="1"/>
    </xf>
    <xf numFmtId="0" fontId="10" fillId="6" borderId="1" xfId="1" applyFont="1" applyFill="1" applyBorder="1" applyAlignment="1">
      <alignment horizontal="center" wrapText="1"/>
    </xf>
    <xf numFmtId="14" fontId="11" fillId="3" borderId="1" xfId="1" applyNumberFormat="1" applyFont="1" applyFill="1" applyBorder="1" applyAlignment="1">
      <alignment vertical="center"/>
    </xf>
    <xf numFmtId="0" fontId="11" fillId="3" borderId="1" xfId="1" applyFont="1" applyFill="1" applyBorder="1" applyAlignment="1">
      <alignment horizontal="center" vertical="center"/>
    </xf>
    <xf numFmtId="0" fontId="0" fillId="3" borderId="1" xfId="0" applyFill="1" applyBorder="1"/>
    <xf numFmtId="0" fontId="9" fillId="3" borderId="1" xfId="1" applyFill="1" applyBorder="1"/>
    <xf numFmtId="14" fontId="0" fillId="0" borderId="0" xfId="0" applyNumberForma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164" fontId="0" fillId="0" borderId="0" xfId="0" applyNumberForma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49" fontId="6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49" fontId="12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14" fontId="6" fillId="0" borderId="0" xfId="0" applyNumberFormat="1" applyFont="1" applyAlignment="1">
      <alignment horizontal="left" vertical="top" wrapText="1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top" wrapText="1"/>
    </xf>
    <xf numFmtId="14" fontId="7" fillId="0" borderId="0" xfId="0" applyNumberFormat="1" applyFont="1" applyAlignment="1">
      <alignment horizontal="center" vertical="top" wrapText="1"/>
    </xf>
    <xf numFmtId="0" fontId="7" fillId="0" borderId="0" xfId="0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0" fontId="16" fillId="0" borderId="0" xfId="0" applyFont="1" applyAlignment="1">
      <alignment horizontal="center" vertical="top" wrapText="1"/>
    </xf>
    <xf numFmtId="0" fontId="16" fillId="0" borderId="0" xfId="0" applyFont="1" applyAlignment="1">
      <alignment horizontal="center" vertical="top"/>
    </xf>
    <xf numFmtId="0" fontId="7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64" fontId="3" fillId="0" borderId="0" xfId="0" applyNumberFormat="1" applyFont="1" applyAlignment="1">
      <alignment horizontal="left" vertical="center"/>
    </xf>
    <xf numFmtId="164" fontId="5" fillId="0" borderId="0" xfId="0" applyNumberFormat="1" applyFont="1" applyAlignment="1">
      <alignment horizontal="left" vertical="top" wrapText="1"/>
    </xf>
    <xf numFmtId="164" fontId="12" fillId="0" borderId="0" xfId="0" applyNumberFormat="1" applyFont="1" applyAlignment="1">
      <alignment horizontal="left" vertical="top" wrapText="1"/>
    </xf>
    <xf numFmtId="164" fontId="6" fillId="0" borderId="0" xfId="0" applyNumberFormat="1" applyFont="1" applyAlignment="1">
      <alignment horizontal="left" vertical="top" wrapText="1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165" fontId="3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0" fontId="7" fillId="0" borderId="0" xfId="0" applyFont="1" applyAlignment="1">
      <alignment vertical="center"/>
    </xf>
    <xf numFmtId="0" fontId="0" fillId="7" borderId="0" xfId="0" applyFill="1" applyAlignment="1">
      <alignment horizontal="left" vertical="center"/>
    </xf>
    <xf numFmtId="0" fontId="17" fillId="7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top"/>
    </xf>
    <xf numFmtId="14" fontId="0" fillId="0" borderId="0" xfId="0" applyNumberFormat="1" applyAlignment="1">
      <alignment vertical="center"/>
    </xf>
    <xf numFmtId="15" fontId="0" fillId="0" borderId="0" xfId="0" applyNumberFormat="1" applyAlignment="1">
      <alignment vertical="top"/>
    </xf>
    <xf numFmtId="15" fontId="0" fillId="0" borderId="0" xfId="0" applyNumberFormat="1" applyAlignment="1">
      <alignment vertical="center"/>
    </xf>
    <xf numFmtId="0" fontId="13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14" fillId="0" borderId="0" xfId="0" applyFont="1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Normal 2" xfId="1"/>
  </cellStyles>
  <dxfs count="44">
    <dxf>
      <border>
        <left/>
      </border>
    </dxf>
    <dxf>
      <numFmt numFmtId="14" formatCode="0.00%"/>
    </dxf>
    <dxf>
      <alignment horizontal="left"/>
    </dxf>
    <dxf>
      <alignment vertical="center"/>
    </dxf>
    <dxf>
      <border>
        <left/>
      </border>
    </dxf>
    <dxf>
      <numFmt numFmtId="14" formatCode="0.00%"/>
    </dxf>
    <dxf>
      <alignment horizontal="left"/>
    </dxf>
    <dxf>
      <alignment vertical="center"/>
    </dxf>
    <dxf>
      <border>
        <left/>
      </border>
    </dxf>
    <dxf>
      <numFmt numFmtId="14" formatCode="0.00%"/>
    </dxf>
    <dxf>
      <alignment horizontal="left"/>
    </dxf>
    <dxf>
      <alignment vertical="center"/>
    </dxf>
    <dxf>
      <border>
        <left/>
      </border>
    </dxf>
    <dxf>
      <numFmt numFmtId="14" formatCode="0.00%"/>
    </dxf>
    <dxf>
      <alignment horizontal="left"/>
    </dxf>
    <dxf>
      <alignment vertical="center"/>
    </dxf>
    <dxf>
      <border>
        <left/>
      </border>
    </dxf>
    <dxf>
      <numFmt numFmtId="14" formatCode="0.00%"/>
    </dxf>
    <dxf>
      <alignment horizontal="left"/>
    </dxf>
    <dxf>
      <alignment vertical="center"/>
    </dxf>
    <dxf>
      <border>
        <left/>
      </border>
    </dxf>
    <dxf>
      <numFmt numFmtId="14" formatCode="0.00%"/>
    </dxf>
    <dxf>
      <alignment horizontal="left"/>
    </dxf>
    <dxf>
      <alignment vertical="center"/>
    </dxf>
    <dxf>
      <border>
        <left/>
      </border>
    </dxf>
    <dxf>
      <numFmt numFmtId="14" formatCode="0.00%"/>
    </dxf>
    <dxf>
      <alignment horizontal="left"/>
    </dxf>
    <dxf>
      <alignment vertical="center"/>
    </dxf>
    <dxf>
      <border>
        <left/>
      </border>
    </dxf>
    <dxf>
      <numFmt numFmtId="14" formatCode="0.00%"/>
    </dxf>
    <dxf>
      <alignment horizontal="left"/>
    </dxf>
    <dxf>
      <alignment vertical="center"/>
    </dxf>
    <dxf>
      <border>
        <left/>
      </border>
    </dxf>
    <dxf>
      <numFmt numFmtId="14" formatCode="0.00%"/>
    </dxf>
    <dxf>
      <alignment horizontal="left"/>
    </dxf>
    <dxf>
      <alignment vertical="center"/>
    </dxf>
    <dxf>
      <border>
        <left/>
      </border>
    </dxf>
    <dxf>
      <numFmt numFmtId="14" formatCode="0.00%"/>
    </dxf>
    <dxf>
      <alignment horizontal="left"/>
    </dxf>
    <dxf>
      <alignment vertical="center"/>
    </dxf>
    <dxf>
      <border>
        <left/>
      </border>
    </dxf>
    <dxf>
      <numFmt numFmtId="14" formatCode="0.00%"/>
    </dxf>
    <dxf>
      <alignment horizontal="left"/>
    </dxf>
    <dxf>
      <alignment vertic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pivotCacheDefinition" Target="pivotCache/pivotCacheDefinition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Reference%20Data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BRAND%20NEW%20A360%20DATABASE%20(1)(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FCT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 (DO NOT TOUCH)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 (DO NOT TOUCH)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 (DO NOT TOUCH)"/>
    </sheetNames>
    <sheetDataSet>
      <sheetData sheetId="0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invalid="1" refreshedBy="Microsoft Office User" refreshedDate="43316.880669212966" createdVersion="4" refreshedVersion="4" minRefreshableVersion="3" recordCount="157">
  <cacheSource type="worksheet">
    <worksheetSource ref="P1:P65585" sheet="Registration"/>
  </cacheSource>
  <cacheFields count="1">
    <cacheField name="Age" numFmtId="0">
      <sharedItems containsString="0" containsBlank="1" containsNumber="1" containsInteger="1" minValue="15" maxValue="19" count="6">
        <n v="19"/>
        <n v="17"/>
        <n v="18"/>
        <n v="16"/>
        <n v="1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invalid="1" refreshedBy="Microsoft Office User" refreshedDate="43316.881289467594" createdVersion="4" refreshedVersion="4" minRefreshableVersion="3" recordCount="158">
  <cacheSource type="worksheet">
    <worksheetSource ref="A1:AC65574" sheet="Service Provision"/>
  </cacheSource>
  <cacheFields count="28">
    <cacheField name="Week" numFmtId="0">
      <sharedItems containsString="0"/>
    </cacheField>
    <cacheField name="Region" numFmtId="0">
      <sharedItems containsBlank="1" count="2">
        <s v="Northern "/>
        <m/>
      </sharedItems>
    </cacheField>
    <cacheField name="State" numFmtId="0">
      <sharedItems containsString="0"/>
    </cacheField>
    <cacheField name="LGA" numFmtId="0">
      <sharedItems containsNonDate="0" containsString="0"/>
    </cacheField>
    <cacheField name="Ward" numFmtId="0">
      <sharedItems containsString="0"/>
    </cacheField>
    <cacheField name="Community" numFmtId="0">
      <sharedItems containsString="0"/>
    </cacheField>
    <cacheField name="Facility" numFmtId="0">
      <sharedItems containsBlank="1" count="3">
        <s v="Karu PHC"/>
        <s v="Gidan Mangoro CHC"/>
        <m/>
      </sharedItems>
    </cacheField>
    <cacheField name="Type of Facility" numFmtId="0">
      <sharedItems containsBlank="1" count="2">
        <s v="Cluster +"/>
        <m/>
      </sharedItems>
    </cacheField>
    <cacheField name="Visit Date" numFmtId="0">
      <sharedItems containsDate="1" containsString="0"/>
    </cacheField>
    <cacheField name="Program Entry Point" numFmtId="0">
      <sharedItems containsNonDate="0" containsString="0" containsBlank="1" count="1">
        <m/>
      </sharedItems>
    </cacheField>
    <cacheField name="Day" numFmtId="0">
      <sharedItems containsString="0" containsNumber="1" containsInteger="1"/>
    </cacheField>
    <cacheField name="Month" numFmtId="0">
      <sharedItems containsString="0" containsNumber="1" containsInteger="1"/>
    </cacheField>
    <cacheField name="Year" numFmtId="0">
      <sharedItems containsString="0" containsNumber="1" containsInteger="1"/>
    </cacheField>
    <cacheField name="Date Calculation" numFmtId="0">
      <sharedItems containsNonDate="0" containsDate="1" containsString="0"/>
    </cacheField>
    <cacheField name="ID #" numFmtId="0">
      <sharedItems containsString="0"/>
    </cacheField>
    <cacheField name="Age" numFmtId="0">
      <sharedItems containsString="0" containsNumber="1" containsInteger="1"/>
    </cacheField>
    <cacheField name="Visit Type" numFmtId="0">
      <sharedItems containsBlank="1" count="3">
        <s v="A: First Visit"/>
        <s v="C: Repeat Visit"/>
        <m/>
      </sharedItems>
    </cacheField>
    <cacheField name="Rec. Counseling" numFmtId="0">
      <sharedItems containsString="0"/>
    </cacheField>
    <cacheField name="Current Method" numFmtId="0">
      <sharedItems containsBlank="1" count="4">
        <s v="0: No Method"/>
        <s v="5: Condoms"/>
        <s v="2: Implant"/>
        <m/>
      </sharedItems>
    </cacheField>
    <cacheField name="Used EC/Condoms last sex" numFmtId="0">
      <sharedItems containsString="0"/>
    </cacheField>
    <cacheField name="Signed assent/Consent (All)" numFmtId="0">
      <sharedItems containsString="0"/>
    </cacheField>
    <cacheField name="15-17 Given Consent Form" numFmtId="0">
      <sharedItems containsString="0"/>
    </cacheField>
    <cacheField name="15-17 Returned Consent Form" numFmtId="0">
      <sharedItems containsString="0"/>
    </cacheField>
    <cacheField name="Pregnant?" numFmtId="0">
      <sharedItems containsBlank="1" count="4">
        <s v="Not Pregnant"/>
        <s v="Unsure"/>
        <s v="Pregnant"/>
        <m/>
      </sharedItems>
    </cacheField>
    <cacheField name="Method Received" numFmtId="0">
      <sharedItems containsBlank="1" count="10">
        <s v="6a: Condom - Male"/>
        <s v="4a: Pills - Microgynon"/>
        <s v="3a: Injection - Norigynon "/>
        <s v="0: No Method"/>
        <s v="2b: Implant - Implanon"/>
        <s v="2a: Implant - Jadelle"/>
        <s v="3b: Injection - Noristerat"/>
        <s v="3c: Injection - Depo Provera"/>
        <s v="6b: Condom - Female"/>
        <m/>
      </sharedItems>
    </cacheField>
    <cacheField name="Received Condoms as a dual Method" numFmtId="0">
      <sharedItems containsString="0"/>
    </cacheField>
    <cacheField name="Provider Outcome Status" numFmtId="0">
      <sharedItems containsBlank="1" count="4">
        <s v="Adopter"/>
        <s v="Continuing User"/>
        <s v="Non-User"/>
        <m/>
      </sharedItems>
    </cacheField>
    <cacheField name="Age (Formula)" numFmtId="0">
      <sharedItems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invalid="1" refreshedBy="Microsoft Office User" refreshedDate="43316.887465277781" createdVersion="4" refreshedVersion="4" minRefreshableVersion="3" recordCount="157">
  <cacheSource type="worksheet">
    <worksheetSource ref="S1:S65585" sheet="Registration"/>
  </cacheSource>
  <cacheFields count="1">
    <cacheField name="# of Children" numFmtId="0">
      <sharedItems containsString="0" containsBlank="1" containsNumber="1" containsInteger="1" minValue="0" maxValue="2" count="3">
        <n v="0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9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Age (Registrants)">
  <location ref="A5:C12" firstHeaderRow="0" firstDataRow="1" firstDataCol="1"/>
  <pivotFields count="1">
    <pivotField axis="axisRow" dataField="1" showAll="0">
      <items count="7">
        <item x="4"/>
        <item x="3"/>
        <item x="1"/>
        <item x="2"/>
        <item x="0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Percent" fld="0" subtotal="count" showDataAs="percentOfTotal" baseField="0" baseItem="0" numFmtId="10"/>
  </dataFields>
  <formats count="4">
    <format dxfId="3">
      <pivotArea type="all" dataOnly="0" outline="0" collapsedLevelsAreSubtotals="1" fieldPosition="0"/>
    </format>
    <format dxfId="2">
      <pivotArea type="all" dataOnly="0" outline="0" collapsedLevelsAreSubtotals="1" fieldPosition="0"/>
    </format>
    <format dxfId="1">
      <pivotArea outline="0" collapsedLevelsAreSubtotals="1" fieldPosition="0">
        <references count="1">
          <reference field="4294967294" count="1">
            <x v="1"/>
          </reference>
        </references>
      </pivotArea>
    </format>
    <format dxfId="0">
      <pivotArea type="all" dataOnly="0"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name="PivotTable67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Provider Outcome">
  <location ref="A81:C86" firstHeaderRow="0" firstDataRow="1" firstDataCol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/>
  </pivotFields>
  <rowFields count="1">
    <field x="2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26" subtotal="count" baseField="0" baseItem="0"/>
    <dataField name="Percent" fld="26" subtotal="count" showDataAs="percentOfTotal" baseField="0" baseItem="0" numFmtId="10"/>
  </dataFields>
  <formats count="4">
    <format dxfId="39">
      <pivotArea type="all" dataOnly="0" outline="0" fieldPosition="0"/>
    </format>
    <format dxfId="38">
      <pivotArea type="all" dataOnly="0" outline="0" fieldPosition="0"/>
    </format>
    <format dxfId="37">
      <pivotArea outline="0" fieldPosition="0">
        <references count="1">
          <reference field="4294967294" count="1">
            <x v="1"/>
          </reference>
        </references>
      </pivotArea>
    </format>
    <format dxfId="36">
      <pivotArea type="all" dataOnly="0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name="PivotTable69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Provider Outcome Based on Program Entry Point">
  <location ref="A92:C98" firstHeaderRow="0" firstDataRow="1" firstDataCol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/>
  </pivotFields>
  <rowFields count="2">
    <field x="9"/>
    <field x="26"/>
  </rowFields>
  <rowItems count="6">
    <i>
      <x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26" subtotal="count" baseField="0" baseItem="0"/>
    <dataField name="Percent" fld="26" subtotal="count" showDataAs="percentOfTotal" baseField="0" baseItem="0" numFmtId="10"/>
  </dataFields>
  <formats count="4">
    <format dxfId="43">
      <pivotArea type="all" dataOnly="0" outline="0" fieldPosition="0"/>
    </format>
    <format dxfId="42">
      <pivotArea type="all" dataOnly="0" outline="0" fieldPosition="0"/>
    </format>
    <format dxfId="41">
      <pivotArea outline="0" fieldPosition="0">
        <references count="1">
          <reference field="4294967294" count="1">
            <x v="1"/>
          </reference>
        </references>
      </pivotArea>
    </format>
    <format dxfId="40">
      <pivotArea type="all" dataOnly="0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60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Region">
  <location ref="A14:C17" firstHeaderRow="0" firstDataRow="1" firstDataCol="1"/>
  <pivotFields count="28"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1" subtotal="count" baseField="0" baseItem="0"/>
    <dataField name="Percent" fld="1" subtotal="count" showDataAs="percentOfTotal" baseField="0" baseItem="0" numFmtId="10"/>
  </dataFields>
  <formats count="4">
    <format dxfId="7">
      <pivotArea type="all" dataOnly="0" outline="0" collapsedLevelsAreSubtotals="1" fieldPosition="0"/>
    </format>
    <format dxfId="6">
      <pivotArea type="all" dataOnly="0" outline="0" collapsedLevelsAreSubtotals="1" fieldPosition="0"/>
    </format>
    <format dxfId="5">
      <pivotArea outline="0" collapsedLevelsAreSubtotals="1" fieldPosition="0">
        <references count="1">
          <reference field="4294967294" count="1">
            <x v="1"/>
          </reference>
        </references>
      </pivotArea>
    </format>
    <format dxfId="4">
      <pivotArea type="all" dataOnly="0"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6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Facility by Region and Type">
  <location ref="A19:G27" firstHeaderRow="1" firstDataRow="3" firstDataCol="1"/>
  <pivotFields count="28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6"/>
  </rowFields>
  <rowItems count="6">
    <i>
      <x/>
    </i>
    <i r="1">
      <x/>
    </i>
    <i r="1">
      <x v="1"/>
    </i>
    <i>
      <x v="1"/>
    </i>
    <i r="1">
      <x v="2"/>
    </i>
    <i t="grand">
      <x/>
    </i>
  </rowItems>
  <colFields count="2">
    <field x="7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Count" fld="6" subtotal="count" baseField="0" baseItem="0"/>
    <dataField name="Percent" fld="6" subtotal="count" showDataAs="percentOfTotal" baseField="0" baseItem="0" numFmtId="10"/>
  </dataFields>
  <formats count="4">
    <format dxfId="11">
      <pivotArea type="all" dataOnly="0" outline="0" fieldPosition="0"/>
    </format>
    <format dxfId="10">
      <pivotArea type="all" dataOnly="0" outline="0" fieldPosition="0"/>
    </format>
    <format dxfId="9">
      <pivotArea outline="0" fieldPosition="0">
        <references count="1">
          <reference field="4294967294" count="1">
            <x v="1"/>
          </reference>
        </references>
      </pivotArea>
    </format>
    <format dxfId="8">
      <pivotArea type="all" dataOnly="0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6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Number of Children (Registrants)">
  <location ref="A29:C33" firstHeaderRow="0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/>
    <dataField name="Percent" fld="0" subtotal="count" showDataAs="percentOfTotal" baseField="0" baseItem="0" numFmtId="10"/>
  </dataFields>
  <formats count="4">
    <format dxfId="15">
      <pivotArea type="all" dataOnly="0" outline="0" collapsedLevelsAreSubtotals="1" fieldPosition="0"/>
    </format>
    <format dxfId="14">
      <pivotArea type="all" dataOnly="0" outline="0" collapsedLevelsAreSubtotals="1" fieldPosition="0"/>
    </format>
    <format dxfId="13">
      <pivotArea outline="0" collapsedLevelsAreSubtotals="1" fieldPosition="0">
        <references count="1">
          <reference field="4294967294" count="1">
            <x v="1"/>
          </reference>
        </references>
      </pivotArea>
    </format>
    <format dxfId="12">
      <pivotArea type="all" dataOnly="0"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65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Method Received">
  <location ref="A48:C59" firstHeaderRow="0" firstDataRow="1" firstDataCol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1">
        <item x="3"/>
        <item x="5"/>
        <item x="4"/>
        <item x="2"/>
        <item x="6"/>
        <item x="7"/>
        <item x="1"/>
        <item x="0"/>
        <item x="8"/>
        <item x="9"/>
        <item t="default"/>
      </items>
    </pivotField>
    <pivotField showAll="0"/>
    <pivotField showAll="0"/>
    <pivotField showAll="0"/>
  </pivotFields>
  <rowFields count="1">
    <field x="2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24" subtotal="count" baseField="0" baseItem="0"/>
    <dataField name="Percent" fld="24" subtotal="count" showDataAs="percentOfTotal" baseField="0" baseItem="0" numFmtId="10"/>
  </dataFields>
  <formats count="4">
    <format dxfId="19">
      <pivotArea type="all" dataOnly="0" outline="0" fieldPosition="0"/>
    </format>
    <format dxfId="18">
      <pivotArea type="all" dataOnly="0" outline="0" fieldPosition="0"/>
    </format>
    <format dxfId="17">
      <pivotArea outline="0" fieldPosition="0">
        <references count="1">
          <reference field="4294967294" count="1">
            <x v="1"/>
          </reference>
        </references>
      </pivotArea>
    </format>
    <format dxfId="16">
      <pivotArea type="all" dataOnly="0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name="PivotTable68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Program Entry Point">
  <location ref="A88:C90" firstHeaderRow="0" firstDataRow="1" firstDataCol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9" subtotal="count" baseField="0" baseItem="0"/>
    <dataField name="Percent" fld="9" subtotal="count" showDataAs="percentOfTotal" baseField="0" baseItem="0" numFmtId="10"/>
  </dataFields>
  <formats count="4">
    <format dxfId="23">
      <pivotArea type="all" dataOnly="0" outline="0" fieldPosition="0"/>
    </format>
    <format dxfId="22">
      <pivotArea type="all" dataOnly="0" outline="0" fieldPosition="0"/>
    </format>
    <format dxfId="21">
      <pivotArea outline="0" fieldPosition="0">
        <references count="1">
          <reference field="4294967294" count="1">
            <x v="1"/>
          </reference>
        </references>
      </pivotArea>
    </format>
    <format dxfId="20">
      <pivotArea type="all" dataOnly="0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name="PivotTable63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Pregnancy">
  <location ref="A35:C40" firstHeaderRow="0" firstDataRow="1" firstDataCol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</pivotFields>
  <rowFields count="1">
    <field x="2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23" subtotal="count" baseField="0" baseItem="0"/>
    <dataField name="Percent" fld="23" subtotal="count" showDataAs="percentOfTotal" baseField="0" baseItem="0" numFmtId="10"/>
  </dataFields>
  <formats count="4">
    <format dxfId="27">
      <pivotArea type="all" dataOnly="0" outline="0" fieldPosition="0"/>
    </format>
    <format dxfId="26">
      <pivotArea type="all" dataOnly="0" outline="0" fieldPosition="0"/>
    </format>
    <format dxfId="25">
      <pivotArea outline="0" fieldPosition="0">
        <references count="1">
          <reference field="4294967294" count="1">
            <x v="1"/>
          </reference>
        </references>
      </pivotArea>
    </format>
    <format dxfId="24">
      <pivotArea type="all" dataOnly="0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name="PivotTable66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Previous Method Used">
  <location ref="A61:C79" firstHeaderRow="0" firstDataRow="1" firstDataCol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3"/>
        <item x="5"/>
        <item x="4"/>
        <item x="2"/>
        <item x="6"/>
        <item x="7"/>
        <item x="1"/>
        <item x="0"/>
        <item x="8"/>
        <item x="9"/>
        <item t="default"/>
      </items>
    </pivotField>
    <pivotField showAll="0"/>
    <pivotField showAll="0"/>
    <pivotField showAll="0"/>
  </pivotFields>
  <rowFields count="2">
    <field x="18"/>
    <field x="24"/>
  </rowFields>
  <rowItems count="1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 v="6"/>
    </i>
    <i>
      <x v="2"/>
    </i>
    <i r="1">
      <x v="2"/>
    </i>
    <i r="1">
      <x v="7"/>
    </i>
    <i>
      <x v="3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18" subtotal="count" baseField="0" baseItem="0"/>
    <dataField name="Percent" fld="18" subtotal="count" showDataAs="percentOfTotal" baseField="0" baseItem="0" numFmtId="10"/>
  </dataFields>
  <formats count="4">
    <format dxfId="31">
      <pivotArea type="all" dataOnly="0" outline="0" fieldPosition="0"/>
    </format>
    <format dxfId="30">
      <pivotArea type="all" dataOnly="0" outline="0" fieldPosition="0"/>
    </format>
    <format dxfId="29">
      <pivotArea outline="0" fieldPosition="0">
        <references count="1">
          <reference field="4294967294" count="1">
            <x v="1"/>
          </reference>
        </references>
      </pivotArea>
    </format>
    <format dxfId="28">
      <pivotArea type="all" dataOnly="0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name="PivotTable64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Visit Type">
  <location ref="A42:C46" firstHeaderRow="0" firstDataRow="1" firstDataCol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16" subtotal="count" baseField="0" baseItem="0"/>
    <dataField name="Percent" fld="16" subtotal="count" showDataAs="percentOfTotal" baseField="0" baseItem="0" numFmtId="10"/>
  </dataFields>
  <formats count="4">
    <format dxfId="35">
      <pivotArea type="all" dataOnly="0" outline="0" fieldPosition="0"/>
    </format>
    <format dxfId="34">
      <pivotArea type="all" dataOnly="0" outline="0" fieldPosition="0"/>
    </format>
    <format dxfId="33">
      <pivotArea outline="0" fieldPosition="0">
        <references count="1">
          <reference field="4294967294" count="1">
            <x v="1"/>
          </reference>
        </references>
      </pivotArea>
    </format>
    <format dxfId="32">
      <pivotArea type="all" dataOnly="0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5"/>
  <sheetViews>
    <sheetView topLeftCell="F1" zoomScaleNormal="100" workbookViewId="0">
      <pane ySplit="2" topLeftCell="A3" activePane="bottomLeft" state="frozen"/>
      <selection pane="bottomLeft" activeCell="G1" sqref="G1"/>
    </sheetView>
  </sheetViews>
  <sheetFormatPr defaultColWidth="11" defaultRowHeight="23.1" customHeight="1"/>
  <cols>
    <col min="1" max="1" width="13.7109375" style="1" customWidth="1"/>
    <col min="2" max="2" width="31.7109375" style="1" customWidth="1"/>
    <col min="3" max="3" width="17.42578125" style="1" customWidth="1"/>
    <col min="4" max="4" width="32" style="1" customWidth="1"/>
    <col min="5" max="5" width="19.42578125" style="1" customWidth="1"/>
    <col min="6" max="6" width="15.5703125" style="1" customWidth="1"/>
    <col min="7" max="7" width="21.28515625" style="1" customWidth="1"/>
    <col min="8" max="8" width="21" style="1" customWidth="1"/>
    <col min="9" max="9" width="18" style="1" customWidth="1"/>
    <col min="10" max="13" width="19" style="1" customWidth="1"/>
    <col min="14" max="14" width="19" style="3" customWidth="1"/>
    <col min="15" max="18" width="15" style="1" customWidth="1"/>
    <col min="19" max="19" width="17.28515625" style="3" customWidth="1"/>
    <col min="20" max="24" width="11" style="1"/>
    <col min="25" max="25" width="16.28515625" style="1" customWidth="1"/>
    <col min="26" max="26" width="14.5703125" style="1" customWidth="1"/>
    <col min="27" max="31" width="11" style="1"/>
    <col min="32" max="32" width="16" style="1" customWidth="1"/>
    <col min="33" max="33" width="16.28515625" style="1" customWidth="1"/>
    <col min="34" max="16384" width="11" style="1"/>
  </cols>
  <sheetData>
    <row r="1" spans="1:45" ht="23.1" customHeight="1">
      <c r="A1" s="79"/>
      <c r="B1" s="79"/>
      <c r="C1" s="79"/>
      <c r="D1" s="79"/>
      <c r="E1" s="79"/>
      <c r="F1" s="79"/>
      <c r="G1" s="79"/>
      <c r="H1" s="79"/>
      <c r="I1" s="79"/>
      <c r="J1" s="79"/>
      <c r="K1" s="81" t="s">
        <v>0</v>
      </c>
      <c r="L1" s="81"/>
      <c r="M1" s="81"/>
      <c r="N1" s="81"/>
      <c r="O1" s="79"/>
      <c r="P1" s="81" t="s">
        <v>1</v>
      </c>
      <c r="Q1" s="81"/>
      <c r="R1" s="81"/>
      <c r="S1" s="81"/>
      <c r="T1" s="82" t="s">
        <v>2</v>
      </c>
      <c r="U1" s="82"/>
      <c r="V1" s="82"/>
      <c r="W1" s="82"/>
      <c r="X1" s="82"/>
      <c r="Y1" s="80"/>
      <c r="Z1" s="80"/>
      <c r="AA1" s="82" t="s">
        <v>3</v>
      </c>
      <c r="AB1" s="82"/>
      <c r="AC1" s="82"/>
      <c r="AD1" s="82"/>
      <c r="AE1" s="82"/>
      <c r="AF1" s="82"/>
      <c r="AG1" s="82"/>
      <c r="AH1" s="81" t="s">
        <v>4</v>
      </c>
      <c r="AI1" s="81"/>
      <c r="AJ1" s="81"/>
      <c r="AK1" s="81"/>
      <c r="AL1" s="81"/>
      <c r="AM1" s="81"/>
      <c r="AN1" s="82" t="s">
        <v>5</v>
      </c>
      <c r="AO1" s="81"/>
      <c r="AP1" s="81"/>
      <c r="AQ1" s="81"/>
      <c r="AR1" s="81"/>
      <c r="AS1" s="81"/>
    </row>
    <row r="2" spans="1:45" ht="23.1" customHeight="1">
      <c r="A2" s="79" t="s">
        <v>6</v>
      </c>
      <c r="B2" s="79" t="s">
        <v>7</v>
      </c>
      <c r="C2" s="79" t="s">
        <v>8</v>
      </c>
      <c r="D2" s="79" t="s">
        <v>9</v>
      </c>
      <c r="E2" s="79" t="s">
        <v>10</v>
      </c>
      <c r="F2" s="79" t="s">
        <v>11</v>
      </c>
      <c r="G2" s="79" t="s">
        <v>12</v>
      </c>
      <c r="H2" s="79" t="s">
        <v>13</v>
      </c>
      <c r="I2" s="79" t="s">
        <v>14</v>
      </c>
      <c r="J2" s="79" t="s">
        <v>15</v>
      </c>
      <c r="K2" s="79" t="s">
        <v>16</v>
      </c>
      <c r="L2" s="79" t="s">
        <v>17</v>
      </c>
      <c r="M2" s="79" t="s">
        <v>18</v>
      </c>
      <c r="N2" s="39" t="s">
        <v>19</v>
      </c>
      <c r="O2" s="79" t="s">
        <v>20</v>
      </c>
      <c r="P2" s="79" t="s">
        <v>16</v>
      </c>
      <c r="Q2" s="79" t="s">
        <v>17</v>
      </c>
      <c r="R2" s="79" t="s">
        <v>18</v>
      </c>
      <c r="S2" s="39" t="s">
        <v>19</v>
      </c>
      <c r="T2" s="79">
        <v>15</v>
      </c>
      <c r="U2" s="79">
        <v>16</v>
      </c>
      <c r="V2" s="79">
        <v>17</v>
      </c>
      <c r="W2" s="79">
        <v>18</v>
      </c>
      <c r="X2" s="79">
        <v>19</v>
      </c>
      <c r="Y2" s="79" t="s">
        <v>21</v>
      </c>
      <c r="Z2" s="79" t="s">
        <v>22</v>
      </c>
      <c r="AA2" s="79">
        <v>15</v>
      </c>
      <c r="AB2" s="79">
        <v>16</v>
      </c>
      <c r="AC2" s="79">
        <v>17</v>
      </c>
      <c r="AD2" s="79">
        <v>18</v>
      </c>
      <c r="AE2" s="79">
        <v>19</v>
      </c>
      <c r="AF2" s="79" t="s">
        <v>21</v>
      </c>
      <c r="AG2" s="79" t="s">
        <v>22</v>
      </c>
      <c r="AH2" s="79">
        <v>15</v>
      </c>
      <c r="AI2" s="79">
        <v>16</v>
      </c>
      <c r="AJ2" s="79">
        <v>17</v>
      </c>
      <c r="AK2" s="79">
        <v>18</v>
      </c>
      <c r="AL2" s="79">
        <v>19</v>
      </c>
      <c r="AM2" s="79" t="s">
        <v>23</v>
      </c>
      <c r="AN2" s="79">
        <v>15</v>
      </c>
      <c r="AO2" s="79">
        <v>16</v>
      </c>
      <c r="AP2" s="79">
        <v>17</v>
      </c>
      <c r="AQ2" s="79">
        <v>18</v>
      </c>
      <c r="AR2" s="79">
        <v>19</v>
      </c>
      <c r="AS2" s="79" t="s">
        <v>23</v>
      </c>
    </row>
    <row r="3" spans="1:45" ht="23.1" customHeight="1">
      <c r="A3" s="79" t="s">
        <v>24</v>
      </c>
      <c r="B3" s="79" t="s">
        <v>25</v>
      </c>
      <c r="C3" s="79" t="s">
        <v>26</v>
      </c>
      <c r="D3" s="79" t="s">
        <v>27</v>
      </c>
      <c r="E3" s="79" t="s">
        <v>28</v>
      </c>
      <c r="F3" s="79" t="s">
        <v>29</v>
      </c>
      <c r="G3" s="79" t="s">
        <v>30</v>
      </c>
      <c r="H3" s="79" t="s">
        <v>31</v>
      </c>
      <c r="I3" s="79" t="s">
        <v>32</v>
      </c>
      <c r="J3" s="79" t="s">
        <v>33</v>
      </c>
      <c r="K3" s="79">
        <v>14</v>
      </c>
      <c r="L3" s="79">
        <v>5</v>
      </c>
      <c r="M3" s="79">
        <v>2018</v>
      </c>
      <c r="N3" s="39">
        <f>DATE(M3,L3,K3)</f>
        <v>43234</v>
      </c>
      <c r="O3" s="41">
        <v>43239</v>
      </c>
      <c r="P3" s="79">
        <v>19</v>
      </c>
      <c r="Q3" s="79">
        <v>5</v>
      </c>
      <c r="R3" s="79">
        <v>2018</v>
      </c>
      <c r="S3" s="39">
        <f>DATE(R3,Q3,P3)</f>
        <v>43239</v>
      </c>
      <c r="T3" s="79">
        <v>0</v>
      </c>
      <c r="U3" s="79">
        <v>0</v>
      </c>
      <c r="V3" s="79">
        <v>4</v>
      </c>
      <c r="W3" s="79">
        <v>11</v>
      </c>
      <c r="X3" s="79">
        <v>12</v>
      </c>
      <c r="Y3" s="79">
        <f>SUM(T3:X3)</f>
        <v>27</v>
      </c>
      <c r="Z3" s="79">
        <v>5</v>
      </c>
      <c r="AA3" s="79">
        <v>0</v>
      </c>
      <c r="AB3" s="79">
        <v>0</v>
      </c>
      <c r="AC3" s="79">
        <v>2</v>
      </c>
      <c r="AD3" s="79">
        <v>5</v>
      </c>
      <c r="AE3" s="79">
        <v>7</v>
      </c>
      <c r="AF3" s="79">
        <f>SUM(AA3:AE3)</f>
        <v>14</v>
      </c>
      <c r="AG3" s="79">
        <v>15</v>
      </c>
      <c r="AH3" s="79">
        <f>T3+AA3</f>
        <v>0</v>
      </c>
      <c r="AI3" s="79">
        <f>U3+AB3</f>
        <v>0</v>
      </c>
      <c r="AJ3" s="79">
        <f>V3+AC3</f>
        <v>6</v>
      </c>
      <c r="AK3" s="79">
        <f>W3+AD3</f>
        <v>16</v>
      </c>
      <c r="AL3" s="79">
        <f>X3+AE3</f>
        <v>19</v>
      </c>
      <c r="AM3" s="79">
        <f>SUM(AH3:AL3)</f>
        <v>41</v>
      </c>
      <c r="AN3" s="79">
        <v>0</v>
      </c>
      <c r="AO3" s="79">
        <v>0</v>
      </c>
      <c r="AP3" s="79">
        <v>1</v>
      </c>
      <c r="AQ3" s="79">
        <v>14</v>
      </c>
      <c r="AR3" s="79">
        <v>6</v>
      </c>
      <c r="AS3" s="79">
        <f>SUM(AN3:AR3)</f>
        <v>21</v>
      </c>
    </row>
    <row r="4" spans="1:45" ht="23.1" customHeight="1">
      <c r="A4" s="79" t="s">
        <v>24</v>
      </c>
      <c r="B4" s="79" t="s">
        <v>34</v>
      </c>
      <c r="C4" s="79" t="s">
        <v>26</v>
      </c>
      <c r="D4" s="79" t="s">
        <v>27</v>
      </c>
      <c r="E4" s="79" t="s">
        <v>28</v>
      </c>
      <c r="F4" s="79" t="s">
        <v>29</v>
      </c>
      <c r="G4" s="79" t="s">
        <v>30</v>
      </c>
      <c r="H4" s="79" t="s">
        <v>31</v>
      </c>
      <c r="I4" s="79" t="s">
        <v>32</v>
      </c>
      <c r="J4" s="79" t="s">
        <v>33</v>
      </c>
      <c r="K4" s="79">
        <v>14</v>
      </c>
      <c r="L4" s="79">
        <v>5</v>
      </c>
      <c r="M4" s="79">
        <v>2018</v>
      </c>
      <c r="N4" s="39">
        <f t="shared" ref="N4:N47" si="0">DATE(M4,L4,K4)</f>
        <v>43234</v>
      </c>
      <c r="O4" s="41">
        <v>43239</v>
      </c>
      <c r="P4" s="79">
        <v>19</v>
      </c>
      <c r="Q4" s="79">
        <v>5</v>
      </c>
      <c r="R4" s="79">
        <v>2018</v>
      </c>
      <c r="S4" s="39">
        <f t="shared" ref="S4:S49" si="1">DATE(R4,Q4,P4)</f>
        <v>43239</v>
      </c>
      <c r="T4" s="79">
        <v>0</v>
      </c>
      <c r="U4" s="79">
        <v>0</v>
      </c>
      <c r="V4" s="79">
        <v>5</v>
      </c>
      <c r="W4" s="79">
        <v>5</v>
      </c>
      <c r="X4" s="79">
        <v>14</v>
      </c>
      <c r="Y4" s="79">
        <f t="shared" ref="Y4:Y64" si="2">SUM(T4:X4)</f>
        <v>24</v>
      </c>
      <c r="Z4" s="79">
        <v>18</v>
      </c>
      <c r="AA4" s="79">
        <v>0</v>
      </c>
      <c r="AB4" s="79">
        <v>0</v>
      </c>
      <c r="AC4" s="79">
        <v>2</v>
      </c>
      <c r="AD4" s="79">
        <v>4</v>
      </c>
      <c r="AE4" s="79">
        <v>5</v>
      </c>
      <c r="AF4" s="79">
        <f t="shared" ref="AF4:AF64" si="3">SUM(AA4:AE4)</f>
        <v>11</v>
      </c>
      <c r="AG4" s="79">
        <v>4</v>
      </c>
      <c r="AH4" s="79">
        <f t="shared" ref="AH4:AH52" si="4">T4+AA4</f>
        <v>0</v>
      </c>
      <c r="AI4" s="79">
        <f t="shared" ref="AI4:AI52" si="5">U4+AB4</f>
        <v>0</v>
      </c>
      <c r="AJ4" s="79">
        <f t="shared" ref="AJ4:AJ52" si="6">V4+AC4</f>
        <v>7</v>
      </c>
      <c r="AK4" s="79">
        <f t="shared" ref="AK4:AK52" si="7">W4+AD4</f>
        <v>9</v>
      </c>
      <c r="AL4" s="79">
        <f t="shared" ref="AL4:AL52" si="8">X4+AE4</f>
        <v>19</v>
      </c>
      <c r="AM4" s="79">
        <f t="shared" ref="AM4:AM52" si="9">SUM(AH4:AL4)</f>
        <v>35</v>
      </c>
      <c r="AN4" s="79">
        <v>0</v>
      </c>
      <c r="AO4" s="79">
        <v>0</v>
      </c>
      <c r="AP4" s="79">
        <v>4</v>
      </c>
      <c r="AQ4" s="79">
        <v>4</v>
      </c>
      <c r="AR4" s="79">
        <v>12</v>
      </c>
      <c r="AS4" s="79">
        <f t="shared" ref="AS4:AS60" si="10">SUM(AN4:AR4)</f>
        <v>20</v>
      </c>
    </row>
    <row r="5" spans="1:45" ht="23.1" customHeight="1">
      <c r="A5" s="79" t="s">
        <v>35</v>
      </c>
      <c r="B5" s="79" t="s">
        <v>25</v>
      </c>
      <c r="C5" s="79" t="s">
        <v>26</v>
      </c>
      <c r="D5" s="79" t="s">
        <v>27</v>
      </c>
      <c r="E5" s="79" t="s">
        <v>28</v>
      </c>
      <c r="F5" s="79" t="s">
        <v>29</v>
      </c>
      <c r="G5" s="79" t="s">
        <v>30</v>
      </c>
      <c r="H5" s="79" t="s">
        <v>31</v>
      </c>
      <c r="I5" s="79" t="s">
        <v>32</v>
      </c>
      <c r="J5" s="79" t="s">
        <v>36</v>
      </c>
      <c r="K5" s="79">
        <v>21</v>
      </c>
      <c r="L5" s="79">
        <v>5</v>
      </c>
      <c r="M5" s="79">
        <v>2018</v>
      </c>
      <c r="N5" s="39">
        <f t="shared" si="0"/>
        <v>43241</v>
      </c>
      <c r="O5" s="41">
        <v>43246</v>
      </c>
      <c r="P5" s="79">
        <v>26</v>
      </c>
      <c r="Q5" s="79">
        <v>5</v>
      </c>
      <c r="R5" s="79">
        <v>2018</v>
      </c>
      <c r="S5" s="39">
        <f t="shared" si="1"/>
        <v>43246</v>
      </c>
      <c r="T5" s="79">
        <v>2</v>
      </c>
      <c r="U5" s="79">
        <v>0</v>
      </c>
      <c r="V5" s="79">
        <v>5</v>
      </c>
      <c r="W5" s="79">
        <v>12</v>
      </c>
      <c r="X5" s="79">
        <v>14</v>
      </c>
      <c r="Y5" s="79">
        <f t="shared" si="2"/>
        <v>33</v>
      </c>
      <c r="Z5" s="79">
        <v>17</v>
      </c>
      <c r="AA5" s="79">
        <v>0</v>
      </c>
      <c r="AB5" s="79">
        <v>1</v>
      </c>
      <c r="AC5" s="79">
        <v>3</v>
      </c>
      <c r="AD5" s="79">
        <v>14</v>
      </c>
      <c r="AE5" s="79">
        <v>18</v>
      </c>
      <c r="AF5" s="79">
        <f t="shared" si="3"/>
        <v>36</v>
      </c>
      <c r="AG5" s="79">
        <v>3</v>
      </c>
      <c r="AH5" s="79">
        <f t="shared" si="4"/>
        <v>2</v>
      </c>
      <c r="AI5" s="79">
        <f t="shared" si="5"/>
        <v>1</v>
      </c>
      <c r="AJ5" s="79">
        <f t="shared" si="6"/>
        <v>8</v>
      </c>
      <c r="AK5" s="79">
        <f t="shared" si="7"/>
        <v>26</v>
      </c>
      <c r="AL5" s="79">
        <f t="shared" si="8"/>
        <v>32</v>
      </c>
      <c r="AM5" s="79">
        <f t="shared" si="9"/>
        <v>69</v>
      </c>
      <c r="AN5" s="79">
        <v>0</v>
      </c>
      <c r="AO5" s="79">
        <v>0</v>
      </c>
      <c r="AP5" s="79">
        <v>1</v>
      </c>
      <c r="AQ5" s="79">
        <v>11</v>
      </c>
      <c r="AR5" s="79">
        <v>8</v>
      </c>
      <c r="AS5" s="79">
        <f t="shared" si="10"/>
        <v>20</v>
      </c>
    </row>
    <row r="6" spans="1:45" ht="23.1" customHeight="1">
      <c r="A6" s="79" t="s">
        <v>35</v>
      </c>
      <c r="B6" s="79" t="s">
        <v>34</v>
      </c>
      <c r="C6" s="79" t="s">
        <v>26</v>
      </c>
      <c r="D6" s="79" t="s">
        <v>27</v>
      </c>
      <c r="E6" s="79" t="s">
        <v>28</v>
      </c>
      <c r="F6" s="79" t="s">
        <v>29</v>
      </c>
      <c r="G6" s="79" t="s">
        <v>30</v>
      </c>
      <c r="H6" s="79" t="s">
        <v>31</v>
      </c>
      <c r="I6" s="79" t="s">
        <v>32</v>
      </c>
      <c r="J6" s="79" t="s">
        <v>36</v>
      </c>
      <c r="K6" s="79">
        <v>21</v>
      </c>
      <c r="L6" s="79">
        <v>5</v>
      </c>
      <c r="M6" s="79">
        <v>2018</v>
      </c>
      <c r="N6" s="39">
        <f t="shared" si="0"/>
        <v>43241</v>
      </c>
      <c r="O6" s="41">
        <v>43246</v>
      </c>
      <c r="P6" s="79">
        <v>26</v>
      </c>
      <c r="Q6" s="79">
        <v>5</v>
      </c>
      <c r="R6" s="79">
        <v>2018</v>
      </c>
      <c r="S6" s="39">
        <f t="shared" si="1"/>
        <v>43246</v>
      </c>
      <c r="T6" s="79">
        <v>0</v>
      </c>
      <c r="U6" s="79">
        <v>2</v>
      </c>
      <c r="V6" s="79">
        <v>8</v>
      </c>
      <c r="W6" s="79">
        <v>9</v>
      </c>
      <c r="X6" s="79">
        <v>8</v>
      </c>
      <c r="Y6" s="79">
        <f t="shared" si="2"/>
        <v>27</v>
      </c>
      <c r="Z6" s="79">
        <v>11</v>
      </c>
      <c r="AA6" s="79">
        <v>0</v>
      </c>
      <c r="AB6" s="79">
        <v>4</v>
      </c>
      <c r="AC6" s="79">
        <v>6</v>
      </c>
      <c r="AD6" s="79">
        <v>6</v>
      </c>
      <c r="AE6" s="79">
        <v>6</v>
      </c>
      <c r="AF6" s="79">
        <f t="shared" si="3"/>
        <v>22</v>
      </c>
      <c r="AG6" s="79">
        <v>9</v>
      </c>
      <c r="AH6" s="79">
        <f t="shared" si="4"/>
        <v>0</v>
      </c>
      <c r="AI6" s="79">
        <f t="shared" si="5"/>
        <v>6</v>
      </c>
      <c r="AJ6" s="79">
        <f t="shared" si="6"/>
        <v>14</v>
      </c>
      <c r="AK6" s="79">
        <f t="shared" si="7"/>
        <v>15</v>
      </c>
      <c r="AL6" s="79">
        <f t="shared" si="8"/>
        <v>14</v>
      </c>
      <c r="AM6" s="79">
        <f t="shared" si="9"/>
        <v>49</v>
      </c>
      <c r="AN6" s="79">
        <v>0</v>
      </c>
      <c r="AO6" s="79">
        <v>3</v>
      </c>
      <c r="AP6" s="79">
        <v>1</v>
      </c>
      <c r="AQ6" s="79">
        <v>11</v>
      </c>
      <c r="AR6" s="79">
        <v>5</v>
      </c>
      <c r="AS6" s="79">
        <f t="shared" si="10"/>
        <v>20</v>
      </c>
    </row>
    <row r="7" spans="1:45" ht="23.1" customHeight="1">
      <c r="A7" s="79" t="s">
        <v>35</v>
      </c>
      <c r="B7" s="79" t="s">
        <v>37</v>
      </c>
      <c r="C7" s="79" t="s">
        <v>26</v>
      </c>
      <c r="D7" s="79" t="s">
        <v>27</v>
      </c>
      <c r="E7" s="79" t="s">
        <v>28</v>
      </c>
      <c r="F7" s="79" t="s">
        <v>38</v>
      </c>
      <c r="G7" s="79" t="s">
        <v>38</v>
      </c>
      <c r="H7" s="79" t="s">
        <v>39</v>
      </c>
      <c r="I7" s="79" t="s">
        <v>32</v>
      </c>
      <c r="J7" s="79" t="s">
        <v>40</v>
      </c>
      <c r="K7" s="79">
        <v>23</v>
      </c>
      <c r="L7" s="79">
        <v>5</v>
      </c>
      <c r="M7" s="79">
        <v>2018</v>
      </c>
      <c r="N7" s="39">
        <f t="shared" si="0"/>
        <v>43243</v>
      </c>
      <c r="O7" s="41">
        <v>43246</v>
      </c>
      <c r="P7" s="79">
        <v>26</v>
      </c>
      <c r="Q7" s="79">
        <v>5</v>
      </c>
      <c r="R7" s="79">
        <v>2018</v>
      </c>
      <c r="S7" s="39">
        <f t="shared" si="1"/>
        <v>43246</v>
      </c>
      <c r="T7" s="79">
        <v>9</v>
      </c>
      <c r="U7" s="79">
        <v>10</v>
      </c>
      <c r="V7" s="79">
        <v>8</v>
      </c>
      <c r="W7" s="79">
        <v>6</v>
      </c>
      <c r="X7" s="79">
        <v>9</v>
      </c>
      <c r="Y7" s="79">
        <f t="shared" si="2"/>
        <v>42</v>
      </c>
      <c r="Z7" s="79">
        <v>5</v>
      </c>
      <c r="AA7" s="79">
        <v>9</v>
      </c>
      <c r="AB7" s="79">
        <v>8</v>
      </c>
      <c r="AC7" s="79">
        <v>8</v>
      </c>
      <c r="AD7" s="79">
        <v>10</v>
      </c>
      <c r="AE7" s="79">
        <v>11</v>
      </c>
      <c r="AF7" s="79">
        <f t="shared" si="3"/>
        <v>46</v>
      </c>
      <c r="AG7" s="79">
        <v>23</v>
      </c>
      <c r="AH7" s="79">
        <f t="shared" si="4"/>
        <v>18</v>
      </c>
      <c r="AI7" s="79">
        <f t="shared" si="5"/>
        <v>18</v>
      </c>
      <c r="AJ7" s="79">
        <f t="shared" si="6"/>
        <v>16</v>
      </c>
      <c r="AK7" s="79">
        <f t="shared" si="7"/>
        <v>16</v>
      </c>
      <c r="AL7" s="79">
        <f t="shared" si="8"/>
        <v>20</v>
      </c>
      <c r="AM7" s="79">
        <f t="shared" si="9"/>
        <v>88</v>
      </c>
      <c r="AN7" s="79">
        <v>4</v>
      </c>
      <c r="AO7" s="79">
        <v>0</v>
      </c>
      <c r="AP7" s="79">
        <v>6</v>
      </c>
      <c r="AQ7" s="79">
        <v>9</v>
      </c>
      <c r="AR7" s="79">
        <v>10</v>
      </c>
      <c r="AS7" s="79">
        <f t="shared" si="10"/>
        <v>29</v>
      </c>
    </row>
    <row r="8" spans="1:45" ht="23.1" customHeight="1">
      <c r="A8" s="79" t="s">
        <v>35</v>
      </c>
      <c r="B8" s="79" t="s">
        <v>41</v>
      </c>
      <c r="C8" s="79" t="s">
        <v>26</v>
      </c>
      <c r="D8" s="79" t="s">
        <v>27</v>
      </c>
      <c r="E8" s="79" t="s">
        <v>28</v>
      </c>
      <c r="F8" s="79" t="s">
        <v>38</v>
      </c>
      <c r="G8" s="79" t="s">
        <v>38</v>
      </c>
      <c r="H8" s="79" t="s">
        <v>39</v>
      </c>
      <c r="I8" s="79" t="s">
        <v>32</v>
      </c>
      <c r="J8" s="79" t="s">
        <v>40</v>
      </c>
      <c r="K8" s="79">
        <v>23</v>
      </c>
      <c r="L8" s="79">
        <v>5</v>
      </c>
      <c r="M8" s="79">
        <v>2018</v>
      </c>
      <c r="N8" s="39">
        <f t="shared" si="0"/>
        <v>43243</v>
      </c>
      <c r="O8" s="41">
        <v>43246</v>
      </c>
      <c r="P8" s="79">
        <v>26</v>
      </c>
      <c r="Q8" s="79">
        <v>5</v>
      </c>
      <c r="R8" s="79">
        <v>2018</v>
      </c>
      <c r="S8" s="39">
        <f t="shared" si="1"/>
        <v>43246</v>
      </c>
      <c r="T8" s="79">
        <v>8</v>
      </c>
      <c r="U8" s="79">
        <v>7</v>
      </c>
      <c r="V8" s="79">
        <v>6</v>
      </c>
      <c r="W8" s="79">
        <v>7</v>
      </c>
      <c r="X8" s="79">
        <v>10</v>
      </c>
      <c r="Y8" s="79">
        <f t="shared" si="2"/>
        <v>38</v>
      </c>
      <c r="Z8" s="79">
        <v>4</v>
      </c>
      <c r="AA8" s="79">
        <v>7</v>
      </c>
      <c r="AB8" s="79">
        <v>9</v>
      </c>
      <c r="AC8" s="79">
        <v>5</v>
      </c>
      <c r="AD8" s="79">
        <v>8</v>
      </c>
      <c r="AE8" s="79">
        <v>9</v>
      </c>
      <c r="AF8" s="79">
        <f t="shared" si="3"/>
        <v>38</v>
      </c>
      <c r="AG8" s="79">
        <v>14</v>
      </c>
      <c r="AH8" s="79">
        <f t="shared" si="4"/>
        <v>15</v>
      </c>
      <c r="AI8" s="79">
        <f t="shared" si="5"/>
        <v>16</v>
      </c>
      <c r="AJ8" s="79">
        <f t="shared" si="6"/>
        <v>11</v>
      </c>
      <c r="AK8" s="79">
        <f t="shared" si="7"/>
        <v>15</v>
      </c>
      <c r="AL8" s="79">
        <f t="shared" si="8"/>
        <v>19</v>
      </c>
      <c r="AM8" s="79">
        <f t="shared" si="9"/>
        <v>76</v>
      </c>
      <c r="AN8" s="79">
        <v>0</v>
      </c>
      <c r="AO8" s="79">
        <v>3</v>
      </c>
      <c r="AP8" s="79">
        <v>4</v>
      </c>
      <c r="AQ8" s="79">
        <v>4</v>
      </c>
      <c r="AR8" s="79">
        <v>8</v>
      </c>
      <c r="AS8" s="79">
        <f t="shared" si="10"/>
        <v>19</v>
      </c>
    </row>
    <row r="9" spans="1:45" ht="23.1" customHeight="1">
      <c r="A9" s="42" t="s">
        <v>35</v>
      </c>
      <c r="B9" s="42" t="s">
        <v>42</v>
      </c>
      <c r="C9" s="42" t="s">
        <v>26</v>
      </c>
      <c r="D9" s="42" t="s">
        <v>27</v>
      </c>
      <c r="E9" s="42" t="s">
        <v>28</v>
      </c>
      <c r="F9" s="42" t="s">
        <v>38</v>
      </c>
      <c r="G9" s="42" t="s">
        <v>38</v>
      </c>
      <c r="H9" s="42" t="s">
        <v>39</v>
      </c>
      <c r="I9" s="42" t="s">
        <v>32</v>
      </c>
      <c r="J9" s="42" t="s">
        <v>40</v>
      </c>
      <c r="K9" s="42">
        <v>23</v>
      </c>
      <c r="L9" s="42">
        <v>5</v>
      </c>
      <c r="M9" s="42">
        <v>2018</v>
      </c>
      <c r="N9" s="43">
        <f t="shared" si="0"/>
        <v>43243</v>
      </c>
      <c r="O9" s="44" t="s">
        <v>43</v>
      </c>
      <c r="P9" s="42">
        <v>26</v>
      </c>
      <c r="Q9" s="42">
        <v>5</v>
      </c>
      <c r="R9" s="42">
        <v>2018</v>
      </c>
      <c r="S9" s="43">
        <f t="shared" si="1"/>
        <v>43246</v>
      </c>
      <c r="T9" s="42">
        <v>9</v>
      </c>
      <c r="U9" s="42">
        <v>10</v>
      </c>
      <c r="V9" s="42">
        <v>8</v>
      </c>
      <c r="W9" s="42">
        <v>6</v>
      </c>
      <c r="X9" s="42">
        <v>9</v>
      </c>
      <c r="Y9" s="42">
        <f t="shared" si="2"/>
        <v>42</v>
      </c>
      <c r="Z9" s="42">
        <v>6</v>
      </c>
      <c r="AA9" s="42">
        <v>9</v>
      </c>
      <c r="AB9" s="42">
        <v>8</v>
      </c>
      <c r="AC9" s="42">
        <v>8</v>
      </c>
      <c r="AD9" s="42">
        <v>10</v>
      </c>
      <c r="AE9" s="42">
        <v>11</v>
      </c>
      <c r="AF9" s="42">
        <f t="shared" si="3"/>
        <v>46</v>
      </c>
      <c r="AG9" s="42">
        <v>23</v>
      </c>
      <c r="AH9" s="42">
        <f t="shared" si="4"/>
        <v>18</v>
      </c>
      <c r="AI9" s="42">
        <f t="shared" si="5"/>
        <v>18</v>
      </c>
      <c r="AJ9" s="42">
        <f t="shared" si="6"/>
        <v>16</v>
      </c>
      <c r="AK9" s="42">
        <f t="shared" si="7"/>
        <v>16</v>
      </c>
      <c r="AL9" s="42">
        <f t="shared" si="8"/>
        <v>20</v>
      </c>
      <c r="AM9" s="42">
        <f t="shared" si="9"/>
        <v>88</v>
      </c>
      <c r="AN9" s="42">
        <v>4</v>
      </c>
      <c r="AO9" s="42">
        <v>0</v>
      </c>
      <c r="AP9" s="42">
        <v>6</v>
      </c>
      <c r="AQ9" s="42">
        <v>9</v>
      </c>
      <c r="AR9" s="42">
        <v>10</v>
      </c>
      <c r="AS9" s="42">
        <f t="shared" si="10"/>
        <v>29</v>
      </c>
    </row>
    <row r="10" spans="1:45" ht="23.1" customHeight="1">
      <c r="A10" s="42" t="s">
        <v>35</v>
      </c>
      <c r="B10" s="42" t="s">
        <v>41</v>
      </c>
      <c r="C10" s="42" t="s">
        <v>26</v>
      </c>
      <c r="D10" s="42" t="s">
        <v>27</v>
      </c>
      <c r="E10" s="42" t="s">
        <v>28</v>
      </c>
      <c r="F10" s="42" t="s">
        <v>38</v>
      </c>
      <c r="G10" s="42" t="s">
        <v>38</v>
      </c>
      <c r="H10" s="42" t="s">
        <v>39</v>
      </c>
      <c r="I10" s="42" t="s">
        <v>32</v>
      </c>
      <c r="J10" s="42" t="s">
        <v>40</v>
      </c>
      <c r="K10" s="42">
        <v>23</v>
      </c>
      <c r="L10" s="42">
        <v>5</v>
      </c>
      <c r="M10" s="42">
        <v>2018</v>
      </c>
      <c r="N10" s="43">
        <f t="shared" si="0"/>
        <v>43243</v>
      </c>
      <c r="O10" s="44" t="s">
        <v>43</v>
      </c>
      <c r="P10" s="42">
        <v>26</v>
      </c>
      <c r="Q10" s="42">
        <v>5</v>
      </c>
      <c r="R10" s="42">
        <v>2018</v>
      </c>
      <c r="S10" s="43">
        <f t="shared" si="1"/>
        <v>43246</v>
      </c>
      <c r="T10" s="42">
        <v>8</v>
      </c>
      <c r="U10" s="42">
        <v>7</v>
      </c>
      <c r="V10" s="42">
        <v>6</v>
      </c>
      <c r="W10" s="42">
        <v>7</v>
      </c>
      <c r="X10" s="42">
        <v>10</v>
      </c>
      <c r="Y10" s="42">
        <f t="shared" si="2"/>
        <v>38</v>
      </c>
      <c r="Z10" s="42">
        <v>5</v>
      </c>
      <c r="AA10" s="42">
        <v>7</v>
      </c>
      <c r="AB10" s="42">
        <v>9</v>
      </c>
      <c r="AC10" s="42">
        <v>5</v>
      </c>
      <c r="AD10" s="42">
        <v>8</v>
      </c>
      <c r="AE10" s="42">
        <v>9</v>
      </c>
      <c r="AF10" s="42">
        <f t="shared" si="3"/>
        <v>38</v>
      </c>
      <c r="AG10" s="42">
        <v>14</v>
      </c>
      <c r="AH10" s="42">
        <f t="shared" si="4"/>
        <v>15</v>
      </c>
      <c r="AI10" s="42">
        <f t="shared" si="5"/>
        <v>16</v>
      </c>
      <c r="AJ10" s="42">
        <f t="shared" si="6"/>
        <v>11</v>
      </c>
      <c r="AK10" s="42">
        <f t="shared" si="7"/>
        <v>15</v>
      </c>
      <c r="AL10" s="42">
        <f t="shared" si="8"/>
        <v>19</v>
      </c>
      <c r="AM10" s="42">
        <f t="shared" si="9"/>
        <v>76</v>
      </c>
      <c r="AN10" s="42">
        <v>0</v>
      </c>
      <c r="AO10" s="42">
        <v>3</v>
      </c>
      <c r="AP10" s="42">
        <v>4</v>
      </c>
      <c r="AQ10" s="42">
        <v>4</v>
      </c>
      <c r="AR10" s="42">
        <v>8</v>
      </c>
      <c r="AS10" s="42">
        <f t="shared" si="10"/>
        <v>19</v>
      </c>
    </row>
    <row r="11" spans="1:45" ht="23.1" customHeight="1">
      <c r="A11" s="79" t="s">
        <v>44</v>
      </c>
      <c r="B11" s="79" t="s">
        <v>25</v>
      </c>
      <c r="C11" s="79" t="s">
        <v>26</v>
      </c>
      <c r="D11" s="79" t="s">
        <v>27</v>
      </c>
      <c r="E11" s="79" t="s">
        <v>28</v>
      </c>
      <c r="F11" s="79" t="s">
        <v>29</v>
      </c>
      <c r="G11" s="79" t="s">
        <v>30</v>
      </c>
      <c r="H11" s="79" t="s">
        <v>31</v>
      </c>
      <c r="I11" s="79" t="s">
        <v>32</v>
      </c>
      <c r="J11" s="79" t="s">
        <v>45</v>
      </c>
      <c r="K11" s="79">
        <v>28</v>
      </c>
      <c r="L11" s="79">
        <v>5</v>
      </c>
      <c r="M11" s="79">
        <v>2018</v>
      </c>
      <c r="N11" s="39">
        <f t="shared" si="0"/>
        <v>43248</v>
      </c>
      <c r="O11" s="41">
        <v>43253</v>
      </c>
      <c r="P11" s="79">
        <v>2</v>
      </c>
      <c r="Q11" s="79">
        <v>6</v>
      </c>
      <c r="R11" s="79">
        <v>2018</v>
      </c>
      <c r="S11" s="39">
        <f t="shared" si="1"/>
        <v>43253</v>
      </c>
      <c r="T11" s="79">
        <v>1</v>
      </c>
      <c r="U11" s="79">
        <v>3</v>
      </c>
      <c r="V11" s="79">
        <v>3</v>
      </c>
      <c r="W11" s="79">
        <v>13</v>
      </c>
      <c r="X11" s="79">
        <v>12</v>
      </c>
      <c r="Y11" s="79">
        <f t="shared" si="2"/>
        <v>32</v>
      </c>
      <c r="Z11" s="79">
        <v>20</v>
      </c>
      <c r="AA11" s="79">
        <v>2</v>
      </c>
      <c r="AB11" s="79">
        <v>0</v>
      </c>
      <c r="AC11" s="79">
        <v>0</v>
      </c>
      <c r="AD11" s="79">
        <v>6</v>
      </c>
      <c r="AE11" s="79">
        <v>7</v>
      </c>
      <c r="AF11" s="79">
        <f t="shared" si="3"/>
        <v>15</v>
      </c>
      <c r="AG11" s="79">
        <v>3</v>
      </c>
      <c r="AH11" s="79">
        <f t="shared" si="4"/>
        <v>3</v>
      </c>
      <c r="AI11" s="79">
        <f t="shared" si="5"/>
        <v>3</v>
      </c>
      <c r="AJ11" s="79">
        <f t="shared" si="6"/>
        <v>3</v>
      </c>
      <c r="AK11" s="79">
        <f t="shared" si="7"/>
        <v>19</v>
      </c>
      <c r="AL11" s="79">
        <f t="shared" si="8"/>
        <v>19</v>
      </c>
      <c r="AM11" s="79">
        <f t="shared" si="9"/>
        <v>47</v>
      </c>
      <c r="AN11" s="79">
        <v>1</v>
      </c>
      <c r="AO11" s="79">
        <v>2</v>
      </c>
      <c r="AP11" s="79">
        <v>0</v>
      </c>
      <c r="AQ11" s="79">
        <v>9</v>
      </c>
      <c r="AR11" s="79">
        <v>8</v>
      </c>
      <c r="AS11" s="79">
        <f t="shared" si="10"/>
        <v>20</v>
      </c>
    </row>
    <row r="12" spans="1:45" ht="23.1" customHeight="1">
      <c r="A12" s="79" t="s">
        <v>44</v>
      </c>
      <c r="B12" s="79" t="s">
        <v>34</v>
      </c>
      <c r="C12" s="79" t="s">
        <v>26</v>
      </c>
      <c r="D12" s="79" t="s">
        <v>27</v>
      </c>
      <c r="E12" s="79" t="s">
        <v>28</v>
      </c>
      <c r="F12" s="79" t="s">
        <v>29</v>
      </c>
      <c r="G12" s="79" t="s">
        <v>30</v>
      </c>
      <c r="H12" s="79" t="s">
        <v>31</v>
      </c>
      <c r="I12" s="79" t="s">
        <v>32</v>
      </c>
      <c r="J12" s="79" t="s">
        <v>45</v>
      </c>
      <c r="K12" s="79">
        <v>28</v>
      </c>
      <c r="L12" s="79">
        <v>5</v>
      </c>
      <c r="M12" s="79">
        <v>2018</v>
      </c>
      <c r="N12" s="39">
        <f t="shared" si="0"/>
        <v>43248</v>
      </c>
      <c r="O12" s="41">
        <v>43253</v>
      </c>
      <c r="P12" s="79">
        <v>2</v>
      </c>
      <c r="Q12" s="79">
        <v>6</v>
      </c>
      <c r="R12" s="79">
        <v>2018</v>
      </c>
      <c r="S12" s="39">
        <f t="shared" si="1"/>
        <v>43253</v>
      </c>
      <c r="T12" s="79">
        <v>4</v>
      </c>
      <c r="U12" s="79">
        <v>7</v>
      </c>
      <c r="V12" s="79">
        <v>4</v>
      </c>
      <c r="W12" s="79">
        <v>11</v>
      </c>
      <c r="X12" s="79">
        <v>19</v>
      </c>
      <c r="Y12" s="79">
        <f t="shared" si="2"/>
        <v>45</v>
      </c>
      <c r="Z12" s="79">
        <v>17</v>
      </c>
      <c r="AA12" s="79">
        <v>6</v>
      </c>
      <c r="AB12" s="79">
        <v>6</v>
      </c>
      <c r="AC12" s="79">
        <v>10</v>
      </c>
      <c r="AD12" s="79">
        <v>11</v>
      </c>
      <c r="AE12" s="79">
        <v>10</v>
      </c>
      <c r="AF12" s="79">
        <f t="shared" si="3"/>
        <v>43</v>
      </c>
      <c r="AG12" s="79">
        <v>7</v>
      </c>
      <c r="AH12" s="79">
        <f t="shared" si="4"/>
        <v>10</v>
      </c>
      <c r="AI12" s="79">
        <f t="shared" si="5"/>
        <v>13</v>
      </c>
      <c r="AJ12" s="79">
        <f t="shared" si="6"/>
        <v>14</v>
      </c>
      <c r="AK12" s="79">
        <f t="shared" si="7"/>
        <v>22</v>
      </c>
      <c r="AL12" s="79">
        <f t="shared" si="8"/>
        <v>29</v>
      </c>
      <c r="AM12" s="79">
        <f t="shared" si="9"/>
        <v>88</v>
      </c>
      <c r="AN12" s="79">
        <v>1</v>
      </c>
      <c r="AO12" s="79">
        <v>2</v>
      </c>
      <c r="AP12" s="79">
        <v>3</v>
      </c>
      <c r="AQ12" s="79">
        <v>10</v>
      </c>
      <c r="AR12" s="79">
        <v>8</v>
      </c>
      <c r="AS12" s="79">
        <f t="shared" si="10"/>
        <v>24</v>
      </c>
    </row>
    <row r="13" spans="1:45" ht="23.1" customHeight="1">
      <c r="A13" s="79" t="s">
        <v>46</v>
      </c>
      <c r="B13" s="79" t="s">
        <v>25</v>
      </c>
      <c r="C13" s="79" t="s">
        <v>26</v>
      </c>
      <c r="D13" s="79" t="s">
        <v>27</v>
      </c>
      <c r="E13" s="79" t="s">
        <v>28</v>
      </c>
      <c r="F13" s="79" t="s">
        <v>29</v>
      </c>
      <c r="G13" s="79" t="s">
        <v>47</v>
      </c>
      <c r="H13" s="79" t="s">
        <v>31</v>
      </c>
      <c r="I13" s="79" t="s">
        <v>32</v>
      </c>
      <c r="J13" s="41">
        <v>43196</v>
      </c>
      <c r="K13" s="79">
        <v>4</v>
      </c>
      <c r="L13" s="79">
        <v>6</v>
      </c>
      <c r="M13" s="79">
        <v>2018</v>
      </c>
      <c r="N13" s="39">
        <f t="shared" si="0"/>
        <v>43255</v>
      </c>
      <c r="O13" s="41">
        <v>43349</v>
      </c>
      <c r="P13" s="79">
        <v>9</v>
      </c>
      <c r="Q13" s="79">
        <v>6</v>
      </c>
      <c r="R13" s="79">
        <v>2018</v>
      </c>
      <c r="S13" s="39">
        <f t="shared" si="1"/>
        <v>43260</v>
      </c>
      <c r="T13" s="79">
        <v>0</v>
      </c>
      <c r="U13" s="79">
        <v>0</v>
      </c>
      <c r="V13" s="79">
        <v>5</v>
      </c>
      <c r="W13" s="79">
        <v>9</v>
      </c>
      <c r="X13" s="79">
        <v>7</v>
      </c>
      <c r="Y13" s="79">
        <f t="shared" si="2"/>
        <v>21</v>
      </c>
      <c r="Z13" s="79">
        <v>12</v>
      </c>
      <c r="AA13" s="79">
        <v>0</v>
      </c>
      <c r="AB13" s="79">
        <v>0</v>
      </c>
      <c r="AC13" s="79">
        <v>1</v>
      </c>
      <c r="AD13" s="79">
        <v>3</v>
      </c>
      <c r="AE13" s="79">
        <v>3</v>
      </c>
      <c r="AF13" s="79">
        <f t="shared" si="3"/>
        <v>7</v>
      </c>
      <c r="AG13" s="79">
        <v>7</v>
      </c>
      <c r="AH13" s="79">
        <f t="shared" si="4"/>
        <v>0</v>
      </c>
      <c r="AI13" s="79">
        <f t="shared" si="5"/>
        <v>0</v>
      </c>
      <c r="AJ13" s="79">
        <f t="shared" si="6"/>
        <v>6</v>
      </c>
      <c r="AK13" s="79">
        <f t="shared" si="7"/>
        <v>12</v>
      </c>
      <c r="AL13" s="79">
        <f t="shared" si="8"/>
        <v>10</v>
      </c>
      <c r="AM13" s="79">
        <f t="shared" si="9"/>
        <v>28</v>
      </c>
      <c r="AN13" s="79">
        <v>0</v>
      </c>
      <c r="AO13" s="79">
        <v>0</v>
      </c>
      <c r="AP13" s="79">
        <v>4</v>
      </c>
      <c r="AQ13" s="79">
        <v>8</v>
      </c>
      <c r="AR13" s="79">
        <v>8</v>
      </c>
      <c r="AS13" s="79">
        <f t="shared" si="10"/>
        <v>20</v>
      </c>
    </row>
    <row r="14" spans="1:45" ht="23.1" customHeight="1">
      <c r="A14" s="79" t="s">
        <v>46</v>
      </c>
      <c r="B14" s="79" t="s">
        <v>34</v>
      </c>
      <c r="C14" s="79" t="s">
        <v>26</v>
      </c>
      <c r="D14" s="79" t="s">
        <v>27</v>
      </c>
      <c r="E14" s="79" t="s">
        <v>28</v>
      </c>
      <c r="F14" s="79" t="s">
        <v>29</v>
      </c>
      <c r="G14" s="79" t="s">
        <v>47</v>
      </c>
      <c r="H14" s="79" t="s">
        <v>31</v>
      </c>
      <c r="I14" s="79" t="s">
        <v>32</v>
      </c>
      <c r="J14" s="41">
        <v>43196</v>
      </c>
      <c r="K14" s="79">
        <v>4</v>
      </c>
      <c r="L14" s="79">
        <v>6</v>
      </c>
      <c r="M14" s="79">
        <v>2018</v>
      </c>
      <c r="N14" s="39">
        <f t="shared" si="0"/>
        <v>43255</v>
      </c>
      <c r="O14" s="41">
        <v>43349</v>
      </c>
      <c r="P14" s="79">
        <v>9</v>
      </c>
      <c r="Q14" s="79">
        <v>6</v>
      </c>
      <c r="R14" s="79">
        <v>2018</v>
      </c>
      <c r="S14" s="39">
        <f t="shared" si="1"/>
        <v>43260</v>
      </c>
      <c r="T14" s="79">
        <v>0</v>
      </c>
      <c r="U14" s="79">
        <v>3</v>
      </c>
      <c r="V14" s="79">
        <v>4</v>
      </c>
      <c r="W14" s="79">
        <v>9</v>
      </c>
      <c r="X14" s="79">
        <v>12</v>
      </c>
      <c r="Y14" s="79">
        <f t="shared" si="2"/>
        <v>28</v>
      </c>
      <c r="Z14" s="79">
        <v>10</v>
      </c>
      <c r="AA14" s="79">
        <v>3</v>
      </c>
      <c r="AB14" s="79">
        <v>3</v>
      </c>
      <c r="AC14" s="79">
        <v>8</v>
      </c>
      <c r="AD14" s="79">
        <v>11</v>
      </c>
      <c r="AE14" s="79">
        <v>12</v>
      </c>
      <c r="AF14" s="79">
        <f t="shared" si="3"/>
        <v>37</v>
      </c>
      <c r="AG14" s="79">
        <v>10</v>
      </c>
      <c r="AH14" s="79">
        <f t="shared" si="4"/>
        <v>3</v>
      </c>
      <c r="AI14" s="79">
        <f t="shared" si="5"/>
        <v>6</v>
      </c>
      <c r="AJ14" s="79">
        <f t="shared" si="6"/>
        <v>12</v>
      </c>
      <c r="AK14" s="79">
        <f t="shared" si="7"/>
        <v>20</v>
      </c>
      <c r="AL14" s="79">
        <f t="shared" si="8"/>
        <v>24</v>
      </c>
      <c r="AM14" s="79">
        <f t="shared" si="9"/>
        <v>65</v>
      </c>
      <c r="AN14" s="79">
        <v>2</v>
      </c>
      <c r="AO14" s="79">
        <v>1</v>
      </c>
      <c r="AP14" s="79">
        <v>2</v>
      </c>
      <c r="AQ14" s="79">
        <v>8</v>
      </c>
      <c r="AR14" s="79">
        <v>7</v>
      </c>
      <c r="AS14" s="79">
        <f t="shared" si="10"/>
        <v>20</v>
      </c>
    </row>
    <row r="15" spans="1:45" ht="23.1" customHeight="1">
      <c r="A15" s="79" t="s">
        <v>46</v>
      </c>
      <c r="B15" s="79" t="s">
        <v>42</v>
      </c>
      <c r="C15" s="79" t="s">
        <v>26</v>
      </c>
      <c r="D15" s="79" t="s">
        <v>27</v>
      </c>
      <c r="E15" s="79" t="s">
        <v>28</v>
      </c>
      <c r="F15" s="79" t="s">
        <v>38</v>
      </c>
      <c r="G15" s="79" t="s">
        <v>38</v>
      </c>
      <c r="H15" s="79" t="s">
        <v>39</v>
      </c>
      <c r="I15" s="79" t="s">
        <v>32</v>
      </c>
      <c r="J15" s="45">
        <v>43257</v>
      </c>
      <c r="K15" s="79">
        <v>6</v>
      </c>
      <c r="L15" s="79">
        <v>6</v>
      </c>
      <c r="M15" s="79">
        <v>2018</v>
      </c>
      <c r="N15" s="39">
        <f t="shared" si="0"/>
        <v>43257</v>
      </c>
      <c r="O15" s="41">
        <v>43349</v>
      </c>
      <c r="P15" s="79">
        <v>9</v>
      </c>
      <c r="Q15" s="79">
        <v>6</v>
      </c>
      <c r="R15" s="79">
        <v>2018</v>
      </c>
      <c r="S15" s="39">
        <f t="shared" si="1"/>
        <v>43260</v>
      </c>
      <c r="T15" s="79">
        <v>10</v>
      </c>
      <c r="U15" s="79">
        <v>20</v>
      </c>
      <c r="V15" s="79">
        <v>15</v>
      </c>
      <c r="W15" s="79">
        <v>23</v>
      </c>
      <c r="X15" s="79">
        <v>19</v>
      </c>
      <c r="Y15" s="79">
        <f t="shared" si="2"/>
        <v>87</v>
      </c>
      <c r="Z15" s="79">
        <v>18</v>
      </c>
      <c r="AA15" s="79">
        <v>5</v>
      </c>
      <c r="AB15" s="79">
        <v>7</v>
      </c>
      <c r="AC15" s="79">
        <v>10</v>
      </c>
      <c r="AD15" s="79">
        <v>12</v>
      </c>
      <c r="AE15" s="79">
        <v>6</v>
      </c>
      <c r="AF15" s="79">
        <f t="shared" si="3"/>
        <v>40</v>
      </c>
      <c r="AG15" s="79">
        <v>4</v>
      </c>
      <c r="AH15" s="79">
        <f t="shared" si="4"/>
        <v>15</v>
      </c>
      <c r="AI15" s="79">
        <f t="shared" si="5"/>
        <v>27</v>
      </c>
      <c r="AJ15" s="79">
        <f t="shared" si="6"/>
        <v>25</v>
      </c>
      <c r="AK15" s="79">
        <f t="shared" si="7"/>
        <v>35</v>
      </c>
      <c r="AL15" s="79">
        <f t="shared" si="8"/>
        <v>25</v>
      </c>
      <c r="AM15" s="79">
        <f t="shared" si="9"/>
        <v>127</v>
      </c>
      <c r="AN15" s="79">
        <v>4</v>
      </c>
      <c r="AO15" s="79">
        <v>4</v>
      </c>
      <c r="AP15" s="79">
        <v>6</v>
      </c>
      <c r="AQ15" s="79">
        <v>4</v>
      </c>
      <c r="AR15" s="79">
        <v>4</v>
      </c>
      <c r="AS15" s="79">
        <f t="shared" si="10"/>
        <v>22</v>
      </c>
    </row>
    <row r="16" spans="1:45" ht="23.1" customHeight="1">
      <c r="A16" s="79" t="s">
        <v>46</v>
      </c>
      <c r="B16" s="79" t="s">
        <v>42</v>
      </c>
      <c r="C16" s="79" t="s">
        <v>26</v>
      </c>
      <c r="D16" s="79" t="s">
        <v>27</v>
      </c>
      <c r="E16" s="79" t="s">
        <v>28</v>
      </c>
      <c r="F16" s="79" t="s">
        <v>38</v>
      </c>
      <c r="G16" s="79" t="s">
        <v>38</v>
      </c>
      <c r="H16" s="79" t="s">
        <v>39</v>
      </c>
      <c r="I16" s="79" t="s">
        <v>32</v>
      </c>
      <c r="J16" s="45">
        <v>43257</v>
      </c>
      <c r="K16" s="79">
        <v>6</v>
      </c>
      <c r="L16" s="79">
        <v>6</v>
      </c>
      <c r="M16" s="79">
        <v>2018</v>
      </c>
      <c r="N16" s="39">
        <f t="shared" si="0"/>
        <v>43257</v>
      </c>
      <c r="O16" s="41">
        <v>43349</v>
      </c>
      <c r="P16" s="79">
        <v>9</v>
      </c>
      <c r="Q16" s="79">
        <v>6</v>
      </c>
      <c r="R16" s="79">
        <v>2018</v>
      </c>
      <c r="S16" s="39">
        <f t="shared" si="1"/>
        <v>43260</v>
      </c>
      <c r="T16" s="79">
        <v>10</v>
      </c>
      <c r="U16" s="79">
        <v>20</v>
      </c>
      <c r="V16" s="79">
        <v>15</v>
      </c>
      <c r="W16" s="79">
        <v>23</v>
      </c>
      <c r="X16" s="79">
        <v>19</v>
      </c>
      <c r="Y16" s="79">
        <f t="shared" si="2"/>
        <v>87</v>
      </c>
      <c r="Z16" s="79">
        <v>18</v>
      </c>
      <c r="AA16" s="79">
        <v>5</v>
      </c>
      <c r="AB16" s="79">
        <v>7</v>
      </c>
      <c r="AC16" s="79">
        <v>10</v>
      </c>
      <c r="AD16" s="79">
        <v>12</v>
      </c>
      <c r="AE16" s="79">
        <v>6</v>
      </c>
      <c r="AF16" s="79">
        <f t="shared" si="3"/>
        <v>40</v>
      </c>
      <c r="AG16" s="79">
        <v>4</v>
      </c>
      <c r="AH16" s="79">
        <f t="shared" si="4"/>
        <v>15</v>
      </c>
      <c r="AI16" s="79">
        <f t="shared" si="5"/>
        <v>27</v>
      </c>
      <c r="AJ16" s="79">
        <f t="shared" si="6"/>
        <v>25</v>
      </c>
      <c r="AK16" s="79">
        <f t="shared" si="7"/>
        <v>35</v>
      </c>
      <c r="AL16" s="79">
        <f t="shared" si="8"/>
        <v>25</v>
      </c>
      <c r="AM16" s="79">
        <f t="shared" si="9"/>
        <v>127</v>
      </c>
      <c r="AN16" s="79">
        <v>4</v>
      </c>
      <c r="AO16" s="79">
        <v>4</v>
      </c>
      <c r="AP16" s="79">
        <v>6</v>
      </c>
      <c r="AQ16" s="79">
        <v>4</v>
      </c>
      <c r="AR16" s="79">
        <v>4</v>
      </c>
      <c r="AS16" s="79">
        <f t="shared" si="10"/>
        <v>22</v>
      </c>
    </row>
    <row r="17" spans="1:45" ht="23.1" customHeight="1">
      <c r="A17" s="46" t="s">
        <v>48</v>
      </c>
      <c r="B17" s="79" t="s">
        <v>25</v>
      </c>
      <c r="C17" s="79" t="s">
        <v>26</v>
      </c>
      <c r="D17" s="79" t="s">
        <v>27</v>
      </c>
      <c r="E17" s="79" t="s">
        <v>28</v>
      </c>
      <c r="F17" s="79" t="s">
        <v>29</v>
      </c>
      <c r="G17" s="79" t="s">
        <v>49</v>
      </c>
      <c r="H17" s="79" t="s">
        <v>31</v>
      </c>
      <c r="I17" s="79" t="s">
        <v>32</v>
      </c>
      <c r="J17" s="45">
        <v>43410</v>
      </c>
      <c r="K17" s="79">
        <v>11</v>
      </c>
      <c r="L17" s="79">
        <v>6</v>
      </c>
      <c r="M17" s="79">
        <v>2018</v>
      </c>
      <c r="N17" s="39">
        <f t="shared" si="0"/>
        <v>43262</v>
      </c>
      <c r="O17" s="41" t="s">
        <v>50</v>
      </c>
      <c r="P17" s="79">
        <v>16</v>
      </c>
      <c r="Q17" s="79">
        <v>6</v>
      </c>
      <c r="R17" s="79">
        <v>2018</v>
      </c>
      <c r="S17" s="39">
        <f t="shared" si="1"/>
        <v>43267</v>
      </c>
      <c r="T17" s="79">
        <v>0</v>
      </c>
      <c r="U17" s="79">
        <v>4</v>
      </c>
      <c r="V17" s="79">
        <v>3</v>
      </c>
      <c r="W17" s="79">
        <v>7</v>
      </c>
      <c r="X17" s="79">
        <v>6</v>
      </c>
      <c r="Y17" s="79">
        <f t="shared" si="2"/>
        <v>20</v>
      </c>
      <c r="Z17" s="79">
        <v>14</v>
      </c>
      <c r="AA17" s="79">
        <v>2</v>
      </c>
      <c r="AB17" s="79">
        <v>1</v>
      </c>
      <c r="AC17" s="79">
        <v>5</v>
      </c>
      <c r="AD17" s="79">
        <v>2</v>
      </c>
      <c r="AE17" s="79">
        <v>0</v>
      </c>
      <c r="AF17" s="79">
        <f t="shared" si="3"/>
        <v>10</v>
      </c>
      <c r="AG17" s="79">
        <v>8</v>
      </c>
      <c r="AH17" s="79">
        <f t="shared" si="4"/>
        <v>2</v>
      </c>
      <c r="AI17" s="79">
        <f t="shared" si="5"/>
        <v>5</v>
      </c>
      <c r="AJ17" s="79">
        <f t="shared" si="6"/>
        <v>8</v>
      </c>
      <c r="AK17" s="79">
        <f t="shared" si="7"/>
        <v>9</v>
      </c>
      <c r="AL17" s="79">
        <f t="shared" si="8"/>
        <v>6</v>
      </c>
      <c r="AM17" s="79">
        <f t="shared" si="9"/>
        <v>30</v>
      </c>
      <c r="AN17" s="79">
        <v>0</v>
      </c>
      <c r="AO17" s="79">
        <v>4</v>
      </c>
      <c r="AP17" s="79">
        <v>3</v>
      </c>
      <c r="AQ17" s="79">
        <v>7</v>
      </c>
      <c r="AR17" s="79">
        <v>6</v>
      </c>
      <c r="AS17" s="79">
        <f t="shared" si="10"/>
        <v>20</v>
      </c>
    </row>
    <row r="18" spans="1:45" ht="23.1" customHeight="1">
      <c r="A18" s="46" t="s">
        <v>48</v>
      </c>
      <c r="B18" s="79" t="s">
        <v>34</v>
      </c>
      <c r="C18" s="79" t="s">
        <v>26</v>
      </c>
      <c r="D18" s="79" t="s">
        <v>27</v>
      </c>
      <c r="E18" s="79" t="s">
        <v>28</v>
      </c>
      <c r="F18" s="79" t="s">
        <v>29</v>
      </c>
      <c r="G18" s="79" t="s">
        <v>49</v>
      </c>
      <c r="H18" s="79" t="s">
        <v>31</v>
      </c>
      <c r="I18" s="79" t="s">
        <v>32</v>
      </c>
      <c r="J18" s="45">
        <v>43410</v>
      </c>
      <c r="K18" s="79">
        <v>11</v>
      </c>
      <c r="L18" s="79">
        <v>6</v>
      </c>
      <c r="M18" s="79">
        <v>2018</v>
      </c>
      <c r="N18" s="39">
        <f t="shared" si="0"/>
        <v>43262</v>
      </c>
      <c r="O18" s="41" t="s">
        <v>50</v>
      </c>
      <c r="P18" s="79">
        <v>16</v>
      </c>
      <c r="Q18" s="79">
        <v>6</v>
      </c>
      <c r="R18" s="79">
        <v>2018</v>
      </c>
      <c r="S18" s="39">
        <f t="shared" si="1"/>
        <v>43267</v>
      </c>
      <c r="T18" s="79">
        <v>4</v>
      </c>
      <c r="U18" s="79">
        <v>7</v>
      </c>
      <c r="V18" s="79">
        <v>9</v>
      </c>
      <c r="W18" s="79">
        <v>13</v>
      </c>
      <c r="X18" s="79">
        <v>13</v>
      </c>
      <c r="Y18" s="79">
        <f t="shared" si="2"/>
        <v>46</v>
      </c>
      <c r="Z18" s="79">
        <v>10</v>
      </c>
      <c r="AA18" s="79">
        <v>2</v>
      </c>
      <c r="AB18" s="79">
        <v>6</v>
      </c>
      <c r="AC18" s="79">
        <v>11</v>
      </c>
      <c r="AD18" s="79">
        <v>9</v>
      </c>
      <c r="AE18" s="79">
        <v>12</v>
      </c>
      <c r="AF18" s="79">
        <f t="shared" si="3"/>
        <v>40</v>
      </c>
      <c r="AG18" s="79">
        <v>10</v>
      </c>
      <c r="AH18" s="79">
        <f t="shared" si="4"/>
        <v>6</v>
      </c>
      <c r="AI18" s="79">
        <f t="shared" si="5"/>
        <v>13</v>
      </c>
      <c r="AJ18" s="79">
        <f t="shared" si="6"/>
        <v>20</v>
      </c>
      <c r="AK18" s="79">
        <f t="shared" si="7"/>
        <v>22</v>
      </c>
      <c r="AL18" s="79">
        <f t="shared" si="8"/>
        <v>25</v>
      </c>
      <c r="AM18" s="79">
        <f t="shared" si="9"/>
        <v>86</v>
      </c>
      <c r="AN18" s="79">
        <v>0</v>
      </c>
      <c r="AO18" s="79">
        <v>2</v>
      </c>
      <c r="AP18" s="79">
        <v>3</v>
      </c>
      <c r="AQ18" s="79">
        <v>8</v>
      </c>
      <c r="AR18" s="79">
        <v>6</v>
      </c>
      <c r="AS18" s="79">
        <f t="shared" si="10"/>
        <v>19</v>
      </c>
    </row>
    <row r="19" spans="1:45" ht="23.1" customHeight="1">
      <c r="A19" s="46" t="s">
        <v>51</v>
      </c>
      <c r="B19" s="79" t="s">
        <v>25</v>
      </c>
      <c r="C19" s="79" t="s">
        <v>26</v>
      </c>
      <c r="D19" s="79" t="s">
        <v>27</v>
      </c>
      <c r="E19" s="79" t="s">
        <v>28</v>
      </c>
      <c r="F19" s="79" t="s">
        <v>29</v>
      </c>
      <c r="G19" s="79" t="s">
        <v>52</v>
      </c>
      <c r="H19" s="79" t="s">
        <v>31</v>
      </c>
      <c r="I19" s="79" t="s">
        <v>32</v>
      </c>
      <c r="J19" s="45" t="s">
        <v>53</v>
      </c>
      <c r="K19" s="79">
        <v>18</v>
      </c>
      <c r="L19" s="79">
        <v>6</v>
      </c>
      <c r="M19" s="79">
        <v>2018</v>
      </c>
      <c r="N19" s="39">
        <f t="shared" si="0"/>
        <v>43269</v>
      </c>
      <c r="O19" s="41" t="s">
        <v>54</v>
      </c>
      <c r="P19" s="79">
        <v>23</v>
      </c>
      <c r="Q19" s="79">
        <v>6</v>
      </c>
      <c r="R19" s="79">
        <v>2018</v>
      </c>
      <c r="S19" s="39">
        <f t="shared" si="1"/>
        <v>43274</v>
      </c>
      <c r="T19" s="79">
        <v>1</v>
      </c>
      <c r="U19" s="79">
        <v>5</v>
      </c>
      <c r="V19" s="79">
        <v>8</v>
      </c>
      <c r="W19" s="79">
        <v>5</v>
      </c>
      <c r="X19" s="79">
        <v>6</v>
      </c>
      <c r="Y19" s="79">
        <f t="shared" si="2"/>
        <v>25</v>
      </c>
      <c r="Z19" s="79">
        <v>16</v>
      </c>
      <c r="AA19" s="79">
        <v>2</v>
      </c>
      <c r="AB19" s="79">
        <v>0</v>
      </c>
      <c r="AC19" s="79">
        <v>1</v>
      </c>
      <c r="AD19" s="79">
        <v>1</v>
      </c>
      <c r="AE19" s="79">
        <v>1</v>
      </c>
      <c r="AF19" s="79">
        <f t="shared" si="3"/>
        <v>5</v>
      </c>
      <c r="AG19" s="79">
        <v>4</v>
      </c>
      <c r="AH19" s="79">
        <f t="shared" si="4"/>
        <v>3</v>
      </c>
      <c r="AI19" s="79">
        <f t="shared" si="5"/>
        <v>5</v>
      </c>
      <c r="AJ19" s="79">
        <f t="shared" si="6"/>
        <v>9</v>
      </c>
      <c r="AK19" s="79">
        <f t="shared" si="7"/>
        <v>6</v>
      </c>
      <c r="AL19" s="79">
        <f t="shared" si="8"/>
        <v>7</v>
      </c>
      <c r="AM19" s="79">
        <f t="shared" si="9"/>
        <v>30</v>
      </c>
      <c r="AN19" s="79">
        <v>3</v>
      </c>
      <c r="AO19" s="79">
        <v>3</v>
      </c>
      <c r="AP19" s="79">
        <v>6</v>
      </c>
      <c r="AQ19" s="79">
        <v>5</v>
      </c>
      <c r="AR19" s="79">
        <v>3</v>
      </c>
      <c r="AS19" s="79">
        <f t="shared" si="10"/>
        <v>20</v>
      </c>
    </row>
    <row r="20" spans="1:45" ht="23.1" customHeight="1">
      <c r="A20" s="46" t="s">
        <v>51</v>
      </c>
      <c r="B20" s="79" t="s">
        <v>55</v>
      </c>
      <c r="C20" s="79" t="s">
        <v>26</v>
      </c>
      <c r="D20" s="79" t="s">
        <v>27</v>
      </c>
      <c r="E20" s="79" t="s">
        <v>28</v>
      </c>
      <c r="F20" s="79" t="s">
        <v>29</v>
      </c>
      <c r="G20" s="79" t="s">
        <v>52</v>
      </c>
      <c r="H20" s="46" t="s">
        <v>31</v>
      </c>
      <c r="I20" s="79" t="s">
        <v>32</v>
      </c>
      <c r="J20" s="45" t="s">
        <v>53</v>
      </c>
      <c r="K20" s="79">
        <v>18</v>
      </c>
      <c r="L20" s="79">
        <v>6</v>
      </c>
      <c r="M20" s="79">
        <v>2018</v>
      </c>
      <c r="N20" s="39">
        <f t="shared" si="0"/>
        <v>43269</v>
      </c>
      <c r="O20" s="41" t="s">
        <v>54</v>
      </c>
      <c r="P20" s="79">
        <v>23</v>
      </c>
      <c r="Q20" s="79">
        <v>6</v>
      </c>
      <c r="R20" s="79">
        <v>2018</v>
      </c>
      <c r="S20" s="39">
        <f t="shared" si="1"/>
        <v>43274</v>
      </c>
      <c r="T20" s="79">
        <v>1</v>
      </c>
      <c r="U20" s="79">
        <v>3</v>
      </c>
      <c r="V20" s="79">
        <v>7</v>
      </c>
      <c r="W20" s="79">
        <v>7</v>
      </c>
      <c r="X20" s="79">
        <v>11</v>
      </c>
      <c r="Y20" s="79">
        <f t="shared" si="2"/>
        <v>29</v>
      </c>
      <c r="Z20" s="79">
        <v>9</v>
      </c>
      <c r="AA20" s="79">
        <v>2</v>
      </c>
      <c r="AB20" s="79">
        <v>2</v>
      </c>
      <c r="AC20" s="79">
        <v>4</v>
      </c>
      <c r="AD20" s="79">
        <v>8</v>
      </c>
      <c r="AE20" s="79">
        <v>6</v>
      </c>
      <c r="AF20" s="79">
        <f t="shared" si="3"/>
        <v>22</v>
      </c>
      <c r="AG20" s="79">
        <v>12</v>
      </c>
      <c r="AH20" s="79">
        <f t="shared" si="4"/>
        <v>3</v>
      </c>
      <c r="AI20" s="79">
        <f t="shared" si="5"/>
        <v>5</v>
      </c>
      <c r="AJ20" s="79">
        <f t="shared" si="6"/>
        <v>11</v>
      </c>
      <c r="AK20" s="79">
        <f t="shared" si="7"/>
        <v>15</v>
      </c>
      <c r="AL20" s="79">
        <f t="shared" si="8"/>
        <v>17</v>
      </c>
      <c r="AM20" s="79">
        <f t="shared" si="9"/>
        <v>51</v>
      </c>
      <c r="AN20" s="79">
        <v>2</v>
      </c>
      <c r="AO20" s="79">
        <v>4</v>
      </c>
      <c r="AP20" s="79">
        <v>3</v>
      </c>
      <c r="AQ20" s="79">
        <v>9</v>
      </c>
      <c r="AR20" s="79">
        <v>3</v>
      </c>
      <c r="AS20" s="79">
        <f t="shared" si="10"/>
        <v>21</v>
      </c>
    </row>
    <row r="21" spans="1:45" ht="23.1" customHeight="1">
      <c r="A21" s="46" t="s">
        <v>56</v>
      </c>
      <c r="B21" s="79" t="s">
        <v>25</v>
      </c>
      <c r="C21" s="79" t="s">
        <v>26</v>
      </c>
      <c r="D21" s="79" t="s">
        <v>27</v>
      </c>
      <c r="E21" s="79" t="s">
        <v>28</v>
      </c>
      <c r="F21" s="79" t="s">
        <v>29</v>
      </c>
      <c r="G21" s="79" t="s">
        <v>52</v>
      </c>
      <c r="H21" s="46" t="s">
        <v>31</v>
      </c>
      <c r="I21" s="79" t="s">
        <v>32</v>
      </c>
      <c r="J21" s="45" t="s">
        <v>57</v>
      </c>
      <c r="K21" s="79">
        <v>25</v>
      </c>
      <c r="L21" s="79">
        <v>6</v>
      </c>
      <c r="M21" s="79">
        <v>2018</v>
      </c>
      <c r="N21" s="39">
        <f t="shared" si="0"/>
        <v>43276</v>
      </c>
      <c r="O21" s="41" t="s">
        <v>58</v>
      </c>
      <c r="P21" s="79">
        <v>30</v>
      </c>
      <c r="Q21" s="79">
        <v>6</v>
      </c>
      <c r="R21" s="79">
        <v>2018</v>
      </c>
      <c r="S21" s="39">
        <f t="shared" si="1"/>
        <v>43281</v>
      </c>
      <c r="T21" s="79">
        <v>4</v>
      </c>
      <c r="U21" s="79">
        <v>9</v>
      </c>
      <c r="V21" s="79">
        <v>14</v>
      </c>
      <c r="W21" s="79">
        <v>13</v>
      </c>
      <c r="X21" s="79">
        <v>19</v>
      </c>
      <c r="Y21" s="79">
        <f t="shared" si="2"/>
        <v>59</v>
      </c>
      <c r="Z21" s="79">
        <v>30</v>
      </c>
      <c r="AA21" s="79">
        <v>5</v>
      </c>
      <c r="AB21" s="79">
        <v>11</v>
      </c>
      <c r="AC21" s="79">
        <v>5</v>
      </c>
      <c r="AD21" s="79">
        <v>6</v>
      </c>
      <c r="AE21" s="79">
        <v>9</v>
      </c>
      <c r="AF21" s="79">
        <f t="shared" si="3"/>
        <v>36</v>
      </c>
      <c r="AG21" s="79">
        <v>14</v>
      </c>
      <c r="AH21" s="79">
        <f t="shared" si="4"/>
        <v>9</v>
      </c>
      <c r="AI21" s="79">
        <f t="shared" si="5"/>
        <v>20</v>
      </c>
      <c r="AJ21" s="79">
        <f t="shared" si="6"/>
        <v>19</v>
      </c>
      <c r="AK21" s="79">
        <f t="shared" si="7"/>
        <v>19</v>
      </c>
      <c r="AL21" s="79">
        <f t="shared" si="8"/>
        <v>28</v>
      </c>
      <c r="AM21" s="79">
        <f t="shared" si="9"/>
        <v>95</v>
      </c>
      <c r="AN21" s="79">
        <v>5</v>
      </c>
      <c r="AO21" s="79">
        <v>10</v>
      </c>
      <c r="AP21" s="79">
        <v>9</v>
      </c>
      <c r="AQ21" s="79">
        <v>8</v>
      </c>
      <c r="AR21" s="79">
        <v>12</v>
      </c>
      <c r="AS21" s="79">
        <f t="shared" si="10"/>
        <v>44</v>
      </c>
    </row>
    <row r="22" spans="1:45" ht="23.1" customHeight="1">
      <c r="A22" s="46" t="s">
        <v>56</v>
      </c>
      <c r="B22" s="79" t="s">
        <v>55</v>
      </c>
      <c r="C22" s="79" t="s">
        <v>26</v>
      </c>
      <c r="D22" s="79" t="s">
        <v>27</v>
      </c>
      <c r="E22" s="79" t="s">
        <v>28</v>
      </c>
      <c r="F22" s="79" t="s">
        <v>29</v>
      </c>
      <c r="G22" s="79" t="s">
        <v>52</v>
      </c>
      <c r="H22" s="46" t="s">
        <v>31</v>
      </c>
      <c r="I22" s="79" t="s">
        <v>32</v>
      </c>
      <c r="J22" s="45" t="s">
        <v>57</v>
      </c>
      <c r="K22" s="79">
        <v>25</v>
      </c>
      <c r="L22" s="79">
        <v>6</v>
      </c>
      <c r="M22" s="79">
        <v>2018</v>
      </c>
      <c r="N22" s="39">
        <f t="shared" si="0"/>
        <v>43276</v>
      </c>
      <c r="O22" s="41" t="s">
        <v>58</v>
      </c>
      <c r="P22" s="79">
        <v>30</v>
      </c>
      <c r="Q22" s="79">
        <v>6</v>
      </c>
      <c r="R22" s="79">
        <v>2018</v>
      </c>
      <c r="S22" s="39">
        <f t="shared" si="1"/>
        <v>43281</v>
      </c>
      <c r="T22" s="79">
        <v>5</v>
      </c>
      <c r="U22" s="79">
        <v>7</v>
      </c>
      <c r="V22" s="79">
        <v>14</v>
      </c>
      <c r="W22" s="79">
        <v>12</v>
      </c>
      <c r="X22" s="79">
        <v>17</v>
      </c>
      <c r="Y22" s="79">
        <f t="shared" si="2"/>
        <v>55</v>
      </c>
      <c r="Z22" s="79">
        <v>6</v>
      </c>
      <c r="AA22" s="79">
        <v>10</v>
      </c>
      <c r="AB22" s="79">
        <v>10</v>
      </c>
      <c r="AC22" s="79">
        <v>6</v>
      </c>
      <c r="AD22" s="79">
        <v>12</v>
      </c>
      <c r="AE22" s="79">
        <v>12</v>
      </c>
      <c r="AF22" s="79">
        <f t="shared" si="3"/>
        <v>50</v>
      </c>
      <c r="AG22" s="79">
        <v>4</v>
      </c>
      <c r="AH22" s="79">
        <f t="shared" si="4"/>
        <v>15</v>
      </c>
      <c r="AI22" s="79">
        <f t="shared" si="5"/>
        <v>17</v>
      </c>
      <c r="AJ22" s="79">
        <f t="shared" si="6"/>
        <v>20</v>
      </c>
      <c r="AK22" s="79">
        <f t="shared" si="7"/>
        <v>24</v>
      </c>
      <c r="AL22" s="79">
        <f t="shared" si="8"/>
        <v>29</v>
      </c>
      <c r="AM22" s="79">
        <f t="shared" si="9"/>
        <v>105</v>
      </c>
      <c r="AN22" s="79">
        <v>1</v>
      </c>
      <c r="AO22" s="79">
        <v>1</v>
      </c>
      <c r="AP22" s="79">
        <v>1</v>
      </c>
      <c r="AQ22" s="79">
        <v>3</v>
      </c>
      <c r="AR22" s="79">
        <v>4</v>
      </c>
      <c r="AS22" s="79">
        <f t="shared" si="10"/>
        <v>10</v>
      </c>
    </row>
    <row r="23" spans="1:45" ht="23.1" customHeight="1">
      <c r="A23" s="46" t="s">
        <v>59</v>
      </c>
      <c r="B23" s="79" t="s">
        <v>25</v>
      </c>
      <c r="C23" s="79" t="s">
        <v>26</v>
      </c>
      <c r="D23" s="79" t="s">
        <v>27</v>
      </c>
      <c r="E23" s="79" t="s">
        <v>28</v>
      </c>
      <c r="F23" s="79" t="s">
        <v>29</v>
      </c>
      <c r="G23" s="79" t="s">
        <v>52</v>
      </c>
      <c r="H23" s="46" t="s">
        <v>31</v>
      </c>
      <c r="I23" s="79" t="s">
        <v>32</v>
      </c>
      <c r="J23" s="45">
        <v>43138</v>
      </c>
      <c r="K23" s="79">
        <v>2</v>
      </c>
      <c r="L23" s="79">
        <v>7</v>
      </c>
      <c r="M23" s="79">
        <v>2018</v>
      </c>
      <c r="N23" s="39">
        <f t="shared" si="0"/>
        <v>43283</v>
      </c>
      <c r="O23" s="41">
        <v>43288</v>
      </c>
      <c r="P23" s="79">
        <v>7</v>
      </c>
      <c r="Q23" s="79">
        <v>7</v>
      </c>
      <c r="R23" s="79">
        <v>2018</v>
      </c>
      <c r="S23" s="39">
        <f t="shared" si="1"/>
        <v>43288</v>
      </c>
      <c r="T23" s="79">
        <v>4</v>
      </c>
      <c r="U23" s="79">
        <v>8</v>
      </c>
      <c r="V23" s="79">
        <v>4</v>
      </c>
      <c r="W23" s="79">
        <v>8</v>
      </c>
      <c r="X23" s="79">
        <v>9</v>
      </c>
      <c r="Y23" s="79">
        <f t="shared" si="2"/>
        <v>33</v>
      </c>
      <c r="Z23" s="79">
        <v>24</v>
      </c>
      <c r="AA23" s="79">
        <v>1</v>
      </c>
      <c r="AB23" s="79">
        <v>2</v>
      </c>
      <c r="AC23" s="79">
        <v>2</v>
      </c>
      <c r="AD23" s="79">
        <v>1</v>
      </c>
      <c r="AE23" s="79">
        <v>0</v>
      </c>
      <c r="AF23" s="79">
        <f t="shared" si="3"/>
        <v>6</v>
      </c>
      <c r="AG23" s="79">
        <v>5</v>
      </c>
      <c r="AH23" s="79">
        <f t="shared" si="4"/>
        <v>5</v>
      </c>
      <c r="AI23" s="79">
        <f t="shared" si="5"/>
        <v>10</v>
      </c>
      <c r="AJ23" s="79">
        <f t="shared" si="6"/>
        <v>6</v>
      </c>
      <c r="AK23" s="79">
        <f t="shared" si="7"/>
        <v>9</v>
      </c>
      <c r="AL23" s="79">
        <f t="shared" si="8"/>
        <v>9</v>
      </c>
      <c r="AM23" s="79">
        <f t="shared" si="9"/>
        <v>39</v>
      </c>
      <c r="AN23" s="79">
        <v>4</v>
      </c>
      <c r="AO23" s="79">
        <v>8</v>
      </c>
      <c r="AP23" s="79">
        <v>5</v>
      </c>
      <c r="AQ23" s="79">
        <v>7</v>
      </c>
      <c r="AR23" s="79">
        <v>12</v>
      </c>
      <c r="AS23" s="79">
        <f t="shared" si="10"/>
        <v>36</v>
      </c>
    </row>
    <row r="24" spans="1:45" ht="23.1" customHeight="1">
      <c r="A24" s="46" t="s">
        <v>59</v>
      </c>
      <c r="B24" s="79" t="s">
        <v>55</v>
      </c>
      <c r="C24" s="79" t="s">
        <v>26</v>
      </c>
      <c r="D24" s="79" t="s">
        <v>27</v>
      </c>
      <c r="E24" s="79" t="s">
        <v>28</v>
      </c>
      <c r="F24" s="79" t="s">
        <v>29</v>
      </c>
      <c r="G24" s="79" t="s">
        <v>52</v>
      </c>
      <c r="H24" s="46" t="s">
        <v>31</v>
      </c>
      <c r="I24" s="79" t="s">
        <v>32</v>
      </c>
      <c r="J24" s="45">
        <v>43138</v>
      </c>
      <c r="K24" s="79">
        <v>2</v>
      </c>
      <c r="L24" s="79">
        <v>7</v>
      </c>
      <c r="M24" s="79">
        <v>2018</v>
      </c>
      <c r="N24" s="39">
        <f t="shared" si="0"/>
        <v>43283</v>
      </c>
      <c r="O24" s="41">
        <v>43288</v>
      </c>
      <c r="P24" s="79">
        <v>7</v>
      </c>
      <c r="Q24" s="79">
        <v>7</v>
      </c>
      <c r="R24" s="79">
        <v>2018</v>
      </c>
      <c r="S24" s="39">
        <f t="shared" si="1"/>
        <v>43288</v>
      </c>
      <c r="T24" s="79">
        <v>6</v>
      </c>
      <c r="U24" s="79">
        <v>9</v>
      </c>
      <c r="V24" s="79">
        <v>8</v>
      </c>
      <c r="W24" s="79">
        <v>11</v>
      </c>
      <c r="X24" s="79">
        <v>10</v>
      </c>
      <c r="Y24" s="79">
        <f t="shared" si="2"/>
        <v>44</v>
      </c>
      <c r="Z24" s="79">
        <v>16</v>
      </c>
      <c r="AA24" s="79">
        <v>6</v>
      </c>
      <c r="AB24" s="79">
        <v>12</v>
      </c>
      <c r="AC24" s="79">
        <v>11</v>
      </c>
      <c r="AD24" s="79">
        <v>11</v>
      </c>
      <c r="AE24" s="79">
        <v>13</v>
      </c>
      <c r="AF24" s="79">
        <f t="shared" si="3"/>
        <v>53</v>
      </c>
      <c r="AG24" s="79">
        <v>9</v>
      </c>
      <c r="AH24" s="79">
        <f t="shared" si="4"/>
        <v>12</v>
      </c>
      <c r="AI24" s="79">
        <f t="shared" si="5"/>
        <v>21</v>
      </c>
      <c r="AJ24" s="79">
        <f t="shared" si="6"/>
        <v>19</v>
      </c>
      <c r="AK24" s="79">
        <f t="shared" si="7"/>
        <v>22</v>
      </c>
      <c r="AL24" s="79">
        <f t="shared" si="8"/>
        <v>23</v>
      </c>
      <c r="AM24" s="79">
        <f t="shared" si="9"/>
        <v>97</v>
      </c>
      <c r="AN24" s="79">
        <v>6</v>
      </c>
      <c r="AO24" s="79">
        <v>4</v>
      </c>
      <c r="AP24" s="79">
        <v>8</v>
      </c>
      <c r="AQ24" s="79">
        <v>5</v>
      </c>
      <c r="AR24" s="79">
        <v>2</v>
      </c>
      <c r="AS24" s="79">
        <f t="shared" si="10"/>
        <v>25</v>
      </c>
    </row>
    <row r="25" spans="1:45" ht="23.1" customHeight="1">
      <c r="A25" s="79" t="s">
        <v>60</v>
      </c>
      <c r="B25" s="40" t="s">
        <v>25</v>
      </c>
      <c r="C25" s="40" t="s">
        <v>26</v>
      </c>
      <c r="D25" s="40" t="s">
        <v>27</v>
      </c>
      <c r="E25" s="40" t="s">
        <v>28</v>
      </c>
      <c r="F25" s="40" t="s">
        <v>61</v>
      </c>
      <c r="G25" s="40" t="s">
        <v>62</v>
      </c>
      <c r="H25" s="40" t="s">
        <v>31</v>
      </c>
      <c r="I25" s="40" t="s">
        <v>32</v>
      </c>
      <c r="J25" s="47">
        <v>43350</v>
      </c>
      <c r="K25" s="40">
        <v>9</v>
      </c>
      <c r="L25" s="47">
        <v>7</v>
      </c>
      <c r="M25" s="40">
        <v>2018</v>
      </c>
      <c r="N25" s="39">
        <f t="shared" si="0"/>
        <v>43290</v>
      </c>
      <c r="O25" s="40" t="s">
        <v>63</v>
      </c>
      <c r="P25" s="40">
        <v>14</v>
      </c>
      <c r="Q25" s="47">
        <v>7</v>
      </c>
      <c r="R25" s="40">
        <v>2018</v>
      </c>
      <c r="S25" s="39">
        <f t="shared" si="1"/>
        <v>43295</v>
      </c>
      <c r="T25" s="40">
        <v>3</v>
      </c>
      <c r="U25" s="40">
        <v>11</v>
      </c>
      <c r="V25" s="40">
        <v>13</v>
      </c>
      <c r="W25" s="40">
        <v>22</v>
      </c>
      <c r="X25" s="40">
        <v>20</v>
      </c>
      <c r="Y25" s="79">
        <f t="shared" si="2"/>
        <v>69</v>
      </c>
      <c r="Z25" s="40">
        <v>19</v>
      </c>
      <c r="AA25" s="40">
        <v>2</v>
      </c>
      <c r="AB25" s="40">
        <v>1</v>
      </c>
      <c r="AC25" s="40">
        <v>5</v>
      </c>
      <c r="AD25" s="40">
        <v>4</v>
      </c>
      <c r="AE25" s="40">
        <v>6</v>
      </c>
      <c r="AF25" s="79">
        <f t="shared" si="3"/>
        <v>18</v>
      </c>
      <c r="AG25" s="40">
        <v>16</v>
      </c>
      <c r="AH25" s="79">
        <f t="shared" si="4"/>
        <v>5</v>
      </c>
      <c r="AI25" s="79">
        <f t="shared" si="5"/>
        <v>12</v>
      </c>
      <c r="AJ25" s="79">
        <f t="shared" si="6"/>
        <v>18</v>
      </c>
      <c r="AK25" s="79">
        <f t="shared" si="7"/>
        <v>26</v>
      </c>
      <c r="AL25" s="79">
        <f t="shared" si="8"/>
        <v>26</v>
      </c>
      <c r="AM25" s="79">
        <f t="shared" si="9"/>
        <v>87</v>
      </c>
      <c r="AN25" s="40">
        <v>5</v>
      </c>
      <c r="AO25" s="40">
        <v>11</v>
      </c>
      <c r="AP25" s="40">
        <v>13</v>
      </c>
      <c r="AQ25" s="40">
        <v>22</v>
      </c>
      <c r="AR25" s="40">
        <v>22</v>
      </c>
      <c r="AS25" s="79">
        <f t="shared" si="10"/>
        <v>73</v>
      </c>
    </row>
    <row r="26" spans="1:45" ht="23.1" customHeight="1">
      <c r="A26" s="79" t="s">
        <v>64</v>
      </c>
      <c r="B26" s="40" t="s">
        <v>55</v>
      </c>
      <c r="C26" s="40" t="s">
        <v>26</v>
      </c>
      <c r="D26" s="40" t="s">
        <v>27</v>
      </c>
      <c r="E26" s="40" t="s">
        <v>28</v>
      </c>
      <c r="F26" s="40" t="s">
        <v>61</v>
      </c>
      <c r="G26" s="40" t="s">
        <v>62</v>
      </c>
      <c r="H26" s="40" t="s">
        <v>31</v>
      </c>
      <c r="I26" s="40" t="s">
        <v>32</v>
      </c>
      <c r="J26" s="47">
        <v>43350</v>
      </c>
      <c r="K26" s="40">
        <v>9</v>
      </c>
      <c r="L26" s="40">
        <v>7</v>
      </c>
      <c r="M26" s="40">
        <v>2018</v>
      </c>
      <c r="N26" s="39">
        <f t="shared" si="0"/>
        <v>43290</v>
      </c>
      <c r="O26" s="40" t="s">
        <v>63</v>
      </c>
      <c r="P26" s="40">
        <v>14</v>
      </c>
      <c r="Q26" s="40">
        <v>7</v>
      </c>
      <c r="R26" s="40">
        <v>2018</v>
      </c>
      <c r="S26" s="39">
        <f t="shared" si="1"/>
        <v>43295</v>
      </c>
      <c r="T26" s="40">
        <v>1</v>
      </c>
      <c r="U26" s="40">
        <v>3</v>
      </c>
      <c r="V26" s="40">
        <v>9</v>
      </c>
      <c r="W26" s="40">
        <v>9</v>
      </c>
      <c r="X26" s="40">
        <v>16</v>
      </c>
      <c r="Y26" s="79">
        <f t="shared" si="2"/>
        <v>38</v>
      </c>
      <c r="Z26" s="40">
        <v>10</v>
      </c>
      <c r="AA26" s="40">
        <v>1</v>
      </c>
      <c r="AB26" s="40">
        <v>6</v>
      </c>
      <c r="AC26" s="40">
        <v>11</v>
      </c>
      <c r="AD26" s="40">
        <v>13</v>
      </c>
      <c r="AE26" s="40">
        <v>14</v>
      </c>
      <c r="AF26" s="79">
        <f t="shared" si="3"/>
        <v>45</v>
      </c>
      <c r="AG26" s="40">
        <v>15</v>
      </c>
      <c r="AH26" s="79">
        <f t="shared" si="4"/>
        <v>2</v>
      </c>
      <c r="AI26" s="79">
        <f t="shared" si="5"/>
        <v>9</v>
      </c>
      <c r="AJ26" s="79">
        <f t="shared" si="6"/>
        <v>20</v>
      </c>
      <c r="AK26" s="79">
        <f t="shared" si="7"/>
        <v>22</v>
      </c>
      <c r="AL26" s="79">
        <f t="shared" si="8"/>
        <v>30</v>
      </c>
      <c r="AM26" s="79">
        <f t="shared" si="9"/>
        <v>83</v>
      </c>
      <c r="AN26" s="40">
        <v>4</v>
      </c>
      <c r="AO26" s="40">
        <v>11</v>
      </c>
      <c r="AP26" s="40">
        <v>17</v>
      </c>
      <c r="AQ26" s="40">
        <v>22</v>
      </c>
      <c r="AR26" s="40">
        <v>25</v>
      </c>
      <c r="AS26" s="79">
        <f t="shared" si="10"/>
        <v>79</v>
      </c>
    </row>
    <row r="27" spans="1:45" ht="23.1" customHeight="1">
      <c r="A27" s="79" t="s">
        <v>65</v>
      </c>
      <c r="B27" s="40" t="s">
        <v>25</v>
      </c>
      <c r="C27" s="40" t="s">
        <v>26</v>
      </c>
      <c r="D27" s="40" t="s">
        <v>27</v>
      </c>
      <c r="E27" s="40" t="s">
        <v>28</v>
      </c>
      <c r="F27" s="40" t="s">
        <v>61</v>
      </c>
      <c r="G27" s="40" t="s">
        <v>49</v>
      </c>
      <c r="H27" s="40" t="s">
        <v>31</v>
      </c>
      <c r="I27" s="40" t="s">
        <v>32</v>
      </c>
      <c r="J27" s="47" t="s">
        <v>66</v>
      </c>
      <c r="K27" s="40">
        <v>16</v>
      </c>
      <c r="L27" s="40">
        <v>7</v>
      </c>
      <c r="M27" s="40">
        <v>2018</v>
      </c>
      <c r="N27" s="39">
        <f t="shared" si="0"/>
        <v>43297</v>
      </c>
      <c r="O27" s="40" t="s">
        <v>67</v>
      </c>
      <c r="P27" s="40">
        <v>21</v>
      </c>
      <c r="Q27" s="40">
        <v>7</v>
      </c>
      <c r="R27" s="40">
        <v>2018</v>
      </c>
      <c r="S27" s="39">
        <f t="shared" si="1"/>
        <v>43302</v>
      </c>
      <c r="T27" s="40">
        <v>2</v>
      </c>
      <c r="U27" s="40">
        <v>3</v>
      </c>
      <c r="V27" s="40">
        <v>10</v>
      </c>
      <c r="W27" s="40">
        <v>8</v>
      </c>
      <c r="X27" s="40">
        <v>12</v>
      </c>
      <c r="Y27" s="79">
        <f t="shared" si="2"/>
        <v>35</v>
      </c>
      <c r="Z27" s="40">
        <v>24</v>
      </c>
      <c r="AA27" s="40">
        <v>1</v>
      </c>
      <c r="AB27" s="40">
        <v>1</v>
      </c>
      <c r="AC27" s="40">
        <v>0</v>
      </c>
      <c r="AD27" s="40">
        <v>0</v>
      </c>
      <c r="AE27" s="40">
        <v>0</v>
      </c>
      <c r="AF27" s="79">
        <f t="shared" si="3"/>
        <v>2</v>
      </c>
      <c r="AG27" s="40">
        <v>2</v>
      </c>
      <c r="AH27" s="79">
        <f t="shared" si="4"/>
        <v>3</v>
      </c>
      <c r="AI27" s="79">
        <f t="shared" si="5"/>
        <v>4</v>
      </c>
      <c r="AJ27" s="79">
        <f t="shared" si="6"/>
        <v>10</v>
      </c>
      <c r="AK27" s="79">
        <f t="shared" si="7"/>
        <v>8</v>
      </c>
      <c r="AL27" s="79">
        <f t="shared" si="8"/>
        <v>12</v>
      </c>
      <c r="AM27" s="79">
        <f t="shared" si="9"/>
        <v>37</v>
      </c>
      <c r="AN27" s="40">
        <v>3</v>
      </c>
      <c r="AO27" s="40">
        <v>4</v>
      </c>
      <c r="AP27" s="40">
        <v>7</v>
      </c>
      <c r="AQ27" s="40">
        <v>5</v>
      </c>
      <c r="AR27" s="40">
        <v>7</v>
      </c>
      <c r="AS27" s="79">
        <f t="shared" si="10"/>
        <v>26</v>
      </c>
    </row>
    <row r="28" spans="1:45" ht="23.1" customHeight="1">
      <c r="A28" s="79" t="s">
        <v>65</v>
      </c>
      <c r="B28" s="40" t="s">
        <v>55</v>
      </c>
      <c r="C28" s="40" t="s">
        <v>26</v>
      </c>
      <c r="D28" s="40" t="s">
        <v>27</v>
      </c>
      <c r="E28" s="40" t="s">
        <v>28</v>
      </c>
      <c r="F28" s="40" t="s">
        <v>61</v>
      </c>
      <c r="G28" s="40" t="s">
        <v>49</v>
      </c>
      <c r="H28" s="40" t="s">
        <v>31</v>
      </c>
      <c r="I28" s="40" t="s">
        <v>32</v>
      </c>
      <c r="J28" s="47" t="s">
        <v>66</v>
      </c>
      <c r="K28" s="40">
        <v>16</v>
      </c>
      <c r="L28" s="40">
        <v>7</v>
      </c>
      <c r="M28" s="40">
        <v>2018</v>
      </c>
      <c r="N28" s="39">
        <f t="shared" si="0"/>
        <v>43297</v>
      </c>
      <c r="O28" s="40" t="s">
        <v>67</v>
      </c>
      <c r="P28" s="40">
        <v>21</v>
      </c>
      <c r="Q28" s="40">
        <v>7</v>
      </c>
      <c r="R28" s="40">
        <v>2018</v>
      </c>
      <c r="S28" s="39">
        <f t="shared" si="1"/>
        <v>43302</v>
      </c>
      <c r="T28" s="40">
        <v>8</v>
      </c>
      <c r="U28" s="40">
        <v>7</v>
      </c>
      <c r="V28" s="40">
        <v>10</v>
      </c>
      <c r="W28" s="40">
        <v>9</v>
      </c>
      <c r="X28" s="40">
        <v>10</v>
      </c>
      <c r="Y28" s="79">
        <f t="shared" si="2"/>
        <v>44</v>
      </c>
      <c r="Z28" s="40">
        <v>21</v>
      </c>
      <c r="AA28" s="40">
        <v>6</v>
      </c>
      <c r="AB28" s="40">
        <v>8</v>
      </c>
      <c r="AC28" s="40">
        <v>11</v>
      </c>
      <c r="AD28" s="40">
        <v>15</v>
      </c>
      <c r="AE28" s="40">
        <v>12</v>
      </c>
      <c r="AF28" s="79">
        <f t="shared" si="3"/>
        <v>52</v>
      </c>
      <c r="AG28" s="40">
        <v>11</v>
      </c>
      <c r="AH28" s="79">
        <f t="shared" si="4"/>
        <v>14</v>
      </c>
      <c r="AI28" s="79">
        <f t="shared" si="5"/>
        <v>15</v>
      </c>
      <c r="AJ28" s="79">
        <f t="shared" si="6"/>
        <v>21</v>
      </c>
      <c r="AK28" s="79">
        <f t="shared" si="7"/>
        <v>24</v>
      </c>
      <c r="AL28" s="79">
        <f t="shared" si="8"/>
        <v>22</v>
      </c>
      <c r="AM28" s="79">
        <f t="shared" si="9"/>
        <v>96</v>
      </c>
      <c r="AN28" s="40">
        <v>8</v>
      </c>
      <c r="AO28" s="40">
        <v>10</v>
      </c>
      <c r="AP28" s="40">
        <v>4</v>
      </c>
      <c r="AQ28" s="40">
        <v>5</v>
      </c>
      <c r="AR28" s="40">
        <v>6</v>
      </c>
      <c r="AS28" s="79">
        <f t="shared" si="10"/>
        <v>33</v>
      </c>
    </row>
    <row r="29" spans="1:45" ht="23.1" customHeight="1">
      <c r="A29" s="79" t="s">
        <v>68</v>
      </c>
      <c r="B29" s="40" t="s">
        <v>25</v>
      </c>
      <c r="C29" s="40" t="s">
        <v>26</v>
      </c>
      <c r="D29" s="40" t="s">
        <v>27</v>
      </c>
      <c r="E29" s="40" t="s">
        <v>28</v>
      </c>
      <c r="F29" s="40" t="s">
        <v>61</v>
      </c>
      <c r="G29" s="40" t="s">
        <v>69</v>
      </c>
      <c r="H29" s="40" t="s">
        <v>31</v>
      </c>
      <c r="I29" s="40" t="s">
        <v>32</v>
      </c>
      <c r="J29" s="47" t="s">
        <v>70</v>
      </c>
      <c r="K29" s="40">
        <v>23</v>
      </c>
      <c r="L29" s="40">
        <v>7</v>
      </c>
      <c r="M29" s="40">
        <v>2018</v>
      </c>
      <c r="N29" s="39">
        <f t="shared" si="0"/>
        <v>43304</v>
      </c>
      <c r="O29" s="40" t="s">
        <v>71</v>
      </c>
      <c r="P29" s="40">
        <v>31</v>
      </c>
      <c r="Q29" s="40">
        <v>7</v>
      </c>
      <c r="R29" s="40">
        <v>2018</v>
      </c>
      <c r="S29" s="39">
        <f t="shared" si="1"/>
        <v>43312</v>
      </c>
      <c r="T29" s="40">
        <v>10</v>
      </c>
      <c r="U29" s="40">
        <v>17</v>
      </c>
      <c r="V29" s="40">
        <v>8</v>
      </c>
      <c r="W29" s="40">
        <v>17</v>
      </c>
      <c r="X29" s="40">
        <v>21</v>
      </c>
      <c r="Y29" s="79">
        <f t="shared" si="2"/>
        <v>73</v>
      </c>
      <c r="Z29" s="40">
        <v>25</v>
      </c>
      <c r="AA29" s="40">
        <v>6</v>
      </c>
      <c r="AB29" s="40">
        <v>2</v>
      </c>
      <c r="AC29" s="40">
        <v>6</v>
      </c>
      <c r="AD29" s="40">
        <v>3</v>
      </c>
      <c r="AE29" s="40">
        <v>2</v>
      </c>
      <c r="AF29" s="79">
        <f t="shared" si="3"/>
        <v>19</v>
      </c>
      <c r="AG29" s="40">
        <v>2</v>
      </c>
      <c r="AH29" s="79">
        <f t="shared" si="4"/>
        <v>16</v>
      </c>
      <c r="AI29" s="79">
        <f t="shared" si="5"/>
        <v>19</v>
      </c>
      <c r="AJ29" s="79">
        <f t="shared" si="6"/>
        <v>14</v>
      </c>
      <c r="AK29" s="79">
        <f t="shared" si="7"/>
        <v>20</v>
      </c>
      <c r="AL29" s="79">
        <f t="shared" si="8"/>
        <v>23</v>
      </c>
      <c r="AM29" s="79">
        <f t="shared" si="9"/>
        <v>92</v>
      </c>
      <c r="AN29" s="40">
        <v>9</v>
      </c>
      <c r="AO29" s="40">
        <v>9</v>
      </c>
      <c r="AP29" s="40">
        <v>5</v>
      </c>
      <c r="AQ29" s="40">
        <v>6</v>
      </c>
      <c r="AR29" s="40">
        <v>8</v>
      </c>
      <c r="AS29" s="79">
        <f t="shared" si="10"/>
        <v>37</v>
      </c>
    </row>
    <row r="30" spans="1:45" ht="23.1" customHeight="1">
      <c r="A30" s="79" t="s">
        <v>68</v>
      </c>
      <c r="B30" s="40" t="s">
        <v>55</v>
      </c>
      <c r="C30" s="40" t="s">
        <v>26</v>
      </c>
      <c r="D30" s="40" t="s">
        <v>27</v>
      </c>
      <c r="E30" s="40" t="s">
        <v>28</v>
      </c>
      <c r="F30" s="40" t="s">
        <v>61</v>
      </c>
      <c r="G30" s="40" t="s">
        <v>69</v>
      </c>
      <c r="H30" s="40" t="s">
        <v>31</v>
      </c>
      <c r="I30" s="40" t="s">
        <v>32</v>
      </c>
      <c r="J30" s="40" t="s">
        <v>70</v>
      </c>
      <c r="K30" s="40">
        <v>23</v>
      </c>
      <c r="L30" s="47">
        <v>7</v>
      </c>
      <c r="M30" s="40">
        <v>2018</v>
      </c>
      <c r="N30" s="39">
        <f t="shared" si="0"/>
        <v>43304</v>
      </c>
      <c r="O30" s="40" t="s">
        <v>71</v>
      </c>
      <c r="P30" s="40">
        <v>31</v>
      </c>
      <c r="Q30" s="47">
        <v>7</v>
      </c>
      <c r="R30" s="40">
        <v>2018</v>
      </c>
      <c r="S30" s="39">
        <f t="shared" si="1"/>
        <v>43312</v>
      </c>
      <c r="T30" s="40">
        <v>7</v>
      </c>
      <c r="U30" s="40">
        <v>10</v>
      </c>
      <c r="V30" s="40">
        <v>15</v>
      </c>
      <c r="W30" s="40">
        <v>13</v>
      </c>
      <c r="X30" s="40">
        <v>14</v>
      </c>
      <c r="Y30" s="79">
        <f t="shared" si="2"/>
        <v>59</v>
      </c>
      <c r="Z30" s="40">
        <v>27</v>
      </c>
      <c r="AA30" s="40">
        <v>10</v>
      </c>
      <c r="AB30" s="40">
        <v>14</v>
      </c>
      <c r="AC30" s="40">
        <v>16</v>
      </c>
      <c r="AD30" s="40">
        <v>17</v>
      </c>
      <c r="AE30" s="40">
        <v>19</v>
      </c>
      <c r="AF30" s="79">
        <f t="shared" si="3"/>
        <v>76</v>
      </c>
      <c r="AG30" s="40">
        <v>25</v>
      </c>
      <c r="AH30" s="79">
        <f t="shared" si="4"/>
        <v>17</v>
      </c>
      <c r="AI30" s="79">
        <f t="shared" si="5"/>
        <v>24</v>
      </c>
      <c r="AJ30" s="79">
        <f t="shared" si="6"/>
        <v>31</v>
      </c>
      <c r="AK30" s="79">
        <f t="shared" si="7"/>
        <v>30</v>
      </c>
      <c r="AL30" s="79">
        <f t="shared" si="8"/>
        <v>33</v>
      </c>
      <c r="AM30" s="79">
        <f t="shared" si="9"/>
        <v>135</v>
      </c>
      <c r="AN30" s="40">
        <v>9</v>
      </c>
      <c r="AO30" s="40">
        <v>12</v>
      </c>
      <c r="AP30" s="40">
        <v>11</v>
      </c>
      <c r="AQ30" s="40">
        <v>14</v>
      </c>
      <c r="AR30" s="40">
        <v>7</v>
      </c>
      <c r="AS30" s="79">
        <f t="shared" si="10"/>
        <v>53</v>
      </c>
    </row>
    <row r="31" spans="1:45" ht="23.1" customHeight="1">
      <c r="A31" s="79" t="s">
        <v>68</v>
      </c>
      <c r="B31" s="40" t="s">
        <v>72</v>
      </c>
      <c r="C31" s="40" t="s">
        <v>26</v>
      </c>
      <c r="D31" s="40" t="s">
        <v>27</v>
      </c>
      <c r="E31" s="40" t="s">
        <v>28</v>
      </c>
      <c r="F31" s="40" t="s">
        <v>73</v>
      </c>
      <c r="G31" s="40" t="s">
        <v>74</v>
      </c>
      <c r="H31" s="40" t="s">
        <v>75</v>
      </c>
      <c r="I31" s="40" t="s">
        <v>32</v>
      </c>
      <c r="J31" s="40" t="s">
        <v>76</v>
      </c>
      <c r="K31" s="40">
        <v>25</v>
      </c>
      <c r="L31" s="40">
        <v>7</v>
      </c>
      <c r="M31" s="40">
        <v>2018</v>
      </c>
      <c r="N31" s="39">
        <f t="shared" si="0"/>
        <v>43306</v>
      </c>
      <c r="O31" s="40" t="s">
        <v>77</v>
      </c>
      <c r="P31" s="40">
        <v>30</v>
      </c>
      <c r="Q31" s="40">
        <v>7</v>
      </c>
      <c r="R31" s="40">
        <v>2018</v>
      </c>
      <c r="S31" s="39">
        <f t="shared" si="1"/>
        <v>43311</v>
      </c>
      <c r="T31" s="40">
        <v>10</v>
      </c>
      <c r="U31" s="40">
        <v>12</v>
      </c>
      <c r="V31" s="40">
        <v>4</v>
      </c>
      <c r="W31" s="40">
        <v>5</v>
      </c>
      <c r="X31" s="40">
        <v>7</v>
      </c>
      <c r="Y31" s="79">
        <f t="shared" si="2"/>
        <v>38</v>
      </c>
      <c r="Z31" s="40">
        <v>38</v>
      </c>
      <c r="AA31" s="40">
        <v>11</v>
      </c>
      <c r="AB31" s="40">
        <v>4</v>
      </c>
      <c r="AC31" s="40">
        <v>3</v>
      </c>
      <c r="AD31" s="40">
        <v>0</v>
      </c>
      <c r="AE31" s="40">
        <v>0</v>
      </c>
      <c r="AF31" s="79">
        <f t="shared" si="3"/>
        <v>18</v>
      </c>
      <c r="AG31" s="40">
        <v>17</v>
      </c>
      <c r="AH31" s="79">
        <f t="shared" si="4"/>
        <v>21</v>
      </c>
      <c r="AI31" s="79">
        <f t="shared" si="5"/>
        <v>16</v>
      </c>
      <c r="AJ31" s="79">
        <f t="shared" si="6"/>
        <v>7</v>
      </c>
      <c r="AK31" s="79">
        <f t="shared" si="7"/>
        <v>5</v>
      </c>
      <c r="AL31" s="79">
        <f t="shared" si="8"/>
        <v>7</v>
      </c>
      <c r="AM31" s="79">
        <f t="shared" si="9"/>
        <v>56</v>
      </c>
      <c r="AN31" s="40">
        <v>21</v>
      </c>
      <c r="AO31" s="40">
        <v>15</v>
      </c>
      <c r="AP31" s="40">
        <v>8</v>
      </c>
      <c r="AQ31" s="40">
        <v>4</v>
      </c>
      <c r="AR31" s="40">
        <v>7</v>
      </c>
      <c r="AS31" s="79">
        <f t="shared" si="10"/>
        <v>55</v>
      </c>
    </row>
    <row r="32" spans="1:45" ht="23.1" customHeight="1">
      <c r="A32" s="79" t="s">
        <v>68</v>
      </c>
      <c r="B32" s="40" t="s">
        <v>78</v>
      </c>
      <c r="C32" s="40" t="s">
        <v>26</v>
      </c>
      <c r="D32" s="40" t="s">
        <v>27</v>
      </c>
      <c r="E32" s="40" t="s">
        <v>28</v>
      </c>
      <c r="F32" s="40" t="s">
        <v>73</v>
      </c>
      <c r="G32" s="40" t="s">
        <v>74</v>
      </c>
      <c r="H32" s="40" t="s">
        <v>75</v>
      </c>
      <c r="I32" s="40" t="s">
        <v>32</v>
      </c>
      <c r="J32" s="40" t="s">
        <v>76</v>
      </c>
      <c r="K32" s="40">
        <v>25</v>
      </c>
      <c r="L32" s="40">
        <v>7</v>
      </c>
      <c r="M32" s="40">
        <v>2018</v>
      </c>
      <c r="N32" s="39">
        <f t="shared" si="0"/>
        <v>43306</v>
      </c>
      <c r="O32" s="40" t="s">
        <v>77</v>
      </c>
      <c r="P32" s="40">
        <v>30</v>
      </c>
      <c r="Q32" s="40">
        <v>7</v>
      </c>
      <c r="R32" s="40">
        <v>2018</v>
      </c>
      <c r="S32" s="39">
        <f t="shared" si="1"/>
        <v>43311</v>
      </c>
      <c r="T32" s="40">
        <v>3</v>
      </c>
      <c r="U32" s="40">
        <v>13</v>
      </c>
      <c r="V32" s="40">
        <v>6</v>
      </c>
      <c r="W32" s="40">
        <v>10</v>
      </c>
      <c r="X32" s="40">
        <v>6</v>
      </c>
      <c r="Y32" s="79">
        <f t="shared" si="2"/>
        <v>38</v>
      </c>
      <c r="Z32" s="40">
        <v>38</v>
      </c>
      <c r="AA32" s="40">
        <v>1</v>
      </c>
      <c r="AB32" s="40">
        <v>0</v>
      </c>
      <c r="AC32" s="40">
        <v>2</v>
      </c>
      <c r="AD32" s="40">
        <v>1</v>
      </c>
      <c r="AE32" s="40">
        <v>1</v>
      </c>
      <c r="AF32" s="79">
        <f t="shared" si="3"/>
        <v>5</v>
      </c>
      <c r="AG32" s="40">
        <v>5</v>
      </c>
      <c r="AH32" s="79">
        <f t="shared" si="4"/>
        <v>4</v>
      </c>
      <c r="AI32" s="79">
        <f t="shared" si="5"/>
        <v>13</v>
      </c>
      <c r="AJ32" s="79">
        <f t="shared" si="6"/>
        <v>8</v>
      </c>
      <c r="AK32" s="79">
        <f t="shared" si="7"/>
        <v>11</v>
      </c>
      <c r="AL32" s="79">
        <f t="shared" si="8"/>
        <v>7</v>
      </c>
      <c r="AM32" s="79">
        <f t="shared" si="9"/>
        <v>43</v>
      </c>
      <c r="AN32" s="40">
        <v>4</v>
      </c>
      <c r="AO32" s="40">
        <v>12</v>
      </c>
      <c r="AP32" s="40">
        <v>8</v>
      </c>
      <c r="AQ32" s="40">
        <v>12</v>
      </c>
      <c r="AR32" s="40">
        <v>7</v>
      </c>
      <c r="AS32" s="79">
        <f t="shared" si="10"/>
        <v>43</v>
      </c>
    </row>
    <row r="33" spans="1:45" ht="23.1" customHeight="1">
      <c r="A33" s="79" t="s">
        <v>68</v>
      </c>
      <c r="B33" s="40" t="s">
        <v>79</v>
      </c>
      <c r="C33" s="40" t="s">
        <v>26</v>
      </c>
      <c r="D33" s="40" t="s">
        <v>27</v>
      </c>
      <c r="E33" s="40" t="s">
        <v>28</v>
      </c>
      <c r="F33" s="40" t="s">
        <v>73</v>
      </c>
      <c r="G33" s="40" t="s">
        <v>74</v>
      </c>
      <c r="H33" s="40" t="s">
        <v>75</v>
      </c>
      <c r="I33" s="40" t="s">
        <v>32</v>
      </c>
      <c r="J33" s="40" t="s">
        <v>76</v>
      </c>
      <c r="K33" s="40">
        <v>25</v>
      </c>
      <c r="L33" s="40">
        <v>7</v>
      </c>
      <c r="M33" s="40">
        <v>2018</v>
      </c>
      <c r="N33" s="39">
        <f t="shared" si="0"/>
        <v>43306</v>
      </c>
      <c r="O33" s="40" t="s">
        <v>77</v>
      </c>
      <c r="P33" s="40">
        <v>30</v>
      </c>
      <c r="Q33" s="40">
        <v>7</v>
      </c>
      <c r="R33" s="40">
        <v>2018</v>
      </c>
      <c r="S33" s="39">
        <f t="shared" si="1"/>
        <v>43311</v>
      </c>
      <c r="T33" s="40">
        <v>11</v>
      </c>
      <c r="U33" s="40">
        <v>10</v>
      </c>
      <c r="V33" s="40">
        <v>12</v>
      </c>
      <c r="W33" s="40">
        <v>4</v>
      </c>
      <c r="X33" s="40">
        <v>6</v>
      </c>
      <c r="Y33" s="79">
        <f t="shared" si="2"/>
        <v>43</v>
      </c>
      <c r="Z33" s="40">
        <v>43</v>
      </c>
      <c r="AA33" s="40">
        <v>1</v>
      </c>
      <c r="AB33" s="40">
        <v>2</v>
      </c>
      <c r="AC33" s="40">
        <v>1</v>
      </c>
      <c r="AD33" s="40">
        <v>1</v>
      </c>
      <c r="AE33" s="40">
        <v>2</v>
      </c>
      <c r="AF33" s="79">
        <f t="shared" si="3"/>
        <v>7</v>
      </c>
      <c r="AG33" s="40">
        <v>7</v>
      </c>
      <c r="AH33" s="79">
        <f t="shared" si="4"/>
        <v>12</v>
      </c>
      <c r="AI33" s="79">
        <f t="shared" si="5"/>
        <v>12</v>
      </c>
      <c r="AJ33" s="79">
        <f t="shared" si="6"/>
        <v>13</v>
      </c>
      <c r="AK33" s="79">
        <f t="shared" si="7"/>
        <v>5</v>
      </c>
      <c r="AL33" s="79">
        <f t="shared" si="8"/>
        <v>8</v>
      </c>
      <c r="AM33" s="79">
        <f t="shared" si="9"/>
        <v>50</v>
      </c>
      <c r="AN33" s="40">
        <v>12</v>
      </c>
      <c r="AO33" s="40">
        <v>12</v>
      </c>
      <c r="AP33" s="40">
        <v>13</v>
      </c>
      <c r="AQ33" s="40">
        <v>5</v>
      </c>
      <c r="AR33" s="40">
        <v>8</v>
      </c>
      <c r="AS33" s="79">
        <f t="shared" si="10"/>
        <v>50</v>
      </c>
    </row>
    <row r="34" spans="1:45" ht="23.1" customHeight="1">
      <c r="A34" s="79" t="s">
        <v>68</v>
      </c>
      <c r="B34" s="40" t="s">
        <v>80</v>
      </c>
      <c r="C34" s="40" t="s">
        <v>26</v>
      </c>
      <c r="D34" s="40" t="s">
        <v>27</v>
      </c>
      <c r="E34" s="40" t="s">
        <v>28</v>
      </c>
      <c r="F34" s="40" t="s">
        <v>73</v>
      </c>
      <c r="G34" s="40" t="s">
        <v>74</v>
      </c>
      <c r="H34" s="40" t="s">
        <v>75</v>
      </c>
      <c r="I34" s="40" t="s">
        <v>32</v>
      </c>
      <c r="J34" s="40" t="s">
        <v>76</v>
      </c>
      <c r="K34" s="40">
        <v>25</v>
      </c>
      <c r="L34" s="40">
        <v>7</v>
      </c>
      <c r="M34" s="40">
        <v>2018</v>
      </c>
      <c r="N34" s="39">
        <f t="shared" si="0"/>
        <v>43306</v>
      </c>
      <c r="O34" s="40" t="s">
        <v>77</v>
      </c>
      <c r="P34" s="40">
        <v>30</v>
      </c>
      <c r="Q34" s="40">
        <v>7</v>
      </c>
      <c r="R34" s="40">
        <v>2018</v>
      </c>
      <c r="S34" s="39">
        <f t="shared" si="1"/>
        <v>43311</v>
      </c>
      <c r="T34" s="40">
        <v>11</v>
      </c>
      <c r="U34" s="40">
        <v>13</v>
      </c>
      <c r="V34" s="40">
        <v>13</v>
      </c>
      <c r="W34" s="40">
        <v>5</v>
      </c>
      <c r="X34" s="40">
        <v>11</v>
      </c>
      <c r="Y34" s="79">
        <f t="shared" si="2"/>
        <v>53</v>
      </c>
      <c r="Z34" s="40">
        <v>53</v>
      </c>
      <c r="AA34" s="40">
        <v>0</v>
      </c>
      <c r="AB34" s="40">
        <v>0</v>
      </c>
      <c r="AC34" s="40">
        <v>0</v>
      </c>
      <c r="AD34" s="40">
        <v>0</v>
      </c>
      <c r="AE34" s="40">
        <v>0</v>
      </c>
      <c r="AF34" s="79">
        <f t="shared" si="3"/>
        <v>0</v>
      </c>
      <c r="AG34" s="40">
        <v>0</v>
      </c>
      <c r="AH34" s="79">
        <f t="shared" si="4"/>
        <v>11</v>
      </c>
      <c r="AI34" s="79">
        <f t="shared" si="5"/>
        <v>13</v>
      </c>
      <c r="AJ34" s="79">
        <f t="shared" si="6"/>
        <v>13</v>
      </c>
      <c r="AK34" s="79">
        <f t="shared" si="7"/>
        <v>5</v>
      </c>
      <c r="AL34" s="79">
        <f t="shared" si="8"/>
        <v>11</v>
      </c>
      <c r="AM34" s="79">
        <f t="shared" si="9"/>
        <v>53</v>
      </c>
      <c r="AN34" s="40">
        <v>11</v>
      </c>
      <c r="AO34" s="40">
        <v>13</v>
      </c>
      <c r="AP34" s="40">
        <v>13</v>
      </c>
      <c r="AQ34" s="40">
        <v>5</v>
      </c>
      <c r="AR34" s="40">
        <v>11</v>
      </c>
      <c r="AS34" s="79">
        <f t="shared" si="10"/>
        <v>53</v>
      </c>
    </row>
    <row r="35" spans="1:45" ht="23.1" customHeight="1">
      <c r="A35" s="56" t="s">
        <v>68</v>
      </c>
      <c r="B35" s="40" t="s">
        <v>72</v>
      </c>
      <c r="C35" s="40" t="s">
        <v>26</v>
      </c>
      <c r="D35" s="40" t="s">
        <v>27</v>
      </c>
      <c r="E35" s="40" t="s">
        <v>28</v>
      </c>
      <c r="F35" s="40" t="s">
        <v>73</v>
      </c>
      <c r="G35" s="40" t="s">
        <v>74</v>
      </c>
      <c r="H35" s="40" t="s">
        <v>75</v>
      </c>
      <c r="I35" s="40" t="s">
        <v>32</v>
      </c>
      <c r="J35" s="40" t="s">
        <v>76</v>
      </c>
      <c r="K35" s="40">
        <v>25</v>
      </c>
      <c r="L35" s="40">
        <v>7</v>
      </c>
      <c r="M35" s="40">
        <v>2018</v>
      </c>
      <c r="N35" s="39">
        <f t="shared" si="0"/>
        <v>43306</v>
      </c>
      <c r="O35" s="40" t="s">
        <v>77</v>
      </c>
      <c r="P35" s="40">
        <v>30</v>
      </c>
      <c r="Q35" s="40">
        <v>7</v>
      </c>
      <c r="R35" s="40">
        <v>2018</v>
      </c>
      <c r="S35" s="39">
        <f t="shared" si="1"/>
        <v>43311</v>
      </c>
      <c r="T35" s="40">
        <v>10</v>
      </c>
      <c r="U35" s="40">
        <v>12</v>
      </c>
      <c r="V35" s="40">
        <v>4</v>
      </c>
      <c r="W35" s="40">
        <v>5</v>
      </c>
      <c r="X35" s="40">
        <v>7</v>
      </c>
      <c r="Y35" s="79">
        <f t="shared" si="2"/>
        <v>38</v>
      </c>
      <c r="Z35" s="40">
        <v>38</v>
      </c>
      <c r="AA35" s="40">
        <v>11</v>
      </c>
      <c r="AB35" s="40">
        <v>4</v>
      </c>
      <c r="AC35" s="40">
        <v>3</v>
      </c>
      <c r="AD35" s="40">
        <v>0</v>
      </c>
      <c r="AE35" s="40">
        <v>0</v>
      </c>
      <c r="AF35" s="79">
        <f t="shared" si="3"/>
        <v>18</v>
      </c>
      <c r="AG35" s="40">
        <v>17</v>
      </c>
      <c r="AH35" s="79">
        <f t="shared" si="4"/>
        <v>21</v>
      </c>
      <c r="AI35" s="79">
        <f t="shared" si="5"/>
        <v>16</v>
      </c>
      <c r="AJ35" s="79">
        <f t="shared" si="6"/>
        <v>7</v>
      </c>
      <c r="AK35" s="79">
        <f t="shared" si="7"/>
        <v>5</v>
      </c>
      <c r="AL35" s="79">
        <f t="shared" si="8"/>
        <v>7</v>
      </c>
      <c r="AM35" s="79">
        <f t="shared" si="9"/>
        <v>56</v>
      </c>
      <c r="AN35" s="40">
        <v>21</v>
      </c>
      <c r="AO35" s="40">
        <v>15</v>
      </c>
      <c r="AP35" s="40">
        <v>8</v>
      </c>
      <c r="AQ35" s="40">
        <v>4</v>
      </c>
      <c r="AR35" s="40">
        <v>7</v>
      </c>
      <c r="AS35" s="79">
        <f t="shared" si="10"/>
        <v>55</v>
      </c>
    </row>
    <row r="36" spans="1:45" ht="23.1" customHeight="1">
      <c r="A36" s="79" t="s">
        <v>68</v>
      </c>
      <c r="B36" s="40" t="s">
        <v>78</v>
      </c>
      <c r="C36" s="40" t="s">
        <v>26</v>
      </c>
      <c r="D36" s="40" t="s">
        <v>27</v>
      </c>
      <c r="E36" s="40" t="s">
        <v>28</v>
      </c>
      <c r="F36" s="40" t="s">
        <v>73</v>
      </c>
      <c r="G36" s="40" t="s">
        <v>74</v>
      </c>
      <c r="H36" s="40" t="s">
        <v>75</v>
      </c>
      <c r="I36" s="40" t="s">
        <v>32</v>
      </c>
      <c r="J36" s="40" t="s">
        <v>76</v>
      </c>
      <c r="K36" s="40">
        <v>25</v>
      </c>
      <c r="L36" s="40">
        <v>7</v>
      </c>
      <c r="M36" s="40">
        <v>2018</v>
      </c>
      <c r="N36" s="39">
        <f t="shared" si="0"/>
        <v>43306</v>
      </c>
      <c r="O36" s="40" t="s">
        <v>77</v>
      </c>
      <c r="P36" s="40">
        <v>30</v>
      </c>
      <c r="Q36" s="40">
        <v>7</v>
      </c>
      <c r="R36" s="40">
        <v>2018</v>
      </c>
      <c r="S36" s="39">
        <f t="shared" si="1"/>
        <v>43311</v>
      </c>
      <c r="T36" s="40">
        <v>3</v>
      </c>
      <c r="U36" s="40">
        <v>13</v>
      </c>
      <c r="V36" s="40">
        <v>6</v>
      </c>
      <c r="W36" s="40">
        <v>10</v>
      </c>
      <c r="X36" s="40">
        <v>6</v>
      </c>
      <c r="Y36" s="79">
        <f t="shared" si="2"/>
        <v>38</v>
      </c>
      <c r="Z36" s="40">
        <v>38</v>
      </c>
      <c r="AA36" s="40">
        <v>1</v>
      </c>
      <c r="AB36" s="40">
        <v>0</v>
      </c>
      <c r="AC36" s="40">
        <v>2</v>
      </c>
      <c r="AD36" s="40">
        <v>1</v>
      </c>
      <c r="AE36" s="40">
        <v>1</v>
      </c>
      <c r="AF36" s="79">
        <f t="shared" si="3"/>
        <v>5</v>
      </c>
      <c r="AG36" s="40">
        <v>5</v>
      </c>
      <c r="AH36" s="79">
        <f t="shared" si="4"/>
        <v>4</v>
      </c>
      <c r="AI36" s="79">
        <f t="shared" si="5"/>
        <v>13</v>
      </c>
      <c r="AJ36" s="79">
        <f t="shared" si="6"/>
        <v>8</v>
      </c>
      <c r="AK36" s="79">
        <f t="shared" si="7"/>
        <v>11</v>
      </c>
      <c r="AL36" s="79">
        <f t="shared" si="8"/>
        <v>7</v>
      </c>
      <c r="AM36" s="79">
        <f t="shared" si="9"/>
        <v>43</v>
      </c>
      <c r="AN36" s="40">
        <v>4</v>
      </c>
      <c r="AO36" s="40">
        <v>12</v>
      </c>
      <c r="AP36" s="40">
        <v>8</v>
      </c>
      <c r="AQ36" s="40">
        <v>12</v>
      </c>
      <c r="AR36" s="40">
        <v>7</v>
      </c>
      <c r="AS36" s="79">
        <f t="shared" si="10"/>
        <v>43</v>
      </c>
    </row>
    <row r="37" spans="1:45" ht="23.1" customHeight="1">
      <c r="A37" s="79" t="s">
        <v>68</v>
      </c>
      <c r="B37" s="40" t="s">
        <v>79</v>
      </c>
      <c r="C37" s="40" t="s">
        <v>26</v>
      </c>
      <c r="D37" s="40" t="s">
        <v>27</v>
      </c>
      <c r="E37" s="40" t="s">
        <v>28</v>
      </c>
      <c r="F37" s="40" t="s">
        <v>73</v>
      </c>
      <c r="G37" s="40" t="s">
        <v>74</v>
      </c>
      <c r="H37" s="40" t="s">
        <v>75</v>
      </c>
      <c r="I37" s="40" t="s">
        <v>32</v>
      </c>
      <c r="J37" s="40" t="s">
        <v>76</v>
      </c>
      <c r="K37" s="40">
        <v>25</v>
      </c>
      <c r="L37" s="40">
        <v>7</v>
      </c>
      <c r="M37" s="40">
        <v>2018</v>
      </c>
      <c r="N37" s="39">
        <f t="shared" si="0"/>
        <v>43306</v>
      </c>
      <c r="O37" s="40" t="s">
        <v>77</v>
      </c>
      <c r="P37" s="40">
        <v>30</v>
      </c>
      <c r="Q37" s="40">
        <v>7</v>
      </c>
      <c r="R37" s="40">
        <v>2018</v>
      </c>
      <c r="S37" s="39">
        <f t="shared" si="1"/>
        <v>43311</v>
      </c>
      <c r="T37" s="40">
        <v>11</v>
      </c>
      <c r="U37" s="40">
        <v>10</v>
      </c>
      <c r="V37" s="40">
        <v>12</v>
      </c>
      <c r="W37" s="40">
        <v>4</v>
      </c>
      <c r="X37" s="40">
        <v>6</v>
      </c>
      <c r="Y37" s="79">
        <f t="shared" si="2"/>
        <v>43</v>
      </c>
      <c r="Z37" s="40">
        <v>43</v>
      </c>
      <c r="AA37" s="40">
        <v>1</v>
      </c>
      <c r="AB37" s="40">
        <v>2</v>
      </c>
      <c r="AC37" s="40">
        <v>1</v>
      </c>
      <c r="AD37" s="40">
        <v>1</v>
      </c>
      <c r="AE37" s="40">
        <v>2</v>
      </c>
      <c r="AF37" s="79">
        <f t="shared" si="3"/>
        <v>7</v>
      </c>
      <c r="AG37" s="40">
        <v>7</v>
      </c>
      <c r="AH37" s="79">
        <f t="shared" si="4"/>
        <v>12</v>
      </c>
      <c r="AI37" s="79">
        <f t="shared" si="5"/>
        <v>12</v>
      </c>
      <c r="AJ37" s="79">
        <f t="shared" si="6"/>
        <v>13</v>
      </c>
      <c r="AK37" s="79">
        <f t="shared" si="7"/>
        <v>5</v>
      </c>
      <c r="AL37" s="79">
        <f t="shared" si="8"/>
        <v>8</v>
      </c>
      <c r="AM37" s="79">
        <f t="shared" si="9"/>
        <v>50</v>
      </c>
      <c r="AN37" s="40">
        <v>12</v>
      </c>
      <c r="AO37" s="40">
        <v>12</v>
      </c>
      <c r="AP37" s="40">
        <v>13</v>
      </c>
      <c r="AQ37" s="40">
        <v>5</v>
      </c>
      <c r="AR37" s="40">
        <v>8</v>
      </c>
      <c r="AS37" s="79">
        <f t="shared" si="10"/>
        <v>50</v>
      </c>
    </row>
    <row r="38" spans="1:45" ht="23.1" customHeight="1">
      <c r="A38" s="79" t="s">
        <v>68</v>
      </c>
      <c r="B38" s="40" t="s">
        <v>80</v>
      </c>
      <c r="C38" s="40" t="s">
        <v>26</v>
      </c>
      <c r="D38" s="40" t="s">
        <v>27</v>
      </c>
      <c r="E38" s="40" t="s">
        <v>28</v>
      </c>
      <c r="F38" s="40" t="s">
        <v>73</v>
      </c>
      <c r="G38" s="40" t="s">
        <v>74</v>
      </c>
      <c r="H38" s="40" t="s">
        <v>75</v>
      </c>
      <c r="I38" s="40" t="s">
        <v>32</v>
      </c>
      <c r="J38" s="40" t="s">
        <v>76</v>
      </c>
      <c r="K38" s="40">
        <v>25</v>
      </c>
      <c r="L38" s="40">
        <v>7</v>
      </c>
      <c r="M38" s="40">
        <v>2018</v>
      </c>
      <c r="N38" s="39">
        <f t="shared" si="0"/>
        <v>43306</v>
      </c>
      <c r="O38" s="40" t="s">
        <v>77</v>
      </c>
      <c r="P38" s="40">
        <v>30</v>
      </c>
      <c r="Q38" s="40">
        <v>7</v>
      </c>
      <c r="R38" s="40">
        <v>2018</v>
      </c>
      <c r="S38" s="39">
        <f t="shared" si="1"/>
        <v>43311</v>
      </c>
      <c r="T38" s="40">
        <v>11</v>
      </c>
      <c r="U38" s="40">
        <v>13</v>
      </c>
      <c r="V38" s="40">
        <v>13</v>
      </c>
      <c r="W38" s="40">
        <v>5</v>
      </c>
      <c r="X38" s="40">
        <v>11</v>
      </c>
      <c r="Y38" s="79">
        <f t="shared" si="2"/>
        <v>53</v>
      </c>
      <c r="Z38" s="40">
        <v>53</v>
      </c>
      <c r="AA38" s="40">
        <v>0</v>
      </c>
      <c r="AB38" s="40">
        <v>0</v>
      </c>
      <c r="AC38" s="40">
        <v>0</v>
      </c>
      <c r="AD38" s="40">
        <v>0</v>
      </c>
      <c r="AE38" s="40">
        <v>0</v>
      </c>
      <c r="AF38" s="79">
        <f t="shared" si="3"/>
        <v>0</v>
      </c>
      <c r="AG38" s="40">
        <v>0</v>
      </c>
      <c r="AH38" s="79">
        <f t="shared" si="4"/>
        <v>11</v>
      </c>
      <c r="AI38" s="79">
        <f t="shared" si="5"/>
        <v>13</v>
      </c>
      <c r="AJ38" s="79">
        <f t="shared" si="6"/>
        <v>13</v>
      </c>
      <c r="AK38" s="79">
        <f t="shared" si="7"/>
        <v>5</v>
      </c>
      <c r="AL38" s="79">
        <f t="shared" si="8"/>
        <v>11</v>
      </c>
      <c r="AM38" s="79">
        <f t="shared" si="9"/>
        <v>53</v>
      </c>
      <c r="AN38" s="40">
        <v>11</v>
      </c>
      <c r="AO38" s="40">
        <v>13</v>
      </c>
      <c r="AP38" s="40">
        <v>13</v>
      </c>
      <c r="AQ38" s="40">
        <v>5</v>
      </c>
      <c r="AR38" s="40">
        <v>11</v>
      </c>
      <c r="AS38" s="79">
        <f t="shared" si="10"/>
        <v>53</v>
      </c>
    </row>
    <row r="39" spans="1:45" ht="23.1" customHeight="1">
      <c r="A39" s="79" t="s">
        <v>81</v>
      </c>
      <c r="B39" s="79" t="s">
        <v>25</v>
      </c>
      <c r="C39" s="79" t="s">
        <v>26</v>
      </c>
      <c r="D39" s="79" t="s">
        <v>27</v>
      </c>
      <c r="E39" s="40" t="s">
        <v>28</v>
      </c>
      <c r="F39" s="79" t="s">
        <v>29</v>
      </c>
      <c r="G39" s="79" t="s">
        <v>82</v>
      </c>
      <c r="H39" s="79" t="s">
        <v>83</v>
      </c>
      <c r="I39" s="40" t="s">
        <v>32</v>
      </c>
      <c r="J39" s="41">
        <v>43108</v>
      </c>
      <c r="K39" s="79">
        <v>1</v>
      </c>
      <c r="L39" s="79">
        <v>8</v>
      </c>
      <c r="M39" s="40">
        <v>2018</v>
      </c>
      <c r="N39" s="39">
        <f t="shared" si="0"/>
        <v>43313</v>
      </c>
      <c r="O39" s="41">
        <v>43412</v>
      </c>
      <c r="P39" s="79">
        <v>11</v>
      </c>
      <c r="Q39" s="79">
        <v>8</v>
      </c>
      <c r="R39" s="79">
        <v>2018</v>
      </c>
      <c r="S39" s="39">
        <f t="shared" si="1"/>
        <v>43323</v>
      </c>
      <c r="T39" s="79">
        <v>6</v>
      </c>
      <c r="U39" s="79">
        <v>17</v>
      </c>
      <c r="V39" s="79">
        <v>18</v>
      </c>
      <c r="W39" s="79">
        <v>20</v>
      </c>
      <c r="X39" s="79">
        <v>20</v>
      </c>
      <c r="Y39" s="79">
        <f t="shared" si="2"/>
        <v>81</v>
      </c>
      <c r="Z39" s="79">
        <v>29</v>
      </c>
      <c r="AA39" s="79">
        <v>5</v>
      </c>
      <c r="AB39" s="79">
        <v>4</v>
      </c>
      <c r="AC39" s="79">
        <v>2</v>
      </c>
      <c r="AD39" s="79">
        <v>4</v>
      </c>
      <c r="AE39" s="79">
        <v>4</v>
      </c>
      <c r="AF39" s="79">
        <f t="shared" si="3"/>
        <v>19</v>
      </c>
      <c r="AG39" s="79">
        <v>6</v>
      </c>
      <c r="AH39" s="79">
        <f t="shared" si="4"/>
        <v>11</v>
      </c>
      <c r="AI39" s="79">
        <f t="shared" si="5"/>
        <v>21</v>
      </c>
      <c r="AJ39" s="79">
        <f t="shared" si="6"/>
        <v>20</v>
      </c>
      <c r="AK39" s="79">
        <f t="shared" si="7"/>
        <v>24</v>
      </c>
      <c r="AL39" s="79">
        <f t="shared" si="8"/>
        <v>24</v>
      </c>
      <c r="AM39" s="79">
        <f t="shared" si="9"/>
        <v>100</v>
      </c>
      <c r="AN39" s="79">
        <v>2</v>
      </c>
      <c r="AO39" s="79">
        <v>6</v>
      </c>
      <c r="AP39" s="79">
        <v>6</v>
      </c>
      <c r="AQ39" s="79">
        <v>11</v>
      </c>
      <c r="AR39" s="79">
        <v>10</v>
      </c>
      <c r="AS39" s="79">
        <f t="shared" si="10"/>
        <v>35</v>
      </c>
    </row>
    <row r="40" spans="1:45" ht="23.1" customHeight="1">
      <c r="A40" s="79" t="s">
        <v>81</v>
      </c>
      <c r="B40" s="79" t="s">
        <v>55</v>
      </c>
      <c r="C40" s="79" t="s">
        <v>26</v>
      </c>
      <c r="D40" s="79" t="s">
        <v>27</v>
      </c>
      <c r="E40" s="40" t="s">
        <v>28</v>
      </c>
      <c r="F40" s="79" t="s">
        <v>29</v>
      </c>
      <c r="G40" s="79" t="s">
        <v>82</v>
      </c>
      <c r="H40" s="79" t="s">
        <v>83</v>
      </c>
      <c r="I40" s="40" t="s">
        <v>32</v>
      </c>
      <c r="J40" s="41">
        <v>43108</v>
      </c>
      <c r="K40" s="79">
        <v>1</v>
      </c>
      <c r="L40" s="79">
        <v>8</v>
      </c>
      <c r="M40" s="40">
        <v>2018</v>
      </c>
      <c r="N40" s="39">
        <f t="shared" si="0"/>
        <v>43313</v>
      </c>
      <c r="O40" s="41">
        <v>43412</v>
      </c>
      <c r="P40" s="79">
        <v>11</v>
      </c>
      <c r="Q40" s="79">
        <v>8</v>
      </c>
      <c r="R40" s="79">
        <v>2018</v>
      </c>
      <c r="S40" s="39">
        <f t="shared" si="1"/>
        <v>43323</v>
      </c>
      <c r="T40" s="79">
        <v>5</v>
      </c>
      <c r="U40" s="79">
        <v>14</v>
      </c>
      <c r="V40" s="79">
        <v>13</v>
      </c>
      <c r="W40" s="79">
        <v>16</v>
      </c>
      <c r="X40" s="79">
        <v>15</v>
      </c>
      <c r="Y40" s="79">
        <f t="shared" si="2"/>
        <v>63</v>
      </c>
      <c r="Z40" s="79">
        <v>21</v>
      </c>
      <c r="AA40" s="79">
        <v>10</v>
      </c>
      <c r="AB40" s="79">
        <v>11</v>
      </c>
      <c r="AC40" s="79">
        <v>19</v>
      </c>
      <c r="AD40" s="79">
        <v>26</v>
      </c>
      <c r="AE40" s="79">
        <v>25</v>
      </c>
      <c r="AF40" s="79">
        <f t="shared" si="3"/>
        <v>91</v>
      </c>
      <c r="AG40" s="79">
        <v>12</v>
      </c>
      <c r="AH40" s="79">
        <f t="shared" si="4"/>
        <v>15</v>
      </c>
      <c r="AI40" s="79">
        <f t="shared" si="5"/>
        <v>25</v>
      </c>
      <c r="AJ40" s="79">
        <f t="shared" si="6"/>
        <v>32</v>
      </c>
      <c r="AK40" s="79">
        <f t="shared" si="7"/>
        <v>42</v>
      </c>
      <c r="AL40" s="79">
        <f t="shared" si="8"/>
        <v>40</v>
      </c>
      <c r="AM40" s="79">
        <f t="shared" si="9"/>
        <v>154</v>
      </c>
      <c r="AN40" s="79">
        <v>4</v>
      </c>
      <c r="AO40" s="79">
        <v>6</v>
      </c>
      <c r="AP40" s="79">
        <v>7</v>
      </c>
      <c r="AQ40" s="79">
        <v>6</v>
      </c>
      <c r="AR40" s="79">
        <v>10</v>
      </c>
      <c r="AS40" s="79">
        <f t="shared" si="10"/>
        <v>33</v>
      </c>
    </row>
    <row r="41" spans="1:45" ht="23.1" customHeight="1">
      <c r="A41" s="79" t="s">
        <v>84</v>
      </c>
      <c r="B41" s="79" t="s">
        <v>25</v>
      </c>
      <c r="C41" s="79" t="s">
        <v>26</v>
      </c>
      <c r="D41" s="79" t="s">
        <v>27</v>
      </c>
      <c r="E41" s="40" t="s">
        <v>28</v>
      </c>
      <c r="F41" s="79" t="s">
        <v>29</v>
      </c>
      <c r="G41" s="79" t="s">
        <v>85</v>
      </c>
      <c r="H41" s="79" t="s">
        <v>83</v>
      </c>
      <c r="I41" s="79" t="s">
        <v>32</v>
      </c>
      <c r="J41" s="79" t="s">
        <v>86</v>
      </c>
      <c r="K41" s="79">
        <v>13</v>
      </c>
      <c r="L41" s="79">
        <v>8</v>
      </c>
      <c r="M41" s="40">
        <v>2018</v>
      </c>
      <c r="N41" s="39">
        <f t="shared" si="0"/>
        <v>43325</v>
      </c>
      <c r="O41" s="79" t="s">
        <v>87</v>
      </c>
      <c r="P41" s="79">
        <v>18</v>
      </c>
      <c r="Q41" s="79">
        <v>8</v>
      </c>
      <c r="R41" s="79">
        <v>2018</v>
      </c>
      <c r="S41" s="39">
        <f t="shared" si="1"/>
        <v>43330</v>
      </c>
      <c r="T41" s="79">
        <v>7</v>
      </c>
      <c r="U41" s="79">
        <v>4</v>
      </c>
      <c r="V41" s="79">
        <v>4</v>
      </c>
      <c r="W41" s="79">
        <v>8</v>
      </c>
      <c r="X41" s="79">
        <v>5</v>
      </c>
      <c r="Y41" s="79">
        <f t="shared" si="2"/>
        <v>28</v>
      </c>
      <c r="Z41" s="79">
        <v>28</v>
      </c>
      <c r="AA41" s="79">
        <v>2</v>
      </c>
      <c r="AB41" s="79">
        <v>0</v>
      </c>
      <c r="AC41" s="79">
        <v>2</v>
      </c>
      <c r="AD41" s="79">
        <v>2</v>
      </c>
      <c r="AE41" s="79">
        <v>0</v>
      </c>
      <c r="AF41" s="79">
        <f t="shared" si="3"/>
        <v>6</v>
      </c>
      <c r="AG41" s="79">
        <v>6</v>
      </c>
      <c r="AH41" s="79">
        <f t="shared" si="4"/>
        <v>9</v>
      </c>
      <c r="AI41" s="79">
        <f t="shared" si="5"/>
        <v>4</v>
      </c>
      <c r="AJ41" s="79">
        <f t="shared" si="6"/>
        <v>6</v>
      </c>
      <c r="AK41" s="79">
        <f t="shared" si="7"/>
        <v>10</v>
      </c>
      <c r="AL41" s="79">
        <f t="shared" si="8"/>
        <v>5</v>
      </c>
      <c r="AM41" s="79">
        <f t="shared" si="9"/>
        <v>34</v>
      </c>
      <c r="AN41" s="79">
        <v>9</v>
      </c>
      <c r="AO41" s="79">
        <v>5</v>
      </c>
      <c r="AP41" s="79">
        <v>5</v>
      </c>
      <c r="AQ41" s="79">
        <v>10</v>
      </c>
      <c r="AR41" s="79">
        <v>5</v>
      </c>
      <c r="AS41" s="79">
        <f t="shared" si="10"/>
        <v>34</v>
      </c>
    </row>
    <row r="42" spans="1:45" ht="23.1" customHeight="1">
      <c r="A42" s="79" t="s">
        <v>84</v>
      </c>
      <c r="B42" s="79" t="s">
        <v>55</v>
      </c>
      <c r="C42" s="79" t="s">
        <v>26</v>
      </c>
      <c r="D42" s="79" t="s">
        <v>27</v>
      </c>
      <c r="E42" s="40" t="s">
        <v>28</v>
      </c>
      <c r="F42" s="79" t="s">
        <v>29</v>
      </c>
      <c r="G42" s="79" t="s">
        <v>85</v>
      </c>
      <c r="H42" s="79" t="s">
        <v>83</v>
      </c>
      <c r="I42" s="79" t="s">
        <v>32</v>
      </c>
      <c r="J42" s="79" t="s">
        <v>86</v>
      </c>
      <c r="K42" s="79">
        <v>13</v>
      </c>
      <c r="L42" s="79">
        <v>8</v>
      </c>
      <c r="M42" s="40">
        <v>2018</v>
      </c>
      <c r="N42" s="39">
        <f t="shared" si="0"/>
        <v>43325</v>
      </c>
      <c r="O42" s="79" t="s">
        <v>87</v>
      </c>
      <c r="P42" s="79">
        <v>18</v>
      </c>
      <c r="Q42" s="79">
        <v>8</v>
      </c>
      <c r="R42" s="79">
        <v>2018</v>
      </c>
      <c r="S42" s="39">
        <f t="shared" si="1"/>
        <v>43330</v>
      </c>
      <c r="T42" s="79">
        <v>5</v>
      </c>
      <c r="U42" s="79">
        <v>6</v>
      </c>
      <c r="V42" s="79">
        <v>9</v>
      </c>
      <c r="W42" s="79">
        <v>9</v>
      </c>
      <c r="X42" s="79">
        <v>9</v>
      </c>
      <c r="Y42" s="79">
        <f t="shared" si="2"/>
        <v>38</v>
      </c>
      <c r="Z42" s="79">
        <v>11</v>
      </c>
      <c r="AA42" s="79">
        <v>6</v>
      </c>
      <c r="AB42" s="79">
        <v>10</v>
      </c>
      <c r="AC42" s="79">
        <v>14</v>
      </c>
      <c r="AD42" s="79">
        <v>14</v>
      </c>
      <c r="AE42" s="79">
        <v>17</v>
      </c>
      <c r="AF42" s="79">
        <f t="shared" si="3"/>
        <v>61</v>
      </c>
      <c r="AG42" s="79">
        <v>17</v>
      </c>
      <c r="AH42" s="79">
        <f t="shared" si="4"/>
        <v>11</v>
      </c>
      <c r="AI42" s="79">
        <f t="shared" si="5"/>
        <v>16</v>
      </c>
      <c r="AJ42" s="79">
        <f t="shared" si="6"/>
        <v>23</v>
      </c>
      <c r="AK42" s="79">
        <f t="shared" si="7"/>
        <v>23</v>
      </c>
      <c r="AL42" s="79">
        <f t="shared" si="8"/>
        <v>26</v>
      </c>
      <c r="AM42" s="79">
        <f t="shared" si="9"/>
        <v>99</v>
      </c>
      <c r="AN42" s="79">
        <v>3</v>
      </c>
      <c r="AO42" s="79">
        <v>2</v>
      </c>
      <c r="AP42" s="79">
        <v>7</v>
      </c>
      <c r="AQ42" s="79">
        <v>9</v>
      </c>
      <c r="AR42" s="79">
        <v>7</v>
      </c>
      <c r="AS42" s="79">
        <f t="shared" si="10"/>
        <v>28</v>
      </c>
    </row>
    <row r="43" spans="1:45" ht="23.1" customHeight="1">
      <c r="A43" s="79" t="s">
        <v>88</v>
      </c>
      <c r="B43" s="79" t="s">
        <v>25</v>
      </c>
      <c r="C43" s="79" t="s">
        <v>26</v>
      </c>
      <c r="D43" s="79" t="s">
        <v>27</v>
      </c>
      <c r="E43" s="40" t="s">
        <v>28</v>
      </c>
      <c r="F43" s="79" t="s">
        <v>29</v>
      </c>
      <c r="G43" s="79" t="s">
        <v>85</v>
      </c>
      <c r="H43" s="79" t="s">
        <v>83</v>
      </c>
      <c r="I43" s="79" t="s">
        <v>32</v>
      </c>
      <c r="J43" s="79" t="s">
        <v>89</v>
      </c>
      <c r="K43" s="79">
        <v>20</v>
      </c>
      <c r="L43" s="79">
        <v>8</v>
      </c>
      <c r="M43" s="40">
        <v>2018</v>
      </c>
      <c r="N43" s="39">
        <f t="shared" si="0"/>
        <v>43332</v>
      </c>
      <c r="O43" s="79" t="s">
        <v>90</v>
      </c>
      <c r="P43" s="79">
        <v>25</v>
      </c>
      <c r="Q43" s="79">
        <v>8</v>
      </c>
      <c r="R43" s="79">
        <v>2018</v>
      </c>
      <c r="S43" s="39">
        <f t="shared" si="1"/>
        <v>43337</v>
      </c>
      <c r="T43" s="79">
        <v>6</v>
      </c>
      <c r="U43" s="79">
        <v>5</v>
      </c>
      <c r="V43" s="79">
        <v>4</v>
      </c>
      <c r="W43" s="79">
        <v>5</v>
      </c>
      <c r="X43" s="79">
        <v>7</v>
      </c>
      <c r="Y43" s="79">
        <f t="shared" si="2"/>
        <v>27</v>
      </c>
      <c r="Z43" s="79">
        <v>21</v>
      </c>
      <c r="AA43" s="79">
        <v>3</v>
      </c>
      <c r="AB43" s="79">
        <v>2</v>
      </c>
      <c r="AC43" s="79">
        <v>2</v>
      </c>
      <c r="AD43" s="79">
        <v>2</v>
      </c>
      <c r="AE43" s="79">
        <v>1</v>
      </c>
      <c r="AF43" s="79">
        <f t="shared" si="3"/>
        <v>10</v>
      </c>
      <c r="AG43" s="79">
        <v>7</v>
      </c>
      <c r="AH43" s="79">
        <f t="shared" si="4"/>
        <v>9</v>
      </c>
      <c r="AI43" s="79">
        <f t="shared" si="5"/>
        <v>7</v>
      </c>
      <c r="AJ43" s="79">
        <f t="shared" si="6"/>
        <v>6</v>
      </c>
      <c r="AK43" s="79">
        <f t="shared" si="7"/>
        <v>7</v>
      </c>
      <c r="AL43" s="79">
        <f t="shared" si="8"/>
        <v>8</v>
      </c>
      <c r="AM43" s="79">
        <f t="shared" si="9"/>
        <v>37</v>
      </c>
      <c r="AN43" s="79">
        <v>6</v>
      </c>
      <c r="AO43" s="79">
        <v>8</v>
      </c>
      <c r="AP43" s="79">
        <v>3</v>
      </c>
      <c r="AQ43" s="79">
        <v>8</v>
      </c>
      <c r="AR43" s="79">
        <v>3</v>
      </c>
      <c r="AS43" s="79">
        <f t="shared" si="10"/>
        <v>28</v>
      </c>
    </row>
    <row r="44" spans="1:45" ht="23.1" customHeight="1">
      <c r="A44" s="79" t="s">
        <v>88</v>
      </c>
      <c r="B44" s="79" t="s">
        <v>55</v>
      </c>
      <c r="C44" s="79" t="s">
        <v>26</v>
      </c>
      <c r="D44" s="79" t="s">
        <v>27</v>
      </c>
      <c r="E44" s="40" t="s">
        <v>28</v>
      </c>
      <c r="F44" s="79" t="s">
        <v>29</v>
      </c>
      <c r="G44" s="79" t="s">
        <v>85</v>
      </c>
      <c r="H44" s="79" t="s">
        <v>83</v>
      </c>
      <c r="I44" s="79" t="s">
        <v>32</v>
      </c>
      <c r="J44" s="79" t="s">
        <v>89</v>
      </c>
      <c r="K44" s="79">
        <v>20</v>
      </c>
      <c r="L44" s="79">
        <v>8</v>
      </c>
      <c r="M44" s="40">
        <v>2018</v>
      </c>
      <c r="N44" s="39">
        <f t="shared" si="0"/>
        <v>43332</v>
      </c>
      <c r="O44" s="79" t="s">
        <v>90</v>
      </c>
      <c r="P44" s="79">
        <v>25</v>
      </c>
      <c r="Q44" s="79">
        <v>8</v>
      </c>
      <c r="R44" s="79">
        <v>2018</v>
      </c>
      <c r="S44" s="39">
        <f t="shared" si="1"/>
        <v>43337</v>
      </c>
      <c r="T44" s="79">
        <v>1</v>
      </c>
      <c r="U44" s="79">
        <v>1</v>
      </c>
      <c r="V44" s="79">
        <v>5</v>
      </c>
      <c r="W44" s="79">
        <v>5</v>
      </c>
      <c r="X44" s="79">
        <v>5</v>
      </c>
      <c r="Y44" s="79">
        <f t="shared" si="2"/>
        <v>17</v>
      </c>
      <c r="Z44" s="79">
        <v>4</v>
      </c>
      <c r="AA44" s="79">
        <v>4</v>
      </c>
      <c r="AB44" s="79">
        <v>6</v>
      </c>
      <c r="AC44" s="79">
        <v>5</v>
      </c>
      <c r="AD44" s="79">
        <v>9</v>
      </c>
      <c r="AE44" s="79">
        <v>11</v>
      </c>
      <c r="AF44" s="79">
        <f t="shared" si="3"/>
        <v>35</v>
      </c>
      <c r="AG44" s="79">
        <v>8</v>
      </c>
      <c r="AH44" s="79">
        <f t="shared" si="4"/>
        <v>5</v>
      </c>
      <c r="AI44" s="79">
        <f t="shared" si="5"/>
        <v>7</v>
      </c>
      <c r="AJ44" s="79">
        <f t="shared" si="6"/>
        <v>10</v>
      </c>
      <c r="AK44" s="79">
        <f t="shared" si="7"/>
        <v>14</v>
      </c>
      <c r="AL44" s="79">
        <f t="shared" si="8"/>
        <v>16</v>
      </c>
      <c r="AM44" s="79">
        <f t="shared" si="9"/>
        <v>52</v>
      </c>
      <c r="AN44" s="79">
        <v>2</v>
      </c>
      <c r="AO44" s="79">
        <v>0</v>
      </c>
      <c r="AP44" s="79">
        <v>3</v>
      </c>
      <c r="AQ44" s="79">
        <v>3</v>
      </c>
      <c r="AR44" s="79">
        <v>4</v>
      </c>
      <c r="AS44" s="79">
        <f t="shared" si="10"/>
        <v>12</v>
      </c>
    </row>
    <row r="45" spans="1:45" ht="23.1" customHeight="1">
      <c r="A45" s="79" t="s">
        <v>91</v>
      </c>
      <c r="B45" s="79" t="s">
        <v>25</v>
      </c>
      <c r="C45" s="79" t="s">
        <v>26</v>
      </c>
      <c r="D45" s="79" t="s">
        <v>27</v>
      </c>
      <c r="E45" s="40" t="s">
        <v>28</v>
      </c>
      <c r="F45" s="79" t="s">
        <v>29</v>
      </c>
      <c r="G45" s="79" t="s">
        <v>92</v>
      </c>
      <c r="H45" s="79" t="s">
        <v>83</v>
      </c>
      <c r="I45" s="79" t="s">
        <v>32</v>
      </c>
      <c r="J45" s="79" t="s">
        <v>93</v>
      </c>
      <c r="K45" s="79">
        <v>27</v>
      </c>
      <c r="L45" s="79">
        <v>8</v>
      </c>
      <c r="M45" s="40">
        <v>2018</v>
      </c>
      <c r="N45" s="39">
        <f t="shared" si="0"/>
        <v>43339</v>
      </c>
      <c r="O45" s="79" t="s">
        <v>94</v>
      </c>
      <c r="P45" s="79">
        <v>31</v>
      </c>
      <c r="Q45" s="79">
        <v>8</v>
      </c>
      <c r="R45" s="79">
        <v>2018</v>
      </c>
      <c r="S45" s="39">
        <f t="shared" si="1"/>
        <v>43343</v>
      </c>
      <c r="T45" s="79">
        <v>5</v>
      </c>
      <c r="U45" s="79">
        <v>3</v>
      </c>
      <c r="V45" s="79">
        <v>7</v>
      </c>
      <c r="W45" s="79">
        <v>5</v>
      </c>
      <c r="X45" s="79">
        <v>5</v>
      </c>
      <c r="Y45" s="79">
        <f t="shared" si="2"/>
        <v>25</v>
      </c>
      <c r="Z45" s="79">
        <v>11</v>
      </c>
      <c r="AA45" s="79">
        <v>1</v>
      </c>
      <c r="AB45" s="79">
        <v>8</v>
      </c>
      <c r="AC45" s="79">
        <v>7</v>
      </c>
      <c r="AD45" s="79">
        <v>8</v>
      </c>
      <c r="AE45" s="79">
        <v>10</v>
      </c>
      <c r="AF45" s="79">
        <f t="shared" si="3"/>
        <v>34</v>
      </c>
      <c r="AG45" s="79">
        <v>9</v>
      </c>
      <c r="AH45" s="79">
        <f t="shared" si="4"/>
        <v>6</v>
      </c>
      <c r="AI45" s="79">
        <f t="shared" si="5"/>
        <v>11</v>
      </c>
      <c r="AJ45" s="79">
        <f t="shared" si="6"/>
        <v>14</v>
      </c>
      <c r="AK45" s="79">
        <f t="shared" si="7"/>
        <v>13</v>
      </c>
      <c r="AL45" s="79">
        <f t="shared" si="8"/>
        <v>15</v>
      </c>
      <c r="AM45" s="79">
        <f t="shared" si="9"/>
        <v>59</v>
      </c>
      <c r="AN45" s="79">
        <v>7</v>
      </c>
      <c r="AO45" s="79">
        <v>3</v>
      </c>
      <c r="AP45" s="79">
        <v>4</v>
      </c>
      <c r="AQ45" s="79">
        <v>2</v>
      </c>
      <c r="AR45" s="79">
        <v>4</v>
      </c>
      <c r="AS45" s="79">
        <f t="shared" si="10"/>
        <v>20</v>
      </c>
    </row>
    <row r="46" spans="1:45" ht="23.1" customHeight="1">
      <c r="A46" s="79" t="s">
        <v>91</v>
      </c>
      <c r="B46" s="79" t="s">
        <v>55</v>
      </c>
      <c r="C46" s="79" t="s">
        <v>26</v>
      </c>
      <c r="D46" s="79" t="s">
        <v>27</v>
      </c>
      <c r="E46" s="40" t="s">
        <v>28</v>
      </c>
      <c r="F46" s="79" t="s">
        <v>29</v>
      </c>
      <c r="G46" s="79" t="s">
        <v>92</v>
      </c>
      <c r="H46" s="79" t="s">
        <v>83</v>
      </c>
      <c r="I46" s="79" t="s">
        <v>32</v>
      </c>
      <c r="J46" s="79" t="s">
        <v>93</v>
      </c>
      <c r="K46" s="79">
        <v>27</v>
      </c>
      <c r="L46" s="79">
        <v>8</v>
      </c>
      <c r="M46" s="40">
        <v>2018</v>
      </c>
      <c r="N46" s="39">
        <f t="shared" si="0"/>
        <v>43339</v>
      </c>
      <c r="O46" s="79" t="s">
        <v>94</v>
      </c>
      <c r="P46" s="79">
        <v>31</v>
      </c>
      <c r="Q46" s="79">
        <v>8</v>
      </c>
      <c r="R46" s="79">
        <v>2018</v>
      </c>
      <c r="S46" s="39">
        <f t="shared" si="1"/>
        <v>43343</v>
      </c>
      <c r="T46" s="79">
        <v>4</v>
      </c>
      <c r="U46" s="79">
        <v>6</v>
      </c>
      <c r="V46" s="79">
        <v>4</v>
      </c>
      <c r="W46" s="79">
        <v>7</v>
      </c>
      <c r="X46" s="79">
        <v>7</v>
      </c>
      <c r="Y46" s="79">
        <f t="shared" si="2"/>
        <v>28</v>
      </c>
      <c r="Z46" s="79">
        <v>9</v>
      </c>
      <c r="AA46" s="79">
        <v>6</v>
      </c>
      <c r="AB46" s="79">
        <v>8</v>
      </c>
      <c r="AC46" s="79">
        <v>11</v>
      </c>
      <c r="AD46" s="79">
        <v>10</v>
      </c>
      <c r="AE46" s="79">
        <v>13</v>
      </c>
      <c r="AF46" s="79">
        <f t="shared" si="3"/>
        <v>48</v>
      </c>
      <c r="AG46" s="79">
        <v>11</v>
      </c>
      <c r="AH46" s="79">
        <f t="shared" si="4"/>
        <v>10</v>
      </c>
      <c r="AI46" s="79">
        <f t="shared" si="5"/>
        <v>14</v>
      </c>
      <c r="AJ46" s="79">
        <f t="shared" si="6"/>
        <v>15</v>
      </c>
      <c r="AK46" s="79">
        <f t="shared" si="7"/>
        <v>17</v>
      </c>
      <c r="AL46" s="79">
        <f t="shared" si="8"/>
        <v>20</v>
      </c>
      <c r="AM46" s="79">
        <f t="shared" si="9"/>
        <v>76</v>
      </c>
      <c r="AN46" s="79">
        <v>2</v>
      </c>
      <c r="AO46" s="79">
        <v>3</v>
      </c>
      <c r="AP46" s="79">
        <v>3</v>
      </c>
      <c r="AQ46" s="79">
        <v>5</v>
      </c>
      <c r="AR46" s="79">
        <v>7</v>
      </c>
      <c r="AS46" s="79">
        <f t="shared" si="10"/>
        <v>20</v>
      </c>
    </row>
    <row r="47" spans="1:45" ht="23.1" customHeight="1">
      <c r="A47" s="79" t="s">
        <v>95</v>
      </c>
      <c r="B47" s="79" t="s">
        <v>96</v>
      </c>
      <c r="C47" s="79" t="s">
        <v>26</v>
      </c>
      <c r="D47" s="79" t="s">
        <v>27</v>
      </c>
      <c r="E47" s="40" t="s">
        <v>28</v>
      </c>
      <c r="F47" s="79" t="s">
        <v>29</v>
      </c>
      <c r="G47" s="79" t="s">
        <v>92</v>
      </c>
      <c r="H47" s="79" t="s">
        <v>31</v>
      </c>
      <c r="I47" s="79" t="s">
        <v>32</v>
      </c>
      <c r="J47" s="41">
        <v>43109</v>
      </c>
      <c r="K47" s="79">
        <v>1</v>
      </c>
      <c r="L47" s="79">
        <v>9</v>
      </c>
      <c r="M47" s="79">
        <v>2018</v>
      </c>
      <c r="N47" s="39">
        <f t="shared" si="0"/>
        <v>43344</v>
      </c>
      <c r="O47" s="41">
        <v>43321</v>
      </c>
      <c r="P47" s="79">
        <v>8</v>
      </c>
      <c r="Q47" s="79">
        <v>9</v>
      </c>
      <c r="R47" s="79">
        <v>2018</v>
      </c>
      <c r="S47" s="39">
        <f t="shared" si="1"/>
        <v>43351</v>
      </c>
      <c r="T47" s="79">
        <v>4</v>
      </c>
      <c r="U47" s="79">
        <v>7</v>
      </c>
      <c r="V47" s="79">
        <v>3</v>
      </c>
      <c r="W47" s="79">
        <v>3</v>
      </c>
      <c r="X47" s="79">
        <v>2</v>
      </c>
      <c r="Y47" s="79">
        <f t="shared" si="2"/>
        <v>19</v>
      </c>
      <c r="Z47" s="79">
        <v>7</v>
      </c>
      <c r="AA47" s="79">
        <v>3</v>
      </c>
      <c r="AB47" s="79">
        <v>0</v>
      </c>
      <c r="AC47" s="79">
        <v>7</v>
      </c>
      <c r="AD47" s="79">
        <v>1</v>
      </c>
      <c r="AE47" s="79">
        <v>2</v>
      </c>
      <c r="AF47" s="79">
        <f t="shared" si="3"/>
        <v>13</v>
      </c>
      <c r="AG47" s="79">
        <v>6</v>
      </c>
      <c r="AH47" s="79">
        <f t="shared" si="4"/>
        <v>7</v>
      </c>
      <c r="AI47" s="79">
        <f t="shared" si="5"/>
        <v>7</v>
      </c>
      <c r="AJ47" s="79">
        <f t="shared" si="6"/>
        <v>10</v>
      </c>
      <c r="AK47" s="79">
        <f t="shared" si="7"/>
        <v>4</v>
      </c>
      <c r="AL47" s="79">
        <f t="shared" si="8"/>
        <v>4</v>
      </c>
      <c r="AM47" s="79">
        <f t="shared" si="9"/>
        <v>32</v>
      </c>
      <c r="AN47" s="79">
        <v>3</v>
      </c>
      <c r="AO47" s="79">
        <v>3</v>
      </c>
      <c r="AP47" s="79">
        <v>2</v>
      </c>
      <c r="AQ47" s="79">
        <v>3</v>
      </c>
      <c r="AR47" s="79">
        <v>2</v>
      </c>
      <c r="AS47" s="79">
        <f t="shared" si="10"/>
        <v>13</v>
      </c>
    </row>
    <row r="48" spans="1:45" ht="23.1" customHeight="1">
      <c r="A48" s="79" t="s">
        <v>95</v>
      </c>
      <c r="B48" s="79" t="s">
        <v>55</v>
      </c>
      <c r="C48" s="79" t="s">
        <v>26</v>
      </c>
      <c r="D48" s="79" t="s">
        <v>27</v>
      </c>
      <c r="E48" s="40" t="s">
        <v>28</v>
      </c>
      <c r="F48" s="79" t="s">
        <v>29</v>
      </c>
      <c r="G48" s="79" t="s">
        <v>92</v>
      </c>
      <c r="H48" s="79" t="s">
        <v>31</v>
      </c>
      <c r="I48" s="79" t="s">
        <v>32</v>
      </c>
      <c r="J48" s="41">
        <v>43109</v>
      </c>
      <c r="K48" s="79">
        <v>1</v>
      </c>
      <c r="L48" s="79">
        <v>9</v>
      </c>
      <c r="M48" s="79">
        <v>2018</v>
      </c>
      <c r="N48" s="39">
        <f t="shared" ref="N48:N49" si="11">DATE(M48,L48,K48)</f>
        <v>43344</v>
      </c>
      <c r="O48" s="41">
        <v>43321</v>
      </c>
      <c r="P48" s="79">
        <v>8</v>
      </c>
      <c r="Q48" s="79">
        <v>9</v>
      </c>
      <c r="R48" s="79">
        <v>2018</v>
      </c>
      <c r="S48" s="39">
        <f t="shared" si="1"/>
        <v>43351</v>
      </c>
      <c r="T48" s="79">
        <v>3</v>
      </c>
      <c r="U48" s="79">
        <v>6</v>
      </c>
      <c r="V48" s="79">
        <v>8</v>
      </c>
      <c r="W48" s="79">
        <v>5</v>
      </c>
      <c r="X48" s="79">
        <v>7</v>
      </c>
      <c r="Y48" s="79">
        <f t="shared" si="2"/>
        <v>29</v>
      </c>
      <c r="Z48" s="79">
        <v>4</v>
      </c>
      <c r="AA48" s="79">
        <v>5</v>
      </c>
      <c r="AB48" s="79">
        <v>12</v>
      </c>
      <c r="AC48" s="79">
        <v>14</v>
      </c>
      <c r="AD48" s="79">
        <v>19</v>
      </c>
      <c r="AE48" s="79">
        <v>15</v>
      </c>
      <c r="AF48" s="79">
        <f t="shared" si="3"/>
        <v>65</v>
      </c>
      <c r="AG48" s="79">
        <v>17</v>
      </c>
      <c r="AH48" s="79">
        <f t="shared" si="4"/>
        <v>8</v>
      </c>
      <c r="AI48" s="79">
        <f t="shared" si="5"/>
        <v>18</v>
      </c>
      <c r="AJ48" s="79">
        <f t="shared" si="6"/>
        <v>22</v>
      </c>
      <c r="AK48" s="79">
        <f t="shared" si="7"/>
        <v>24</v>
      </c>
      <c r="AL48" s="79">
        <f t="shared" si="8"/>
        <v>22</v>
      </c>
      <c r="AM48" s="79">
        <f t="shared" si="9"/>
        <v>94</v>
      </c>
      <c r="AN48" s="79">
        <v>1</v>
      </c>
      <c r="AO48" s="79">
        <v>4</v>
      </c>
      <c r="AP48" s="79">
        <v>7</v>
      </c>
      <c r="AQ48" s="79">
        <v>4</v>
      </c>
      <c r="AR48" s="79">
        <v>5</v>
      </c>
      <c r="AS48" s="79">
        <f t="shared" si="10"/>
        <v>21</v>
      </c>
    </row>
    <row r="49" spans="1:45" ht="23.1" customHeight="1">
      <c r="A49" s="79" t="s">
        <v>97</v>
      </c>
      <c r="B49" s="79" t="s">
        <v>96</v>
      </c>
      <c r="C49" s="79" t="s">
        <v>26</v>
      </c>
      <c r="D49" s="79" t="s">
        <v>27</v>
      </c>
      <c r="E49" s="40" t="s">
        <v>28</v>
      </c>
      <c r="F49" s="79" t="s">
        <v>29</v>
      </c>
      <c r="G49" s="79" t="s">
        <v>92</v>
      </c>
      <c r="H49" s="79" t="s">
        <v>31</v>
      </c>
      <c r="I49" s="79" t="s">
        <v>32</v>
      </c>
      <c r="J49" s="41">
        <v>43382</v>
      </c>
      <c r="K49" s="79">
        <v>10</v>
      </c>
      <c r="L49" s="79">
        <v>9</v>
      </c>
      <c r="M49" s="79">
        <v>2018</v>
      </c>
      <c r="N49" s="39">
        <f t="shared" si="11"/>
        <v>43353</v>
      </c>
      <c r="O49" s="79" t="s">
        <v>98</v>
      </c>
      <c r="P49" s="79">
        <v>15</v>
      </c>
      <c r="Q49" s="79">
        <v>9</v>
      </c>
      <c r="R49" s="79">
        <v>2018</v>
      </c>
      <c r="S49" s="39">
        <f t="shared" si="1"/>
        <v>43358</v>
      </c>
      <c r="T49" s="79">
        <v>7</v>
      </c>
      <c r="U49" s="79">
        <v>9</v>
      </c>
      <c r="V49" s="79">
        <v>10</v>
      </c>
      <c r="W49" s="79">
        <v>14</v>
      </c>
      <c r="X49" s="79">
        <v>11</v>
      </c>
      <c r="Y49" s="79">
        <f t="shared" si="2"/>
        <v>51</v>
      </c>
      <c r="Z49" s="79">
        <v>15</v>
      </c>
      <c r="AA49" s="79">
        <v>4</v>
      </c>
      <c r="AB49" s="79">
        <v>11</v>
      </c>
      <c r="AC49" s="79">
        <v>12</v>
      </c>
      <c r="AD49" s="79">
        <v>9</v>
      </c>
      <c r="AE49" s="79">
        <v>12</v>
      </c>
      <c r="AF49" s="79">
        <f t="shared" si="3"/>
        <v>48</v>
      </c>
      <c r="AG49" s="79">
        <v>10</v>
      </c>
      <c r="AH49" s="79">
        <f t="shared" si="4"/>
        <v>11</v>
      </c>
      <c r="AI49" s="79">
        <f t="shared" si="5"/>
        <v>20</v>
      </c>
      <c r="AJ49" s="79">
        <f t="shared" si="6"/>
        <v>22</v>
      </c>
      <c r="AK49" s="79">
        <f t="shared" si="7"/>
        <v>23</v>
      </c>
      <c r="AL49" s="79">
        <f t="shared" si="8"/>
        <v>23</v>
      </c>
      <c r="AM49" s="79">
        <f t="shared" si="9"/>
        <v>99</v>
      </c>
      <c r="AN49" s="79">
        <v>11</v>
      </c>
      <c r="AO49" s="79">
        <v>3</v>
      </c>
      <c r="AP49" s="79">
        <v>1</v>
      </c>
      <c r="AQ49" s="79">
        <v>7</v>
      </c>
      <c r="AR49" s="79">
        <v>3</v>
      </c>
      <c r="AS49" s="79">
        <f t="shared" si="10"/>
        <v>25</v>
      </c>
    </row>
    <row r="50" spans="1:45" ht="23.1" customHeight="1">
      <c r="A50" s="79" t="s">
        <v>97</v>
      </c>
      <c r="B50" s="79" t="s">
        <v>55</v>
      </c>
      <c r="C50" s="79" t="s">
        <v>26</v>
      </c>
      <c r="D50" s="79" t="s">
        <v>27</v>
      </c>
      <c r="E50" s="40" t="s">
        <v>28</v>
      </c>
      <c r="F50" s="79" t="s">
        <v>29</v>
      </c>
      <c r="G50" s="79" t="s">
        <v>92</v>
      </c>
      <c r="H50" s="79" t="s">
        <v>31</v>
      </c>
      <c r="I50" s="79" t="s">
        <v>32</v>
      </c>
      <c r="J50" s="41">
        <v>43382</v>
      </c>
      <c r="K50" s="79">
        <v>10</v>
      </c>
      <c r="L50" s="79">
        <v>9</v>
      </c>
      <c r="M50" s="79">
        <v>2018</v>
      </c>
      <c r="N50" s="39">
        <f t="shared" ref="N50:N61" si="12">DATE(M50,L50,K50)</f>
        <v>43353</v>
      </c>
      <c r="O50" s="79" t="s">
        <v>98</v>
      </c>
      <c r="P50" s="79">
        <v>15</v>
      </c>
      <c r="Q50" s="79">
        <v>9</v>
      </c>
      <c r="R50" s="79">
        <v>2018</v>
      </c>
      <c r="S50" s="39">
        <f t="shared" ref="S50:S51" si="13">DATE(R50,Q50,P50)</f>
        <v>43358</v>
      </c>
      <c r="T50" s="79">
        <v>4</v>
      </c>
      <c r="U50" s="79">
        <v>6</v>
      </c>
      <c r="V50" s="79">
        <v>7</v>
      </c>
      <c r="W50" s="79">
        <v>9</v>
      </c>
      <c r="X50" s="79">
        <v>10</v>
      </c>
      <c r="Y50" s="79">
        <f t="shared" si="2"/>
        <v>36</v>
      </c>
      <c r="Z50" s="79">
        <v>7</v>
      </c>
      <c r="AA50" s="79">
        <v>3</v>
      </c>
      <c r="AB50" s="79">
        <v>10</v>
      </c>
      <c r="AC50" s="79">
        <v>14</v>
      </c>
      <c r="AD50" s="79">
        <v>16</v>
      </c>
      <c r="AE50" s="79">
        <v>16</v>
      </c>
      <c r="AF50" s="79">
        <f t="shared" si="3"/>
        <v>59</v>
      </c>
      <c r="AG50" s="79">
        <v>16</v>
      </c>
      <c r="AH50" s="79">
        <f t="shared" si="4"/>
        <v>7</v>
      </c>
      <c r="AI50" s="79">
        <f t="shared" si="5"/>
        <v>16</v>
      </c>
      <c r="AJ50" s="79">
        <f t="shared" si="6"/>
        <v>21</v>
      </c>
      <c r="AK50" s="79">
        <f t="shared" si="7"/>
        <v>25</v>
      </c>
      <c r="AL50" s="79">
        <f t="shared" si="8"/>
        <v>26</v>
      </c>
      <c r="AM50" s="79">
        <f t="shared" si="9"/>
        <v>95</v>
      </c>
      <c r="AN50" s="79">
        <v>1</v>
      </c>
      <c r="AO50" s="79">
        <v>5</v>
      </c>
      <c r="AP50" s="79">
        <v>4</v>
      </c>
      <c r="AQ50" s="79">
        <v>6</v>
      </c>
      <c r="AR50" s="79">
        <v>7</v>
      </c>
      <c r="AS50" s="79">
        <f t="shared" si="10"/>
        <v>23</v>
      </c>
    </row>
    <row r="51" spans="1:45" ht="23.1" customHeight="1">
      <c r="A51" s="79" t="s">
        <v>99</v>
      </c>
      <c r="B51" s="79" t="s">
        <v>96</v>
      </c>
      <c r="C51" s="79" t="s">
        <v>26</v>
      </c>
      <c r="D51" s="79" t="s">
        <v>27</v>
      </c>
      <c r="E51" s="40" t="s">
        <v>28</v>
      </c>
      <c r="F51" s="79" t="s">
        <v>29</v>
      </c>
      <c r="G51" s="79" t="s">
        <v>92</v>
      </c>
      <c r="H51" s="79" t="s">
        <v>31</v>
      </c>
      <c r="I51" s="79" t="s">
        <v>32</v>
      </c>
      <c r="J51" s="79" t="s">
        <v>100</v>
      </c>
      <c r="K51" s="79">
        <v>17</v>
      </c>
      <c r="L51" s="79">
        <v>9</v>
      </c>
      <c r="M51" s="79">
        <v>2018</v>
      </c>
      <c r="N51" s="39">
        <f t="shared" si="12"/>
        <v>43360</v>
      </c>
      <c r="O51" s="79" t="s">
        <v>101</v>
      </c>
      <c r="P51" s="79">
        <v>22</v>
      </c>
      <c r="Q51" s="79">
        <v>9</v>
      </c>
      <c r="R51" s="79">
        <v>2018</v>
      </c>
      <c r="S51" s="39">
        <f t="shared" si="13"/>
        <v>43365</v>
      </c>
      <c r="T51" s="79">
        <v>3</v>
      </c>
      <c r="U51" s="79">
        <v>10</v>
      </c>
      <c r="V51" s="79">
        <v>14</v>
      </c>
      <c r="W51" s="79">
        <v>9</v>
      </c>
      <c r="X51" s="79">
        <v>11</v>
      </c>
      <c r="Y51" s="79">
        <f t="shared" si="2"/>
        <v>47</v>
      </c>
      <c r="Z51" s="79">
        <v>14</v>
      </c>
      <c r="AA51" s="79">
        <v>2</v>
      </c>
      <c r="AB51" s="79">
        <v>10</v>
      </c>
      <c r="AC51" s="79">
        <v>10</v>
      </c>
      <c r="AD51" s="79">
        <v>12</v>
      </c>
      <c r="AE51" s="79">
        <v>17</v>
      </c>
      <c r="AF51" s="79">
        <f t="shared" si="3"/>
        <v>51</v>
      </c>
      <c r="AG51" s="79">
        <v>12</v>
      </c>
      <c r="AH51" s="79">
        <f t="shared" si="4"/>
        <v>5</v>
      </c>
      <c r="AI51" s="79">
        <f t="shared" si="5"/>
        <v>20</v>
      </c>
      <c r="AJ51" s="79">
        <f t="shared" si="6"/>
        <v>24</v>
      </c>
      <c r="AK51" s="79">
        <f t="shared" si="7"/>
        <v>21</v>
      </c>
      <c r="AL51" s="79">
        <f t="shared" si="8"/>
        <v>28</v>
      </c>
      <c r="AM51" s="79">
        <f t="shared" si="9"/>
        <v>98</v>
      </c>
      <c r="AN51" s="79">
        <v>3</v>
      </c>
      <c r="AO51" s="79">
        <v>4</v>
      </c>
      <c r="AP51" s="79">
        <v>6</v>
      </c>
      <c r="AQ51" s="79">
        <v>5</v>
      </c>
      <c r="AR51" s="79">
        <v>8</v>
      </c>
      <c r="AS51" s="79">
        <f t="shared" si="10"/>
        <v>26</v>
      </c>
    </row>
    <row r="52" spans="1:45" ht="23.1" customHeight="1">
      <c r="A52" s="79" t="s">
        <v>102</v>
      </c>
      <c r="B52" s="79" t="s">
        <v>55</v>
      </c>
      <c r="C52" s="79" t="s">
        <v>26</v>
      </c>
      <c r="D52" s="79" t="s">
        <v>27</v>
      </c>
      <c r="E52" s="40" t="s">
        <v>28</v>
      </c>
      <c r="F52" s="79" t="s">
        <v>29</v>
      </c>
      <c r="G52" s="79" t="s">
        <v>92</v>
      </c>
      <c r="H52" s="79" t="s">
        <v>31</v>
      </c>
      <c r="I52" s="79" t="s">
        <v>32</v>
      </c>
      <c r="J52" s="79" t="s">
        <v>100</v>
      </c>
      <c r="K52" s="79">
        <v>17</v>
      </c>
      <c r="L52" s="79">
        <v>9</v>
      </c>
      <c r="M52" s="79">
        <v>2018</v>
      </c>
      <c r="N52" s="39">
        <f t="shared" ref="N52:N54" si="14">DATE(M52,L52,K52)</f>
        <v>43360</v>
      </c>
      <c r="O52" s="79" t="s">
        <v>101</v>
      </c>
      <c r="P52" s="79">
        <v>22</v>
      </c>
      <c r="Q52" s="79">
        <v>9</v>
      </c>
      <c r="R52" s="79">
        <v>2018</v>
      </c>
      <c r="S52" s="39">
        <f t="shared" ref="S52:S61" si="15">DATE(R52,Q52,P52)</f>
        <v>43365</v>
      </c>
      <c r="T52" s="79">
        <v>6</v>
      </c>
      <c r="U52" s="79">
        <v>7</v>
      </c>
      <c r="V52" s="79">
        <v>6</v>
      </c>
      <c r="W52" s="79">
        <v>8</v>
      </c>
      <c r="X52" s="79">
        <v>11</v>
      </c>
      <c r="Y52" s="79">
        <f t="shared" si="2"/>
        <v>38</v>
      </c>
      <c r="Z52" s="79">
        <v>7</v>
      </c>
      <c r="AA52" s="79">
        <v>1</v>
      </c>
      <c r="AB52" s="79">
        <v>16</v>
      </c>
      <c r="AC52" s="79">
        <v>15</v>
      </c>
      <c r="AD52" s="79">
        <v>14</v>
      </c>
      <c r="AE52" s="79">
        <v>16</v>
      </c>
      <c r="AF52" s="79">
        <f t="shared" si="3"/>
        <v>62</v>
      </c>
      <c r="AG52" s="79">
        <v>16</v>
      </c>
      <c r="AH52" s="79">
        <f t="shared" si="4"/>
        <v>7</v>
      </c>
      <c r="AI52" s="79">
        <f t="shared" si="5"/>
        <v>23</v>
      </c>
      <c r="AJ52" s="79">
        <f t="shared" si="6"/>
        <v>21</v>
      </c>
      <c r="AK52" s="79">
        <f t="shared" si="7"/>
        <v>22</v>
      </c>
      <c r="AL52" s="79">
        <f t="shared" si="8"/>
        <v>27</v>
      </c>
      <c r="AM52" s="79">
        <f t="shared" si="9"/>
        <v>100</v>
      </c>
      <c r="AN52" s="79">
        <v>1</v>
      </c>
      <c r="AO52" s="79">
        <v>6</v>
      </c>
      <c r="AP52" s="79">
        <v>5</v>
      </c>
      <c r="AQ52" s="79">
        <v>4</v>
      </c>
      <c r="AR52" s="79">
        <v>7</v>
      </c>
      <c r="AS52" s="79">
        <f t="shared" si="10"/>
        <v>23</v>
      </c>
    </row>
    <row r="53" spans="1:45" ht="21.6" customHeight="1">
      <c r="A53" s="79" t="s">
        <v>103</v>
      </c>
      <c r="B53" s="79" t="s">
        <v>104</v>
      </c>
      <c r="C53" s="79" t="s">
        <v>26</v>
      </c>
      <c r="D53" s="79" t="s">
        <v>27</v>
      </c>
      <c r="E53" s="40" t="s">
        <v>28</v>
      </c>
      <c r="F53" s="79" t="s">
        <v>29</v>
      </c>
      <c r="G53" s="79" t="s">
        <v>92</v>
      </c>
      <c r="H53" s="79" t="s">
        <v>31</v>
      </c>
      <c r="I53" s="79" t="s">
        <v>32</v>
      </c>
      <c r="J53" s="41">
        <v>43367</v>
      </c>
      <c r="K53" s="79">
        <v>24</v>
      </c>
      <c r="L53" s="79">
        <v>9</v>
      </c>
      <c r="M53" s="79">
        <v>2018</v>
      </c>
      <c r="N53" s="39">
        <f t="shared" si="14"/>
        <v>43367</v>
      </c>
      <c r="O53" s="41">
        <v>43372</v>
      </c>
      <c r="P53" s="79">
        <v>29</v>
      </c>
      <c r="Q53" s="79">
        <v>9</v>
      </c>
      <c r="R53" s="79">
        <v>2018</v>
      </c>
      <c r="S53" s="39">
        <f t="shared" si="15"/>
        <v>43372</v>
      </c>
      <c r="T53" s="79">
        <v>7</v>
      </c>
      <c r="U53" s="79">
        <v>10</v>
      </c>
      <c r="V53" s="79">
        <v>9</v>
      </c>
      <c r="W53" s="79">
        <v>14</v>
      </c>
      <c r="X53" s="79">
        <v>9</v>
      </c>
      <c r="Y53" s="79">
        <f t="shared" si="2"/>
        <v>49</v>
      </c>
      <c r="Z53" s="79">
        <v>12</v>
      </c>
      <c r="AA53" s="79">
        <v>12</v>
      </c>
      <c r="AB53" s="79">
        <v>7</v>
      </c>
      <c r="AC53" s="79">
        <v>8</v>
      </c>
      <c r="AD53" s="79">
        <v>12</v>
      </c>
      <c r="AE53" s="79">
        <v>14</v>
      </c>
      <c r="AF53" s="79">
        <f t="shared" si="3"/>
        <v>53</v>
      </c>
      <c r="AG53" s="79">
        <v>29</v>
      </c>
      <c r="AH53" s="79">
        <f t="shared" ref="AH53:AH60" si="16">T53+AA53</f>
        <v>19</v>
      </c>
      <c r="AI53" s="79">
        <f t="shared" ref="AI53:AI60" si="17">U53+AB53</f>
        <v>17</v>
      </c>
      <c r="AJ53" s="79">
        <f t="shared" ref="AJ53:AJ60" si="18">V53+AC53</f>
        <v>17</v>
      </c>
      <c r="AK53" s="79">
        <f t="shared" ref="AK53:AK60" si="19">W53+AD53</f>
        <v>26</v>
      </c>
      <c r="AL53" s="79">
        <f t="shared" ref="AL53:AL60" si="20">X53+AE53</f>
        <v>23</v>
      </c>
      <c r="AM53" s="79">
        <f t="shared" ref="AM53:AM60" si="21">SUM(AH53:AL53)</f>
        <v>102</v>
      </c>
      <c r="AN53" s="79">
        <v>8</v>
      </c>
      <c r="AO53" s="79">
        <v>7</v>
      </c>
      <c r="AP53" s="79">
        <v>3</v>
      </c>
      <c r="AQ53" s="79">
        <v>8</v>
      </c>
      <c r="AR53" s="79">
        <v>15</v>
      </c>
      <c r="AS53" s="79">
        <f t="shared" si="10"/>
        <v>41</v>
      </c>
    </row>
    <row r="54" spans="1:45" ht="22.15" customHeight="1">
      <c r="A54" s="79" t="s">
        <v>105</v>
      </c>
      <c r="B54" s="79" t="s">
        <v>55</v>
      </c>
      <c r="C54" s="79" t="s">
        <v>26</v>
      </c>
      <c r="D54" s="79" t="s">
        <v>27</v>
      </c>
      <c r="E54" s="40" t="s">
        <v>28</v>
      </c>
      <c r="F54" s="79" t="s">
        <v>29</v>
      </c>
      <c r="G54" s="79" t="s">
        <v>92</v>
      </c>
      <c r="H54" s="79" t="s">
        <v>31</v>
      </c>
      <c r="I54" s="79" t="s">
        <v>32</v>
      </c>
      <c r="J54" s="41">
        <v>43367</v>
      </c>
      <c r="K54" s="79">
        <v>24</v>
      </c>
      <c r="L54" s="79">
        <v>9</v>
      </c>
      <c r="M54" s="79">
        <v>2018</v>
      </c>
      <c r="N54" s="39">
        <f t="shared" si="14"/>
        <v>43367</v>
      </c>
      <c r="O54" s="41">
        <v>43372</v>
      </c>
      <c r="P54" s="79">
        <v>29</v>
      </c>
      <c r="Q54" s="79">
        <v>9</v>
      </c>
      <c r="R54" s="79">
        <v>2018</v>
      </c>
      <c r="S54" s="39">
        <f t="shared" si="15"/>
        <v>43372</v>
      </c>
      <c r="T54" s="79">
        <v>3</v>
      </c>
      <c r="U54" s="79">
        <v>11</v>
      </c>
      <c r="V54" s="79">
        <v>12</v>
      </c>
      <c r="W54" s="79">
        <v>12</v>
      </c>
      <c r="X54" s="79">
        <v>8</v>
      </c>
      <c r="Y54" s="79">
        <f t="shared" si="2"/>
        <v>46</v>
      </c>
      <c r="Z54" s="79">
        <v>13</v>
      </c>
      <c r="AA54" s="79">
        <v>1</v>
      </c>
      <c r="AB54" s="79">
        <v>12</v>
      </c>
      <c r="AC54" s="79">
        <v>10</v>
      </c>
      <c r="AD54" s="79">
        <v>14</v>
      </c>
      <c r="AE54" s="79">
        <v>17</v>
      </c>
      <c r="AF54" s="79">
        <f t="shared" si="3"/>
        <v>54</v>
      </c>
      <c r="AG54" s="79">
        <v>22</v>
      </c>
      <c r="AH54" s="79">
        <f t="shared" si="16"/>
        <v>4</v>
      </c>
      <c r="AI54" s="79">
        <f t="shared" si="17"/>
        <v>23</v>
      </c>
      <c r="AJ54" s="79">
        <f t="shared" si="18"/>
        <v>22</v>
      </c>
      <c r="AK54" s="79">
        <f t="shared" si="19"/>
        <v>26</v>
      </c>
      <c r="AL54" s="79">
        <f t="shared" si="20"/>
        <v>25</v>
      </c>
      <c r="AM54" s="79">
        <f t="shared" si="21"/>
        <v>100</v>
      </c>
      <c r="AN54" s="79">
        <v>0</v>
      </c>
      <c r="AO54" s="79">
        <v>6</v>
      </c>
      <c r="AP54" s="79">
        <v>12</v>
      </c>
      <c r="AQ54" s="79">
        <v>10</v>
      </c>
      <c r="AR54" s="79">
        <v>7</v>
      </c>
      <c r="AS54" s="79">
        <f t="shared" si="10"/>
        <v>35</v>
      </c>
    </row>
    <row r="55" spans="1:45" ht="30.6" customHeight="1">
      <c r="A55" s="79" t="s">
        <v>106</v>
      </c>
      <c r="B55" s="79" t="s">
        <v>96</v>
      </c>
      <c r="C55" s="79" t="s">
        <v>26</v>
      </c>
      <c r="D55" s="79" t="s">
        <v>27</v>
      </c>
      <c r="E55" s="40" t="s">
        <v>28</v>
      </c>
      <c r="F55" s="79" t="s">
        <v>29</v>
      </c>
      <c r="G55" s="79" t="s">
        <v>30</v>
      </c>
      <c r="H55" s="79" t="s">
        <v>31</v>
      </c>
      <c r="I55" s="79" t="s">
        <v>32</v>
      </c>
      <c r="J55" s="41">
        <v>43110</v>
      </c>
      <c r="K55" s="79">
        <v>1</v>
      </c>
      <c r="L55" s="79">
        <v>10</v>
      </c>
      <c r="M55" s="79">
        <v>2018</v>
      </c>
      <c r="N55" s="39">
        <f t="shared" si="12"/>
        <v>43374</v>
      </c>
      <c r="O55" s="41">
        <v>43261</v>
      </c>
      <c r="P55" s="79">
        <v>6</v>
      </c>
      <c r="Q55" s="79">
        <v>10</v>
      </c>
      <c r="R55" s="79">
        <v>2018</v>
      </c>
      <c r="S55" s="39">
        <f t="shared" si="15"/>
        <v>43379</v>
      </c>
      <c r="T55" s="79">
        <v>7</v>
      </c>
      <c r="U55" s="79">
        <v>9</v>
      </c>
      <c r="V55" s="79">
        <v>10</v>
      </c>
      <c r="W55" s="79">
        <v>10</v>
      </c>
      <c r="X55" s="79">
        <v>5</v>
      </c>
      <c r="Y55" s="79">
        <f t="shared" si="2"/>
        <v>41</v>
      </c>
      <c r="Z55" s="79">
        <v>8</v>
      </c>
      <c r="AA55" s="79">
        <v>6</v>
      </c>
      <c r="AB55" s="79">
        <v>8</v>
      </c>
      <c r="AC55" s="79">
        <v>8</v>
      </c>
      <c r="AD55" s="79">
        <v>8</v>
      </c>
      <c r="AE55" s="79">
        <v>12</v>
      </c>
      <c r="AF55" s="79">
        <f t="shared" si="3"/>
        <v>42</v>
      </c>
      <c r="AG55" s="79">
        <v>12</v>
      </c>
      <c r="AH55" s="79">
        <f t="shared" si="16"/>
        <v>13</v>
      </c>
      <c r="AI55" s="79">
        <f t="shared" si="17"/>
        <v>17</v>
      </c>
      <c r="AJ55" s="79">
        <f t="shared" si="18"/>
        <v>18</v>
      </c>
      <c r="AK55" s="79">
        <f t="shared" si="19"/>
        <v>18</v>
      </c>
      <c r="AL55" s="79">
        <f t="shared" si="20"/>
        <v>17</v>
      </c>
      <c r="AM55" s="79">
        <f t="shared" si="21"/>
        <v>83</v>
      </c>
      <c r="AN55" s="79">
        <v>3</v>
      </c>
      <c r="AO55" s="79">
        <v>3</v>
      </c>
      <c r="AP55" s="79">
        <v>4</v>
      </c>
      <c r="AQ55" s="79">
        <v>6</v>
      </c>
      <c r="AR55" s="79">
        <v>4</v>
      </c>
      <c r="AS55" s="79">
        <f t="shared" si="10"/>
        <v>20</v>
      </c>
    </row>
    <row r="56" spans="1:45" ht="29.1" customHeight="1">
      <c r="A56" s="79" t="s">
        <v>107</v>
      </c>
      <c r="B56" s="79" t="s">
        <v>55</v>
      </c>
      <c r="C56" s="79" t="s">
        <v>26</v>
      </c>
      <c r="D56" s="79" t="s">
        <v>27</v>
      </c>
      <c r="E56" s="40" t="s">
        <v>28</v>
      </c>
      <c r="F56" s="79" t="s">
        <v>29</v>
      </c>
      <c r="G56" s="79" t="s">
        <v>30</v>
      </c>
      <c r="H56" s="79" t="s">
        <v>31</v>
      </c>
      <c r="I56" s="79" t="s">
        <v>32</v>
      </c>
      <c r="J56" s="41">
        <v>43110</v>
      </c>
      <c r="K56" s="79">
        <v>1</v>
      </c>
      <c r="L56" s="79">
        <v>10</v>
      </c>
      <c r="M56" s="79">
        <v>2018</v>
      </c>
      <c r="N56" s="39">
        <f t="shared" si="12"/>
        <v>43374</v>
      </c>
      <c r="O56" s="41">
        <v>43261</v>
      </c>
      <c r="P56" s="79">
        <v>6</v>
      </c>
      <c r="Q56" s="79">
        <v>10</v>
      </c>
      <c r="R56" s="79">
        <v>2018</v>
      </c>
      <c r="S56" s="39">
        <f t="shared" si="15"/>
        <v>43379</v>
      </c>
      <c r="T56" s="79">
        <v>3</v>
      </c>
      <c r="U56" s="79">
        <v>7</v>
      </c>
      <c r="V56" s="79">
        <v>7</v>
      </c>
      <c r="W56" s="79">
        <v>4</v>
      </c>
      <c r="X56" s="79">
        <v>5</v>
      </c>
      <c r="Y56" s="79">
        <f t="shared" si="2"/>
        <v>26</v>
      </c>
      <c r="Z56" s="79">
        <v>12</v>
      </c>
      <c r="AA56" s="79">
        <v>3</v>
      </c>
      <c r="AB56" s="79">
        <v>14</v>
      </c>
      <c r="AC56" s="79">
        <v>11</v>
      </c>
      <c r="AD56" s="79">
        <v>12</v>
      </c>
      <c r="AE56" s="79">
        <v>14</v>
      </c>
      <c r="AF56" s="79">
        <f t="shared" si="3"/>
        <v>54</v>
      </c>
      <c r="AG56" s="79">
        <v>21</v>
      </c>
      <c r="AH56" s="79">
        <f t="shared" si="16"/>
        <v>6</v>
      </c>
      <c r="AI56" s="79">
        <f t="shared" si="17"/>
        <v>21</v>
      </c>
      <c r="AJ56" s="79">
        <f t="shared" si="18"/>
        <v>18</v>
      </c>
      <c r="AK56" s="79">
        <f t="shared" si="19"/>
        <v>16</v>
      </c>
      <c r="AL56" s="79">
        <f t="shared" si="20"/>
        <v>19</v>
      </c>
      <c r="AM56" s="79">
        <f t="shared" si="21"/>
        <v>80</v>
      </c>
      <c r="AN56" s="79">
        <v>1</v>
      </c>
      <c r="AO56" s="79">
        <v>8</v>
      </c>
      <c r="AP56" s="79">
        <v>9</v>
      </c>
      <c r="AQ56" s="79">
        <v>10</v>
      </c>
      <c r="AR56" s="79">
        <v>5</v>
      </c>
      <c r="AS56" s="79">
        <f t="shared" si="10"/>
        <v>33</v>
      </c>
    </row>
    <row r="57" spans="1:45" ht="26.65" customHeight="1">
      <c r="A57" s="79" t="s">
        <v>108</v>
      </c>
      <c r="B57" s="79" t="s">
        <v>96</v>
      </c>
      <c r="C57" s="79" t="s">
        <v>26</v>
      </c>
      <c r="D57" s="79" t="s">
        <v>27</v>
      </c>
      <c r="E57" s="40" t="s">
        <v>28</v>
      </c>
      <c r="F57" s="79" t="s">
        <v>29</v>
      </c>
      <c r="G57" s="79" t="s">
        <v>92</v>
      </c>
      <c r="H57" s="79" t="s">
        <v>31</v>
      </c>
      <c r="I57" s="79" t="s">
        <v>32</v>
      </c>
      <c r="J57" s="41">
        <v>43381</v>
      </c>
      <c r="K57" s="79">
        <v>8</v>
      </c>
      <c r="L57" s="79">
        <v>10</v>
      </c>
      <c r="M57" s="79">
        <v>2018</v>
      </c>
      <c r="N57" s="39">
        <f t="shared" si="12"/>
        <v>43381</v>
      </c>
      <c r="O57" s="41">
        <v>43386</v>
      </c>
      <c r="P57" s="79">
        <v>13</v>
      </c>
      <c r="Q57" s="79">
        <v>10</v>
      </c>
      <c r="R57" s="79">
        <v>2018</v>
      </c>
      <c r="S57" s="39">
        <f t="shared" si="15"/>
        <v>43386</v>
      </c>
      <c r="T57" s="79">
        <v>11</v>
      </c>
      <c r="U57" s="79">
        <v>11</v>
      </c>
      <c r="V57" s="79">
        <v>13</v>
      </c>
      <c r="W57" s="79">
        <v>14</v>
      </c>
      <c r="X57" s="79">
        <v>16</v>
      </c>
      <c r="Y57" s="79">
        <f t="shared" si="2"/>
        <v>65</v>
      </c>
      <c r="Z57" s="79">
        <v>10</v>
      </c>
      <c r="AA57" s="79">
        <v>9</v>
      </c>
      <c r="AB57" s="79">
        <v>12</v>
      </c>
      <c r="AC57" s="79">
        <v>13</v>
      </c>
      <c r="AD57" s="79">
        <v>9</v>
      </c>
      <c r="AE57" s="79">
        <v>13</v>
      </c>
      <c r="AF57" s="79">
        <f t="shared" si="3"/>
        <v>56</v>
      </c>
      <c r="AG57" s="79">
        <v>23</v>
      </c>
      <c r="AH57" s="79">
        <f t="shared" si="16"/>
        <v>20</v>
      </c>
      <c r="AI57" s="79">
        <f t="shared" si="17"/>
        <v>23</v>
      </c>
      <c r="AJ57" s="79">
        <f t="shared" si="18"/>
        <v>26</v>
      </c>
      <c r="AK57" s="79">
        <f t="shared" si="19"/>
        <v>23</v>
      </c>
      <c r="AL57" s="79">
        <f t="shared" si="20"/>
        <v>29</v>
      </c>
      <c r="AM57" s="79">
        <f t="shared" si="21"/>
        <v>121</v>
      </c>
      <c r="AN57" s="79">
        <v>2</v>
      </c>
      <c r="AO57" s="79">
        <v>3</v>
      </c>
      <c r="AP57" s="79">
        <v>1</v>
      </c>
      <c r="AQ57" s="79">
        <v>5</v>
      </c>
      <c r="AR57" s="79">
        <v>22</v>
      </c>
      <c r="AS57" s="79">
        <f t="shared" si="10"/>
        <v>33</v>
      </c>
    </row>
    <row r="58" spans="1:45" ht="25.5" customHeight="1">
      <c r="A58" s="79" t="s">
        <v>108</v>
      </c>
      <c r="B58" s="79" t="s">
        <v>55</v>
      </c>
      <c r="C58" s="79" t="s">
        <v>26</v>
      </c>
      <c r="D58" s="79" t="s">
        <v>27</v>
      </c>
      <c r="E58" s="40" t="s">
        <v>28</v>
      </c>
      <c r="F58" s="79" t="s">
        <v>29</v>
      </c>
      <c r="G58" s="79" t="s">
        <v>30</v>
      </c>
      <c r="H58" s="79" t="s">
        <v>31</v>
      </c>
      <c r="I58" s="79" t="s">
        <v>32</v>
      </c>
      <c r="J58" s="41">
        <v>43381</v>
      </c>
      <c r="K58" s="79">
        <v>8</v>
      </c>
      <c r="L58" s="79">
        <v>10</v>
      </c>
      <c r="M58" s="79">
        <v>2018</v>
      </c>
      <c r="N58" s="39">
        <f t="shared" si="12"/>
        <v>43381</v>
      </c>
      <c r="O58" s="41">
        <v>43386</v>
      </c>
      <c r="P58" s="79">
        <v>13</v>
      </c>
      <c r="Q58" s="79">
        <v>10</v>
      </c>
      <c r="R58" s="79">
        <v>2018</v>
      </c>
      <c r="S58" s="39">
        <f t="shared" si="15"/>
        <v>43386</v>
      </c>
      <c r="T58" s="79">
        <v>3</v>
      </c>
      <c r="U58" s="79">
        <v>1</v>
      </c>
      <c r="V58" s="79">
        <v>6</v>
      </c>
      <c r="W58" s="79">
        <v>6</v>
      </c>
      <c r="X58" s="79">
        <v>2</v>
      </c>
      <c r="Y58" s="79">
        <f t="shared" si="2"/>
        <v>18</v>
      </c>
      <c r="Z58" s="79">
        <v>4</v>
      </c>
      <c r="AA58" s="79">
        <v>1</v>
      </c>
      <c r="AB58" s="79">
        <v>18</v>
      </c>
      <c r="AC58" s="79">
        <v>18</v>
      </c>
      <c r="AD58" s="79">
        <v>20</v>
      </c>
      <c r="AE58" s="79">
        <v>19</v>
      </c>
      <c r="AF58" s="79">
        <f t="shared" si="3"/>
        <v>76</v>
      </c>
      <c r="AG58" s="79">
        <v>34</v>
      </c>
      <c r="AH58" s="79">
        <f t="shared" si="16"/>
        <v>4</v>
      </c>
      <c r="AI58" s="79">
        <f t="shared" si="17"/>
        <v>19</v>
      </c>
      <c r="AJ58" s="79">
        <f t="shared" si="18"/>
        <v>24</v>
      </c>
      <c r="AK58" s="79">
        <f t="shared" si="19"/>
        <v>26</v>
      </c>
      <c r="AL58" s="79">
        <f t="shared" si="20"/>
        <v>21</v>
      </c>
      <c r="AM58" s="79">
        <f t="shared" si="21"/>
        <v>94</v>
      </c>
      <c r="AN58" s="79">
        <v>5</v>
      </c>
      <c r="AO58" s="79">
        <v>5</v>
      </c>
      <c r="AP58" s="79">
        <v>4</v>
      </c>
      <c r="AQ58" s="79">
        <v>9</v>
      </c>
      <c r="AR58" s="79">
        <v>15</v>
      </c>
      <c r="AS58" s="79">
        <f t="shared" si="10"/>
        <v>38</v>
      </c>
    </row>
    <row r="59" spans="1:45" ht="24" customHeight="1">
      <c r="A59" s="79" t="s">
        <v>109</v>
      </c>
      <c r="B59" s="79" t="s">
        <v>96</v>
      </c>
      <c r="C59" s="79" t="s">
        <v>26</v>
      </c>
      <c r="D59" s="79" t="s">
        <v>27</v>
      </c>
      <c r="E59" s="40" t="s">
        <v>28</v>
      </c>
      <c r="F59" s="79" t="s">
        <v>29</v>
      </c>
      <c r="G59" s="79" t="s">
        <v>30</v>
      </c>
      <c r="H59" s="79" t="s">
        <v>31</v>
      </c>
      <c r="I59" s="79" t="s">
        <v>32</v>
      </c>
      <c r="J59" s="41">
        <v>43388</v>
      </c>
      <c r="K59" s="79">
        <v>15</v>
      </c>
      <c r="L59" s="79">
        <v>10</v>
      </c>
      <c r="M59" s="79">
        <v>2018</v>
      </c>
      <c r="N59" s="39">
        <f t="shared" si="12"/>
        <v>43388</v>
      </c>
      <c r="O59" s="41">
        <v>43393</v>
      </c>
      <c r="P59" s="79">
        <v>20</v>
      </c>
      <c r="Q59" s="79">
        <v>10</v>
      </c>
      <c r="R59" s="79">
        <v>2018</v>
      </c>
      <c r="S59" s="39">
        <f t="shared" si="15"/>
        <v>43393</v>
      </c>
      <c r="T59" s="79">
        <v>3</v>
      </c>
      <c r="U59" s="79">
        <v>7</v>
      </c>
      <c r="V59" s="79">
        <v>10</v>
      </c>
      <c r="W59" s="79">
        <v>11</v>
      </c>
      <c r="X59" s="79">
        <v>17</v>
      </c>
      <c r="Y59" s="79">
        <f t="shared" si="2"/>
        <v>48</v>
      </c>
      <c r="Z59" s="79">
        <v>12</v>
      </c>
      <c r="AA59" s="79">
        <v>5</v>
      </c>
      <c r="AB59" s="79">
        <v>9</v>
      </c>
      <c r="AC59" s="79">
        <v>9</v>
      </c>
      <c r="AD59" s="79">
        <v>17</v>
      </c>
      <c r="AE59" s="79">
        <v>23</v>
      </c>
      <c r="AF59" s="79">
        <f t="shared" si="3"/>
        <v>63</v>
      </c>
      <c r="AG59" s="79">
        <v>10</v>
      </c>
      <c r="AH59" s="79">
        <f t="shared" si="16"/>
        <v>8</v>
      </c>
      <c r="AI59" s="79">
        <f t="shared" si="17"/>
        <v>16</v>
      </c>
      <c r="AJ59" s="79">
        <f t="shared" si="18"/>
        <v>19</v>
      </c>
      <c r="AK59" s="79">
        <f t="shared" si="19"/>
        <v>28</v>
      </c>
      <c r="AL59" s="79">
        <f t="shared" si="20"/>
        <v>40</v>
      </c>
      <c r="AM59" s="79">
        <f t="shared" si="21"/>
        <v>111</v>
      </c>
      <c r="AN59" s="79">
        <v>1</v>
      </c>
      <c r="AO59" s="79">
        <v>0</v>
      </c>
      <c r="AP59" s="79">
        <v>2</v>
      </c>
      <c r="AQ59" s="79">
        <v>6</v>
      </c>
      <c r="AR59" s="79">
        <v>13</v>
      </c>
      <c r="AS59" s="79">
        <f t="shared" si="10"/>
        <v>22</v>
      </c>
    </row>
    <row r="60" spans="1:45" ht="24" customHeight="1">
      <c r="A60" s="79" t="s">
        <v>109</v>
      </c>
      <c r="B60" s="79" t="s">
        <v>55</v>
      </c>
      <c r="C60" s="79" t="s">
        <v>26</v>
      </c>
      <c r="D60" s="79" t="s">
        <v>27</v>
      </c>
      <c r="E60" s="40" t="s">
        <v>28</v>
      </c>
      <c r="F60" s="79" t="s">
        <v>29</v>
      </c>
      <c r="G60" s="79" t="s">
        <v>30</v>
      </c>
      <c r="H60" s="79" t="s">
        <v>31</v>
      </c>
      <c r="I60" s="79" t="s">
        <v>32</v>
      </c>
      <c r="J60" s="41">
        <v>43388</v>
      </c>
      <c r="K60" s="79">
        <v>15</v>
      </c>
      <c r="L60" s="79">
        <v>10</v>
      </c>
      <c r="M60" s="79">
        <v>2018</v>
      </c>
      <c r="N60" s="39">
        <f t="shared" si="12"/>
        <v>43388</v>
      </c>
      <c r="O60" s="41">
        <v>43393</v>
      </c>
      <c r="P60" s="79">
        <v>20</v>
      </c>
      <c r="Q60" s="79">
        <v>10</v>
      </c>
      <c r="R60" s="79">
        <v>2018</v>
      </c>
      <c r="S60" s="39">
        <f t="shared" si="15"/>
        <v>43393</v>
      </c>
      <c r="T60" s="79">
        <v>1</v>
      </c>
      <c r="U60" s="79">
        <v>0</v>
      </c>
      <c r="V60" s="79">
        <v>12</v>
      </c>
      <c r="W60" s="79">
        <v>8</v>
      </c>
      <c r="X60" s="79">
        <v>12</v>
      </c>
      <c r="Y60" s="79">
        <f t="shared" si="2"/>
        <v>33</v>
      </c>
      <c r="Z60" s="79">
        <v>12</v>
      </c>
      <c r="AA60" s="79">
        <v>0</v>
      </c>
      <c r="AB60" s="79">
        <v>18</v>
      </c>
      <c r="AC60" s="79">
        <v>12</v>
      </c>
      <c r="AD60" s="79">
        <v>16</v>
      </c>
      <c r="AE60" s="79">
        <v>14</v>
      </c>
      <c r="AF60" s="79">
        <f t="shared" si="3"/>
        <v>60</v>
      </c>
      <c r="AG60" s="79">
        <v>18</v>
      </c>
      <c r="AH60" s="79">
        <f t="shared" si="16"/>
        <v>1</v>
      </c>
      <c r="AI60" s="79">
        <f t="shared" si="17"/>
        <v>18</v>
      </c>
      <c r="AJ60" s="79">
        <f t="shared" si="18"/>
        <v>24</v>
      </c>
      <c r="AK60" s="79">
        <f t="shared" si="19"/>
        <v>24</v>
      </c>
      <c r="AL60" s="79">
        <f t="shared" si="20"/>
        <v>26</v>
      </c>
      <c r="AM60" s="79">
        <f t="shared" si="21"/>
        <v>93</v>
      </c>
      <c r="AN60" s="79">
        <v>1</v>
      </c>
      <c r="AO60" s="79">
        <v>6</v>
      </c>
      <c r="AP60" s="79">
        <v>6</v>
      </c>
      <c r="AQ60" s="79">
        <v>8</v>
      </c>
      <c r="AR60" s="79">
        <v>9</v>
      </c>
      <c r="AS60" s="79">
        <f t="shared" si="10"/>
        <v>30</v>
      </c>
    </row>
    <row r="61" spans="1:45" ht="23.1" customHeight="1">
      <c r="A61" s="79" t="s">
        <v>110</v>
      </c>
      <c r="B61" s="79" t="s">
        <v>96</v>
      </c>
      <c r="C61" s="79" t="s">
        <v>26</v>
      </c>
      <c r="D61" s="79" t="s">
        <v>27</v>
      </c>
      <c r="E61" s="40" t="s">
        <v>28</v>
      </c>
      <c r="F61" s="79" t="s">
        <v>29</v>
      </c>
      <c r="G61" s="79" t="s">
        <v>30</v>
      </c>
      <c r="H61" s="79" t="s">
        <v>31</v>
      </c>
      <c r="I61" s="79" t="s">
        <v>32</v>
      </c>
      <c r="J61" s="41">
        <v>43395</v>
      </c>
      <c r="K61" s="79">
        <v>22</v>
      </c>
      <c r="L61" s="79">
        <v>10</v>
      </c>
      <c r="M61" s="79">
        <v>2018</v>
      </c>
      <c r="N61" s="39">
        <f t="shared" si="12"/>
        <v>43395</v>
      </c>
      <c r="O61" s="41">
        <v>43400</v>
      </c>
      <c r="P61" s="79">
        <v>27</v>
      </c>
      <c r="Q61" s="79">
        <v>10</v>
      </c>
      <c r="R61" s="79">
        <v>2018</v>
      </c>
      <c r="S61" s="39">
        <f t="shared" si="15"/>
        <v>43400</v>
      </c>
      <c r="T61" s="79">
        <v>4</v>
      </c>
      <c r="U61" s="79">
        <v>8</v>
      </c>
      <c r="V61" s="79">
        <v>9</v>
      </c>
      <c r="W61" s="79">
        <v>9</v>
      </c>
      <c r="X61" s="79">
        <v>22</v>
      </c>
      <c r="Y61" s="79">
        <f t="shared" si="2"/>
        <v>52</v>
      </c>
      <c r="Z61" s="79">
        <v>6</v>
      </c>
      <c r="AA61" s="79">
        <v>3</v>
      </c>
      <c r="AB61" s="79">
        <v>10</v>
      </c>
      <c r="AC61" s="79">
        <v>6</v>
      </c>
      <c r="AD61" s="79">
        <v>7</v>
      </c>
      <c r="AE61" s="79">
        <v>22</v>
      </c>
      <c r="AF61" s="79">
        <f t="shared" si="3"/>
        <v>48</v>
      </c>
      <c r="AG61" s="79">
        <v>10</v>
      </c>
      <c r="AH61" s="79">
        <f t="shared" ref="AH61:AH65" si="22">T61+AA61</f>
        <v>7</v>
      </c>
      <c r="AI61" s="79">
        <f t="shared" ref="AI61:AI64" si="23">U61+AB61</f>
        <v>18</v>
      </c>
      <c r="AJ61" s="79">
        <f t="shared" ref="AJ61:AJ64" si="24">V61+AC61</f>
        <v>15</v>
      </c>
      <c r="AK61" s="79">
        <f t="shared" ref="AK61:AK64" si="25">W61+AD61</f>
        <v>16</v>
      </c>
      <c r="AL61" s="79">
        <f t="shared" ref="AL61:AL64" si="26">X61+AE61</f>
        <v>44</v>
      </c>
      <c r="AM61" s="79">
        <f t="shared" ref="AM61:AM64" si="27">SUM(AH61:AL61)</f>
        <v>100</v>
      </c>
      <c r="AN61" s="79">
        <v>0</v>
      </c>
      <c r="AO61" s="79">
        <v>6</v>
      </c>
      <c r="AP61" s="79">
        <v>1</v>
      </c>
      <c r="AQ61" s="79">
        <v>1</v>
      </c>
      <c r="AR61" s="79">
        <v>8</v>
      </c>
      <c r="AS61" s="79">
        <f t="shared" ref="AS61:AS64" si="28">SUM(AN61:AR61)</f>
        <v>16</v>
      </c>
    </row>
    <row r="62" spans="1:45" ht="23.1" customHeight="1">
      <c r="A62" s="79" t="s">
        <v>110</v>
      </c>
      <c r="B62" s="79" t="s">
        <v>55</v>
      </c>
      <c r="C62" s="79" t="s">
        <v>26</v>
      </c>
      <c r="D62" s="79" t="s">
        <v>27</v>
      </c>
      <c r="E62" s="40" t="s">
        <v>28</v>
      </c>
      <c r="F62" s="79" t="s">
        <v>29</v>
      </c>
      <c r="G62" s="79" t="s">
        <v>30</v>
      </c>
      <c r="H62" s="79" t="s">
        <v>31</v>
      </c>
      <c r="I62" s="79" t="s">
        <v>32</v>
      </c>
      <c r="J62" s="41">
        <v>43395</v>
      </c>
      <c r="K62" s="79">
        <v>22</v>
      </c>
      <c r="L62" s="79">
        <v>10</v>
      </c>
      <c r="M62" s="79">
        <v>2018</v>
      </c>
      <c r="N62" s="39">
        <f t="shared" ref="N62:N64" si="29">DATE(M62,L62,K62)</f>
        <v>43395</v>
      </c>
      <c r="O62" s="41">
        <v>43400</v>
      </c>
      <c r="P62" s="79">
        <v>27</v>
      </c>
      <c r="Q62" s="79">
        <v>10</v>
      </c>
      <c r="R62" s="79">
        <v>2018</v>
      </c>
      <c r="S62" s="39">
        <f t="shared" ref="S62:S64" si="30">DATE(R62,Q62,P62)</f>
        <v>43400</v>
      </c>
      <c r="T62" s="79">
        <v>5</v>
      </c>
      <c r="U62" s="79">
        <v>4</v>
      </c>
      <c r="V62" s="79">
        <v>17</v>
      </c>
      <c r="W62" s="79">
        <v>4</v>
      </c>
      <c r="X62" s="79">
        <v>9</v>
      </c>
      <c r="Y62" s="79">
        <f t="shared" si="2"/>
        <v>39</v>
      </c>
      <c r="Z62" s="79">
        <v>8</v>
      </c>
      <c r="AA62" s="79">
        <v>5</v>
      </c>
      <c r="AB62" s="79">
        <v>16</v>
      </c>
      <c r="AC62" s="79">
        <v>7</v>
      </c>
      <c r="AD62" s="79">
        <v>23</v>
      </c>
      <c r="AE62" s="79">
        <v>6</v>
      </c>
      <c r="AF62" s="79">
        <f t="shared" si="3"/>
        <v>57</v>
      </c>
      <c r="AG62" s="79">
        <v>15</v>
      </c>
      <c r="AH62" s="79">
        <f t="shared" si="22"/>
        <v>10</v>
      </c>
      <c r="AI62" s="79">
        <f t="shared" si="23"/>
        <v>20</v>
      </c>
      <c r="AJ62" s="79">
        <f t="shared" si="24"/>
        <v>24</v>
      </c>
      <c r="AK62" s="79">
        <f t="shared" si="25"/>
        <v>27</v>
      </c>
      <c r="AL62" s="79">
        <f t="shared" si="26"/>
        <v>15</v>
      </c>
      <c r="AM62" s="79">
        <f t="shared" si="27"/>
        <v>96</v>
      </c>
      <c r="AN62" s="79">
        <v>4</v>
      </c>
      <c r="AO62" s="79">
        <v>4</v>
      </c>
      <c r="AP62" s="79">
        <v>7</v>
      </c>
      <c r="AQ62" s="79">
        <v>5</v>
      </c>
      <c r="AR62" s="79">
        <v>3</v>
      </c>
      <c r="AS62" s="79">
        <f t="shared" si="28"/>
        <v>23</v>
      </c>
    </row>
    <row r="63" spans="1:45" ht="23.1" customHeight="1">
      <c r="A63" s="79" t="s">
        <v>111</v>
      </c>
      <c r="B63" s="79" t="s">
        <v>96</v>
      </c>
      <c r="C63" s="79" t="s">
        <v>26</v>
      </c>
      <c r="D63" s="79" t="s">
        <v>27</v>
      </c>
      <c r="E63" s="40" t="s">
        <v>28</v>
      </c>
      <c r="F63" s="79" t="s">
        <v>29</v>
      </c>
      <c r="G63" s="79" t="s">
        <v>30</v>
      </c>
      <c r="H63" s="79" t="s">
        <v>31</v>
      </c>
      <c r="I63" s="79" t="s">
        <v>32</v>
      </c>
      <c r="J63" s="41">
        <v>43402</v>
      </c>
      <c r="K63" s="79">
        <v>29</v>
      </c>
      <c r="L63" s="79">
        <v>10</v>
      </c>
      <c r="M63" s="79">
        <v>2018</v>
      </c>
      <c r="N63" s="39">
        <f t="shared" si="29"/>
        <v>43402</v>
      </c>
      <c r="O63" s="41">
        <v>43403</v>
      </c>
      <c r="P63" s="79">
        <v>30</v>
      </c>
      <c r="Q63" s="79">
        <v>10</v>
      </c>
      <c r="R63" s="79">
        <v>2018</v>
      </c>
      <c r="S63" s="39">
        <f t="shared" si="30"/>
        <v>43403</v>
      </c>
      <c r="T63" s="79">
        <v>1</v>
      </c>
      <c r="U63" s="79">
        <v>3</v>
      </c>
      <c r="V63" s="79">
        <v>5</v>
      </c>
      <c r="W63" s="79">
        <v>3</v>
      </c>
      <c r="X63" s="79">
        <v>5</v>
      </c>
      <c r="Y63" s="79">
        <f t="shared" si="2"/>
        <v>17</v>
      </c>
      <c r="Z63" s="79">
        <v>2</v>
      </c>
      <c r="AA63" s="79">
        <v>0</v>
      </c>
      <c r="AB63" s="79">
        <v>4</v>
      </c>
      <c r="AC63" s="79">
        <v>3</v>
      </c>
      <c r="AD63" s="79">
        <v>6</v>
      </c>
      <c r="AE63" s="79">
        <v>10</v>
      </c>
      <c r="AF63" s="79">
        <f t="shared" si="3"/>
        <v>23</v>
      </c>
      <c r="AG63" s="79">
        <v>5</v>
      </c>
      <c r="AH63" s="79">
        <f t="shared" si="22"/>
        <v>1</v>
      </c>
      <c r="AI63" s="79">
        <f t="shared" si="23"/>
        <v>7</v>
      </c>
      <c r="AJ63" s="79">
        <f t="shared" si="24"/>
        <v>8</v>
      </c>
      <c r="AK63" s="79">
        <f t="shared" si="25"/>
        <v>9</v>
      </c>
      <c r="AL63" s="79">
        <f t="shared" si="26"/>
        <v>15</v>
      </c>
      <c r="AM63" s="79">
        <f t="shared" si="27"/>
        <v>40</v>
      </c>
      <c r="AN63" s="79">
        <v>1</v>
      </c>
      <c r="AO63" s="79">
        <v>2</v>
      </c>
      <c r="AP63" s="79">
        <v>2</v>
      </c>
      <c r="AQ63" s="79">
        <v>0</v>
      </c>
      <c r="AR63" s="79">
        <v>2</v>
      </c>
      <c r="AS63" s="79">
        <f t="shared" si="28"/>
        <v>7</v>
      </c>
    </row>
    <row r="64" spans="1:45" ht="23.1" customHeight="1">
      <c r="A64" s="79" t="s">
        <v>111</v>
      </c>
      <c r="B64" s="79" t="s">
        <v>55</v>
      </c>
      <c r="C64" s="79" t="s">
        <v>26</v>
      </c>
      <c r="D64" s="79" t="s">
        <v>27</v>
      </c>
      <c r="E64" s="40" t="s">
        <v>28</v>
      </c>
      <c r="F64" s="79" t="s">
        <v>29</v>
      </c>
      <c r="G64" s="79" t="s">
        <v>30</v>
      </c>
      <c r="H64" s="79" t="s">
        <v>31</v>
      </c>
      <c r="I64" s="79" t="s">
        <v>32</v>
      </c>
      <c r="J64" s="41">
        <v>43402</v>
      </c>
      <c r="K64" s="79">
        <v>29</v>
      </c>
      <c r="L64" s="79">
        <v>10</v>
      </c>
      <c r="M64" s="79">
        <v>2018</v>
      </c>
      <c r="N64" s="39">
        <f t="shared" si="29"/>
        <v>43402</v>
      </c>
      <c r="O64" s="41">
        <v>43403</v>
      </c>
      <c r="P64" s="79">
        <v>30</v>
      </c>
      <c r="Q64" s="79">
        <v>10</v>
      </c>
      <c r="R64" s="79">
        <v>2018</v>
      </c>
      <c r="S64" s="39">
        <f t="shared" si="30"/>
        <v>43403</v>
      </c>
      <c r="T64" s="79">
        <v>3</v>
      </c>
      <c r="U64" s="79">
        <v>0</v>
      </c>
      <c r="V64" s="79">
        <v>9</v>
      </c>
      <c r="W64" s="79">
        <v>7</v>
      </c>
      <c r="X64" s="79">
        <v>2</v>
      </c>
      <c r="Y64" s="79">
        <f t="shared" si="2"/>
        <v>21</v>
      </c>
      <c r="Z64" s="79">
        <v>6</v>
      </c>
      <c r="AA64" s="79">
        <v>0</v>
      </c>
      <c r="AB64" s="79">
        <v>8</v>
      </c>
      <c r="AC64" s="79">
        <v>1</v>
      </c>
      <c r="AD64" s="79">
        <v>5</v>
      </c>
      <c r="AE64" s="79">
        <v>5</v>
      </c>
      <c r="AF64" s="79">
        <f t="shared" si="3"/>
        <v>19</v>
      </c>
      <c r="AG64" s="79">
        <v>5</v>
      </c>
      <c r="AH64" s="79">
        <f t="shared" si="22"/>
        <v>3</v>
      </c>
      <c r="AI64" s="79">
        <f t="shared" si="23"/>
        <v>8</v>
      </c>
      <c r="AJ64" s="79">
        <f t="shared" si="24"/>
        <v>10</v>
      </c>
      <c r="AK64" s="79">
        <f t="shared" si="25"/>
        <v>12</v>
      </c>
      <c r="AL64" s="79">
        <f t="shared" si="26"/>
        <v>7</v>
      </c>
      <c r="AM64" s="79">
        <f t="shared" si="27"/>
        <v>40</v>
      </c>
      <c r="AN64" s="79">
        <v>1</v>
      </c>
      <c r="AO64" s="79">
        <v>1</v>
      </c>
      <c r="AP64" s="79">
        <v>3</v>
      </c>
      <c r="AQ64" s="79">
        <v>2</v>
      </c>
      <c r="AR64" s="79">
        <v>4</v>
      </c>
      <c r="AS64" s="79">
        <f t="shared" si="28"/>
        <v>11</v>
      </c>
    </row>
    <row r="65" spans="1:45" ht="23.1" customHeight="1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39"/>
      <c r="O65" s="79"/>
      <c r="P65" s="79"/>
      <c r="Q65" s="79"/>
      <c r="R65" s="79"/>
      <c r="S65" s="3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>
        <f t="shared" si="22"/>
        <v>0</v>
      </c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79"/>
    </row>
  </sheetData>
  <autoFilter ref="A2:AS60"/>
  <mergeCells count="6">
    <mergeCell ref="AH1:AM1"/>
    <mergeCell ref="AA1:AG1"/>
    <mergeCell ref="AN1:AS1"/>
    <mergeCell ref="K1:N1"/>
    <mergeCell ref="P1:S1"/>
    <mergeCell ref="T1:X1"/>
  </mergeCells>
  <dataValidations count="7">
    <dataValidation type="whole" allowBlank="1" showInputMessage="1" showErrorMessage="1" sqref="P3:P65537 K3:K65537">
      <formula1>1</formula1>
      <formula2>31</formula2>
    </dataValidation>
    <dataValidation type="whole" allowBlank="1" showInputMessage="1" showErrorMessage="1" sqref="Q3:Q65537 L3:L65537">
      <formula1>1</formula1>
      <formula2>12</formula2>
    </dataValidation>
    <dataValidation type="whole" allowBlank="1" showInputMessage="1" showErrorMessage="1" sqref="R3:R65537 M3:M65537">
      <formula1>2017</formula1>
      <formula2>2020</formula2>
    </dataValidation>
    <dataValidation type="whole" allowBlank="1" showInputMessage="1" showErrorMessage="1" sqref="T3:AS65537">
      <formula1>0</formula1>
      <formula2>10000</formula2>
    </dataValidation>
    <dataValidation type="list" allowBlank="1" showInputMessage="1" showErrorMessage="1" sqref="F3:F65537">
      <formula1>Ward</formula1>
    </dataValidation>
    <dataValidation type="list" allowBlank="1" showInputMessage="1" showErrorMessage="1" sqref="C3:C65537">
      <formula1>Region</formula1>
    </dataValidation>
    <dataValidation type="list" allowBlank="1" showInputMessage="1" showErrorMessage="1" sqref="E3:E65537">
      <formula1>LGA</formula1>
    </dataValidation>
  </dataValidations>
  <pageMargins left="0.75" right="0.75" top="1" bottom="1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'Lists (DO NOT TOUCH)'!$C$2:$C$38</xm:f>
          </x14:formula1>
          <xm:sqref>D17:D24 D3:D8 D11:D15 D47:D65537</xm:sqref>
        </x14:dataValidation>
        <x14:dataValidation type="list" allowBlank="1" showInputMessage="1" showErrorMessage="1">
          <x14:formula1>
            <xm:f>'Lists (DO NOT TOUCH)'!$F$2:$F$5</xm:f>
          </x14:formula1>
          <xm:sqref>I17:I24 I3:I8 I11:I15 I47:I65537</xm:sqref>
        </x14:dataValidation>
        <x14:dataValidation type="list" allowBlank="1" showInputMessage="1" showErrorMessage="1">
          <x14:formula1>
            <xm:f>'[1]Lists (DO NOT TOUCH)'!#REF!</xm:f>
          </x14:formula1>
          <xm:sqref>I9:I10 I16 D16 D9:D10 D25:D46 I25:I46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4"/>
  <sheetViews>
    <sheetView zoomScaleNormal="100" workbookViewId="0">
      <pane ySplit="1" topLeftCell="A2" activePane="bottomLeft" state="frozen"/>
      <selection pane="bottomLeft" activeCell="Q266" sqref="Q266"/>
    </sheetView>
  </sheetViews>
  <sheetFormatPr defaultColWidth="13.7109375" defaultRowHeight="22.15" customHeight="1"/>
  <cols>
    <col min="1" max="1" width="13.7109375" style="2"/>
    <col min="2" max="5" width="13.7109375" style="1"/>
    <col min="6" max="6" width="21.42578125" style="1" customWidth="1"/>
    <col min="7" max="7" width="21.7109375" style="1" customWidth="1"/>
    <col min="8" max="12" width="13.7109375" style="1"/>
    <col min="13" max="13" width="13.7109375" style="3"/>
    <col min="14" max="14" width="26.28515625" style="1" customWidth="1"/>
    <col min="15" max="15" width="22" style="1" customWidth="1"/>
    <col min="16" max="16" width="13.7109375" style="1"/>
    <col min="17" max="17" width="13.7109375" style="30"/>
    <col min="18" max="21" width="13.7109375" style="1"/>
    <col min="22" max="22" width="17.7109375" style="1" customWidth="1"/>
    <col min="23" max="24" width="13.7109375" style="1"/>
    <col min="25" max="25" width="18.28515625" style="1" customWidth="1"/>
    <col min="26" max="16384" width="13.7109375" style="1"/>
  </cols>
  <sheetData>
    <row r="1" spans="1:25" ht="51" customHeight="1">
      <c r="A1" s="1" t="s">
        <v>6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112</v>
      </c>
      <c r="J1" s="1" t="s">
        <v>16</v>
      </c>
      <c r="K1" s="1" t="s">
        <v>17</v>
      </c>
      <c r="L1" s="1" t="s">
        <v>18</v>
      </c>
      <c r="M1" s="3" t="s">
        <v>19</v>
      </c>
      <c r="N1" s="1" t="s">
        <v>113</v>
      </c>
      <c r="O1" s="1" t="s">
        <v>114</v>
      </c>
      <c r="P1" s="1" t="s">
        <v>115</v>
      </c>
      <c r="Q1" s="30" t="s">
        <v>116</v>
      </c>
      <c r="R1" s="1" t="s">
        <v>117</v>
      </c>
      <c r="S1" s="1" t="s">
        <v>118</v>
      </c>
      <c r="T1" s="1" t="s">
        <v>119</v>
      </c>
      <c r="U1" s="1" t="s">
        <v>120</v>
      </c>
      <c r="V1" s="1" t="s">
        <v>121</v>
      </c>
      <c r="W1" s="1" t="s">
        <v>122</v>
      </c>
      <c r="X1" s="1" t="s">
        <v>123</v>
      </c>
      <c r="Y1" s="1" t="s">
        <v>124</v>
      </c>
    </row>
    <row r="2" spans="1:25" ht="24" customHeight="1">
      <c r="A2" s="1" t="s">
        <v>125</v>
      </c>
      <c r="B2" s="28" t="s">
        <v>26</v>
      </c>
      <c r="C2" s="28" t="s">
        <v>27</v>
      </c>
      <c r="D2" s="29"/>
      <c r="E2" s="1" t="s">
        <v>61</v>
      </c>
      <c r="F2" s="1" t="s">
        <v>30</v>
      </c>
      <c r="G2" s="1" t="s">
        <v>31</v>
      </c>
      <c r="H2" s="1" t="s">
        <v>32</v>
      </c>
      <c r="I2" s="27" t="s">
        <v>126</v>
      </c>
      <c r="J2" s="1">
        <v>17</v>
      </c>
      <c r="K2" s="1">
        <v>5</v>
      </c>
      <c r="L2" s="28">
        <v>2018</v>
      </c>
      <c r="M2" s="3">
        <f>DATE(L2,K2,J2)</f>
        <v>43237</v>
      </c>
      <c r="N2" s="27" t="s">
        <v>127</v>
      </c>
      <c r="O2" s="1" t="s">
        <v>128</v>
      </c>
      <c r="P2" s="1">
        <v>19</v>
      </c>
      <c r="Q2" s="30">
        <v>9036058363</v>
      </c>
      <c r="R2" s="1" t="s">
        <v>129</v>
      </c>
      <c r="S2" s="1">
        <v>0</v>
      </c>
      <c r="T2" s="1" t="s">
        <v>130</v>
      </c>
      <c r="V2" s="29" t="s">
        <v>131</v>
      </c>
      <c r="W2" s="1" t="s">
        <v>132</v>
      </c>
      <c r="X2" s="29" t="s">
        <v>133</v>
      </c>
    </row>
    <row r="3" spans="1:25" ht="19.5" customHeight="1">
      <c r="A3" s="1" t="s">
        <v>125</v>
      </c>
      <c r="B3" s="28" t="s">
        <v>26</v>
      </c>
      <c r="C3" s="28" t="s">
        <v>27</v>
      </c>
      <c r="D3" s="29"/>
      <c r="E3" s="1" t="s">
        <v>61</v>
      </c>
      <c r="F3" s="1" t="s">
        <v>30</v>
      </c>
      <c r="G3" s="1" t="s">
        <v>31</v>
      </c>
      <c r="H3" s="1" t="s">
        <v>32</v>
      </c>
      <c r="I3" s="1" t="s">
        <v>134</v>
      </c>
      <c r="J3" s="1">
        <v>18</v>
      </c>
      <c r="K3" s="1">
        <v>5</v>
      </c>
      <c r="L3" s="28">
        <v>2018</v>
      </c>
      <c r="M3" s="3">
        <f t="shared" ref="M3:M92" si="0">DATE(L3,K3,J3)</f>
        <v>43238</v>
      </c>
      <c r="N3" s="1" t="s">
        <v>135</v>
      </c>
      <c r="O3" s="1" t="s">
        <v>136</v>
      </c>
      <c r="P3" s="1">
        <v>19</v>
      </c>
      <c r="Q3" s="30" t="s">
        <v>137</v>
      </c>
      <c r="R3" s="1" t="s">
        <v>129</v>
      </c>
      <c r="S3" s="1">
        <v>0</v>
      </c>
      <c r="T3" s="1" t="s">
        <v>130</v>
      </c>
      <c r="V3" s="29" t="s">
        <v>131</v>
      </c>
      <c r="W3" s="1" t="s">
        <v>132</v>
      </c>
      <c r="X3" s="29" t="s">
        <v>133</v>
      </c>
    </row>
    <row r="4" spans="1:25" ht="18.600000000000001" customHeight="1">
      <c r="A4" s="1" t="s">
        <v>125</v>
      </c>
      <c r="B4" s="28" t="s">
        <v>26</v>
      </c>
      <c r="C4" s="28" t="s">
        <v>27</v>
      </c>
      <c r="D4" s="29"/>
      <c r="E4" s="1" t="s">
        <v>61</v>
      </c>
      <c r="F4" s="1" t="s">
        <v>30</v>
      </c>
      <c r="G4" s="1" t="s">
        <v>31</v>
      </c>
      <c r="H4" s="1" t="s">
        <v>32</v>
      </c>
      <c r="I4" s="1" t="s">
        <v>134</v>
      </c>
      <c r="J4" s="1">
        <v>18</v>
      </c>
      <c r="K4" s="1">
        <v>5</v>
      </c>
      <c r="L4" s="28">
        <v>2018</v>
      </c>
      <c r="M4" s="3">
        <f t="shared" si="0"/>
        <v>43238</v>
      </c>
      <c r="N4" s="1" t="s">
        <v>138</v>
      </c>
      <c r="O4" s="1" t="s">
        <v>139</v>
      </c>
      <c r="P4" s="1">
        <v>18</v>
      </c>
      <c r="Q4" s="30">
        <v>8100612893</v>
      </c>
      <c r="R4" s="1" t="s">
        <v>129</v>
      </c>
      <c r="S4" s="1">
        <v>0</v>
      </c>
      <c r="T4" s="1" t="s">
        <v>130</v>
      </c>
      <c r="V4" s="29" t="s">
        <v>131</v>
      </c>
      <c r="W4" s="1" t="s">
        <v>132</v>
      </c>
      <c r="X4" s="29" t="s">
        <v>133</v>
      </c>
    </row>
    <row r="5" spans="1:25" ht="16.5" customHeight="1">
      <c r="A5" s="1" t="s">
        <v>125</v>
      </c>
      <c r="B5" s="28" t="s">
        <v>26</v>
      </c>
      <c r="C5" s="28" t="s">
        <v>27</v>
      </c>
      <c r="D5" s="29"/>
      <c r="E5" s="1" t="s">
        <v>61</v>
      </c>
      <c r="F5" s="1" t="s">
        <v>30</v>
      </c>
      <c r="G5" s="1" t="s">
        <v>31</v>
      </c>
      <c r="H5" s="1" t="s">
        <v>32</v>
      </c>
      <c r="I5" s="1" t="s">
        <v>134</v>
      </c>
      <c r="J5" s="1">
        <v>18</v>
      </c>
      <c r="K5" s="1">
        <v>5</v>
      </c>
      <c r="L5" s="28">
        <v>2018</v>
      </c>
      <c r="M5" s="3">
        <f t="shared" si="0"/>
        <v>43238</v>
      </c>
      <c r="N5" s="1" t="s">
        <v>140</v>
      </c>
      <c r="O5" s="1" t="s">
        <v>141</v>
      </c>
      <c r="P5" s="1">
        <v>19</v>
      </c>
      <c r="Q5" s="30">
        <v>7037350816</v>
      </c>
      <c r="R5" s="1" t="s">
        <v>129</v>
      </c>
      <c r="S5" s="1">
        <v>0</v>
      </c>
      <c r="T5" s="1" t="s">
        <v>130</v>
      </c>
      <c r="V5" s="29" t="s">
        <v>131</v>
      </c>
      <c r="W5" s="1" t="s">
        <v>132</v>
      </c>
      <c r="X5" s="29" t="s">
        <v>133</v>
      </c>
    </row>
    <row r="6" spans="1:25" ht="23.1" customHeight="1">
      <c r="A6" s="1" t="s">
        <v>125</v>
      </c>
      <c r="B6" s="28" t="s">
        <v>26</v>
      </c>
      <c r="C6" s="28" t="s">
        <v>27</v>
      </c>
      <c r="D6" s="29"/>
      <c r="E6" s="1" t="s">
        <v>61</v>
      </c>
      <c r="F6" s="1" t="s">
        <v>30</v>
      </c>
      <c r="G6" s="1" t="s">
        <v>31</v>
      </c>
      <c r="H6" s="1" t="s">
        <v>32</v>
      </c>
      <c r="I6" s="1" t="s">
        <v>134</v>
      </c>
      <c r="J6" s="1">
        <v>18</v>
      </c>
      <c r="K6" s="1">
        <v>5</v>
      </c>
      <c r="L6" s="28">
        <v>2018</v>
      </c>
      <c r="M6" s="3">
        <f t="shared" si="0"/>
        <v>43238</v>
      </c>
      <c r="N6" s="1" t="s">
        <v>142</v>
      </c>
      <c r="O6" s="1" t="s">
        <v>143</v>
      </c>
      <c r="P6" s="1">
        <v>17</v>
      </c>
      <c r="Q6" s="30">
        <v>7068859809</v>
      </c>
      <c r="R6" s="1" t="s">
        <v>129</v>
      </c>
      <c r="S6" s="1">
        <v>0</v>
      </c>
      <c r="T6" s="1" t="s">
        <v>130</v>
      </c>
      <c r="V6" s="29" t="s">
        <v>131</v>
      </c>
      <c r="W6" s="1" t="s">
        <v>132</v>
      </c>
      <c r="X6" s="29" t="s">
        <v>133</v>
      </c>
    </row>
    <row r="7" spans="1:25" ht="23.65" customHeight="1">
      <c r="A7" s="1" t="s">
        <v>125</v>
      </c>
      <c r="B7" s="28" t="s">
        <v>26</v>
      </c>
      <c r="C7" s="28" t="s">
        <v>27</v>
      </c>
      <c r="D7" s="29"/>
      <c r="E7" s="1" t="s">
        <v>61</v>
      </c>
      <c r="F7" s="1" t="s">
        <v>30</v>
      </c>
      <c r="G7" s="1" t="s">
        <v>31</v>
      </c>
      <c r="H7" s="1" t="s">
        <v>32</v>
      </c>
      <c r="I7" s="1" t="s">
        <v>134</v>
      </c>
      <c r="J7" s="1">
        <v>18</v>
      </c>
      <c r="K7" s="1">
        <v>5</v>
      </c>
      <c r="L7" s="28">
        <v>2018</v>
      </c>
      <c r="M7" s="3">
        <f t="shared" si="0"/>
        <v>43238</v>
      </c>
      <c r="N7" s="1" t="s">
        <v>144</v>
      </c>
      <c r="O7" s="1" t="s">
        <v>145</v>
      </c>
      <c r="P7" s="1">
        <v>17</v>
      </c>
      <c r="Q7" s="30">
        <v>7057514119</v>
      </c>
      <c r="R7" s="1" t="s">
        <v>129</v>
      </c>
      <c r="S7" s="1">
        <v>0</v>
      </c>
      <c r="T7" s="1" t="s">
        <v>130</v>
      </c>
      <c r="V7" s="29" t="s">
        <v>131</v>
      </c>
      <c r="W7" s="1" t="s">
        <v>132</v>
      </c>
      <c r="X7" s="29" t="s">
        <v>133</v>
      </c>
    </row>
    <row r="8" spans="1:25" ht="23.1" customHeight="1">
      <c r="A8" s="1" t="s">
        <v>125</v>
      </c>
      <c r="B8" s="28" t="s">
        <v>26</v>
      </c>
      <c r="C8" s="28" t="s">
        <v>27</v>
      </c>
      <c r="D8" s="29"/>
      <c r="E8" s="1" t="s">
        <v>61</v>
      </c>
      <c r="F8" s="1" t="s">
        <v>30</v>
      </c>
      <c r="G8" s="1" t="s">
        <v>31</v>
      </c>
      <c r="H8" s="1" t="s">
        <v>32</v>
      </c>
      <c r="I8" s="1" t="s">
        <v>134</v>
      </c>
      <c r="J8" s="1">
        <v>18</v>
      </c>
      <c r="K8" s="1">
        <v>5</v>
      </c>
      <c r="L8" s="28">
        <v>2018</v>
      </c>
      <c r="M8" s="3">
        <f t="shared" si="0"/>
        <v>43238</v>
      </c>
      <c r="N8" s="1" t="s">
        <v>146</v>
      </c>
      <c r="O8" s="1" t="s">
        <v>147</v>
      </c>
      <c r="P8" s="1">
        <v>19</v>
      </c>
      <c r="Q8" s="30">
        <v>9084653846</v>
      </c>
      <c r="R8" s="1" t="s">
        <v>129</v>
      </c>
      <c r="S8" s="1">
        <v>0</v>
      </c>
      <c r="T8" s="1" t="s">
        <v>130</v>
      </c>
      <c r="V8" s="29" t="s">
        <v>131</v>
      </c>
      <c r="W8" s="1" t="s">
        <v>132</v>
      </c>
      <c r="X8" s="29" t="s">
        <v>133</v>
      </c>
    </row>
    <row r="9" spans="1:25" ht="20.100000000000001" customHeight="1">
      <c r="A9" s="1" t="s">
        <v>125</v>
      </c>
      <c r="B9" s="28" t="s">
        <v>26</v>
      </c>
      <c r="C9" s="28" t="s">
        <v>27</v>
      </c>
      <c r="D9" s="29"/>
      <c r="E9" s="1" t="s">
        <v>61</v>
      </c>
      <c r="F9" s="1" t="s">
        <v>30</v>
      </c>
      <c r="G9" s="1" t="s">
        <v>31</v>
      </c>
      <c r="H9" s="1" t="s">
        <v>32</v>
      </c>
      <c r="I9" s="1" t="s">
        <v>134</v>
      </c>
      <c r="J9" s="1">
        <v>18</v>
      </c>
      <c r="K9" s="1">
        <v>5</v>
      </c>
      <c r="L9" s="28">
        <v>2018</v>
      </c>
      <c r="M9" s="3">
        <f t="shared" si="0"/>
        <v>43238</v>
      </c>
      <c r="N9" s="1" t="s">
        <v>148</v>
      </c>
      <c r="O9" s="1" t="s">
        <v>149</v>
      </c>
      <c r="P9" s="1">
        <v>19</v>
      </c>
      <c r="Q9" s="30">
        <v>9035029508</v>
      </c>
      <c r="R9" s="1" t="s">
        <v>129</v>
      </c>
      <c r="S9" s="1">
        <v>0</v>
      </c>
      <c r="T9" s="1" t="s">
        <v>130</v>
      </c>
      <c r="V9" s="29" t="s">
        <v>131</v>
      </c>
      <c r="W9" s="1" t="s">
        <v>132</v>
      </c>
      <c r="X9" s="29" t="s">
        <v>133</v>
      </c>
    </row>
    <row r="10" spans="1:25" ht="20.100000000000001" customHeight="1">
      <c r="A10" s="1" t="s">
        <v>125</v>
      </c>
      <c r="B10" s="28" t="s">
        <v>26</v>
      </c>
      <c r="C10" s="28" t="s">
        <v>27</v>
      </c>
      <c r="D10" s="29"/>
      <c r="E10" s="1" t="s">
        <v>61</v>
      </c>
      <c r="F10" s="1" t="s">
        <v>30</v>
      </c>
      <c r="G10" s="1" t="s">
        <v>31</v>
      </c>
      <c r="H10" s="1" t="s">
        <v>32</v>
      </c>
      <c r="I10" s="1" t="s">
        <v>134</v>
      </c>
      <c r="J10" s="1">
        <v>18</v>
      </c>
      <c r="K10" s="1">
        <v>5</v>
      </c>
      <c r="L10" s="28">
        <v>2018</v>
      </c>
      <c r="M10" s="3">
        <f t="shared" si="0"/>
        <v>43238</v>
      </c>
      <c r="N10" s="1" t="s">
        <v>150</v>
      </c>
      <c r="O10" s="1" t="s">
        <v>151</v>
      </c>
      <c r="P10" s="1">
        <v>19</v>
      </c>
      <c r="Q10" s="30" t="s">
        <v>137</v>
      </c>
      <c r="R10" s="1" t="s">
        <v>129</v>
      </c>
      <c r="S10" s="1">
        <v>0</v>
      </c>
      <c r="T10" s="1" t="s">
        <v>130</v>
      </c>
      <c r="V10" s="29" t="s">
        <v>131</v>
      </c>
      <c r="W10" s="1" t="s">
        <v>132</v>
      </c>
      <c r="X10" s="29" t="s">
        <v>133</v>
      </c>
    </row>
    <row r="11" spans="1:25" ht="22.5" customHeight="1">
      <c r="A11" s="1" t="s">
        <v>125</v>
      </c>
      <c r="B11" s="28" t="s">
        <v>26</v>
      </c>
      <c r="C11" s="28" t="s">
        <v>27</v>
      </c>
      <c r="D11" s="29"/>
      <c r="E11" s="1" t="s">
        <v>61</v>
      </c>
      <c r="F11" s="1" t="s">
        <v>30</v>
      </c>
      <c r="G11" s="1" t="s">
        <v>31</v>
      </c>
      <c r="H11" s="1" t="s">
        <v>32</v>
      </c>
      <c r="I11" s="1" t="s">
        <v>134</v>
      </c>
      <c r="J11" s="1">
        <v>18</v>
      </c>
      <c r="K11" s="1">
        <v>5</v>
      </c>
      <c r="L11" s="28">
        <v>2018</v>
      </c>
      <c r="M11" s="3">
        <f t="shared" si="0"/>
        <v>43238</v>
      </c>
      <c r="N11" s="1" t="s">
        <v>152</v>
      </c>
      <c r="O11" s="1" t="s">
        <v>153</v>
      </c>
      <c r="P11" s="1">
        <v>17</v>
      </c>
      <c r="Q11" s="30" t="s">
        <v>137</v>
      </c>
      <c r="R11" s="1" t="s">
        <v>129</v>
      </c>
      <c r="S11" s="1">
        <v>0</v>
      </c>
      <c r="T11" s="1" t="s">
        <v>130</v>
      </c>
      <c r="V11" s="29" t="s">
        <v>131</v>
      </c>
      <c r="W11" s="1" t="s">
        <v>132</v>
      </c>
      <c r="X11" s="29" t="s">
        <v>133</v>
      </c>
    </row>
    <row r="12" spans="1:25" ht="19.149999999999999" customHeight="1">
      <c r="A12" s="1" t="s">
        <v>125</v>
      </c>
      <c r="B12" s="28" t="s">
        <v>26</v>
      </c>
      <c r="C12" s="28" t="s">
        <v>27</v>
      </c>
      <c r="D12" s="29"/>
      <c r="E12" s="1" t="s">
        <v>61</v>
      </c>
      <c r="F12" s="1" t="s">
        <v>30</v>
      </c>
      <c r="G12" s="1" t="s">
        <v>31</v>
      </c>
      <c r="H12" s="1" t="s">
        <v>32</v>
      </c>
      <c r="I12" s="1" t="s">
        <v>134</v>
      </c>
      <c r="J12" s="1">
        <v>18</v>
      </c>
      <c r="K12" s="1">
        <v>5</v>
      </c>
      <c r="L12" s="28">
        <v>2018</v>
      </c>
      <c r="M12" s="3">
        <f t="shared" si="0"/>
        <v>43238</v>
      </c>
      <c r="N12" s="1" t="s">
        <v>154</v>
      </c>
      <c r="O12" s="1" t="s">
        <v>155</v>
      </c>
      <c r="P12" s="1">
        <v>18</v>
      </c>
      <c r="Q12" s="30" t="s">
        <v>137</v>
      </c>
      <c r="R12" s="1" t="s">
        <v>129</v>
      </c>
      <c r="S12" s="1">
        <v>0</v>
      </c>
      <c r="T12" s="1" t="s">
        <v>130</v>
      </c>
      <c r="V12" s="29" t="s">
        <v>131</v>
      </c>
      <c r="W12" s="1" t="s">
        <v>132</v>
      </c>
      <c r="X12" s="29" t="s">
        <v>133</v>
      </c>
    </row>
    <row r="13" spans="1:25" ht="22.5" customHeight="1">
      <c r="A13" s="1" t="s">
        <v>125</v>
      </c>
      <c r="B13" s="28" t="s">
        <v>26</v>
      </c>
      <c r="C13" s="28" t="s">
        <v>27</v>
      </c>
      <c r="D13" s="29"/>
      <c r="E13" s="1" t="s">
        <v>61</v>
      </c>
      <c r="F13" s="1" t="s">
        <v>30</v>
      </c>
      <c r="G13" s="1" t="s">
        <v>31</v>
      </c>
      <c r="H13" s="1" t="s">
        <v>32</v>
      </c>
      <c r="I13" s="1" t="s">
        <v>156</v>
      </c>
      <c r="J13" s="1">
        <v>19</v>
      </c>
      <c r="K13" s="1">
        <v>5</v>
      </c>
      <c r="L13" s="28">
        <v>2018</v>
      </c>
      <c r="M13" s="3">
        <f t="shared" si="0"/>
        <v>43239</v>
      </c>
      <c r="N13" s="1" t="s">
        <v>157</v>
      </c>
      <c r="O13" s="1" t="s">
        <v>158</v>
      </c>
      <c r="P13" s="1">
        <v>19</v>
      </c>
      <c r="Q13" s="30">
        <v>9096411493</v>
      </c>
      <c r="R13" s="1" t="s">
        <v>129</v>
      </c>
      <c r="S13" s="1">
        <v>0</v>
      </c>
      <c r="T13" s="1" t="s">
        <v>130</v>
      </c>
      <c r="V13" s="29" t="s">
        <v>159</v>
      </c>
      <c r="W13" s="1" t="s">
        <v>132</v>
      </c>
      <c r="X13" s="29" t="s">
        <v>160</v>
      </c>
    </row>
    <row r="14" spans="1:25" ht="24.6" customHeight="1">
      <c r="A14" s="1" t="s">
        <v>125</v>
      </c>
      <c r="B14" s="28" t="s">
        <v>26</v>
      </c>
      <c r="C14" s="28" t="s">
        <v>27</v>
      </c>
      <c r="D14" s="29"/>
      <c r="E14" s="1" t="s">
        <v>61</v>
      </c>
      <c r="F14" s="1" t="s">
        <v>30</v>
      </c>
      <c r="G14" s="1" t="s">
        <v>31</v>
      </c>
      <c r="H14" s="1" t="s">
        <v>32</v>
      </c>
      <c r="I14" s="1" t="s">
        <v>156</v>
      </c>
      <c r="J14" s="1">
        <v>19</v>
      </c>
      <c r="K14" s="1">
        <v>5</v>
      </c>
      <c r="L14" s="28">
        <v>2018</v>
      </c>
      <c r="M14" s="3">
        <f t="shared" si="0"/>
        <v>43239</v>
      </c>
      <c r="N14" s="1" t="s">
        <v>161</v>
      </c>
      <c r="O14" s="1" t="s">
        <v>162</v>
      </c>
      <c r="P14" s="1">
        <v>18</v>
      </c>
      <c r="Q14" s="30">
        <v>9068681855</v>
      </c>
      <c r="R14" s="1" t="s">
        <v>129</v>
      </c>
      <c r="S14" s="1">
        <v>0</v>
      </c>
      <c r="T14" s="1" t="s">
        <v>130</v>
      </c>
      <c r="V14" s="29" t="s">
        <v>159</v>
      </c>
      <c r="W14" s="1" t="s">
        <v>132</v>
      </c>
      <c r="X14" s="29" t="s">
        <v>133</v>
      </c>
    </row>
    <row r="15" spans="1:25" ht="24.6" customHeight="1">
      <c r="A15" s="1" t="s">
        <v>125</v>
      </c>
      <c r="B15" s="28" t="s">
        <v>26</v>
      </c>
      <c r="C15" s="28" t="s">
        <v>27</v>
      </c>
      <c r="D15" s="29"/>
      <c r="E15" s="1" t="s">
        <v>61</v>
      </c>
      <c r="F15" s="1" t="s">
        <v>30</v>
      </c>
      <c r="G15" s="1" t="s">
        <v>31</v>
      </c>
      <c r="H15" s="1" t="s">
        <v>32</v>
      </c>
      <c r="I15" s="1" t="s">
        <v>156</v>
      </c>
      <c r="J15" s="1">
        <v>19</v>
      </c>
      <c r="K15" s="1">
        <v>5</v>
      </c>
      <c r="L15" s="28">
        <v>2018</v>
      </c>
      <c r="M15" s="3">
        <f t="shared" si="0"/>
        <v>43239</v>
      </c>
      <c r="N15" s="1" t="s">
        <v>163</v>
      </c>
      <c r="O15" s="1" t="s">
        <v>164</v>
      </c>
      <c r="P15" s="1">
        <v>17</v>
      </c>
      <c r="Q15" s="30">
        <v>9058216685</v>
      </c>
      <c r="R15" s="1" t="s">
        <v>129</v>
      </c>
      <c r="S15" s="1">
        <v>0</v>
      </c>
      <c r="T15" s="1" t="s">
        <v>130</v>
      </c>
      <c r="V15" s="29" t="s">
        <v>159</v>
      </c>
      <c r="W15" s="1" t="s">
        <v>132</v>
      </c>
      <c r="X15" s="29" t="s">
        <v>133</v>
      </c>
    </row>
    <row r="16" spans="1:25" ht="25.15" customHeight="1">
      <c r="A16" s="1" t="s">
        <v>125</v>
      </c>
      <c r="B16" s="28" t="s">
        <v>26</v>
      </c>
      <c r="C16" s="28" t="s">
        <v>27</v>
      </c>
      <c r="D16" s="29"/>
      <c r="E16" s="1" t="s">
        <v>61</v>
      </c>
      <c r="F16" s="1" t="s">
        <v>30</v>
      </c>
      <c r="G16" s="1" t="s">
        <v>31</v>
      </c>
      <c r="H16" s="1" t="s">
        <v>32</v>
      </c>
      <c r="I16" s="1" t="s">
        <v>156</v>
      </c>
      <c r="J16" s="1">
        <v>19</v>
      </c>
      <c r="K16" s="1">
        <v>5</v>
      </c>
      <c r="L16" s="28">
        <v>2018</v>
      </c>
      <c r="M16" s="3">
        <f t="shared" si="0"/>
        <v>43239</v>
      </c>
      <c r="N16" s="1" t="s">
        <v>165</v>
      </c>
      <c r="O16" s="1" t="s">
        <v>166</v>
      </c>
      <c r="P16" s="1">
        <v>19</v>
      </c>
      <c r="Q16" s="30" t="s">
        <v>137</v>
      </c>
      <c r="R16" s="1" t="s">
        <v>129</v>
      </c>
      <c r="S16" s="1">
        <v>0</v>
      </c>
      <c r="T16" s="1" t="s">
        <v>167</v>
      </c>
      <c r="V16" s="29" t="s">
        <v>159</v>
      </c>
      <c r="W16" s="1" t="s">
        <v>132</v>
      </c>
      <c r="X16" s="29" t="s">
        <v>133</v>
      </c>
    </row>
    <row r="17" spans="1:25" ht="20.65" customHeight="1">
      <c r="A17" s="1" t="s">
        <v>35</v>
      </c>
      <c r="B17" s="28" t="s">
        <v>26</v>
      </c>
      <c r="C17" s="28" t="s">
        <v>27</v>
      </c>
      <c r="D17" s="29"/>
      <c r="E17" s="1" t="s">
        <v>61</v>
      </c>
      <c r="F17" s="1" t="s">
        <v>30</v>
      </c>
      <c r="G17" s="1" t="s">
        <v>31</v>
      </c>
      <c r="H17" s="1" t="s">
        <v>32</v>
      </c>
      <c r="I17" s="1" t="s">
        <v>36</v>
      </c>
      <c r="J17" s="1">
        <v>21</v>
      </c>
      <c r="K17" s="1">
        <v>5</v>
      </c>
      <c r="L17" s="28">
        <v>2018</v>
      </c>
      <c r="M17" s="3">
        <f t="shared" si="0"/>
        <v>43241</v>
      </c>
      <c r="N17" s="1" t="s">
        <v>168</v>
      </c>
      <c r="O17" s="1" t="s">
        <v>169</v>
      </c>
      <c r="P17" s="1">
        <v>19</v>
      </c>
      <c r="Q17" s="30">
        <v>8061554582</v>
      </c>
      <c r="R17" s="1" t="s">
        <v>129</v>
      </c>
      <c r="S17" s="1">
        <v>0</v>
      </c>
      <c r="T17" s="1" t="s">
        <v>130</v>
      </c>
      <c r="V17" s="29" t="s">
        <v>131</v>
      </c>
      <c r="W17" s="1" t="s">
        <v>132</v>
      </c>
      <c r="X17" s="29" t="s">
        <v>160</v>
      </c>
    </row>
    <row r="18" spans="1:25" ht="20.65" customHeight="1">
      <c r="A18" s="1" t="s">
        <v>35</v>
      </c>
      <c r="B18" s="28" t="s">
        <v>26</v>
      </c>
      <c r="C18" s="28" t="s">
        <v>27</v>
      </c>
      <c r="D18" s="29"/>
      <c r="E18" s="1" t="s">
        <v>61</v>
      </c>
      <c r="F18" s="1" t="s">
        <v>30</v>
      </c>
      <c r="G18" s="1" t="s">
        <v>31</v>
      </c>
      <c r="H18" s="1" t="s">
        <v>32</v>
      </c>
      <c r="I18" s="1" t="s">
        <v>36</v>
      </c>
      <c r="J18" s="1">
        <v>21</v>
      </c>
      <c r="K18" s="1">
        <v>5</v>
      </c>
      <c r="L18" s="28">
        <v>2018</v>
      </c>
      <c r="M18" s="3">
        <f t="shared" si="0"/>
        <v>43241</v>
      </c>
      <c r="N18" s="1" t="s">
        <v>170</v>
      </c>
      <c r="O18" s="1" t="s">
        <v>171</v>
      </c>
      <c r="P18" s="1">
        <v>18</v>
      </c>
      <c r="Q18" s="30">
        <v>8100242432</v>
      </c>
      <c r="R18" s="1" t="s">
        <v>129</v>
      </c>
      <c r="S18" s="1">
        <v>0</v>
      </c>
      <c r="T18" s="1" t="s">
        <v>130</v>
      </c>
      <c r="V18" s="29" t="s">
        <v>131</v>
      </c>
      <c r="W18" s="1" t="s">
        <v>132</v>
      </c>
      <c r="X18" s="29" t="s">
        <v>133</v>
      </c>
    </row>
    <row r="19" spans="1:25" ht="20.65" customHeight="1">
      <c r="A19" s="1" t="s">
        <v>35</v>
      </c>
      <c r="B19" s="28" t="s">
        <v>26</v>
      </c>
      <c r="C19" s="28" t="s">
        <v>27</v>
      </c>
      <c r="D19" s="29"/>
      <c r="E19" s="1" t="s">
        <v>61</v>
      </c>
      <c r="F19" s="1" t="s">
        <v>30</v>
      </c>
      <c r="G19" s="1" t="s">
        <v>31</v>
      </c>
      <c r="H19" s="1" t="s">
        <v>32</v>
      </c>
      <c r="I19" s="1" t="s">
        <v>36</v>
      </c>
      <c r="J19" s="1">
        <v>21</v>
      </c>
      <c r="K19" s="1">
        <v>5</v>
      </c>
      <c r="L19" s="28">
        <v>2018</v>
      </c>
      <c r="M19" s="3">
        <f t="shared" si="0"/>
        <v>43241</v>
      </c>
      <c r="N19" s="1" t="s">
        <v>172</v>
      </c>
      <c r="O19" s="1" t="s">
        <v>173</v>
      </c>
      <c r="P19" s="1">
        <v>17</v>
      </c>
      <c r="Q19" s="30">
        <v>9037675688</v>
      </c>
      <c r="R19" s="1" t="s">
        <v>129</v>
      </c>
      <c r="S19" s="1">
        <v>0</v>
      </c>
      <c r="T19" s="1" t="s">
        <v>130</v>
      </c>
      <c r="V19" s="29" t="s">
        <v>131</v>
      </c>
      <c r="W19" s="1" t="s">
        <v>132</v>
      </c>
      <c r="X19" s="29" t="s">
        <v>160</v>
      </c>
      <c r="Y19" s="1">
        <v>3</v>
      </c>
    </row>
    <row r="20" spans="1:25" ht="18.600000000000001" customHeight="1">
      <c r="A20" s="1" t="s">
        <v>35</v>
      </c>
      <c r="B20" s="28" t="s">
        <v>26</v>
      </c>
      <c r="C20" s="28" t="s">
        <v>27</v>
      </c>
      <c r="D20" s="29"/>
      <c r="E20" s="1" t="s">
        <v>61</v>
      </c>
      <c r="F20" s="1" t="s">
        <v>30</v>
      </c>
      <c r="G20" s="1" t="s">
        <v>31</v>
      </c>
      <c r="H20" s="1" t="s">
        <v>32</v>
      </c>
      <c r="I20" s="1" t="s">
        <v>40</v>
      </c>
      <c r="J20" s="1">
        <v>23</v>
      </c>
      <c r="K20" s="1">
        <v>5</v>
      </c>
      <c r="L20" s="28">
        <v>2018</v>
      </c>
      <c r="M20" s="3">
        <f t="shared" si="0"/>
        <v>43243</v>
      </c>
      <c r="N20" s="1" t="s">
        <v>174</v>
      </c>
      <c r="O20" s="1" t="s">
        <v>175</v>
      </c>
      <c r="P20" s="1">
        <v>19</v>
      </c>
      <c r="Q20" s="30" t="s">
        <v>137</v>
      </c>
      <c r="R20" s="1" t="s">
        <v>129</v>
      </c>
      <c r="S20" s="1">
        <v>0</v>
      </c>
      <c r="T20" s="1" t="s">
        <v>130</v>
      </c>
      <c r="V20" s="29" t="s">
        <v>131</v>
      </c>
      <c r="W20" s="1" t="s">
        <v>132</v>
      </c>
      <c r="X20" s="29" t="s">
        <v>133</v>
      </c>
    </row>
    <row r="21" spans="1:25" ht="22.5" customHeight="1">
      <c r="A21" s="1" t="s">
        <v>35</v>
      </c>
      <c r="B21" s="28" t="s">
        <v>26</v>
      </c>
      <c r="C21" s="28" t="s">
        <v>27</v>
      </c>
      <c r="D21" s="29"/>
      <c r="E21" s="1" t="s">
        <v>61</v>
      </c>
      <c r="F21" s="1" t="s">
        <v>30</v>
      </c>
      <c r="G21" s="1" t="s">
        <v>31</v>
      </c>
      <c r="H21" s="1" t="s">
        <v>32</v>
      </c>
      <c r="I21" s="1" t="s">
        <v>176</v>
      </c>
      <c r="J21" s="1">
        <v>24</v>
      </c>
      <c r="K21" s="1">
        <v>5</v>
      </c>
      <c r="L21" s="28">
        <v>2018</v>
      </c>
      <c r="M21" s="3">
        <f t="shared" si="0"/>
        <v>43244</v>
      </c>
      <c r="N21" s="1" t="s">
        <v>177</v>
      </c>
      <c r="O21" s="1" t="s">
        <v>178</v>
      </c>
      <c r="P21" s="1">
        <v>18</v>
      </c>
      <c r="Q21" s="30">
        <v>8062886921</v>
      </c>
      <c r="R21" s="1" t="s">
        <v>129</v>
      </c>
      <c r="S21" s="1">
        <v>0</v>
      </c>
      <c r="T21" s="1" t="s">
        <v>130</v>
      </c>
      <c r="V21" s="29" t="s">
        <v>131</v>
      </c>
      <c r="W21" s="1" t="s">
        <v>132</v>
      </c>
      <c r="X21" s="29" t="s">
        <v>133</v>
      </c>
    </row>
    <row r="22" spans="1:25" ht="19.149999999999999" customHeight="1">
      <c r="A22" s="1" t="s">
        <v>35</v>
      </c>
      <c r="B22" s="28" t="s">
        <v>26</v>
      </c>
      <c r="C22" s="28" t="s">
        <v>27</v>
      </c>
      <c r="D22" s="29"/>
      <c r="E22" s="1" t="s">
        <v>61</v>
      </c>
      <c r="F22" s="1" t="s">
        <v>30</v>
      </c>
      <c r="G22" s="1" t="s">
        <v>31</v>
      </c>
      <c r="H22" s="1" t="s">
        <v>32</v>
      </c>
      <c r="I22" s="1" t="s">
        <v>43</v>
      </c>
      <c r="J22" s="1">
        <v>26</v>
      </c>
      <c r="K22" s="1">
        <v>5</v>
      </c>
      <c r="L22" s="28">
        <v>2018</v>
      </c>
      <c r="M22" s="3">
        <f t="shared" si="0"/>
        <v>43246</v>
      </c>
      <c r="N22" s="1" t="s">
        <v>179</v>
      </c>
      <c r="O22" s="1" t="s">
        <v>180</v>
      </c>
      <c r="P22" s="1">
        <v>18</v>
      </c>
      <c r="Q22" s="30">
        <v>8127830184</v>
      </c>
      <c r="R22" s="1" t="s">
        <v>129</v>
      </c>
      <c r="S22" s="1">
        <v>0</v>
      </c>
      <c r="T22" s="1" t="s">
        <v>130</v>
      </c>
      <c r="V22" s="29" t="s">
        <v>159</v>
      </c>
      <c r="W22" s="1" t="s">
        <v>132</v>
      </c>
      <c r="X22" s="29" t="s">
        <v>133</v>
      </c>
    </row>
    <row r="23" spans="1:25" ht="21.6" customHeight="1">
      <c r="A23" s="1" t="s">
        <v>35</v>
      </c>
      <c r="B23" s="28" t="s">
        <v>26</v>
      </c>
      <c r="C23" s="28" t="s">
        <v>27</v>
      </c>
      <c r="D23" s="29"/>
      <c r="E23" s="1" t="s">
        <v>61</v>
      </c>
      <c r="F23" s="1" t="s">
        <v>30</v>
      </c>
      <c r="G23" s="1" t="s">
        <v>31</v>
      </c>
      <c r="H23" s="1" t="s">
        <v>32</v>
      </c>
      <c r="I23" s="1" t="s">
        <v>43</v>
      </c>
      <c r="J23" s="1">
        <v>26</v>
      </c>
      <c r="K23" s="1">
        <v>5</v>
      </c>
      <c r="L23" s="28">
        <v>2018</v>
      </c>
      <c r="M23" s="3">
        <f t="shared" si="0"/>
        <v>43246</v>
      </c>
      <c r="N23" s="1" t="s">
        <v>181</v>
      </c>
      <c r="O23" s="1" t="s">
        <v>182</v>
      </c>
      <c r="P23" s="1">
        <v>18</v>
      </c>
      <c r="Q23" s="30" t="s">
        <v>137</v>
      </c>
      <c r="R23" s="1" t="s">
        <v>129</v>
      </c>
      <c r="S23" s="1">
        <v>0</v>
      </c>
      <c r="T23" s="1" t="s">
        <v>130</v>
      </c>
      <c r="V23" s="29" t="s">
        <v>159</v>
      </c>
      <c r="W23" s="1" t="s">
        <v>183</v>
      </c>
      <c r="X23" s="29" t="s">
        <v>160</v>
      </c>
    </row>
    <row r="24" spans="1:25" ht="16.149999999999999" customHeight="1">
      <c r="A24" s="1" t="s">
        <v>35</v>
      </c>
      <c r="B24" s="28" t="s">
        <v>26</v>
      </c>
      <c r="C24" s="28" t="s">
        <v>27</v>
      </c>
      <c r="D24" s="29"/>
      <c r="E24" s="1" t="s">
        <v>61</v>
      </c>
      <c r="F24" s="1" t="s">
        <v>30</v>
      </c>
      <c r="G24" s="1" t="s">
        <v>31</v>
      </c>
      <c r="H24" s="1" t="s">
        <v>32</v>
      </c>
      <c r="I24" s="1" t="s">
        <v>43</v>
      </c>
      <c r="J24" s="1">
        <v>26</v>
      </c>
      <c r="K24" s="1">
        <v>5</v>
      </c>
      <c r="L24" s="28">
        <v>2018</v>
      </c>
      <c r="M24" s="3">
        <f t="shared" si="0"/>
        <v>43246</v>
      </c>
      <c r="N24" s="1" t="s">
        <v>184</v>
      </c>
      <c r="O24" s="1" t="s">
        <v>185</v>
      </c>
      <c r="P24" s="1">
        <v>16</v>
      </c>
      <c r="Q24" s="30">
        <v>7063566394</v>
      </c>
      <c r="R24" s="1" t="s">
        <v>129</v>
      </c>
      <c r="S24" s="1">
        <v>0</v>
      </c>
      <c r="T24" s="1" t="s">
        <v>130</v>
      </c>
      <c r="V24" s="29" t="s">
        <v>159</v>
      </c>
      <c r="W24" s="1" t="s">
        <v>132</v>
      </c>
      <c r="X24" s="29" t="s">
        <v>160</v>
      </c>
    </row>
    <row r="25" spans="1:25" ht="19.5" customHeight="1">
      <c r="A25" s="1" t="s">
        <v>35</v>
      </c>
      <c r="B25" s="28" t="s">
        <v>26</v>
      </c>
      <c r="C25" s="28" t="s">
        <v>27</v>
      </c>
      <c r="D25" s="29"/>
      <c r="E25" s="1" t="s">
        <v>61</v>
      </c>
      <c r="F25" s="1" t="s">
        <v>30</v>
      </c>
      <c r="G25" s="1" t="s">
        <v>31</v>
      </c>
      <c r="H25" s="1" t="s">
        <v>32</v>
      </c>
      <c r="I25" s="27">
        <v>43246</v>
      </c>
      <c r="J25" s="1">
        <v>26</v>
      </c>
      <c r="K25" s="1">
        <v>5</v>
      </c>
      <c r="L25" s="28">
        <v>2018</v>
      </c>
      <c r="M25" s="3">
        <f>DATE(L25,K25,J25)</f>
        <v>43246</v>
      </c>
      <c r="N25" s="1" t="s">
        <v>186</v>
      </c>
      <c r="O25" s="1" t="s">
        <v>187</v>
      </c>
      <c r="P25" s="1">
        <v>17</v>
      </c>
      <c r="Q25" s="30">
        <v>9021816834</v>
      </c>
      <c r="R25" s="1" t="s">
        <v>129</v>
      </c>
      <c r="S25" s="1">
        <v>0</v>
      </c>
      <c r="T25" s="1" t="s">
        <v>130</v>
      </c>
      <c r="V25" s="29" t="s">
        <v>159</v>
      </c>
      <c r="W25" s="1" t="s">
        <v>132</v>
      </c>
      <c r="X25" s="29" t="s">
        <v>160</v>
      </c>
    </row>
    <row r="26" spans="1:25" ht="22.5" customHeight="1">
      <c r="A26" s="1" t="s">
        <v>35</v>
      </c>
      <c r="B26" s="28" t="s">
        <v>26</v>
      </c>
      <c r="C26" s="28" t="s">
        <v>27</v>
      </c>
      <c r="D26" s="29"/>
      <c r="E26" s="1" t="s">
        <v>61</v>
      </c>
      <c r="F26" s="1" t="s">
        <v>30</v>
      </c>
      <c r="G26" s="1" t="s">
        <v>31</v>
      </c>
      <c r="H26" s="1" t="s">
        <v>32</v>
      </c>
      <c r="I26" s="27">
        <v>43246</v>
      </c>
      <c r="J26" s="1">
        <v>26</v>
      </c>
      <c r="K26" s="1">
        <v>5</v>
      </c>
      <c r="L26" s="28">
        <v>2018</v>
      </c>
      <c r="M26" s="3">
        <f t="shared" si="0"/>
        <v>43246</v>
      </c>
      <c r="N26" s="1" t="s">
        <v>188</v>
      </c>
      <c r="O26" s="1" t="s">
        <v>189</v>
      </c>
      <c r="P26" s="1">
        <v>16</v>
      </c>
      <c r="Q26" s="30">
        <v>7035103572</v>
      </c>
      <c r="R26" s="1" t="s">
        <v>129</v>
      </c>
      <c r="S26" s="1">
        <v>0</v>
      </c>
      <c r="T26" s="1" t="s">
        <v>130</v>
      </c>
      <c r="V26" s="29" t="s">
        <v>159</v>
      </c>
      <c r="W26" s="1" t="s">
        <v>183</v>
      </c>
      <c r="X26" s="29" t="s">
        <v>160</v>
      </c>
    </row>
    <row r="27" spans="1:25" ht="30.6" customHeight="1">
      <c r="A27" s="1" t="s">
        <v>35</v>
      </c>
      <c r="B27" s="28" t="s">
        <v>26</v>
      </c>
      <c r="C27" s="28" t="s">
        <v>27</v>
      </c>
      <c r="D27" s="29"/>
      <c r="E27" s="1" t="s">
        <v>61</v>
      </c>
      <c r="F27" s="1" t="s">
        <v>30</v>
      </c>
      <c r="G27" s="1" t="s">
        <v>31</v>
      </c>
      <c r="H27" s="1" t="s">
        <v>32</v>
      </c>
      <c r="I27" s="1" t="s">
        <v>43</v>
      </c>
      <c r="J27" s="1">
        <v>26</v>
      </c>
      <c r="K27" s="1">
        <v>5</v>
      </c>
      <c r="L27" s="28">
        <v>2018</v>
      </c>
      <c r="M27" s="3">
        <f t="shared" si="0"/>
        <v>43246</v>
      </c>
      <c r="N27" s="1" t="s">
        <v>140</v>
      </c>
      <c r="O27" s="1" t="s">
        <v>190</v>
      </c>
      <c r="P27" s="1">
        <v>19</v>
      </c>
      <c r="Q27" s="30">
        <v>7037350816</v>
      </c>
      <c r="R27" s="1" t="s">
        <v>129</v>
      </c>
      <c r="S27" s="1">
        <v>0</v>
      </c>
      <c r="T27" s="1" t="s">
        <v>130</v>
      </c>
      <c r="V27" s="29" t="s">
        <v>159</v>
      </c>
      <c r="W27" s="1" t="s">
        <v>132</v>
      </c>
      <c r="X27" s="29" t="s">
        <v>133</v>
      </c>
      <c r="Y27" s="1">
        <v>3</v>
      </c>
    </row>
    <row r="28" spans="1:25" ht="24.6" customHeight="1">
      <c r="A28" s="1" t="s">
        <v>35</v>
      </c>
      <c r="B28" s="28" t="s">
        <v>26</v>
      </c>
      <c r="C28" s="28" t="s">
        <v>27</v>
      </c>
      <c r="D28" s="29"/>
      <c r="E28" s="1" t="s">
        <v>61</v>
      </c>
      <c r="F28" s="1" t="s">
        <v>30</v>
      </c>
      <c r="G28" s="1" t="s">
        <v>31</v>
      </c>
      <c r="H28" s="1" t="s">
        <v>32</v>
      </c>
      <c r="I28" s="1" t="s">
        <v>43</v>
      </c>
      <c r="J28" s="1">
        <v>26</v>
      </c>
      <c r="K28" s="1">
        <v>5</v>
      </c>
      <c r="L28" s="28">
        <v>2018</v>
      </c>
      <c r="M28" s="3">
        <f t="shared" si="0"/>
        <v>43246</v>
      </c>
      <c r="N28" s="1" t="s">
        <v>148</v>
      </c>
      <c r="O28" s="1" t="s">
        <v>191</v>
      </c>
      <c r="P28" s="1">
        <v>19</v>
      </c>
      <c r="Q28" s="30">
        <v>9035029508</v>
      </c>
      <c r="R28" s="1" t="s">
        <v>129</v>
      </c>
      <c r="S28" s="1">
        <v>0</v>
      </c>
      <c r="T28" s="1" t="s">
        <v>130</v>
      </c>
      <c r="V28" s="29" t="s">
        <v>159</v>
      </c>
      <c r="W28" s="1" t="s">
        <v>132</v>
      </c>
      <c r="X28" s="29" t="s">
        <v>133</v>
      </c>
      <c r="Y28" s="1">
        <v>3</v>
      </c>
    </row>
    <row r="29" spans="1:25" ht="26.1" customHeight="1">
      <c r="A29" s="1" t="s">
        <v>35</v>
      </c>
      <c r="B29" s="28" t="s">
        <v>26</v>
      </c>
      <c r="C29" s="28" t="s">
        <v>27</v>
      </c>
      <c r="D29" s="29"/>
      <c r="E29" s="1" t="s">
        <v>61</v>
      </c>
      <c r="F29" s="1" t="s">
        <v>30</v>
      </c>
      <c r="G29" s="1" t="s">
        <v>31</v>
      </c>
      <c r="H29" s="1" t="s">
        <v>32</v>
      </c>
      <c r="I29" s="1" t="s">
        <v>43</v>
      </c>
      <c r="J29" s="1">
        <v>26</v>
      </c>
      <c r="K29" s="1">
        <v>5</v>
      </c>
      <c r="L29" s="28">
        <v>2018</v>
      </c>
      <c r="M29" s="3">
        <f t="shared" si="0"/>
        <v>43246</v>
      </c>
      <c r="N29" s="1" t="s">
        <v>192</v>
      </c>
      <c r="O29" s="1" t="s">
        <v>193</v>
      </c>
      <c r="P29" s="1">
        <v>19</v>
      </c>
      <c r="Q29" s="30">
        <v>9084653846</v>
      </c>
      <c r="R29" s="1" t="s">
        <v>129</v>
      </c>
      <c r="S29" s="1">
        <v>0</v>
      </c>
      <c r="T29" s="1" t="s">
        <v>167</v>
      </c>
      <c r="V29" s="29" t="s">
        <v>159</v>
      </c>
      <c r="W29" s="1" t="s">
        <v>132</v>
      </c>
      <c r="X29" s="29" t="s">
        <v>133</v>
      </c>
      <c r="Y29" s="1">
        <v>3</v>
      </c>
    </row>
    <row r="30" spans="1:25" ht="23.1" customHeight="1">
      <c r="A30" s="1" t="s">
        <v>35</v>
      </c>
      <c r="B30" s="28" t="s">
        <v>26</v>
      </c>
      <c r="C30" s="28" t="s">
        <v>27</v>
      </c>
      <c r="D30" s="29"/>
      <c r="E30" s="1" t="s">
        <v>61</v>
      </c>
      <c r="F30" s="1" t="s">
        <v>30</v>
      </c>
      <c r="G30" s="1" t="s">
        <v>31</v>
      </c>
      <c r="H30" s="1" t="s">
        <v>32</v>
      </c>
      <c r="I30" s="27">
        <v>43246</v>
      </c>
      <c r="J30" s="1">
        <v>26</v>
      </c>
      <c r="K30" s="1">
        <v>5</v>
      </c>
      <c r="L30" s="28">
        <v>2018</v>
      </c>
      <c r="M30" s="3">
        <f t="shared" si="0"/>
        <v>43246</v>
      </c>
      <c r="N30" s="1" t="s">
        <v>194</v>
      </c>
      <c r="O30" s="1" t="s">
        <v>195</v>
      </c>
      <c r="P30" s="1">
        <v>17</v>
      </c>
      <c r="Q30" s="30">
        <v>8163029659</v>
      </c>
      <c r="R30" s="1" t="s">
        <v>129</v>
      </c>
      <c r="S30" s="1">
        <v>0</v>
      </c>
      <c r="T30" s="1" t="s">
        <v>130</v>
      </c>
      <c r="V30" s="29" t="s">
        <v>159</v>
      </c>
      <c r="W30" s="1" t="s">
        <v>132</v>
      </c>
      <c r="X30" s="29" t="s">
        <v>133</v>
      </c>
    </row>
    <row r="31" spans="1:25" ht="15.6" customHeight="1">
      <c r="A31" s="1" t="s">
        <v>35</v>
      </c>
      <c r="B31" s="28" t="s">
        <v>26</v>
      </c>
      <c r="C31" s="28" t="s">
        <v>27</v>
      </c>
      <c r="D31" s="29"/>
      <c r="E31" s="1" t="s">
        <v>61</v>
      </c>
      <c r="F31" s="1" t="s">
        <v>30</v>
      </c>
      <c r="G31" s="1" t="s">
        <v>31</v>
      </c>
      <c r="H31" s="1" t="s">
        <v>32</v>
      </c>
      <c r="I31" s="1" t="s">
        <v>43</v>
      </c>
      <c r="J31" s="1">
        <v>26</v>
      </c>
      <c r="K31" s="1">
        <v>5</v>
      </c>
      <c r="L31" s="28">
        <v>2018</v>
      </c>
      <c r="M31" s="3">
        <f t="shared" si="0"/>
        <v>43246</v>
      </c>
      <c r="N31" s="1" t="s">
        <v>196</v>
      </c>
      <c r="O31" s="1" t="s">
        <v>197</v>
      </c>
      <c r="P31" s="1">
        <v>18</v>
      </c>
      <c r="Q31" s="30">
        <v>7036474629</v>
      </c>
      <c r="R31" s="1" t="s">
        <v>129</v>
      </c>
      <c r="S31" s="1">
        <v>0</v>
      </c>
      <c r="T31" s="1" t="s">
        <v>130</v>
      </c>
      <c r="V31" s="29" t="s">
        <v>159</v>
      </c>
      <c r="W31" s="1" t="s">
        <v>183</v>
      </c>
      <c r="X31" s="29" t="s">
        <v>133</v>
      </c>
    </row>
    <row r="32" spans="1:25" ht="23.1" customHeight="1">
      <c r="A32" s="1" t="s">
        <v>35</v>
      </c>
      <c r="B32" s="28" t="s">
        <v>26</v>
      </c>
      <c r="C32" s="28" t="s">
        <v>27</v>
      </c>
      <c r="D32" s="29"/>
      <c r="E32" s="1" t="s">
        <v>61</v>
      </c>
      <c r="F32" s="1" t="s">
        <v>30</v>
      </c>
      <c r="G32" s="1" t="s">
        <v>31</v>
      </c>
      <c r="H32" s="1" t="s">
        <v>32</v>
      </c>
      <c r="I32" s="27">
        <v>43246</v>
      </c>
      <c r="J32" s="1">
        <v>26</v>
      </c>
      <c r="K32" s="1">
        <v>5</v>
      </c>
      <c r="L32" s="28">
        <v>2018</v>
      </c>
      <c r="M32" s="3">
        <f t="shared" si="0"/>
        <v>43246</v>
      </c>
      <c r="N32" s="1" t="s">
        <v>198</v>
      </c>
      <c r="O32" s="1" t="s">
        <v>199</v>
      </c>
      <c r="P32" s="1">
        <v>18</v>
      </c>
      <c r="Q32" s="30" t="s">
        <v>137</v>
      </c>
      <c r="R32" s="1" t="s">
        <v>129</v>
      </c>
      <c r="S32" s="1">
        <v>0</v>
      </c>
      <c r="T32" s="1" t="s">
        <v>167</v>
      </c>
      <c r="V32" s="29" t="s">
        <v>159</v>
      </c>
      <c r="W32" s="1" t="s">
        <v>132</v>
      </c>
      <c r="X32" s="29" t="s">
        <v>160</v>
      </c>
    </row>
    <row r="33" spans="1:24" ht="22.5" customHeight="1">
      <c r="A33" s="1" t="s">
        <v>35</v>
      </c>
      <c r="B33" s="28" t="s">
        <v>26</v>
      </c>
      <c r="C33" s="28" t="s">
        <v>27</v>
      </c>
      <c r="D33" s="29"/>
      <c r="E33" s="1" t="s">
        <v>61</v>
      </c>
      <c r="F33" s="1" t="s">
        <v>30</v>
      </c>
      <c r="G33" s="1" t="s">
        <v>31</v>
      </c>
      <c r="H33" s="1" t="s">
        <v>32</v>
      </c>
      <c r="I33" s="1" t="s">
        <v>43</v>
      </c>
      <c r="J33" s="1">
        <v>26</v>
      </c>
      <c r="K33" s="1">
        <v>5</v>
      </c>
      <c r="L33" s="28">
        <v>2018</v>
      </c>
      <c r="M33" s="3">
        <f t="shared" si="0"/>
        <v>43246</v>
      </c>
      <c r="N33" s="31" t="s">
        <v>200</v>
      </c>
      <c r="O33" s="1" t="s">
        <v>201</v>
      </c>
      <c r="P33" s="1">
        <v>17</v>
      </c>
      <c r="Q33" s="30">
        <v>8175345717</v>
      </c>
      <c r="R33" s="1" t="s">
        <v>129</v>
      </c>
      <c r="S33" s="1">
        <v>0</v>
      </c>
      <c r="T33" s="1" t="s">
        <v>130</v>
      </c>
      <c r="V33" s="29" t="s">
        <v>159</v>
      </c>
      <c r="W33" s="1" t="s">
        <v>132</v>
      </c>
      <c r="X33" s="29" t="s">
        <v>133</v>
      </c>
    </row>
    <row r="34" spans="1:24" ht="25.15" customHeight="1">
      <c r="A34" s="1" t="s">
        <v>35</v>
      </c>
      <c r="B34" s="28" t="s">
        <v>26</v>
      </c>
      <c r="C34" s="28" t="s">
        <v>27</v>
      </c>
      <c r="D34" s="29"/>
      <c r="E34" s="1" t="s">
        <v>61</v>
      </c>
      <c r="F34" s="1" t="s">
        <v>30</v>
      </c>
      <c r="G34" s="1" t="s">
        <v>31</v>
      </c>
      <c r="H34" s="1" t="s">
        <v>32</v>
      </c>
      <c r="I34" s="1" t="s">
        <v>43</v>
      </c>
      <c r="J34" s="1">
        <v>26</v>
      </c>
      <c r="K34" s="1">
        <v>5</v>
      </c>
      <c r="L34" s="28">
        <v>2018</v>
      </c>
      <c r="M34" s="3">
        <f t="shared" si="0"/>
        <v>43246</v>
      </c>
      <c r="N34" s="1" t="s">
        <v>202</v>
      </c>
      <c r="O34" s="1" t="s">
        <v>203</v>
      </c>
      <c r="P34" s="1">
        <v>18</v>
      </c>
      <c r="Q34" s="30">
        <v>8137345263</v>
      </c>
      <c r="R34" s="1" t="s">
        <v>129</v>
      </c>
      <c r="S34" s="1">
        <v>0</v>
      </c>
      <c r="T34" s="1" t="s">
        <v>130</v>
      </c>
      <c r="V34" s="29" t="s">
        <v>159</v>
      </c>
      <c r="W34" s="1" t="s">
        <v>132</v>
      </c>
      <c r="X34" s="29" t="s">
        <v>133</v>
      </c>
    </row>
    <row r="35" spans="1:24" ht="22.15" customHeight="1">
      <c r="A35" s="1" t="s">
        <v>35</v>
      </c>
      <c r="B35" s="28" t="s">
        <v>26</v>
      </c>
      <c r="C35" s="28" t="s">
        <v>27</v>
      </c>
      <c r="D35" s="29"/>
      <c r="E35" s="1" t="s">
        <v>61</v>
      </c>
      <c r="F35" s="1" t="s">
        <v>30</v>
      </c>
      <c r="G35" s="1" t="s">
        <v>31</v>
      </c>
      <c r="H35" s="1" t="s">
        <v>32</v>
      </c>
      <c r="I35" s="1" t="s">
        <v>43</v>
      </c>
      <c r="J35" s="1">
        <v>26</v>
      </c>
      <c r="K35" s="1">
        <v>5</v>
      </c>
      <c r="L35" s="28">
        <v>2018</v>
      </c>
      <c r="M35" s="3">
        <f t="shared" si="0"/>
        <v>43246</v>
      </c>
      <c r="N35" s="1" t="s">
        <v>204</v>
      </c>
      <c r="O35" s="1" t="s">
        <v>205</v>
      </c>
      <c r="P35" s="1">
        <v>18</v>
      </c>
      <c r="Q35" s="30">
        <v>8089558521</v>
      </c>
      <c r="R35" s="1" t="s">
        <v>129</v>
      </c>
      <c r="S35" s="1">
        <v>0</v>
      </c>
      <c r="T35" s="1" t="s">
        <v>130</v>
      </c>
      <c r="V35" s="29" t="s">
        <v>159</v>
      </c>
      <c r="W35" s="1" t="s">
        <v>183</v>
      </c>
      <c r="X35" s="29" t="s">
        <v>160</v>
      </c>
    </row>
    <row r="36" spans="1:24" ht="22.5" customHeight="1">
      <c r="A36" s="1" t="s">
        <v>35</v>
      </c>
      <c r="B36" s="28" t="s">
        <v>26</v>
      </c>
      <c r="C36" s="28" t="s">
        <v>27</v>
      </c>
      <c r="D36" s="29"/>
      <c r="E36" s="1" t="s">
        <v>206</v>
      </c>
      <c r="F36" s="1" t="s">
        <v>207</v>
      </c>
      <c r="G36" s="1" t="s">
        <v>208</v>
      </c>
      <c r="H36" s="1" t="s">
        <v>32</v>
      </c>
      <c r="I36" s="1" t="s">
        <v>43</v>
      </c>
      <c r="J36" s="1">
        <v>26</v>
      </c>
      <c r="K36" s="1">
        <v>5</v>
      </c>
      <c r="L36" s="28">
        <v>2018</v>
      </c>
      <c r="M36" s="3">
        <f t="shared" si="0"/>
        <v>43246</v>
      </c>
      <c r="N36" s="1" t="s">
        <v>209</v>
      </c>
      <c r="O36" s="1" t="s">
        <v>210</v>
      </c>
      <c r="P36" s="1">
        <v>19</v>
      </c>
      <c r="Q36" s="30">
        <v>8165138200</v>
      </c>
      <c r="R36" s="1" t="s">
        <v>129</v>
      </c>
      <c r="S36" s="1">
        <v>0</v>
      </c>
      <c r="T36" s="1" t="s">
        <v>130</v>
      </c>
      <c r="V36" s="29" t="s">
        <v>159</v>
      </c>
      <c r="W36" s="1" t="s">
        <v>132</v>
      </c>
      <c r="X36" s="29" t="s">
        <v>211</v>
      </c>
    </row>
    <row r="37" spans="1:24" ht="15.6" customHeight="1">
      <c r="A37" s="1" t="s">
        <v>35</v>
      </c>
      <c r="B37" s="28" t="s">
        <v>26</v>
      </c>
      <c r="C37" s="28" t="s">
        <v>27</v>
      </c>
      <c r="D37" s="29"/>
      <c r="E37" s="1" t="s">
        <v>206</v>
      </c>
      <c r="F37" s="1" t="s">
        <v>207</v>
      </c>
      <c r="G37" s="1" t="s">
        <v>208</v>
      </c>
      <c r="H37" s="1" t="s">
        <v>32</v>
      </c>
      <c r="I37" s="1" t="s">
        <v>43</v>
      </c>
      <c r="J37" s="1">
        <v>26</v>
      </c>
      <c r="K37" s="1">
        <v>5</v>
      </c>
      <c r="L37" s="28">
        <v>2018</v>
      </c>
      <c r="M37" s="3">
        <f t="shared" si="0"/>
        <v>43246</v>
      </c>
      <c r="N37" s="1" t="s">
        <v>212</v>
      </c>
      <c r="O37" s="1" t="s">
        <v>213</v>
      </c>
      <c r="P37" s="1">
        <v>18</v>
      </c>
      <c r="Q37" s="30">
        <v>8075335323</v>
      </c>
      <c r="R37" s="1" t="s">
        <v>129</v>
      </c>
      <c r="S37" s="1">
        <v>0</v>
      </c>
      <c r="T37" s="1" t="s">
        <v>130</v>
      </c>
      <c r="V37" s="29" t="s">
        <v>159</v>
      </c>
      <c r="W37" s="1" t="s">
        <v>132</v>
      </c>
      <c r="X37" s="29" t="s">
        <v>133</v>
      </c>
    </row>
    <row r="38" spans="1:24" ht="22.15" customHeight="1">
      <c r="A38" s="1" t="s">
        <v>35</v>
      </c>
      <c r="B38" s="28" t="s">
        <v>26</v>
      </c>
      <c r="C38" s="28" t="s">
        <v>27</v>
      </c>
      <c r="D38" s="29"/>
      <c r="E38" s="1" t="s">
        <v>206</v>
      </c>
      <c r="F38" s="1" t="s">
        <v>74</v>
      </c>
      <c r="G38" s="1" t="s">
        <v>208</v>
      </c>
      <c r="H38" s="1" t="s">
        <v>32</v>
      </c>
      <c r="I38" s="1" t="s">
        <v>43</v>
      </c>
      <c r="J38" s="1">
        <v>26</v>
      </c>
      <c r="K38" s="1">
        <v>5</v>
      </c>
      <c r="L38" s="28">
        <v>2018</v>
      </c>
      <c r="M38" s="3">
        <f t="shared" si="0"/>
        <v>43246</v>
      </c>
      <c r="N38" s="1" t="s">
        <v>214</v>
      </c>
      <c r="O38" s="1" t="s">
        <v>215</v>
      </c>
      <c r="P38" s="1">
        <v>15</v>
      </c>
      <c r="Q38" s="30" t="s">
        <v>137</v>
      </c>
      <c r="R38" s="1" t="s">
        <v>129</v>
      </c>
      <c r="S38" s="1">
        <v>0</v>
      </c>
      <c r="T38" s="1" t="s">
        <v>216</v>
      </c>
      <c r="U38" s="1" t="s">
        <v>217</v>
      </c>
      <c r="V38" s="29" t="s">
        <v>159</v>
      </c>
      <c r="W38" s="1" t="s">
        <v>132</v>
      </c>
      <c r="X38" s="29" t="s">
        <v>218</v>
      </c>
    </row>
    <row r="39" spans="1:24" ht="20.65" customHeight="1">
      <c r="A39" s="1" t="s">
        <v>35</v>
      </c>
      <c r="B39" s="28" t="s">
        <v>26</v>
      </c>
      <c r="C39" s="28" t="s">
        <v>27</v>
      </c>
      <c r="D39" s="29"/>
      <c r="E39" s="1" t="s">
        <v>206</v>
      </c>
      <c r="F39" s="1" t="s">
        <v>207</v>
      </c>
      <c r="G39" s="1" t="s">
        <v>208</v>
      </c>
      <c r="H39" s="1" t="s">
        <v>32</v>
      </c>
      <c r="I39" s="1" t="s">
        <v>43</v>
      </c>
      <c r="J39" s="1">
        <v>26</v>
      </c>
      <c r="K39" s="1">
        <v>5</v>
      </c>
      <c r="L39" s="28">
        <v>2018</v>
      </c>
      <c r="M39" s="3">
        <f t="shared" si="0"/>
        <v>43246</v>
      </c>
      <c r="N39" s="1" t="s">
        <v>219</v>
      </c>
      <c r="O39" s="1" t="s">
        <v>220</v>
      </c>
      <c r="P39" s="1">
        <v>18</v>
      </c>
      <c r="Q39" s="30">
        <v>8168918693</v>
      </c>
      <c r="R39" s="1" t="s">
        <v>129</v>
      </c>
      <c r="S39" s="1">
        <v>0</v>
      </c>
      <c r="T39" s="1" t="s">
        <v>130</v>
      </c>
      <c r="V39" s="29" t="s">
        <v>159</v>
      </c>
      <c r="W39" s="1" t="s">
        <v>132</v>
      </c>
      <c r="X39" s="29" t="s">
        <v>133</v>
      </c>
    </row>
    <row r="40" spans="1:24" ht="20.100000000000001" customHeight="1">
      <c r="A40" s="1" t="s">
        <v>35</v>
      </c>
      <c r="B40" s="28" t="s">
        <v>26</v>
      </c>
      <c r="C40" s="28" t="s">
        <v>27</v>
      </c>
      <c r="D40" s="29"/>
      <c r="E40" s="1" t="s">
        <v>206</v>
      </c>
      <c r="F40" s="1" t="s">
        <v>207</v>
      </c>
      <c r="G40" s="1" t="s">
        <v>208</v>
      </c>
      <c r="H40" s="1" t="s">
        <v>32</v>
      </c>
      <c r="I40" s="1" t="s">
        <v>43</v>
      </c>
      <c r="J40" s="1">
        <v>26</v>
      </c>
      <c r="K40" s="1">
        <v>5</v>
      </c>
      <c r="L40" s="28">
        <v>2018</v>
      </c>
      <c r="M40" s="3">
        <f t="shared" si="0"/>
        <v>43246</v>
      </c>
      <c r="N40" s="1" t="s">
        <v>221</v>
      </c>
      <c r="O40" s="1" t="s">
        <v>222</v>
      </c>
      <c r="P40" s="1">
        <v>15</v>
      </c>
      <c r="Q40" s="30" t="s">
        <v>137</v>
      </c>
      <c r="R40" s="1" t="s">
        <v>129</v>
      </c>
      <c r="S40" s="1">
        <v>0</v>
      </c>
      <c r="T40" s="1" t="s">
        <v>130</v>
      </c>
      <c r="V40" s="29" t="s">
        <v>159</v>
      </c>
      <c r="W40" s="1" t="s">
        <v>132</v>
      </c>
      <c r="X40" s="29" t="s">
        <v>160</v>
      </c>
    </row>
    <row r="41" spans="1:24" ht="19.149999999999999" customHeight="1">
      <c r="A41" s="1" t="s">
        <v>35</v>
      </c>
      <c r="B41" s="28" t="s">
        <v>26</v>
      </c>
      <c r="C41" s="28" t="s">
        <v>27</v>
      </c>
      <c r="D41" s="29"/>
      <c r="E41" s="1" t="s">
        <v>206</v>
      </c>
      <c r="F41" s="1" t="s">
        <v>207</v>
      </c>
      <c r="G41" s="1" t="s">
        <v>208</v>
      </c>
      <c r="H41" s="1" t="s">
        <v>32</v>
      </c>
      <c r="I41" s="1" t="s">
        <v>43</v>
      </c>
      <c r="J41" s="1">
        <v>26</v>
      </c>
      <c r="K41" s="1">
        <v>5</v>
      </c>
      <c r="L41" s="28">
        <v>2018</v>
      </c>
      <c r="M41" s="3">
        <f t="shared" si="0"/>
        <v>43246</v>
      </c>
      <c r="N41" s="1" t="s">
        <v>223</v>
      </c>
      <c r="O41" s="1" t="s">
        <v>224</v>
      </c>
      <c r="P41" s="1">
        <v>18</v>
      </c>
      <c r="Q41" s="30" t="s">
        <v>137</v>
      </c>
      <c r="R41" s="1" t="s">
        <v>129</v>
      </c>
      <c r="S41" s="1">
        <v>0</v>
      </c>
      <c r="T41" s="1" t="s">
        <v>130</v>
      </c>
      <c r="V41" s="29" t="s">
        <v>159</v>
      </c>
      <c r="W41" s="1" t="s">
        <v>132</v>
      </c>
      <c r="X41" s="29" t="s">
        <v>133</v>
      </c>
    </row>
    <row r="42" spans="1:24" ht="18.600000000000001" customHeight="1">
      <c r="A42" s="1" t="s">
        <v>35</v>
      </c>
      <c r="B42" s="28" t="s">
        <v>26</v>
      </c>
      <c r="C42" s="28" t="s">
        <v>27</v>
      </c>
      <c r="D42" s="29"/>
      <c r="E42" s="1" t="s">
        <v>206</v>
      </c>
      <c r="F42" s="1" t="s">
        <v>207</v>
      </c>
      <c r="G42" s="1" t="s">
        <v>208</v>
      </c>
      <c r="H42" s="1" t="s">
        <v>32</v>
      </c>
      <c r="I42" s="1" t="s">
        <v>43</v>
      </c>
      <c r="J42" s="1">
        <v>26</v>
      </c>
      <c r="K42" s="1">
        <v>5</v>
      </c>
      <c r="L42" s="28">
        <v>2018</v>
      </c>
      <c r="M42" s="3">
        <f t="shared" si="0"/>
        <v>43246</v>
      </c>
      <c r="N42" s="1" t="s">
        <v>225</v>
      </c>
      <c r="O42" s="1" t="s">
        <v>226</v>
      </c>
      <c r="P42" s="1">
        <v>18</v>
      </c>
      <c r="Q42" s="30">
        <v>9035974499</v>
      </c>
      <c r="R42" s="1" t="s">
        <v>129</v>
      </c>
      <c r="S42" s="1">
        <v>0</v>
      </c>
      <c r="T42" s="1" t="s">
        <v>130</v>
      </c>
      <c r="V42" s="29" t="s">
        <v>159</v>
      </c>
      <c r="W42" s="1" t="s">
        <v>132</v>
      </c>
      <c r="X42" s="29" t="s">
        <v>133</v>
      </c>
    </row>
    <row r="43" spans="1:24" ht="22.15" customHeight="1">
      <c r="A43" s="1" t="s">
        <v>35</v>
      </c>
      <c r="B43" s="28" t="s">
        <v>26</v>
      </c>
      <c r="C43" s="28" t="s">
        <v>27</v>
      </c>
      <c r="D43" s="29"/>
      <c r="E43" s="1" t="s">
        <v>206</v>
      </c>
      <c r="F43" s="1" t="s">
        <v>207</v>
      </c>
      <c r="G43" s="1" t="s">
        <v>208</v>
      </c>
      <c r="H43" s="1" t="s">
        <v>32</v>
      </c>
      <c r="I43" s="1" t="s">
        <v>43</v>
      </c>
      <c r="J43" s="1">
        <v>26</v>
      </c>
      <c r="K43" s="1">
        <v>5</v>
      </c>
      <c r="L43" s="28">
        <v>2018</v>
      </c>
      <c r="M43" s="3">
        <f t="shared" si="0"/>
        <v>43246</v>
      </c>
      <c r="N43" s="1" t="s">
        <v>227</v>
      </c>
      <c r="O43" s="1" t="s">
        <v>228</v>
      </c>
      <c r="P43" s="1">
        <v>18</v>
      </c>
      <c r="Q43" s="30">
        <v>9064300244</v>
      </c>
      <c r="R43" s="1" t="s">
        <v>129</v>
      </c>
      <c r="S43" s="1">
        <v>0</v>
      </c>
      <c r="T43" s="1" t="s">
        <v>216</v>
      </c>
      <c r="U43" s="1" t="s">
        <v>229</v>
      </c>
      <c r="V43" s="29" t="s">
        <v>159</v>
      </c>
      <c r="W43" s="31" t="s">
        <v>132</v>
      </c>
      <c r="X43" s="29" t="s">
        <v>133</v>
      </c>
    </row>
    <row r="44" spans="1:24" ht="19.149999999999999" customHeight="1">
      <c r="A44" s="1" t="s">
        <v>35</v>
      </c>
      <c r="B44" s="28" t="s">
        <v>26</v>
      </c>
      <c r="C44" s="28" t="s">
        <v>27</v>
      </c>
      <c r="D44" s="29"/>
      <c r="E44" s="1" t="s">
        <v>206</v>
      </c>
      <c r="F44" s="1" t="s">
        <v>207</v>
      </c>
      <c r="G44" s="1" t="s">
        <v>208</v>
      </c>
      <c r="H44" s="1" t="s">
        <v>32</v>
      </c>
      <c r="I44" s="1" t="s">
        <v>43</v>
      </c>
      <c r="J44" s="1">
        <v>26</v>
      </c>
      <c r="K44" s="1">
        <v>5</v>
      </c>
      <c r="L44" s="28">
        <v>2018</v>
      </c>
      <c r="M44" s="3">
        <f t="shared" si="0"/>
        <v>43246</v>
      </c>
      <c r="N44" s="1" t="s">
        <v>230</v>
      </c>
      <c r="O44" s="1" t="s">
        <v>231</v>
      </c>
      <c r="P44" s="1">
        <v>17</v>
      </c>
      <c r="Q44" s="30" t="s">
        <v>137</v>
      </c>
      <c r="R44" s="1" t="s">
        <v>129</v>
      </c>
      <c r="S44" s="1">
        <v>0</v>
      </c>
      <c r="T44" s="1" t="s">
        <v>167</v>
      </c>
      <c r="V44" s="29" t="s">
        <v>159</v>
      </c>
      <c r="W44" s="31" t="s">
        <v>132</v>
      </c>
      <c r="X44" s="29" t="s">
        <v>133</v>
      </c>
    </row>
    <row r="45" spans="1:24" ht="22.15" customHeight="1">
      <c r="A45" s="1" t="s">
        <v>35</v>
      </c>
      <c r="B45" s="28" t="s">
        <v>26</v>
      </c>
      <c r="C45" s="28" t="s">
        <v>27</v>
      </c>
      <c r="D45" s="29"/>
      <c r="E45" s="1" t="s">
        <v>206</v>
      </c>
      <c r="F45" s="1" t="s">
        <v>207</v>
      </c>
      <c r="G45" s="1" t="s">
        <v>208</v>
      </c>
      <c r="H45" s="1" t="s">
        <v>32</v>
      </c>
      <c r="I45" s="1" t="s">
        <v>43</v>
      </c>
      <c r="J45" s="1">
        <v>26</v>
      </c>
      <c r="K45" s="1">
        <v>5</v>
      </c>
      <c r="L45" s="28">
        <v>2018</v>
      </c>
      <c r="M45" s="3">
        <f t="shared" si="0"/>
        <v>43246</v>
      </c>
      <c r="N45" s="1" t="s">
        <v>232</v>
      </c>
      <c r="O45" s="1" t="s">
        <v>233</v>
      </c>
      <c r="P45" s="1">
        <v>16</v>
      </c>
      <c r="Q45" s="30" t="s">
        <v>137</v>
      </c>
      <c r="R45" s="1" t="s">
        <v>129</v>
      </c>
      <c r="S45" s="1">
        <v>0</v>
      </c>
      <c r="T45" s="1" t="s">
        <v>216</v>
      </c>
      <c r="U45" s="1" t="s">
        <v>229</v>
      </c>
      <c r="V45" s="29" t="s">
        <v>159</v>
      </c>
      <c r="W45" s="31" t="s">
        <v>132</v>
      </c>
      <c r="X45" s="29" t="s">
        <v>133</v>
      </c>
    </row>
    <row r="46" spans="1:24" ht="19.149999999999999" customHeight="1">
      <c r="A46" s="1" t="s">
        <v>35</v>
      </c>
      <c r="B46" s="28" t="s">
        <v>26</v>
      </c>
      <c r="C46" s="28" t="s">
        <v>27</v>
      </c>
      <c r="D46" s="29"/>
      <c r="E46" s="1" t="s">
        <v>206</v>
      </c>
      <c r="F46" s="1" t="s">
        <v>207</v>
      </c>
      <c r="G46" s="1" t="s">
        <v>208</v>
      </c>
      <c r="H46" s="1" t="s">
        <v>32</v>
      </c>
      <c r="I46" s="1" t="s">
        <v>43</v>
      </c>
      <c r="J46" s="1">
        <v>26</v>
      </c>
      <c r="K46" s="1">
        <v>5</v>
      </c>
      <c r="L46" s="28">
        <v>2018</v>
      </c>
      <c r="M46" s="3">
        <f t="shared" si="0"/>
        <v>43246</v>
      </c>
      <c r="N46" s="1" t="s">
        <v>234</v>
      </c>
      <c r="O46" s="1" t="s">
        <v>235</v>
      </c>
      <c r="P46" s="1">
        <v>17</v>
      </c>
      <c r="Q46" s="30">
        <v>8166103144</v>
      </c>
      <c r="R46" s="1" t="s">
        <v>129</v>
      </c>
      <c r="S46" s="1">
        <v>0</v>
      </c>
      <c r="T46" s="1" t="s">
        <v>167</v>
      </c>
      <c r="V46" s="29" t="s">
        <v>159</v>
      </c>
      <c r="W46" s="31" t="s">
        <v>132</v>
      </c>
      <c r="X46" s="29" t="s">
        <v>133</v>
      </c>
    </row>
    <row r="47" spans="1:24" ht="17.100000000000001" customHeight="1">
      <c r="A47" s="1" t="s">
        <v>35</v>
      </c>
      <c r="B47" s="28" t="s">
        <v>26</v>
      </c>
      <c r="C47" s="28" t="s">
        <v>27</v>
      </c>
      <c r="D47" s="29"/>
      <c r="E47" s="1" t="s">
        <v>206</v>
      </c>
      <c r="F47" s="1" t="s">
        <v>207</v>
      </c>
      <c r="G47" s="1" t="s">
        <v>208</v>
      </c>
      <c r="H47" s="1" t="s">
        <v>32</v>
      </c>
      <c r="I47" s="1" t="s">
        <v>43</v>
      </c>
      <c r="J47" s="1">
        <v>26</v>
      </c>
      <c r="K47" s="1">
        <v>5</v>
      </c>
      <c r="L47" s="28">
        <v>2018</v>
      </c>
      <c r="M47" s="3">
        <f t="shared" si="0"/>
        <v>43246</v>
      </c>
      <c r="N47" s="1" t="s">
        <v>236</v>
      </c>
      <c r="O47" s="1" t="s">
        <v>237</v>
      </c>
      <c r="P47" s="1">
        <v>15</v>
      </c>
      <c r="Q47" s="30" t="s">
        <v>137</v>
      </c>
      <c r="R47" s="1" t="s">
        <v>129</v>
      </c>
      <c r="S47" s="1">
        <v>0</v>
      </c>
      <c r="T47" s="1" t="s">
        <v>130</v>
      </c>
      <c r="V47" s="29" t="s">
        <v>159</v>
      </c>
      <c r="W47" s="1" t="s">
        <v>132</v>
      </c>
      <c r="X47" s="29" t="s">
        <v>133</v>
      </c>
    </row>
    <row r="48" spans="1:24" ht="20.100000000000001" customHeight="1">
      <c r="A48" s="1" t="s">
        <v>35</v>
      </c>
      <c r="B48" s="28" t="s">
        <v>26</v>
      </c>
      <c r="C48" s="28" t="s">
        <v>27</v>
      </c>
      <c r="D48" s="29"/>
      <c r="E48" s="1" t="s">
        <v>206</v>
      </c>
      <c r="F48" s="1" t="s">
        <v>207</v>
      </c>
      <c r="G48" s="1" t="s">
        <v>208</v>
      </c>
      <c r="H48" s="1" t="s">
        <v>32</v>
      </c>
      <c r="I48" s="1" t="s">
        <v>43</v>
      </c>
      <c r="J48" s="1">
        <v>26</v>
      </c>
      <c r="K48" s="1">
        <v>5</v>
      </c>
      <c r="L48" s="28">
        <v>2018</v>
      </c>
      <c r="M48" s="3">
        <f t="shared" si="0"/>
        <v>43246</v>
      </c>
      <c r="N48" s="1" t="s">
        <v>238</v>
      </c>
      <c r="O48" s="1" t="s">
        <v>233</v>
      </c>
      <c r="P48" s="1">
        <v>15</v>
      </c>
      <c r="Q48" s="30" t="s">
        <v>137</v>
      </c>
      <c r="R48" s="1" t="s">
        <v>129</v>
      </c>
      <c r="S48" s="1">
        <v>0</v>
      </c>
      <c r="T48" s="1" t="s">
        <v>130</v>
      </c>
      <c r="V48" s="29" t="s">
        <v>159</v>
      </c>
      <c r="W48" s="1" t="s">
        <v>132</v>
      </c>
      <c r="X48" s="29" t="s">
        <v>160</v>
      </c>
    </row>
    <row r="49" spans="1:24" ht="20.100000000000001" customHeight="1">
      <c r="A49" s="1" t="s">
        <v>35</v>
      </c>
      <c r="B49" s="28" t="s">
        <v>26</v>
      </c>
      <c r="C49" s="28" t="s">
        <v>27</v>
      </c>
      <c r="D49" s="29"/>
      <c r="E49" s="1" t="s">
        <v>206</v>
      </c>
      <c r="F49" s="1" t="s">
        <v>207</v>
      </c>
      <c r="G49" s="1" t="s">
        <v>208</v>
      </c>
      <c r="H49" s="1" t="s">
        <v>32</v>
      </c>
      <c r="I49" s="1" t="s">
        <v>43</v>
      </c>
      <c r="J49" s="1">
        <v>26</v>
      </c>
      <c r="K49" s="1">
        <v>5</v>
      </c>
      <c r="L49" s="28">
        <v>2018</v>
      </c>
      <c r="M49" s="3">
        <f t="shared" si="0"/>
        <v>43246</v>
      </c>
      <c r="N49" s="1" t="s">
        <v>239</v>
      </c>
      <c r="O49" s="1" t="s">
        <v>240</v>
      </c>
      <c r="P49" s="1">
        <v>18</v>
      </c>
      <c r="Q49" s="30" t="s">
        <v>137</v>
      </c>
      <c r="R49" s="1" t="s">
        <v>129</v>
      </c>
      <c r="S49" s="1">
        <v>0</v>
      </c>
      <c r="T49" s="1" t="s">
        <v>130</v>
      </c>
      <c r="V49" s="29" t="s">
        <v>159</v>
      </c>
      <c r="W49" s="1" t="s">
        <v>132</v>
      </c>
      <c r="X49" s="29" t="s">
        <v>133</v>
      </c>
    </row>
    <row r="50" spans="1:24" ht="22.15" customHeight="1">
      <c r="A50" s="1" t="s">
        <v>35</v>
      </c>
      <c r="B50" s="28" t="s">
        <v>26</v>
      </c>
      <c r="C50" s="28" t="s">
        <v>27</v>
      </c>
      <c r="D50" s="29"/>
      <c r="E50" s="1" t="s">
        <v>206</v>
      </c>
      <c r="F50" s="1" t="s">
        <v>207</v>
      </c>
      <c r="G50" s="1" t="s">
        <v>208</v>
      </c>
      <c r="H50" s="1" t="s">
        <v>32</v>
      </c>
      <c r="I50" s="1" t="s">
        <v>43</v>
      </c>
      <c r="J50" s="1">
        <v>26</v>
      </c>
      <c r="K50" s="1">
        <v>5</v>
      </c>
      <c r="L50" s="28">
        <v>2018</v>
      </c>
      <c r="M50" s="3">
        <f t="shared" si="0"/>
        <v>43246</v>
      </c>
      <c r="N50" s="1" t="s">
        <v>241</v>
      </c>
      <c r="O50" s="1" t="s">
        <v>242</v>
      </c>
      <c r="P50" s="1">
        <v>17</v>
      </c>
      <c r="Q50" s="30" t="s">
        <v>137</v>
      </c>
      <c r="R50" s="1" t="s">
        <v>129</v>
      </c>
      <c r="S50" s="1">
        <v>0</v>
      </c>
      <c r="T50" s="1" t="s">
        <v>216</v>
      </c>
      <c r="U50" s="1" t="s">
        <v>229</v>
      </c>
      <c r="V50" s="29" t="s">
        <v>159</v>
      </c>
      <c r="W50" s="1" t="s">
        <v>132</v>
      </c>
      <c r="X50" s="29" t="s">
        <v>133</v>
      </c>
    </row>
    <row r="51" spans="1:24" ht="22.15" customHeight="1">
      <c r="A51" s="1" t="s">
        <v>35</v>
      </c>
      <c r="B51" s="28" t="s">
        <v>26</v>
      </c>
      <c r="C51" s="28" t="s">
        <v>27</v>
      </c>
      <c r="D51" s="29"/>
      <c r="E51" s="1" t="s">
        <v>206</v>
      </c>
      <c r="F51" s="1" t="s">
        <v>243</v>
      </c>
      <c r="G51" s="1" t="s">
        <v>208</v>
      </c>
      <c r="H51" s="1" t="s">
        <v>32</v>
      </c>
      <c r="I51" s="1" t="s">
        <v>43</v>
      </c>
      <c r="J51" s="1">
        <v>26</v>
      </c>
      <c r="K51" s="1">
        <v>5</v>
      </c>
      <c r="L51" s="28">
        <v>2018</v>
      </c>
      <c r="M51" s="3">
        <f t="shared" si="0"/>
        <v>43246</v>
      </c>
      <c r="N51" s="1" t="s">
        <v>244</v>
      </c>
      <c r="O51" s="1" t="s">
        <v>245</v>
      </c>
      <c r="P51" s="1">
        <v>17</v>
      </c>
      <c r="Q51" s="30" t="s">
        <v>137</v>
      </c>
      <c r="R51" s="1" t="s">
        <v>129</v>
      </c>
      <c r="S51" s="1">
        <v>0</v>
      </c>
      <c r="T51" s="1" t="s">
        <v>216</v>
      </c>
      <c r="U51" s="1" t="s">
        <v>229</v>
      </c>
      <c r="V51" s="29" t="s">
        <v>159</v>
      </c>
      <c r="W51" s="1" t="s">
        <v>132</v>
      </c>
      <c r="X51" s="29" t="s">
        <v>160</v>
      </c>
    </row>
    <row r="52" spans="1:24" ht="22.15" customHeight="1">
      <c r="A52" s="1" t="s">
        <v>35</v>
      </c>
      <c r="B52" s="28" t="s">
        <v>26</v>
      </c>
      <c r="C52" s="28" t="s">
        <v>27</v>
      </c>
      <c r="D52" s="29"/>
      <c r="E52" s="1" t="s">
        <v>206</v>
      </c>
      <c r="F52" s="1" t="s">
        <v>207</v>
      </c>
      <c r="G52" s="1" t="s">
        <v>208</v>
      </c>
      <c r="H52" s="1" t="s">
        <v>32</v>
      </c>
      <c r="I52" s="1" t="s">
        <v>43</v>
      </c>
      <c r="J52" s="1">
        <v>26</v>
      </c>
      <c r="K52" s="1">
        <v>5</v>
      </c>
      <c r="L52" s="28">
        <v>2018</v>
      </c>
      <c r="M52" s="3">
        <f t="shared" si="0"/>
        <v>43246</v>
      </c>
      <c r="N52" s="1" t="s">
        <v>246</v>
      </c>
      <c r="O52" s="1" t="s">
        <v>247</v>
      </c>
      <c r="P52" s="1">
        <v>17</v>
      </c>
      <c r="Q52" s="30" t="s">
        <v>137</v>
      </c>
      <c r="R52" s="1" t="s">
        <v>129</v>
      </c>
      <c r="S52" s="1">
        <v>0</v>
      </c>
      <c r="T52" s="1" t="s">
        <v>216</v>
      </c>
      <c r="U52" s="1" t="s">
        <v>229</v>
      </c>
      <c r="V52" s="29" t="s">
        <v>159</v>
      </c>
      <c r="W52" s="1" t="s">
        <v>132</v>
      </c>
      <c r="X52" s="29" t="s">
        <v>160</v>
      </c>
    </row>
    <row r="53" spans="1:24" ht="22.15" customHeight="1">
      <c r="A53" s="1" t="s">
        <v>35</v>
      </c>
      <c r="B53" s="28" t="s">
        <v>26</v>
      </c>
      <c r="C53" s="28" t="s">
        <v>27</v>
      </c>
      <c r="D53" s="29"/>
      <c r="E53" s="1" t="s">
        <v>206</v>
      </c>
      <c r="F53" s="1" t="s">
        <v>207</v>
      </c>
      <c r="G53" s="1" t="s">
        <v>208</v>
      </c>
      <c r="H53" s="1" t="s">
        <v>32</v>
      </c>
      <c r="I53" s="1" t="s">
        <v>43</v>
      </c>
      <c r="J53" s="1">
        <v>26</v>
      </c>
      <c r="K53" s="1">
        <v>5</v>
      </c>
      <c r="L53" s="28">
        <v>2018</v>
      </c>
      <c r="M53" s="3">
        <f t="shared" si="0"/>
        <v>43246</v>
      </c>
      <c r="N53" s="1" t="s">
        <v>248</v>
      </c>
      <c r="O53" s="1" t="s">
        <v>249</v>
      </c>
      <c r="P53" s="1">
        <v>17</v>
      </c>
      <c r="Q53" s="30" t="s">
        <v>137</v>
      </c>
      <c r="R53" s="1" t="s">
        <v>129</v>
      </c>
      <c r="S53" s="1">
        <v>0</v>
      </c>
      <c r="T53" s="1" t="s">
        <v>216</v>
      </c>
      <c r="U53" s="1" t="s">
        <v>229</v>
      </c>
      <c r="V53" s="29" t="s">
        <v>159</v>
      </c>
      <c r="W53" s="1" t="s">
        <v>132</v>
      </c>
      <c r="X53" s="29" t="s">
        <v>133</v>
      </c>
    </row>
    <row r="54" spans="1:24" ht="22.15" customHeight="1">
      <c r="A54" s="1" t="s">
        <v>35</v>
      </c>
      <c r="B54" s="28" t="s">
        <v>26</v>
      </c>
      <c r="C54" s="28" t="s">
        <v>27</v>
      </c>
      <c r="D54" s="29"/>
      <c r="E54" s="1" t="s">
        <v>206</v>
      </c>
      <c r="F54" s="1" t="s">
        <v>243</v>
      </c>
      <c r="G54" s="1" t="s">
        <v>208</v>
      </c>
      <c r="H54" s="1" t="s">
        <v>32</v>
      </c>
      <c r="I54" s="1" t="s">
        <v>43</v>
      </c>
      <c r="J54" s="1">
        <v>26</v>
      </c>
      <c r="K54" s="1">
        <v>5</v>
      </c>
      <c r="L54" s="28">
        <v>2018</v>
      </c>
      <c r="M54" s="3">
        <f t="shared" si="0"/>
        <v>43246</v>
      </c>
      <c r="N54" s="1" t="s">
        <v>250</v>
      </c>
      <c r="O54" s="1" t="s">
        <v>251</v>
      </c>
      <c r="P54" s="1">
        <v>15</v>
      </c>
      <c r="Q54" s="30" t="s">
        <v>137</v>
      </c>
      <c r="R54" s="1" t="s">
        <v>129</v>
      </c>
      <c r="S54" s="1">
        <v>0</v>
      </c>
      <c r="T54" s="1" t="s">
        <v>216</v>
      </c>
      <c r="U54" s="1" t="s">
        <v>252</v>
      </c>
      <c r="V54" s="29" t="s">
        <v>159</v>
      </c>
      <c r="W54" s="1" t="s">
        <v>132</v>
      </c>
      <c r="X54" s="29" t="s">
        <v>160</v>
      </c>
    </row>
    <row r="55" spans="1:24" ht="22.15" customHeight="1">
      <c r="A55" s="1" t="s">
        <v>35</v>
      </c>
      <c r="B55" s="28" t="s">
        <v>26</v>
      </c>
      <c r="C55" s="28" t="s">
        <v>27</v>
      </c>
      <c r="D55" s="29"/>
      <c r="E55" s="1" t="s">
        <v>206</v>
      </c>
      <c r="F55" s="1" t="s">
        <v>243</v>
      </c>
      <c r="G55" s="1" t="s">
        <v>208</v>
      </c>
      <c r="H55" s="1" t="s">
        <v>32</v>
      </c>
      <c r="I55" s="1" t="s">
        <v>43</v>
      </c>
      <c r="J55" s="1">
        <v>26</v>
      </c>
      <c r="K55" s="1">
        <v>5</v>
      </c>
      <c r="L55" s="28">
        <v>2018</v>
      </c>
      <c r="M55" s="3">
        <f t="shared" si="0"/>
        <v>43246</v>
      </c>
      <c r="N55" s="1" t="s">
        <v>253</v>
      </c>
      <c r="O55" s="1" t="s">
        <v>254</v>
      </c>
      <c r="P55" s="1">
        <v>15</v>
      </c>
      <c r="Q55" s="30">
        <v>9038324128</v>
      </c>
      <c r="R55" s="1" t="s">
        <v>129</v>
      </c>
      <c r="S55" s="1">
        <v>0</v>
      </c>
      <c r="T55" s="1" t="s">
        <v>216</v>
      </c>
      <c r="U55" s="1" t="s">
        <v>229</v>
      </c>
      <c r="V55" s="29" t="s">
        <v>159</v>
      </c>
      <c r="W55" s="1" t="s">
        <v>132</v>
      </c>
      <c r="X55" s="29" t="s">
        <v>160</v>
      </c>
    </row>
    <row r="56" spans="1:24" ht="16.149999999999999" customHeight="1">
      <c r="A56" s="1" t="s">
        <v>35</v>
      </c>
      <c r="B56" s="28" t="s">
        <v>26</v>
      </c>
      <c r="C56" s="28" t="s">
        <v>27</v>
      </c>
      <c r="D56" s="29"/>
      <c r="E56" s="1" t="s">
        <v>206</v>
      </c>
      <c r="F56" s="1" t="s">
        <v>255</v>
      </c>
      <c r="G56" s="1" t="s">
        <v>208</v>
      </c>
      <c r="H56" s="1" t="s">
        <v>32</v>
      </c>
      <c r="I56" s="1" t="s">
        <v>43</v>
      </c>
      <c r="J56" s="1">
        <v>26</v>
      </c>
      <c r="K56" s="1">
        <v>5</v>
      </c>
      <c r="L56" s="28">
        <v>2018</v>
      </c>
      <c r="M56" s="3">
        <f t="shared" si="0"/>
        <v>43246</v>
      </c>
      <c r="N56" s="1" t="s">
        <v>256</v>
      </c>
      <c r="O56" s="1" t="s">
        <v>257</v>
      </c>
      <c r="P56" s="1">
        <v>18</v>
      </c>
      <c r="Q56" s="30" t="s">
        <v>137</v>
      </c>
      <c r="R56" s="1" t="s">
        <v>129</v>
      </c>
      <c r="S56" s="1">
        <v>0</v>
      </c>
      <c r="T56" s="1" t="s">
        <v>130</v>
      </c>
      <c r="V56" s="29" t="s">
        <v>159</v>
      </c>
      <c r="W56" s="1" t="s">
        <v>132</v>
      </c>
      <c r="X56" s="29" t="s">
        <v>160</v>
      </c>
    </row>
    <row r="57" spans="1:24" ht="21.6" customHeight="1">
      <c r="A57" s="1" t="s">
        <v>35</v>
      </c>
      <c r="B57" s="28" t="s">
        <v>26</v>
      </c>
      <c r="C57" s="28" t="s">
        <v>27</v>
      </c>
      <c r="D57" s="29"/>
      <c r="E57" s="1" t="s">
        <v>206</v>
      </c>
      <c r="F57" s="1" t="s">
        <v>243</v>
      </c>
      <c r="G57" s="1" t="s">
        <v>208</v>
      </c>
      <c r="H57" s="1" t="s">
        <v>32</v>
      </c>
      <c r="I57" s="1" t="s">
        <v>43</v>
      </c>
      <c r="J57" s="1">
        <v>26</v>
      </c>
      <c r="K57" s="1">
        <v>5</v>
      </c>
      <c r="L57" s="28">
        <v>2018</v>
      </c>
      <c r="M57" s="3">
        <f t="shared" si="0"/>
        <v>43246</v>
      </c>
      <c r="N57" s="1" t="s">
        <v>258</v>
      </c>
      <c r="O57" s="1" t="s">
        <v>259</v>
      </c>
      <c r="P57" s="1">
        <v>17</v>
      </c>
      <c r="Q57" s="30" t="s">
        <v>137</v>
      </c>
      <c r="R57" s="1" t="s">
        <v>129</v>
      </c>
      <c r="S57" s="1">
        <v>0</v>
      </c>
      <c r="T57" s="1" t="s">
        <v>130</v>
      </c>
      <c r="V57" s="29" t="s">
        <v>159</v>
      </c>
      <c r="W57" s="1" t="s">
        <v>132</v>
      </c>
      <c r="X57" s="29" t="s">
        <v>160</v>
      </c>
    </row>
    <row r="58" spans="1:24" ht="19.5" customHeight="1">
      <c r="A58" s="1" t="s">
        <v>35</v>
      </c>
      <c r="B58" s="28" t="s">
        <v>26</v>
      </c>
      <c r="C58" s="28" t="s">
        <v>27</v>
      </c>
      <c r="D58" s="29"/>
      <c r="E58" s="1" t="s">
        <v>206</v>
      </c>
      <c r="F58" s="1" t="s">
        <v>74</v>
      </c>
      <c r="G58" s="1" t="s">
        <v>208</v>
      </c>
      <c r="H58" s="1" t="s">
        <v>32</v>
      </c>
      <c r="I58" s="1" t="s">
        <v>43</v>
      </c>
      <c r="J58" s="1">
        <v>26</v>
      </c>
      <c r="K58" s="1">
        <v>5</v>
      </c>
      <c r="L58" s="28">
        <v>2018</v>
      </c>
      <c r="M58" s="3">
        <f t="shared" si="0"/>
        <v>43246</v>
      </c>
      <c r="N58" s="1" t="s">
        <v>260</v>
      </c>
      <c r="O58" s="1" t="s">
        <v>261</v>
      </c>
      <c r="P58" s="1">
        <v>15</v>
      </c>
      <c r="Q58" s="30" t="s">
        <v>137</v>
      </c>
      <c r="R58" s="1" t="s">
        <v>129</v>
      </c>
      <c r="S58" s="1">
        <v>0</v>
      </c>
      <c r="T58" s="1" t="s">
        <v>167</v>
      </c>
      <c r="V58" s="29" t="s">
        <v>159</v>
      </c>
      <c r="W58" s="1" t="s">
        <v>132</v>
      </c>
      <c r="X58" s="29" t="s">
        <v>160</v>
      </c>
    </row>
    <row r="59" spans="1:24" ht="22.15" customHeight="1">
      <c r="A59" s="1" t="s">
        <v>35</v>
      </c>
      <c r="B59" s="28" t="s">
        <v>26</v>
      </c>
      <c r="C59" s="28" t="s">
        <v>27</v>
      </c>
      <c r="D59" s="29"/>
      <c r="E59" s="1" t="s">
        <v>206</v>
      </c>
      <c r="F59" s="1" t="s">
        <v>74</v>
      </c>
      <c r="G59" s="1" t="s">
        <v>208</v>
      </c>
      <c r="H59" s="1" t="s">
        <v>32</v>
      </c>
      <c r="I59" s="1" t="s">
        <v>43</v>
      </c>
      <c r="J59" s="1">
        <v>26</v>
      </c>
      <c r="K59" s="1">
        <v>5</v>
      </c>
      <c r="L59" s="28">
        <v>2018</v>
      </c>
      <c r="M59" s="3">
        <f t="shared" si="0"/>
        <v>43246</v>
      </c>
      <c r="N59" s="1" t="s">
        <v>262</v>
      </c>
      <c r="O59" s="1" t="s">
        <v>263</v>
      </c>
      <c r="P59" s="1">
        <v>16</v>
      </c>
      <c r="Q59" s="30">
        <v>8142217272</v>
      </c>
      <c r="R59" s="1" t="s">
        <v>129</v>
      </c>
      <c r="S59" s="1">
        <v>0</v>
      </c>
      <c r="T59" s="1" t="s">
        <v>216</v>
      </c>
      <c r="U59" s="1" t="s">
        <v>229</v>
      </c>
      <c r="V59" s="29" t="s">
        <v>159</v>
      </c>
      <c r="W59" s="1" t="s">
        <v>132</v>
      </c>
      <c r="X59" s="29" t="s">
        <v>133</v>
      </c>
    </row>
    <row r="60" spans="1:24" ht="16.5" customHeight="1">
      <c r="A60" s="1" t="s">
        <v>35</v>
      </c>
      <c r="B60" s="28" t="s">
        <v>26</v>
      </c>
      <c r="C60" s="28" t="s">
        <v>27</v>
      </c>
      <c r="D60" s="29"/>
      <c r="E60" s="1" t="s">
        <v>206</v>
      </c>
      <c r="F60" s="1" t="s">
        <v>207</v>
      </c>
      <c r="G60" s="1" t="s">
        <v>208</v>
      </c>
      <c r="H60" s="1" t="s">
        <v>32</v>
      </c>
      <c r="I60" s="1" t="s">
        <v>43</v>
      </c>
      <c r="J60" s="1">
        <v>26</v>
      </c>
      <c r="K60" s="1">
        <v>5</v>
      </c>
      <c r="L60" s="28">
        <v>2018</v>
      </c>
      <c r="M60" s="3">
        <f t="shared" si="0"/>
        <v>43246</v>
      </c>
      <c r="N60" s="1" t="s">
        <v>264</v>
      </c>
      <c r="O60" s="1" t="s">
        <v>265</v>
      </c>
      <c r="P60" s="1">
        <v>15</v>
      </c>
      <c r="Q60" s="30" t="s">
        <v>137</v>
      </c>
      <c r="R60" s="1" t="s">
        <v>129</v>
      </c>
      <c r="S60" s="1">
        <v>0</v>
      </c>
      <c r="T60" s="1" t="s">
        <v>167</v>
      </c>
      <c r="V60" s="29" t="s">
        <v>159</v>
      </c>
      <c r="W60" s="1" t="s">
        <v>132</v>
      </c>
      <c r="X60" s="29" t="s">
        <v>133</v>
      </c>
    </row>
    <row r="61" spans="1:24" ht="22.5" customHeight="1">
      <c r="A61" s="1" t="s">
        <v>35</v>
      </c>
      <c r="B61" s="28" t="s">
        <v>26</v>
      </c>
      <c r="C61" s="28" t="s">
        <v>27</v>
      </c>
      <c r="D61" s="29"/>
      <c r="E61" s="1" t="s">
        <v>206</v>
      </c>
      <c r="F61" s="1" t="s">
        <v>207</v>
      </c>
      <c r="G61" s="1" t="s">
        <v>208</v>
      </c>
      <c r="H61" s="1" t="s">
        <v>32</v>
      </c>
      <c r="I61" s="1" t="s">
        <v>43</v>
      </c>
      <c r="J61" s="1">
        <v>26</v>
      </c>
      <c r="K61" s="1">
        <v>5</v>
      </c>
      <c r="L61" s="28">
        <v>2018</v>
      </c>
      <c r="M61" s="3">
        <f t="shared" si="0"/>
        <v>43246</v>
      </c>
      <c r="N61" s="1" t="s">
        <v>266</v>
      </c>
      <c r="O61" s="1" t="s">
        <v>267</v>
      </c>
      <c r="P61" s="1">
        <v>15</v>
      </c>
      <c r="Q61" s="30" t="s">
        <v>137</v>
      </c>
      <c r="R61" s="1" t="s">
        <v>129</v>
      </c>
      <c r="S61" s="1">
        <v>0</v>
      </c>
      <c r="T61" s="1" t="s">
        <v>167</v>
      </c>
      <c r="V61" s="29" t="s">
        <v>159</v>
      </c>
      <c r="W61" s="1" t="s">
        <v>132</v>
      </c>
      <c r="X61" s="29" t="s">
        <v>160</v>
      </c>
    </row>
    <row r="62" spans="1:24" ht="19.149999999999999" customHeight="1">
      <c r="A62" s="1" t="s">
        <v>35</v>
      </c>
      <c r="B62" s="28" t="s">
        <v>26</v>
      </c>
      <c r="C62" s="28" t="s">
        <v>27</v>
      </c>
      <c r="D62" s="29"/>
      <c r="E62" s="1" t="s">
        <v>206</v>
      </c>
      <c r="F62" s="1" t="s">
        <v>74</v>
      </c>
      <c r="G62" s="1" t="s">
        <v>208</v>
      </c>
      <c r="H62" s="1" t="s">
        <v>32</v>
      </c>
      <c r="I62" s="1" t="s">
        <v>43</v>
      </c>
      <c r="J62" s="1">
        <v>26</v>
      </c>
      <c r="K62" s="1">
        <v>5</v>
      </c>
      <c r="L62" s="28">
        <v>2018</v>
      </c>
      <c r="M62" s="3">
        <f t="shared" si="0"/>
        <v>43246</v>
      </c>
      <c r="N62" s="1" t="s">
        <v>268</v>
      </c>
      <c r="O62" s="1" t="s">
        <v>269</v>
      </c>
      <c r="P62" s="1">
        <v>15</v>
      </c>
      <c r="Q62" s="30" t="s">
        <v>137</v>
      </c>
      <c r="R62" s="1" t="s">
        <v>129</v>
      </c>
      <c r="S62" s="1">
        <v>0</v>
      </c>
      <c r="T62" s="1" t="s">
        <v>167</v>
      </c>
      <c r="V62" s="29" t="s">
        <v>159</v>
      </c>
      <c r="W62" s="1" t="s">
        <v>132</v>
      </c>
      <c r="X62" s="29" t="s">
        <v>160</v>
      </c>
    </row>
    <row r="63" spans="1:24" ht="22.15" customHeight="1">
      <c r="A63" s="1" t="s">
        <v>35</v>
      </c>
      <c r="B63" s="28" t="s">
        <v>26</v>
      </c>
      <c r="C63" s="28" t="s">
        <v>27</v>
      </c>
      <c r="D63" s="29"/>
      <c r="E63" s="1" t="s">
        <v>206</v>
      </c>
      <c r="F63" s="1" t="s">
        <v>74</v>
      </c>
      <c r="G63" s="1" t="s">
        <v>208</v>
      </c>
      <c r="H63" s="1" t="s">
        <v>32</v>
      </c>
      <c r="I63" s="1" t="s">
        <v>43</v>
      </c>
      <c r="J63" s="1">
        <v>26</v>
      </c>
      <c r="K63" s="1">
        <v>5</v>
      </c>
      <c r="L63" s="28">
        <v>2018</v>
      </c>
      <c r="M63" s="3">
        <f t="shared" si="0"/>
        <v>43246</v>
      </c>
      <c r="N63" s="1" t="s">
        <v>270</v>
      </c>
      <c r="O63" s="1" t="s">
        <v>271</v>
      </c>
      <c r="P63" s="1">
        <v>15</v>
      </c>
      <c r="Q63" s="30" t="s">
        <v>137</v>
      </c>
      <c r="R63" s="1" t="s">
        <v>129</v>
      </c>
      <c r="S63" s="1">
        <v>0</v>
      </c>
      <c r="T63" s="1" t="s">
        <v>216</v>
      </c>
      <c r="U63" s="1" t="s">
        <v>229</v>
      </c>
      <c r="V63" s="29" t="s">
        <v>159</v>
      </c>
      <c r="W63" s="1" t="s">
        <v>132</v>
      </c>
      <c r="X63" s="29" t="s">
        <v>160</v>
      </c>
    </row>
    <row r="64" spans="1:24" ht="22.15" customHeight="1">
      <c r="A64" s="1" t="s">
        <v>35</v>
      </c>
      <c r="B64" s="28" t="s">
        <v>26</v>
      </c>
      <c r="C64" s="28" t="s">
        <v>27</v>
      </c>
      <c r="D64" s="29"/>
      <c r="E64" s="1" t="s">
        <v>206</v>
      </c>
      <c r="F64" s="1" t="s">
        <v>74</v>
      </c>
      <c r="G64" s="1" t="s">
        <v>208</v>
      </c>
      <c r="H64" s="1" t="s">
        <v>32</v>
      </c>
      <c r="I64" s="1" t="s">
        <v>43</v>
      </c>
      <c r="J64" s="1">
        <v>26</v>
      </c>
      <c r="K64" s="1">
        <v>5</v>
      </c>
      <c r="L64" s="28">
        <v>2018</v>
      </c>
      <c r="M64" s="3">
        <f t="shared" si="0"/>
        <v>43246</v>
      </c>
      <c r="N64" s="1" t="s">
        <v>272</v>
      </c>
      <c r="O64" s="1" t="s">
        <v>273</v>
      </c>
      <c r="P64" s="1">
        <v>15</v>
      </c>
      <c r="Q64" s="30" t="s">
        <v>137</v>
      </c>
      <c r="R64" s="1" t="s">
        <v>129</v>
      </c>
      <c r="S64" s="1">
        <v>0</v>
      </c>
      <c r="T64" s="1" t="s">
        <v>216</v>
      </c>
      <c r="U64" s="1" t="s">
        <v>229</v>
      </c>
      <c r="V64" s="29" t="s">
        <v>159</v>
      </c>
      <c r="W64" s="1" t="s">
        <v>132</v>
      </c>
      <c r="X64" s="29" t="s">
        <v>160</v>
      </c>
    </row>
    <row r="65" spans="1:24" ht="22.15" customHeight="1">
      <c r="A65" s="1" t="s">
        <v>35</v>
      </c>
      <c r="B65" s="28" t="s">
        <v>26</v>
      </c>
      <c r="C65" s="28" t="s">
        <v>27</v>
      </c>
      <c r="D65" s="29"/>
      <c r="E65" s="1" t="s">
        <v>206</v>
      </c>
      <c r="F65" s="1" t="s">
        <v>207</v>
      </c>
      <c r="G65" s="1" t="s">
        <v>208</v>
      </c>
      <c r="H65" s="1" t="s">
        <v>32</v>
      </c>
      <c r="I65" s="1" t="s">
        <v>43</v>
      </c>
      <c r="J65" s="1">
        <v>26</v>
      </c>
      <c r="K65" s="1">
        <v>5</v>
      </c>
      <c r="L65" s="28">
        <v>2018</v>
      </c>
      <c r="M65" s="3">
        <f t="shared" si="0"/>
        <v>43246</v>
      </c>
      <c r="N65" s="1" t="s">
        <v>274</v>
      </c>
      <c r="O65" s="1" t="s">
        <v>275</v>
      </c>
      <c r="P65" s="1">
        <v>15</v>
      </c>
      <c r="Q65" s="30" t="s">
        <v>137</v>
      </c>
      <c r="R65" s="1" t="s">
        <v>129</v>
      </c>
      <c r="S65" s="1">
        <v>0</v>
      </c>
      <c r="T65" s="1" t="s">
        <v>216</v>
      </c>
      <c r="U65" s="1" t="s">
        <v>229</v>
      </c>
      <c r="V65" s="29" t="s">
        <v>159</v>
      </c>
      <c r="W65" s="1" t="s">
        <v>132</v>
      </c>
      <c r="X65" s="29" t="s">
        <v>160</v>
      </c>
    </row>
    <row r="66" spans="1:24" ht="16.149999999999999" customHeight="1">
      <c r="A66" s="1" t="s">
        <v>35</v>
      </c>
      <c r="B66" s="28" t="s">
        <v>26</v>
      </c>
      <c r="C66" s="28" t="s">
        <v>27</v>
      </c>
      <c r="D66" s="29"/>
      <c r="E66" s="1" t="s">
        <v>206</v>
      </c>
      <c r="F66" s="1" t="s">
        <v>74</v>
      </c>
      <c r="G66" s="1" t="s">
        <v>208</v>
      </c>
      <c r="H66" s="1" t="s">
        <v>32</v>
      </c>
      <c r="I66" s="1" t="s">
        <v>43</v>
      </c>
      <c r="J66" s="1">
        <v>26</v>
      </c>
      <c r="K66" s="1">
        <v>5</v>
      </c>
      <c r="L66" s="28">
        <v>2018</v>
      </c>
      <c r="M66" s="3">
        <f t="shared" si="0"/>
        <v>43246</v>
      </c>
      <c r="N66" s="1" t="s">
        <v>276</v>
      </c>
      <c r="O66" s="1" t="s">
        <v>277</v>
      </c>
      <c r="P66" s="1">
        <v>15</v>
      </c>
      <c r="Q66" s="30" t="s">
        <v>137</v>
      </c>
      <c r="R66" s="1" t="s">
        <v>129</v>
      </c>
      <c r="S66" s="1">
        <v>0</v>
      </c>
      <c r="T66" s="1" t="s">
        <v>167</v>
      </c>
      <c r="V66" s="29" t="s">
        <v>159</v>
      </c>
      <c r="W66" s="1" t="s">
        <v>132</v>
      </c>
      <c r="X66" s="29" t="s">
        <v>160</v>
      </c>
    </row>
    <row r="67" spans="1:24" ht="22.15" customHeight="1">
      <c r="A67" s="1" t="s">
        <v>35</v>
      </c>
      <c r="B67" s="28" t="s">
        <v>26</v>
      </c>
      <c r="C67" s="28" t="s">
        <v>27</v>
      </c>
      <c r="D67" s="29"/>
      <c r="E67" s="1" t="s">
        <v>206</v>
      </c>
      <c r="F67" s="1" t="s">
        <v>207</v>
      </c>
      <c r="G67" s="1" t="s">
        <v>208</v>
      </c>
      <c r="H67" s="1" t="s">
        <v>32</v>
      </c>
      <c r="I67" s="1" t="s">
        <v>43</v>
      </c>
      <c r="J67" s="1">
        <v>26</v>
      </c>
      <c r="K67" s="1">
        <v>5</v>
      </c>
      <c r="L67" s="28">
        <v>2018</v>
      </c>
      <c r="M67" s="3">
        <f t="shared" si="0"/>
        <v>43246</v>
      </c>
      <c r="N67" s="1" t="s">
        <v>278</v>
      </c>
      <c r="O67" s="1" t="s">
        <v>279</v>
      </c>
      <c r="P67" s="1">
        <v>15</v>
      </c>
      <c r="Q67" s="30" t="s">
        <v>137</v>
      </c>
      <c r="R67" s="1" t="s">
        <v>129</v>
      </c>
      <c r="S67" s="1">
        <v>0</v>
      </c>
      <c r="T67" s="1" t="s">
        <v>216</v>
      </c>
      <c r="U67" s="1" t="s">
        <v>229</v>
      </c>
      <c r="V67" s="29" t="s">
        <v>159</v>
      </c>
      <c r="W67" s="1" t="s">
        <v>132</v>
      </c>
      <c r="X67" s="29" t="s">
        <v>160</v>
      </c>
    </row>
    <row r="68" spans="1:24" ht="18" customHeight="1">
      <c r="A68" s="1" t="s">
        <v>35</v>
      </c>
      <c r="B68" s="28" t="s">
        <v>26</v>
      </c>
      <c r="C68" s="28" t="s">
        <v>27</v>
      </c>
      <c r="D68" s="29"/>
      <c r="E68" s="1" t="s">
        <v>206</v>
      </c>
      <c r="F68" s="1" t="s">
        <v>207</v>
      </c>
      <c r="G68" s="1" t="s">
        <v>208</v>
      </c>
      <c r="H68" s="1" t="s">
        <v>32</v>
      </c>
      <c r="I68" s="1" t="s">
        <v>43</v>
      </c>
      <c r="J68" s="1">
        <v>26</v>
      </c>
      <c r="K68" s="1">
        <v>5</v>
      </c>
      <c r="L68" s="28">
        <v>2018</v>
      </c>
      <c r="M68" s="3">
        <f t="shared" si="0"/>
        <v>43246</v>
      </c>
      <c r="N68" s="1" t="s">
        <v>280</v>
      </c>
      <c r="O68" s="1" t="s">
        <v>281</v>
      </c>
      <c r="P68" s="1">
        <v>15</v>
      </c>
      <c r="Q68" s="30" t="s">
        <v>137</v>
      </c>
      <c r="R68" s="1" t="s">
        <v>129</v>
      </c>
      <c r="S68" s="1">
        <v>0</v>
      </c>
      <c r="T68" s="1" t="s">
        <v>167</v>
      </c>
      <c r="V68" s="29" t="s">
        <v>159</v>
      </c>
      <c r="W68" s="1" t="s">
        <v>132</v>
      </c>
      <c r="X68" s="29" t="s">
        <v>160</v>
      </c>
    </row>
    <row r="69" spans="1:24" ht="23.1" customHeight="1">
      <c r="A69" s="1" t="s">
        <v>35</v>
      </c>
      <c r="B69" s="28" t="s">
        <v>26</v>
      </c>
      <c r="C69" s="28" t="s">
        <v>27</v>
      </c>
      <c r="D69" s="29"/>
      <c r="E69" s="1" t="s">
        <v>206</v>
      </c>
      <c r="F69" s="1" t="s">
        <v>207</v>
      </c>
      <c r="G69" s="1" t="s">
        <v>208</v>
      </c>
      <c r="H69" s="1" t="s">
        <v>32</v>
      </c>
      <c r="I69" s="1" t="s">
        <v>43</v>
      </c>
      <c r="J69" s="1">
        <v>26</v>
      </c>
      <c r="K69" s="1">
        <v>5</v>
      </c>
      <c r="L69" s="28">
        <v>2018</v>
      </c>
      <c r="M69" s="3">
        <f t="shared" si="0"/>
        <v>43246</v>
      </c>
      <c r="N69" s="1" t="s">
        <v>282</v>
      </c>
      <c r="O69" s="1" t="s">
        <v>283</v>
      </c>
      <c r="P69" s="1">
        <v>15</v>
      </c>
      <c r="Q69" s="30" t="s">
        <v>137</v>
      </c>
      <c r="R69" s="1" t="s">
        <v>129</v>
      </c>
      <c r="S69" s="1">
        <v>0</v>
      </c>
      <c r="T69" s="1" t="s">
        <v>130</v>
      </c>
      <c r="V69" s="29" t="s">
        <v>159</v>
      </c>
      <c r="W69" s="1" t="s">
        <v>132</v>
      </c>
      <c r="X69" s="29" t="s">
        <v>160</v>
      </c>
    </row>
    <row r="70" spans="1:24" ht="22.15" customHeight="1">
      <c r="A70" s="1" t="s">
        <v>35</v>
      </c>
      <c r="B70" s="28" t="s">
        <v>26</v>
      </c>
      <c r="C70" s="28" t="s">
        <v>27</v>
      </c>
      <c r="D70" s="29"/>
      <c r="E70" s="1" t="s">
        <v>206</v>
      </c>
      <c r="F70" s="1" t="s">
        <v>74</v>
      </c>
      <c r="G70" s="1" t="s">
        <v>208</v>
      </c>
      <c r="H70" s="1" t="s">
        <v>32</v>
      </c>
      <c r="I70" s="1" t="s">
        <v>43</v>
      </c>
      <c r="J70" s="1">
        <v>26</v>
      </c>
      <c r="K70" s="1">
        <v>5</v>
      </c>
      <c r="L70" s="28">
        <v>2018</v>
      </c>
      <c r="M70" s="3">
        <f t="shared" si="0"/>
        <v>43246</v>
      </c>
      <c r="N70" s="1" t="s">
        <v>284</v>
      </c>
      <c r="O70" s="1" t="s">
        <v>285</v>
      </c>
      <c r="P70" s="1">
        <v>17</v>
      </c>
      <c r="Q70" s="30">
        <v>8065339320</v>
      </c>
      <c r="R70" s="1" t="s">
        <v>129</v>
      </c>
      <c r="S70" s="1">
        <v>0</v>
      </c>
      <c r="T70" s="1" t="s">
        <v>216</v>
      </c>
      <c r="U70" s="1" t="s">
        <v>229</v>
      </c>
      <c r="V70" s="29" t="s">
        <v>159</v>
      </c>
      <c r="W70" s="1" t="s">
        <v>132</v>
      </c>
      <c r="X70" s="29" t="s">
        <v>133</v>
      </c>
    </row>
    <row r="71" spans="1:24" ht="23.1" customHeight="1">
      <c r="A71" s="1" t="s">
        <v>35</v>
      </c>
      <c r="B71" s="28" t="s">
        <v>26</v>
      </c>
      <c r="C71" s="28" t="s">
        <v>27</v>
      </c>
      <c r="D71" s="29"/>
      <c r="E71" s="1" t="s">
        <v>206</v>
      </c>
      <c r="F71" s="1" t="s">
        <v>286</v>
      </c>
      <c r="G71" s="1" t="s">
        <v>208</v>
      </c>
      <c r="H71" s="1" t="s">
        <v>32</v>
      </c>
      <c r="I71" s="1" t="s">
        <v>43</v>
      </c>
      <c r="J71" s="1">
        <v>26</v>
      </c>
      <c r="K71" s="1">
        <v>5</v>
      </c>
      <c r="L71" s="28">
        <v>2018</v>
      </c>
      <c r="M71" s="3">
        <f t="shared" si="0"/>
        <v>43246</v>
      </c>
      <c r="N71" s="1" t="s">
        <v>287</v>
      </c>
      <c r="O71" s="1" t="s">
        <v>288</v>
      </c>
      <c r="P71" s="1">
        <v>15</v>
      </c>
      <c r="Q71" s="30">
        <v>8029101018</v>
      </c>
      <c r="R71" s="1" t="s">
        <v>129</v>
      </c>
      <c r="S71" s="1">
        <v>0</v>
      </c>
      <c r="T71" s="1" t="s">
        <v>216</v>
      </c>
      <c r="U71" s="1" t="s">
        <v>229</v>
      </c>
      <c r="V71" s="29" t="s">
        <v>159</v>
      </c>
      <c r="W71" s="1" t="s">
        <v>132</v>
      </c>
      <c r="X71" s="29" t="s">
        <v>160</v>
      </c>
    </row>
    <row r="72" spans="1:24" ht="22.15" customHeight="1">
      <c r="A72" s="1" t="s">
        <v>35</v>
      </c>
      <c r="B72" s="28" t="s">
        <v>26</v>
      </c>
      <c r="C72" s="28" t="s">
        <v>27</v>
      </c>
      <c r="D72" s="29"/>
      <c r="E72" s="1" t="s">
        <v>206</v>
      </c>
      <c r="F72" s="1" t="s">
        <v>243</v>
      </c>
      <c r="G72" s="1" t="s">
        <v>208</v>
      </c>
      <c r="H72" s="1" t="s">
        <v>32</v>
      </c>
      <c r="I72" s="1" t="s">
        <v>43</v>
      </c>
      <c r="J72" s="1">
        <v>26</v>
      </c>
      <c r="K72" s="1">
        <v>5</v>
      </c>
      <c r="L72" s="28">
        <v>2018</v>
      </c>
      <c r="M72" s="3">
        <f t="shared" si="0"/>
        <v>43246</v>
      </c>
      <c r="N72" s="1" t="s">
        <v>289</v>
      </c>
      <c r="O72" s="1" t="s">
        <v>290</v>
      </c>
      <c r="P72" s="1">
        <v>18</v>
      </c>
      <c r="Q72" s="30" t="s">
        <v>137</v>
      </c>
      <c r="R72" s="1" t="s">
        <v>129</v>
      </c>
      <c r="S72" s="1">
        <v>0</v>
      </c>
      <c r="T72" s="1" t="s">
        <v>130</v>
      </c>
      <c r="V72" s="29" t="s">
        <v>159</v>
      </c>
      <c r="W72" s="1" t="s">
        <v>132</v>
      </c>
      <c r="X72" s="29" t="s">
        <v>133</v>
      </c>
    </row>
    <row r="73" spans="1:24" ht="22.15" customHeight="1">
      <c r="A73" s="1" t="s">
        <v>35</v>
      </c>
      <c r="B73" s="28" t="s">
        <v>26</v>
      </c>
      <c r="C73" s="28" t="s">
        <v>27</v>
      </c>
      <c r="D73" s="29"/>
      <c r="E73" s="1" t="s">
        <v>206</v>
      </c>
      <c r="F73" s="1" t="s">
        <v>74</v>
      </c>
      <c r="G73" s="1" t="s">
        <v>208</v>
      </c>
      <c r="H73" s="1" t="s">
        <v>32</v>
      </c>
      <c r="I73" s="1" t="s">
        <v>43</v>
      </c>
      <c r="J73" s="1">
        <v>26</v>
      </c>
      <c r="K73" s="1">
        <v>5</v>
      </c>
      <c r="L73" s="28">
        <v>2018</v>
      </c>
      <c r="M73" s="3">
        <f t="shared" si="0"/>
        <v>43246</v>
      </c>
      <c r="N73" s="1" t="s">
        <v>291</v>
      </c>
      <c r="O73" s="1" t="s">
        <v>292</v>
      </c>
      <c r="P73" s="1">
        <v>15</v>
      </c>
      <c r="Q73" s="30" t="s">
        <v>137</v>
      </c>
      <c r="R73" s="1" t="s">
        <v>129</v>
      </c>
      <c r="S73" s="1">
        <v>0</v>
      </c>
      <c r="T73" s="1" t="s">
        <v>167</v>
      </c>
      <c r="V73" s="29" t="s">
        <v>159</v>
      </c>
      <c r="W73" s="1" t="s">
        <v>132</v>
      </c>
      <c r="X73" s="29" t="s">
        <v>293</v>
      </c>
    </row>
    <row r="74" spans="1:24" ht="22.15" customHeight="1">
      <c r="A74" s="1" t="s">
        <v>35</v>
      </c>
      <c r="B74" s="28" t="s">
        <v>26</v>
      </c>
      <c r="C74" s="28" t="s">
        <v>27</v>
      </c>
      <c r="D74" s="29"/>
      <c r="E74" s="1" t="s">
        <v>206</v>
      </c>
      <c r="F74" s="1" t="s">
        <v>207</v>
      </c>
      <c r="G74" s="1" t="s">
        <v>208</v>
      </c>
      <c r="H74" s="1" t="s">
        <v>32</v>
      </c>
      <c r="I74" s="1" t="s">
        <v>43</v>
      </c>
      <c r="J74" s="1">
        <v>26</v>
      </c>
      <c r="K74" s="1">
        <v>5</v>
      </c>
      <c r="L74" s="28">
        <v>2018</v>
      </c>
      <c r="M74" s="3">
        <f t="shared" si="0"/>
        <v>43246</v>
      </c>
      <c r="N74" s="1" t="s">
        <v>294</v>
      </c>
      <c r="O74" s="1" t="s">
        <v>295</v>
      </c>
      <c r="P74" s="1">
        <v>15</v>
      </c>
      <c r="Q74" s="30" t="s">
        <v>137</v>
      </c>
      <c r="R74" s="1" t="s">
        <v>129</v>
      </c>
      <c r="S74" s="1">
        <v>0</v>
      </c>
      <c r="T74" s="1" t="s">
        <v>167</v>
      </c>
      <c r="V74" s="29" t="s">
        <v>159</v>
      </c>
      <c r="W74" s="1" t="s">
        <v>132</v>
      </c>
      <c r="X74" s="29" t="s">
        <v>133</v>
      </c>
    </row>
    <row r="75" spans="1:24" ht="22.15" customHeight="1">
      <c r="A75" s="1" t="s">
        <v>44</v>
      </c>
      <c r="B75" s="28" t="s">
        <v>26</v>
      </c>
      <c r="C75" s="28" t="s">
        <v>27</v>
      </c>
      <c r="D75" s="29"/>
      <c r="E75" s="1" t="s">
        <v>61</v>
      </c>
      <c r="F75" s="1" t="s">
        <v>30</v>
      </c>
      <c r="G75" s="1" t="s">
        <v>31</v>
      </c>
      <c r="H75" s="1" t="s">
        <v>32</v>
      </c>
      <c r="I75" s="27">
        <v>43252</v>
      </c>
      <c r="J75" s="1">
        <v>1</v>
      </c>
      <c r="K75" s="1">
        <v>6</v>
      </c>
      <c r="L75" s="28">
        <v>2018</v>
      </c>
      <c r="M75" s="3">
        <f t="shared" si="0"/>
        <v>43252</v>
      </c>
      <c r="N75" s="1" t="s">
        <v>296</v>
      </c>
      <c r="O75" s="1" t="s">
        <v>297</v>
      </c>
      <c r="P75" s="1">
        <v>18</v>
      </c>
      <c r="Q75" s="57" t="s">
        <v>137</v>
      </c>
      <c r="R75" s="1" t="s">
        <v>298</v>
      </c>
      <c r="S75" s="1">
        <v>0</v>
      </c>
      <c r="T75" s="1" t="s">
        <v>216</v>
      </c>
      <c r="V75" s="29" t="s">
        <v>131</v>
      </c>
      <c r="W75" s="1" t="s">
        <v>132</v>
      </c>
      <c r="X75" s="29" t="s">
        <v>160</v>
      </c>
    </row>
    <row r="76" spans="1:24" ht="22.15" customHeight="1">
      <c r="A76" s="1" t="s">
        <v>44</v>
      </c>
      <c r="B76" s="28" t="s">
        <v>26</v>
      </c>
      <c r="C76" s="28" t="s">
        <v>27</v>
      </c>
      <c r="D76" s="29"/>
      <c r="E76" s="1" t="s">
        <v>61</v>
      </c>
      <c r="F76" s="1" t="s">
        <v>30</v>
      </c>
      <c r="G76" s="1" t="s">
        <v>31</v>
      </c>
      <c r="H76" s="1" t="s">
        <v>32</v>
      </c>
      <c r="I76" s="27">
        <v>43252</v>
      </c>
      <c r="J76" s="1">
        <v>1</v>
      </c>
      <c r="K76" s="1">
        <v>6</v>
      </c>
      <c r="L76" s="28">
        <v>2018</v>
      </c>
      <c r="M76" s="3">
        <f t="shared" si="0"/>
        <v>43252</v>
      </c>
      <c r="N76" s="1" t="s">
        <v>299</v>
      </c>
      <c r="O76" s="1" t="s">
        <v>300</v>
      </c>
      <c r="P76" s="1">
        <v>19</v>
      </c>
      <c r="Q76" s="57" t="s">
        <v>137</v>
      </c>
      <c r="R76" s="1" t="s">
        <v>298</v>
      </c>
      <c r="S76" s="1">
        <v>0</v>
      </c>
      <c r="T76" s="1" t="s">
        <v>216</v>
      </c>
      <c r="V76" s="29" t="s">
        <v>131</v>
      </c>
      <c r="W76" s="1" t="s">
        <v>132</v>
      </c>
      <c r="X76" s="29" t="s">
        <v>160</v>
      </c>
    </row>
    <row r="77" spans="1:24" ht="22.15" customHeight="1">
      <c r="A77" s="1" t="s">
        <v>44</v>
      </c>
      <c r="B77" s="28" t="s">
        <v>26</v>
      </c>
      <c r="C77" s="28" t="s">
        <v>27</v>
      </c>
      <c r="D77" s="29"/>
      <c r="E77" s="1" t="s">
        <v>61</v>
      </c>
      <c r="F77" s="1" t="s">
        <v>30</v>
      </c>
      <c r="G77" s="1" t="s">
        <v>31</v>
      </c>
      <c r="H77" s="1" t="s">
        <v>32</v>
      </c>
      <c r="I77" s="27">
        <v>43253</v>
      </c>
      <c r="J77" s="1">
        <v>2</v>
      </c>
      <c r="K77" s="1">
        <v>6</v>
      </c>
      <c r="L77" s="28">
        <v>2018</v>
      </c>
      <c r="M77" s="3">
        <f t="shared" si="0"/>
        <v>43253</v>
      </c>
      <c r="N77" s="1" t="s">
        <v>301</v>
      </c>
      <c r="O77" s="1" t="s">
        <v>302</v>
      </c>
      <c r="P77" s="1">
        <v>18</v>
      </c>
      <c r="Q77" s="30">
        <v>8162323285</v>
      </c>
      <c r="R77" s="1" t="s">
        <v>129</v>
      </c>
      <c r="S77" s="1">
        <v>0</v>
      </c>
      <c r="T77" s="1" t="s">
        <v>167</v>
      </c>
      <c r="V77" s="29" t="s">
        <v>159</v>
      </c>
      <c r="W77" s="1" t="s">
        <v>183</v>
      </c>
      <c r="X77" s="29" t="s">
        <v>133</v>
      </c>
    </row>
    <row r="78" spans="1:24" ht="22.15" customHeight="1">
      <c r="A78" s="1" t="s">
        <v>44</v>
      </c>
      <c r="B78" s="28" t="s">
        <v>26</v>
      </c>
      <c r="C78" s="28" t="s">
        <v>27</v>
      </c>
      <c r="D78" s="29"/>
      <c r="E78" s="1" t="s">
        <v>61</v>
      </c>
      <c r="F78" s="1" t="s">
        <v>30</v>
      </c>
      <c r="G78" s="1" t="s">
        <v>31</v>
      </c>
      <c r="H78" s="1" t="s">
        <v>32</v>
      </c>
      <c r="I78" s="27">
        <v>43253</v>
      </c>
      <c r="J78" s="1">
        <v>2</v>
      </c>
      <c r="K78" s="1">
        <v>6</v>
      </c>
      <c r="L78" s="28">
        <v>2018</v>
      </c>
      <c r="M78" s="3">
        <f t="shared" si="0"/>
        <v>43253</v>
      </c>
      <c r="N78" s="1" t="s">
        <v>303</v>
      </c>
      <c r="O78" s="1" t="s">
        <v>304</v>
      </c>
      <c r="P78" s="1">
        <v>18</v>
      </c>
      <c r="Q78" s="30">
        <v>8171831699</v>
      </c>
      <c r="R78" s="1" t="s">
        <v>129</v>
      </c>
      <c r="S78" s="1">
        <v>0</v>
      </c>
      <c r="T78" s="1" t="s">
        <v>167</v>
      </c>
      <c r="V78" s="29" t="s">
        <v>159</v>
      </c>
      <c r="W78" s="1" t="s">
        <v>132</v>
      </c>
      <c r="X78" s="29" t="s">
        <v>133</v>
      </c>
    </row>
    <row r="79" spans="1:24" ht="21" customHeight="1">
      <c r="A79" s="1" t="s">
        <v>44</v>
      </c>
      <c r="B79" s="28" t="s">
        <v>26</v>
      </c>
      <c r="C79" s="28" t="s">
        <v>27</v>
      </c>
      <c r="D79" s="29"/>
      <c r="E79" s="1" t="s">
        <v>61</v>
      </c>
      <c r="F79" s="1" t="s">
        <v>30</v>
      </c>
      <c r="G79" s="1" t="s">
        <v>31</v>
      </c>
      <c r="H79" s="1" t="s">
        <v>32</v>
      </c>
      <c r="I79" s="27">
        <v>43253</v>
      </c>
      <c r="J79" s="1">
        <v>2</v>
      </c>
      <c r="K79" s="1">
        <v>6</v>
      </c>
      <c r="L79" s="28">
        <v>2018</v>
      </c>
      <c r="M79" s="3">
        <f t="shared" si="0"/>
        <v>43253</v>
      </c>
      <c r="N79" s="1" t="s">
        <v>305</v>
      </c>
      <c r="O79" s="1" t="s">
        <v>306</v>
      </c>
      <c r="P79" s="1">
        <v>18</v>
      </c>
      <c r="Q79" s="30">
        <v>8099500677</v>
      </c>
      <c r="R79" s="1" t="s">
        <v>129</v>
      </c>
      <c r="S79" s="1">
        <v>0</v>
      </c>
      <c r="T79" s="1" t="s">
        <v>216</v>
      </c>
      <c r="U79" s="1" t="s">
        <v>307</v>
      </c>
      <c r="V79" s="29" t="s">
        <v>159</v>
      </c>
      <c r="W79" s="1" t="s">
        <v>183</v>
      </c>
      <c r="X79" s="29" t="s">
        <v>133</v>
      </c>
    </row>
    <row r="80" spans="1:24" ht="21" customHeight="1">
      <c r="A80" s="1" t="s">
        <v>44</v>
      </c>
      <c r="B80" s="28" t="s">
        <v>26</v>
      </c>
      <c r="C80" s="28" t="s">
        <v>27</v>
      </c>
      <c r="D80" s="29"/>
      <c r="E80" s="1" t="s">
        <v>61</v>
      </c>
      <c r="F80" s="1" t="s">
        <v>30</v>
      </c>
      <c r="G80" s="1" t="s">
        <v>31</v>
      </c>
      <c r="H80" s="1" t="s">
        <v>32</v>
      </c>
      <c r="I80" s="27">
        <v>43253</v>
      </c>
      <c r="J80" s="1">
        <v>2</v>
      </c>
      <c r="K80" s="1">
        <v>6</v>
      </c>
      <c r="L80" s="28">
        <v>2018</v>
      </c>
      <c r="M80" s="3">
        <f t="shared" si="0"/>
        <v>43253</v>
      </c>
      <c r="N80" s="1" t="s">
        <v>308</v>
      </c>
      <c r="O80" s="1" t="s">
        <v>309</v>
      </c>
      <c r="P80" s="1">
        <v>18</v>
      </c>
      <c r="Q80" s="30" t="s">
        <v>137</v>
      </c>
      <c r="R80" s="1" t="s">
        <v>129</v>
      </c>
      <c r="S80" s="1">
        <v>0</v>
      </c>
      <c r="T80" s="1" t="s">
        <v>130</v>
      </c>
      <c r="V80" s="29" t="s">
        <v>159</v>
      </c>
      <c r="W80" s="1" t="s">
        <v>132</v>
      </c>
      <c r="X80" s="29" t="s">
        <v>133</v>
      </c>
    </row>
    <row r="81" spans="1:24" ht="16.5" customHeight="1">
      <c r="A81" s="1" t="s">
        <v>44</v>
      </c>
      <c r="B81" s="28" t="s">
        <v>26</v>
      </c>
      <c r="C81" s="28" t="s">
        <v>27</v>
      </c>
      <c r="D81" s="29"/>
      <c r="E81" s="1" t="s">
        <v>61</v>
      </c>
      <c r="F81" s="1" t="s">
        <v>30</v>
      </c>
      <c r="G81" s="1" t="s">
        <v>31</v>
      </c>
      <c r="H81" s="1" t="s">
        <v>32</v>
      </c>
      <c r="I81" s="27">
        <v>43253</v>
      </c>
      <c r="J81" s="1">
        <v>2</v>
      </c>
      <c r="K81" s="1">
        <v>6</v>
      </c>
      <c r="L81" s="28">
        <v>2018</v>
      </c>
      <c r="M81" s="3">
        <f t="shared" si="0"/>
        <v>43253</v>
      </c>
      <c r="N81" s="1" t="s">
        <v>310</v>
      </c>
      <c r="O81" s="1" t="s">
        <v>311</v>
      </c>
      <c r="P81" s="1">
        <v>16</v>
      </c>
      <c r="Q81" s="30">
        <v>8067836696</v>
      </c>
      <c r="R81" s="1" t="s">
        <v>129</v>
      </c>
      <c r="S81" s="1">
        <v>0</v>
      </c>
      <c r="T81" s="1" t="s">
        <v>130</v>
      </c>
      <c r="V81" s="29" t="s">
        <v>159</v>
      </c>
      <c r="W81" s="1" t="s">
        <v>132</v>
      </c>
      <c r="X81" s="29" t="s">
        <v>160</v>
      </c>
    </row>
    <row r="82" spans="1:24" ht="22.5" customHeight="1">
      <c r="A82" s="1" t="s">
        <v>44</v>
      </c>
      <c r="B82" s="28" t="s">
        <v>26</v>
      </c>
      <c r="C82" s="28" t="s">
        <v>27</v>
      </c>
      <c r="D82" s="29"/>
      <c r="E82" s="1" t="s">
        <v>61</v>
      </c>
      <c r="F82" s="1" t="s">
        <v>30</v>
      </c>
      <c r="G82" s="1" t="s">
        <v>31</v>
      </c>
      <c r="H82" s="1" t="s">
        <v>32</v>
      </c>
      <c r="I82" s="27">
        <v>43253</v>
      </c>
      <c r="J82" s="1">
        <v>2</v>
      </c>
      <c r="K82" s="1">
        <v>6</v>
      </c>
      <c r="L82" s="28">
        <v>2018</v>
      </c>
      <c r="M82" s="3">
        <f t="shared" si="0"/>
        <v>43253</v>
      </c>
      <c r="N82" s="1" t="s">
        <v>312</v>
      </c>
      <c r="O82" s="1" t="s">
        <v>313</v>
      </c>
      <c r="P82" s="1">
        <v>19</v>
      </c>
      <c r="Q82" s="30">
        <v>7033051971</v>
      </c>
      <c r="R82" s="1" t="s">
        <v>129</v>
      </c>
      <c r="S82" s="1">
        <v>0</v>
      </c>
      <c r="T82" s="1" t="s">
        <v>130</v>
      </c>
      <c r="V82" s="29" t="s">
        <v>159</v>
      </c>
      <c r="W82" s="1" t="s">
        <v>132</v>
      </c>
      <c r="X82" s="29" t="s">
        <v>133</v>
      </c>
    </row>
    <row r="83" spans="1:24" ht="21" customHeight="1">
      <c r="A83" s="1" t="s">
        <v>44</v>
      </c>
      <c r="B83" s="28" t="s">
        <v>26</v>
      </c>
      <c r="C83" s="28" t="s">
        <v>27</v>
      </c>
      <c r="D83" s="29"/>
      <c r="E83" s="1" t="s">
        <v>61</v>
      </c>
      <c r="F83" s="1" t="s">
        <v>30</v>
      </c>
      <c r="G83" s="1" t="s">
        <v>31</v>
      </c>
      <c r="H83" s="1" t="s">
        <v>32</v>
      </c>
      <c r="I83" s="27">
        <v>43253</v>
      </c>
      <c r="J83" s="1">
        <v>2</v>
      </c>
      <c r="K83" s="1">
        <v>6</v>
      </c>
      <c r="L83" s="28">
        <v>2018</v>
      </c>
      <c r="M83" s="3">
        <f t="shared" si="0"/>
        <v>43253</v>
      </c>
      <c r="N83" s="1" t="s">
        <v>314</v>
      </c>
      <c r="O83" s="1" t="s">
        <v>315</v>
      </c>
      <c r="P83" s="1">
        <v>18</v>
      </c>
      <c r="Q83" s="30">
        <v>8069072659</v>
      </c>
      <c r="R83" s="1" t="s">
        <v>129</v>
      </c>
      <c r="S83" s="1">
        <v>0</v>
      </c>
      <c r="T83" s="1" t="s">
        <v>130</v>
      </c>
      <c r="V83" s="29" t="s">
        <v>159</v>
      </c>
      <c r="W83" s="1" t="s">
        <v>132</v>
      </c>
      <c r="X83" s="29" t="s">
        <v>133</v>
      </c>
    </row>
    <row r="84" spans="1:24" ht="20.100000000000001" customHeight="1">
      <c r="A84" s="1" t="s">
        <v>44</v>
      </c>
      <c r="B84" s="28" t="s">
        <v>26</v>
      </c>
      <c r="C84" s="28" t="s">
        <v>27</v>
      </c>
      <c r="D84" s="29"/>
      <c r="E84" s="1" t="s">
        <v>61</v>
      </c>
      <c r="F84" s="1" t="s">
        <v>30</v>
      </c>
      <c r="G84" s="1" t="s">
        <v>31</v>
      </c>
      <c r="H84" s="1" t="s">
        <v>32</v>
      </c>
      <c r="I84" s="27">
        <v>43253</v>
      </c>
      <c r="J84" s="1">
        <v>2</v>
      </c>
      <c r="K84" s="1">
        <v>6</v>
      </c>
      <c r="L84" s="28">
        <v>2018</v>
      </c>
      <c r="M84" s="3">
        <f t="shared" si="0"/>
        <v>43253</v>
      </c>
      <c r="N84" s="1" t="s">
        <v>316</v>
      </c>
      <c r="O84" s="1" t="s">
        <v>317</v>
      </c>
      <c r="P84" s="1">
        <v>16</v>
      </c>
      <c r="Q84" s="30" t="s">
        <v>137</v>
      </c>
      <c r="R84" s="1" t="s">
        <v>129</v>
      </c>
      <c r="S84" s="1">
        <v>0</v>
      </c>
      <c r="T84" s="1" t="s">
        <v>216</v>
      </c>
      <c r="U84" s="1" t="s">
        <v>229</v>
      </c>
      <c r="V84" s="29" t="s">
        <v>159</v>
      </c>
      <c r="W84" s="1" t="s">
        <v>132</v>
      </c>
      <c r="X84" s="29" t="s">
        <v>218</v>
      </c>
    </row>
    <row r="85" spans="1:24" ht="18.600000000000001" customHeight="1">
      <c r="A85" s="1" t="s">
        <v>44</v>
      </c>
      <c r="B85" s="28" t="s">
        <v>26</v>
      </c>
      <c r="C85" s="28" t="s">
        <v>27</v>
      </c>
      <c r="D85" s="29"/>
      <c r="E85" s="1" t="s">
        <v>61</v>
      </c>
      <c r="F85" s="1" t="s">
        <v>30</v>
      </c>
      <c r="G85" s="1" t="s">
        <v>31</v>
      </c>
      <c r="H85" s="1" t="s">
        <v>32</v>
      </c>
      <c r="I85" s="27">
        <v>43253</v>
      </c>
      <c r="J85" s="1">
        <v>2</v>
      </c>
      <c r="K85" s="1">
        <v>6</v>
      </c>
      <c r="L85" s="28">
        <v>2018</v>
      </c>
      <c r="M85" s="3">
        <f t="shared" si="0"/>
        <v>43253</v>
      </c>
      <c r="N85" s="1" t="s">
        <v>318</v>
      </c>
      <c r="O85" s="1" t="s">
        <v>319</v>
      </c>
      <c r="P85" s="1">
        <v>17</v>
      </c>
      <c r="Q85" s="30">
        <v>8080973189</v>
      </c>
      <c r="R85" s="1" t="s">
        <v>129</v>
      </c>
      <c r="S85" s="1">
        <v>0</v>
      </c>
      <c r="T85" s="1" t="s">
        <v>216</v>
      </c>
      <c r="U85" s="1" t="s">
        <v>229</v>
      </c>
      <c r="V85" s="29" t="s">
        <v>159</v>
      </c>
      <c r="W85" s="1" t="s">
        <v>132</v>
      </c>
      <c r="X85" s="29" t="s">
        <v>133</v>
      </c>
    </row>
    <row r="86" spans="1:24" ht="19.5" customHeight="1">
      <c r="A86" s="1" t="s">
        <v>44</v>
      </c>
      <c r="B86" s="28" t="s">
        <v>26</v>
      </c>
      <c r="C86" s="28" t="s">
        <v>27</v>
      </c>
      <c r="D86" s="29"/>
      <c r="E86" s="1" t="s">
        <v>61</v>
      </c>
      <c r="F86" s="1" t="s">
        <v>30</v>
      </c>
      <c r="G86" s="1" t="s">
        <v>31</v>
      </c>
      <c r="H86" s="1" t="s">
        <v>32</v>
      </c>
      <c r="I86" s="27">
        <v>43253</v>
      </c>
      <c r="J86" s="1">
        <v>2</v>
      </c>
      <c r="K86" s="1">
        <v>6</v>
      </c>
      <c r="L86" s="28">
        <v>2018</v>
      </c>
      <c r="M86" s="3">
        <f t="shared" si="0"/>
        <v>43253</v>
      </c>
      <c r="N86" s="1" t="s">
        <v>320</v>
      </c>
      <c r="O86" s="1" t="s">
        <v>321</v>
      </c>
      <c r="P86" s="1">
        <v>18</v>
      </c>
      <c r="Q86" s="30">
        <v>9068637621</v>
      </c>
      <c r="R86" s="1" t="s">
        <v>129</v>
      </c>
      <c r="S86" s="1">
        <v>0</v>
      </c>
      <c r="T86" s="1" t="s">
        <v>216</v>
      </c>
      <c r="U86" s="1" t="s">
        <v>229</v>
      </c>
      <c r="V86" s="29" t="s">
        <v>159</v>
      </c>
      <c r="W86" s="1" t="s">
        <v>132</v>
      </c>
      <c r="X86" s="29" t="s">
        <v>133</v>
      </c>
    </row>
    <row r="87" spans="1:24" ht="21.6" customHeight="1">
      <c r="A87" s="1" t="s">
        <v>44</v>
      </c>
      <c r="B87" s="28" t="s">
        <v>26</v>
      </c>
      <c r="C87" s="28" t="s">
        <v>27</v>
      </c>
      <c r="D87" s="29"/>
      <c r="E87" s="1" t="s">
        <v>61</v>
      </c>
      <c r="F87" s="1" t="s">
        <v>30</v>
      </c>
      <c r="G87" s="1" t="s">
        <v>31</v>
      </c>
      <c r="H87" s="1" t="s">
        <v>32</v>
      </c>
      <c r="I87" s="27">
        <v>43253</v>
      </c>
      <c r="J87" s="1">
        <v>2</v>
      </c>
      <c r="K87" s="1">
        <v>6</v>
      </c>
      <c r="L87" s="28">
        <v>2018</v>
      </c>
      <c r="M87" s="3">
        <f t="shared" si="0"/>
        <v>43253</v>
      </c>
      <c r="N87" s="1" t="s">
        <v>322</v>
      </c>
      <c r="O87" s="1" t="s">
        <v>323</v>
      </c>
      <c r="P87" s="1">
        <v>18</v>
      </c>
      <c r="Q87" s="30" t="s">
        <v>137</v>
      </c>
      <c r="R87" s="1" t="s">
        <v>129</v>
      </c>
      <c r="S87" s="1">
        <v>0</v>
      </c>
      <c r="T87" s="1" t="s">
        <v>167</v>
      </c>
      <c r="V87" s="29" t="s">
        <v>159</v>
      </c>
      <c r="W87" s="1" t="s">
        <v>132</v>
      </c>
      <c r="X87" s="29" t="s">
        <v>133</v>
      </c>
    </row>
    <row r="88" spans="1:24" ht="18.600000000000001" customHeight="1">
      <c r="A88" s="1" t="s">
        <v>44</v>
      </c>
      <c r="B88" s="28" t="s">
        <v>26</v>
      </c>
      <c r="C88" s="28" t="s">
        <v>27</v>
      </c>
      <c r="D88" s="29"/>
      <c r="E88" s="1" t="s">
        <v>61</v>
      </c>
      <c r="F88" s="1" t="s">
        <v>30</v>
      </c>
      <c r="G88" s="1" t="s">
        <v>31</v>
      </c>
      <c r="H88" s="1" t="s">
        <v>32</v>
      </c>
      <c r="I88" s="27">
        <v>43253</v>
      </c>
      <c r="J88" s="1">
        <v>2</v>
      </c>
      <c r="K88" s="1">
        <v>6</v>
      </c>
      <c r="L88" s="28">
        <v>2018</v>
      </c>
      <c r="M88" s="3">
        <f t="shared" si="0"/>
        <v>43253</v>
      </c>
      <c r="N88" s="1" t="s">
        <v>324</v>
      </c>
      <c r="O88" s="1" t="s">
        <v>325</v>
      </c>
      <c r="P88" s="1">
        <v>17</v>
      </c>
      <c r="Q88" s="30">
        <v>8069072659</v>
      </c>
      <c r="R88" s="1" t="s">
        <v>129</v>
      </c>
      <c r="S88" s="1">
        <v>0</v>
      </c>
      <c r="T88" s="1" t="s">
        <v>130</v>
      </c>
      <c r="V88" s="29" t="s">
        <v>159</v>
      </c>
      <c r="W88" s="1" t="s">
        <v>132</v>
      </c>
      <c r="X88" s="29" t="s">
        <v>160</v>
      </c>
    </row>
    <row r="89" spans="1:24" ht="22.5" customHeight="1">
      <c r="A89" s="1" t="s">
        <v>44</v>
      </c>
      <c r="B89" s="28" t="s">
        <v>26</v>
      </c>
      <c r="C89" s="28" t="s">
        <v>27</v>
      </c>
      <c r="D89" s="29"/>
      <c r="E89" s="1" t="s">
        <v>61</v>
      </c>
      <c r="F89" s="1" t="s">
        <v>30</v>
      </c>
      <c r="G89" s="1" t="s">
        <v>31</v>
      </c>
      <c r="H89" s="1" t="s">
        <v>32</v>
      </c>
      <c r="I89" s="27">
        <v>43253</v>
      </c>
      <c r="J89" s="1">
        <v>2</v>
      </c>
      <c r="K89" s="1">
        <v>6</v>
      </c>
      <c r="L89" s="28">
        <v>2018</v>
      </c>
      <c r="M89" s="3">
        <f t="shared" si="0"/>
        <v>43253</v>
      </c>
      <c r="N89" s="1" t="s">
        <v>326</v>
      </c>
      <c r="O89" s="1" t="s">
        <v>327</v>
      </c>
      <c r="P89" s="1">
        <v>15</v>
      </c>
      <c r="Q89" s="30">
        <v>7030478931</v>
      </c>
      <c r="R89" s="1" t="s">
        <v>129</v>
      </c>
      <c r="S89" s="1">
        <v>0</v>
      </c>
      <c r="T89" s="1" t="s">
        <v>130</v>
      </c>
      <c r="V89" s="29" t="s">
        <v>159</v>
      </c>
      <c r="W89" s="1" t="s">
        <v>132</v>
      </c>
      <c r="X89" s="29" t="s">
        <v>133</v>
      </c>
    </row>
    <row r="90" spans="1:24" ht="19.5" customHeight="1">
      <c r="A90" s="1" t="s">
        <v>44</v>
      </c>
      <c r="B90" s="28" t="s">
        <v>26</v>
      </c>
      <c r="C90" s="28" t="s">
        <v>27</v>
      </c>
      <c r="D90" s="29"/>
      <c r="E90" s="1" t="s">
        <v>61</v>
      </c>
      <c r="F90" s="1" t="s">
        <v>30</v>
      </c>
      <c r="G90" s="1" t="s">
        <v>31</v>
      </c>
      <c r="H90" s="1" t="s">
        <v>32</v>
      </c>
      <c r="I90" s="27">
        <v>43253</v>
      </c>
      <c r="J90" s="1">
        <v>2</v>
      </c>
      <c r="K90" s="1">
        <v>6</v>
      </c>
      <c r="L90" s="28">
        <v>2018</v>
      </c>
      <c r="M90" s="3">
        <f t="shared" si="0"/>
        <v>43253</v>
      </c>
      <c r="N90" s="1" t="s">
        <v>328</v>
      </c>
      <c r="O90" s="1" t="s">
        <v>329</v>
      </c>
      <c r="P90" s="1">
        <v>18</v>
      </c>
      <c r="Q90" s="30" t="s">
        <v>137</v>
      </c>
      <c r="R90" s="1" t="s">
        <v>129</v>
      </c>
      <c r="S90" s="1">
        <v>0</v>
      </c>
      <c r="T90" s="1" t="s">
        <v>216</v>
      </c>
      <c r="U90" s="1" t="s">
        <v>229</v>
      </c>
      <c r="V90" s="29" t="s">
        <v>159</v>
      </c>
      <c r="W90" s="1" t="s">
        <v>132</v>
      </c>
      <c r="X90" s="29" t="s">
        <v>133</v>
      </c>
    </row>
    <row r="91" spans="1:24" ht="23.65" customHeight="1">
      <c r="A91" s="1" t="s">
        <v>44</v>
      </c>
      <c r="B91" s="28" t="s">
        <v>26</v>
      </c>
      <c r="C91" s="28" t="s">
        <v>27</v>
      </c>
      <c r="D91" s="29"/>
      <c r="E91" s="1" t="s">
        <v>61</v>
      </c>
      <c r="F91" s="1" t="s">
        <v>30</v>
      </c>
      <c r="G91" s="1" t="s">
        <v>31</v>
      </c>
      <c r="H91" s="1" t="s">
        <v>32</v>
      </c>
      <c r="I91" s="27">
        <v>43253</v>
      </c>
      <c r="J91" s="1">
        <v>2</v>
      </c>
      <c r="K91" s="1">
        <v>6</v>
      </c>
      <c r="L91" s="28">
        <v>2018</v>
      </c>
      <c r="M91" s="3">
        <f t="shared" si="0"/>
        <v>43253</v>
      </c>
      <c r="N91" s="1" t="s">
        <v>330</v>
      </c>
      <c r="O91" s="1" t="s">
        <v>331</v>
      </c>
      <c r="P91" s="1">
        <v>18</v>
      </c>
      <c r="Q91" s="30" t="s">
        <v>137</v>
      </c>
      <c r="R91" s="1" t="s">
        <v>129</v>
      </c>
      <c r="S91" s="1">
        <v>0</v>
      </c>
      <c r="T91" s="1" t="s">
        <v>216</v>
      </c>
      <c r="U91" s="1" t="s">
        <v>229</v>
      </c>
      <c r="V91" s="29" t="s">
        <v>159</v>
      </c>
      <c r="W91" s="1" t="s">
        <v>132</v>
      </c>
      <c r="X91" s="29" t="s">
        <v>293</v>
      </c>
    </row>
    <row r="92" spans="1:24" ht="16.149999999999999" customHeight="1">
      <c r="A92" s="1" t="s">
        <v>44</v>
      </c>
      <c r="B92" s="28" t="s">
        <v>26</v>
      </c>
      <c r="C92" s="28" t="s">
        <v>27</v>
      </c>
      <c r="D92" s="29"/>
      <c r="E92" s="1" t="s">
        <v>61</v>
      </c>
      <c r="F92" s="1" t="s">
        <v>30</v>
      </c>
      <c r="G92" s="1" t="s">
        <v>31</v>
      </c>
      <c r="H92" s="1" t="s">
        <v>32</v>
      </c>
      <c r="I92" s="27">
        <v>43253</v>
      </c>
      <c r="J92" s="1">
        <v>2</v>
      </c>
      <c r="K92" s="1">
        <v>6</v>
      </c>
      <c r="L92" s="28">
        <v>2018</v>
      </c>
      <c r="M92" s="3">
        <f t="shared" si="0"/>
        <v>43253</v>
      </c>
      <c r="N92" s="1" t="s">
        <v>332</v>
      </c>
      <c r="O92" s="1" t="s">
        <v>333</v>
      </c>
      <c r="P92" s="1">
        <v>15</v>
      </c>
      <c r="Q92" s="30" t="s">
        <v>137</v>
      </c>
      <c r="R92" s="1" t="s">
        <v>129</v>
      </c>
      <c r="S92" s="1">
        <v>0</v>
      </c>
      <c r="T92" s="1" t="s">
        <v>216</v>
      </c>
      <c r="U92" s="1" t="s">
        <v>229</v>
      </c>
      <c r="V92" s="29" t="s">
        <v>159</v>
      </c>
      <c r="W92" s="1" t="s">
        <v>132</v>
      </c>
      <c r="X92" s="29" t="s">
        <v>218</v>
      </c>
    </row>
    <row r="93" spans="1:24" ht="20.100000000000001" customHeight="1">
      <c r="A93" s="1" t="s">
        <v>44</v>
      </c>
      <c r="B93" s="28" t="s">
        <v>26</v>
      </c>
      <c r="C93" s="28" t="s">
        <v>27</v>
      </c>
      <c r="D93" s="29"/>
      <c r="E93" s="1" t="s">
        <v>61</v>
      </c>
      <c r="F93" s="1" t="s">
        <v>30</v>
      </c>
      <c r="G93" s="1" t="s">
        <v>31</v>
      </c>
      <c r="H93" s="1" t="s">
        <v>32</v>
      </c>
      <c r="I93" s="27">
        <v>43253</v>
      </c>
      <c r="J93" s="1">
        <v>2</v>
      </c>
      <c r="K93" s="1">
        <v>6</v>
      </c>
      <c r="L93" s="28">
        <v>2018</v>
      </c>
      <c r="M93" s="3">
        <f t="shared" ref="M93:M113" si="1">DATE(L93,K93,J93)</f>
        <v>43253</v>
      </c>
      <c r="N93" s="1" t="s">
        <v>334</v>
      </c>
      <c r="O93" s="1" t="s">
        <v>335</v>
      </c>
      <c r="P93" s="1">
        <v>18</v>
      </c>
      <c r="Q93" s="30">
        <v>8097166609</v>
      </c>
      <c r="R93" s="1" t="s">
        <v>129</v>
      </c>
      <c r="S93" s="1">
        <v>0</v>
      </c>
      <c r="T93" s="1" t="s">
        <v>130</v>
      </c>
      <c r="V93" s="29" t="s">
        <v>159</v>
      </c>
      <c r="W93" s="1" t="s">
        <v>132</v>
      </c>
      <c r="X93" s="29" t="s">
        <v>160</v>
      </c>
    </row>
    <row r="94" spans="1:24" ht="21.6" customHeight="1">
      <c r="A94" s="1" t="s">
        <v>44</v>
      </c>
      <c r="B94" s="28" t="s">
        <v>26</v>
      </c>
      <c r="C94" s="28" t="s">
        <v>27</v>
      </c>
      <c r="D94" s="29"/>
      <c r="E94" s="1" t="s">
        <v>61</v>
      </c>
      <c r="F94" s="1" t="s">
        <v>30</v>
      </c>
      <c r="G94" s="1" t="s">
        <v>31</v>
      </c>
      <c r="H94" s="1" t="s">
        <v>32</v>
      </c>
      <c r="I94" s="27">
        <v>43256</v>
      </c>
      <c r="J94" s="1">
        <v>5</v>
      </c>
      <c r="K94" s="1">
        <v>6</v>
      </c>
      <c r="L94" s="28">
        <v>2018</v>
      </c>
      <c r="M94" s="3">
        <f t="shared" si="1"/>
        <v>43256</v>
      </c>
      <c r="N94" s="1" t="s">
        <v>336</v>
      </c>
      <c r="O94" s="1" t="s">
        <v>337</v>
      </c>
      <c r="P94" s="1">
        <v>16</v>
      </c>
      <c r="Q94" s="30" t="s">
        <v>137</v>
      </c>
      <c r="R94" s="1" t="s">
        <v>129</v>
      </c>
      <c r="S94" s="1">
        <v>0</v>
      </c>
      <c r="T94" s="1" t="s">
        <v>167</v>
      </c>
      <c r="V94" s="29" t="s">
        <v>131</v>
      </c>
      <c r="W94" s="1" t="s">
        <v>132</v>
      </c>
      <c r="X94" s="29" t="s">
        <v>160</v>
      </c>
    </row>
    <row r="95" spans="1:24" ht="15.6" customHeight="1">
      <c r="A95" s="1" t="s">
        <v>44</v>
      </c>
      <c r="B95" s="28" t="s">
        <v>26</v>
      </c>
      <c r="C95" s="28" t="s">
        <v>27</v>
      </c>
      <c r="D95" s="29"/>
      <c r="E95" s="1" t="s">
        <v>61</v>
      </c>
      <c r="F95" s="1" t="s">
        <v>30</v>
      </c>
      <c r="G95" s="1" t="s">
        <v>31</v>
      </c>
      <c r="H95" s="1" t="s">
        <v>32</v>
      </c>
      <c r="I95" s="27">
        <v>43260</v>
      </c>
      <c r="J95" s="1">
        <v>9</v>
      </c>
      <c r="K95" s="1">
        <v>6</v>
      </c>
      <c r="L95" s="28">
        <v>2018</v>
      </c>
      <c r="M95" s="3">
        <f t="shared" si="1"/>
        <v>43260</v>
      </c>
      <c r="N95" s="1" t="s">
        <v>338</v>
      </c>
      <c r="O95" s="1" t="s">
        <v>339</v>
      </c>
      <c r="P95" s="1">
        <v>19</v>
      </c>
      <c r="Q95" s="30" t="s">
        <v>137</v>
      </c>
      <c r="R95" s="1" t="s">
        <v>129</v>
      </c>
      <c r="S95" s="1">
        <v>0</v>
      </c>
      <c r="T95" s="1" t="s">
        <v>216</v>
      </c>
      <c r="U95" s="1" t="s">
        <v>229</v>
      </c>
      <c r="V95" s="29" t="s">
        <v>159</v>
      </c>
      <c r="W95" s="1" t="s">
        <v>132</v>
      </c>
      <c r="X95" s="29" t="s">
        <v>160</v>
      </c>
    </row>
    <row r="96" spans="1:24" ht="18" customHeight="1">
      <c r="A96" s="1" t="s">
        <v>44</v>
      </c>
      <c r="B96" s="28" t="s">
        <v>26</v>
      </c>
      <c r="C96" s="28" t="s">
        <v>27</v>
      </c>
      <c r="D96" s="29"/>
      <c r="E96" s="1" t="s">
        <v>61</v>
      </c>
      <c r="F96" s="1" t="s">
        <v>30</v>
      </c>
      <c r="G96" s="1" t="s">
        <v>31</v>
      </c>
      <c r="H96" s="1" t="s">
        <v>32</v>
      </c>
      <c r="I96" s="27">
        <v>43260</v>
      </c>
      <c r="J96" s="1">
        <v>9</v>
      </c>
      <c r="K96" s="1">
        <v>6</v>
      </c>
      <c r="L96" s="28">
        <v>2018</v>
      </c>
      <c r="M96" s="3">
        <f t="shared" si="1"/>
        <v>43260</v>
      </c>
      <c r="N96" s="1" t="s">
        <v>340</v>
      </c>
      <c r="O96" s="1" t="s">
        <v>341</v>
      </c>
      <c r="P96" s="1">
        <v>16</v>
      </c>
      <c r="Q96" s="30" t="s">
        <v>137</v>
      </c>
      <c r="R96" s="1" t="s">
        <v>129</v>
      </c>
      <c r="S96" s="1">
        <v>0</v>
      </c>
      <c r="T96" s="1" t="s">
        <v>130</v>
      </c>
      <c r="V96" s="29" t="s">
        <v>159</v>
      </c>
      <c r="W96" s="1" t="s">
        <v>132</v>
      </c>
      <c r="X96" s="29" t="s">
        <v>133</v>
      </c>
    </row>
    <row r="97" spans="1:25" ht="19.149999999999999" customHeight="1">
      <c r="A97" s="1" t="s">
        <v>44</v>
      </c>
      <c r="B97" s="28" t="s">
        <v>26</v>
      </c>
      <c r="C97" s="28" t="s">
        <v>27</v>
      </c>
      <c r="D97" s="29"/>
      <c r="E97" s="1" t="s">
        <v>61</v>
      </c>
      <c r="F97" s="1" t="s">
        <v>30</v>
      </c>
      <c r="G97" s="1" t="s">
        <v>31</v>
      </c>
      <c r="H97" s="1" t="s">
        <v>32</v>
      </c>
      <c r="I97" s="27">
        <v>43260</v>
      </c>
      <c r="J97" s="1">
        <v>9</v>
      </c>
      <c r="K97" s="1">
        <v>6</v>
      </c>
      <c r="L97" s="28">
        <v>2018</v>
      </c>
      <c r="M97" s="3">
        <f t="shared" si="1"/>
        <v>43260</v>
      </c>
      <c r="N97" s="1" t="s">
        <v>342</v>
      </c>
      <c r="O97" s="1" t="s">
        <v>343</v>
      </c>
      <c r="P97" s="1">
        <v>19</v>
      </c>
      <c r="Q97" s="30" t="s">
        <v>137</v>
      </c>
      <c r="R97" s="1" t="s">
        <v>129</v>
      </c>
      <c r="S97" s="1">
        <v>0</v>
      </c>
      <c r="T97" s="1" t="s">
        <v>216</v>
      </c>
      <c r="U97" s="1" t="s">
        <v>229</v>
      </c>
      <c r="V97" s="29" t="s">
        <v>159</v>
      </c>
      <c r="W97" s="1" t="s">
        <v>132</v>
      </c>
      <c r="X97" s="29" t="s">
        <v>133</v>
      </c>
    </row>
    <row r="98" spans="1:25" ht="19.5" customHeight="1">
      <c r="A98" s="1" t="s">
        <v>44</v>
      </c>
      <c r="B98" s="28" t="s">
        <v>26</v>
      </c>
      <c r="C98" s="28" t="s">
        <v>27</v>
      </c>
      <c r="D98" s="29"/>
      <c r="E98" s="1" t="s">
        <v>61</v>
      </c>
      <c r="F98" s="1" t="s">
        <v>30</v>
      </c>
      <c r="G98" s="1" t="s">
        <v>31</v>
      </c>
      <c r="H98" s="1" t="s">
        <v>32</v>
      </c>
      <c r="I98" s="27">
        <v>43260</v>
      </c>
      <c r="J98" s="1">
        <v>9</v>
      </c>
      <c r="K98" s="1">
        <v>6</v>
      </c>
      <c r="L98" s="28">
        <v>2018</v>
      </c>
      <c r="M98" s="3">
        <f t="shared" si="1"/>
        <v>43260</v>
      </c>
      <c r="N98" s="1" t="s">
        <v>344</v>
      </c>
      <c r="O98" s="1" t="s">
        <v>345</v>
      </c>
      <c r="P98" s="1">
        <v>18</v>
      </c>
      <c r="Q98" s="30" t="s">
        <v>137</v>
      </c>
      <c r="R98" s="1" t="s">
        <v>129</v>
      </c>
      <c r="S98" s="1">
        <v>0</v>
      </c>
      <c r="T98" s="1" t="s">
        <v>130</v>
      </c>
      <c r="V98" s="29" t="s">
        <v>159</v>
      </c>
      <c r="W98" s="1" t="s">
        <v>132</v>
      </c>
      <c r="X98" s="29" t="s">
        <v>133</v>
      </c>
      <c r="Y98" s="1">
        <v>3</v>
      </c>
    </row>
    <row r="99" spans="1:25" ht="18.600000000000001" customHeight="1">
      <c r="A99" s="1" t="s">
        <v>44</v>
      </c>
      <c r="B99" s="28" t="s">
        <v>26</v>
      </c>
      <c r="C99" s="28" t="s">
        <v>27</v>
      </c>
      <c r="D99" s="29"/>
      <c r="E99" s="1" t="s">
        <v>61</v>
      </c>
      <c r="F99" s="1" t="s">
        <v>30</v>
      </c>
      <c r="G99" s="1" t="s">
        <v>31</v>
      </c>
      <c r="H99" s="1" t="s">
        <v>32</v>
      </c>
      <c r="I99" s="27">
        <v>43260</v>
      </c>
      <c r="J99" s="1">
        <v>9</v>
      </c>
      <c r="K99" s="1">
        <v>6</v>
      </c>
      <c r="L99" s="28">
        <v>2018</v>
      </c>
      <c r="M99" s="3">
        <f t="shared" si="1"/>
        <v>43260</v>
      </c>
      <c r="N99" s="1" t="s">
        <v>346</v>
      </c>
      <c r="O99" s="1" t="s">
        <v>347</v>
      </c>
      <c r="P99" s="1">
        <v>17</v>
      </c>
      <c r="Q99" s="30" t="s">
        <v>137</v>
      </c>
      <c r="R99" s="1" t="s">
        <v>129</v>
      </c>
      <c r="S99" s="1">
        <v>0</v>
      </c>
      <c r="T99" s="1" t="s">
        <v>130</v>
      </c>
      <c r="V99" s="29" t="s">
        <v>159</v>
      </c>
      <c r="W99" s="1" t="s">
        <v>132</v>
      </c>
      <c r="X99" s="29" t="s">
        <v>160</v>
      </c>
    </row>
    <row r="100" spans="1:25" ht="22.15" customHeight="1">
      <c r="A100" s="1" t="s">
        <v>44</v>
      </c>
      <c r="B100" s="28" t="s">
        <v>26</v>
      </c>
      <c r="C100" s="28" t="s">
        <v>27</v>
      </c>
      <c r="D100" s="29"/>
      <c r="E100" s="1" t="s">
        <v>61</v>
      </c>
      <c r="F100" s="1" t="s">
        <v>30</v>
      </c>
      <c r="G100" s="1" t="s">
        <v>31</v>
      </c>
      <c r="H100" s="1" t="s">
        <v>32</v>
      </c>
      <c r="I100" s="27">
        <v>43260</v>
      </c>
      <c r="J100" s="1">
        <v>9</v>
      </c>
      <c r="K100" s="1">
        <v>6</v>
      </c>
      <c r="L100" s="28">
        <v>2018</v>
      </c>
      <c r="M100" s="3">
        <f t="shared" si="1"/>
        <v>43260</v>
      </c>
      <c r="N100" s="1" t="s">
        <v>348</v>
      </c>
      <c r="O100" s="1" t="s">
        <v>349</v>
      </c>
      <c r="P100" s="1">
        <v>17</v>
      </c>
      <c r="Q100" s="30">
        <v>8071148384</v>
      </c>
      <c r="R100" s="1" t="s">
        <v>129</v>
      </c>
      <c r="S100" s="1">
        <v>0</v>
      </c>
      <c r="T100" s="1" t="s">
        <v>167</v>
      </c>
      <c r="V100" s="29" t="s">
        <v>159</v>
      </c>
      <c r="W100" s="1" t="s">
        <v>132</v>
      </c>
      <c r="X100" s="29" t="s">
        <v>211</v>
      </c>
    </row>
    <row r="101" spans="1:25" ht="19.5" customHeight="1">
      <c r="A101" s="1" t="s">
        <v>44</v>
      </c>
      <c r="B101" s="28" t="s">
        <v>26</v>
      </c>
      <c r="C101" s="28" t="s">
        <v>27</v>
      </c>
      <c r="D101" s="29"/>
      <c r="E101" s="1" t="s">
        <v>61</v>
      </c>
      <c r="F101" s="1" t="s">
        <v>30</v>
      </c>
      <c r="G101" s="1" t="s">
        <v>31</v>
      </c>
      <c r="H101" s="1" t="s">
        <v>32</v>
      </c>
      <c r="I101" s="27">
        <v>43260</v>
      </c>
      <c r="J101" s="1">
        <v>9</v>
      </c>
      <c r="K101" s="1">
        <v>6</v>
      </c>
      <c r="L101" s="28">
        <v>2018</v>
      </c>
      <c r="M101" s="3">
        <f t="shared" si="1"/>
        <v>43260</v>
      </c>
      <c r="N101" s="1" t="s">
        <v>350</v>
      </c>
      <c r="O101" s="1" t="s">
        <v>351</v>
      </c>
      <c r="P101" s="1">
        <v>19</v>
      </c>
      <c r="Q101" s="30">
        <v>8139375389</v>
      </c>
      <c r="R101" s="1" t="s">
        <v>129</v>
      </c>
      <c r="S101" s="1">
        <v>0</v>
      </c>
      <c r="T101" s="1" t="s">
        <v>167</v>
      </c>
      <c r="V101" s="29" t="s">
        <v>159</v>
      </c>
      <c r="W101" s="1" t="s">
        <v>132</v>
      </c>
      <c r="X101" s="29" t="s">
        <v>211</v>
      </c>
    </row>
    <row r="102" spans="1:25" ht="21.6" customHeight="1">
      <c r="A102" s="1" t="s">
        <v>44</v>
      </c>
      <c r="B102" s="28" t="s">
        <v>26</v>
      </c>
      <c r="C102" s="28" t="s">
        <v>27</v>
      </c>
      <c r="D102" s="29"/>
      <c r="E102" s="1" t="s">
        <v>61</v>
      </c>
      <c r="F102" s="1" t="s">
        <v>30</v>
      </c>
      <c r="G102" s="1" t="s">
        <v>31</v>
      </c>
      <c r="H102" s="1" t="s">
        <v>32</v>
      </c>
      <c r="I102" s="27">
        <v>43260</v>
      </c>
      <c r="J102" s="1">
        <v>9</v>
      </c>
      <c r="K102" s="1">
        <v>6</v>
      </c>
      <c r="L102" s="28">
        <v>2018</v>
      </c>
      <c r="M102" s="3">
        <f t="shared" si="1"/>
        <v>43260</v>
      </c>
      <c r="N102" s="1" t="s">
        <v>352</v>
      </c>
      <c r="O102" s="1" t="s">
        <v>353</v>
      </c>
      <c r="P102" s="1">
        <v>19</v>
      </c>
      <c r="Q102" s="30">
        <v>81058556559</v>
      </c>
      <c r="R102" s="1" t="s">
        <v>129</v>
      </c>
      <c r="S102" s="1">
        <v>0</v>
      </c>
      <c r="T102" s="1" t="s">
        <v>167</v>
      </c>
      <c r="V102" s="29" t="s">
        <v>159</v>
      </c>
      <c r="W102" s="1" t="s">
        <v>132</v>
      </c>
      <c r="X102" s="29" t="s">
        <v>133</v>
      </c>
    </row>
    <row r="103" spans="1:25" ht="20.65" customHeight="1">
      <c r="A103" s="1" t="s">
        <v>44</v>
      </c>
      <c r="B103" s="28" t="s">
        <v>26</v>
      </c>
      <c r="C103" s="28" t="s">
        <v>27</v>
      </c>
      <c r="D103" s="29"/>
      <c r="E103" s="1" t="s">
        <v>61</v>
      </c>
      <c r="F103" s="1" t="s">
        <v>30</v>
      </c>
      <c r="G103" s="1" t="s">
        <v>31</v>
      </c>
      <c r="H103" s="1" t="s">
        <v>32</v>
      </c>
      <c r="I103" s="27">
        <v>43260</v>
      </c>
      <c r="J103" s="1">
        <v>9</v>
      </c>
      <c r="K103" s="1">
        <v>6</v>
      </c>
      <c r="L103" s="28">
        <v>2018</v>
      </c>
      <c r="M103" s="3">
        <f t="shared" si="1"/>
        <v>43260</v>
      </c>
      <c r="N103" s="1" t="s">
        <v>354</v>
      </c>
      <c r="O103" s="1" t="s">
        <v>355</v>
      </c>
      <c r="P103" s="1">
        <v>18</v>
      </c>
      <c r="Q103" s="30">
        <v>8100226911</v>
      </c>
      <c r="R103" s="1" t="s">
        <v>129</v>
      </c>
      <c r="S103" s="1">
        <v>0</v>
      </c>
      <c r="T103" s="1" t="s">
        <v>167</v>
      </c>
      <c r="V103" s="29" t="s">
        <v>159</v>
      </c>
      <c r="W103" s="1" t="s">
        <v>132</v>
      </c>
      <c r="X103" s="29" t="s">
        <v>133</v>
      </c>
    </row>
    <row r="104" spans="1:25" ht="21" customHeight="1">
      <c r="A104" s="1" t="s">
        <v>44</v>
      </c>
      <c r="B104" s="28" t="s">
        <v>26</v>
      </c>
      <c r="C104" s="28" t="s">
        <v>27</v>
      </c>
      <c r="D104" s="29"/>
      <c r="E104" s="1" t="s">
        <v>61</v>
      </c>
      <c r="F104" s="1" t="s">
        <v>30</v>
      </c>
      <c r="G104" s="1" t="s">
        <v>31</v>
      </c>
      <c r="H104" s="1" t="s">
        <v>32</v>
      </c>
      <c r="I104" s="27">
        <v>43260</v>
      </c>
      <c r="J104" s="1">
        <v>9</v>
      </c>
      <c r="K104" s="1">
        <v>6</v>
      </c>
      <c r="L104" s="28">
        <v>2018</v>
      </c>
      <c r="M104" s="3">
        <f t="shared" si="1"/>
        <v>43260</v>
      </c>
      <c r="N104" s="1" t="s">
        <v>356</v>
      </c>
      <c r="O104" s="1" t="s">
        <v>357</v>
      </c>
      <c r="P104" s="1">
        <v>17</v>
      </c>
      <c r="Q104" s="30" t="s">
        <v>137</v>
      </c>
      <c r="R104" s="1" t="s">
        <v>129</v>
      </c>
      <c r="S104" s="1">
        <v>0</v>
      </c>
      <c r="T104" s="1" t="s">
        <v>216</v>
      </c>
      <c r="V104" s="29" t="s">
        <v>159</v>
      </c>
      <c r="W104" s="1" t="s">
        <v>132</v>
      </c>
      <c r="X104" s="29" t="s">
        <v>160</v>
      </c>
    </row>
    <row r="105" spans="1:25" ht="22.15" customHeight="1">
      <c r="A105" s="1" t="s">
        <v>46</v>
      </c>
      <c r="B105" s="28" t="s">
        <v>26</v>
      </c>
      <c r="C105" s="28" t="s">
        <v>27</v>
      </c>
      <c r="D105" s="29"/>
      <c r="E105" s="1" t="s">
        <v>206</v>
      </c>
      <c r="F105" s="1" t="s">
        <v>207</v>
      </c>
      <c r="G105" s="1" t="s">
        <v>208</v>
      </c>
      <c r="H105" s="1" t="s">
        <v>32</v>
      </c>
      <c r="I105" s="1" t="s">
        <v>358</v>
      </c>
      <c r="J105" s="1">
        <v>9</v>
      </c>
      <c r="K105" s="1">
        <v>6</v>
      </c>
      <c r="L105" s="28">
        <v>2018</v>
      </c>
      <c r="M105" s="3">
        <f t="shared" si="1"/>
        <v>43260</v>
      </c>
      <c r="N105" s="1" t="s">
        <v>359</v>
      </c>
      <c r="O105" s="1" t="s">
        <v>360</v>
      </c>
      <c r="P105" s="1">
        <v>15</v>
      </c>
      <c r="Q105" s="30">
        <v>8105555659</v>
      </c>
      <c r="R105" s="1" t="s">
        <v>129</v>
      </c>
      <c r="S105" s="1">
        <v>0</v>
      </c>
      <c r="T105" s="1" t="s">
        <v>216</v>
      </c>
      <c r="U105" s="1" t="s">
        <v>361</v>
      </c>
      <c r="V105" s="29" t="s">
        <v>159</v>
      </c>
      <c r="W105" s="1" t="s">
        <v>132</v>
      </c>
      <c r="X105" s="29" t="s">
        <v>160</v>
      </c>
      <c r="Y105" s="1">
        <v>2</v>
      </c>
    </row>
    <row r="106" spans="1:25" ht="22.15" customHeight="1">
      <c r="A106" s="1" t="s">
        <v>46</v>
      </c>
      <c r="B106" s="28" t="s">
        <v>26</v>
      </c>
      <c r="C106" s="28" t="s">
        <v>27</v>
      </c>
      <c r="D106" s="29"/>
      <c r="E106" s="1" t="s">
        <v>206</v>
      </c>
      <c r="F106" s="1" t="s">
        <v>207</v>
      </c>
      <c r="G106" s="1" t="s">
        <v>208</v>
      </c>
      <c r="H106" s="1" t="s">
        <v>32</v>
      </c>
      <c r="I106" s="27">
        <v>43260</v>
      </c>
      <c r="J106" s="1">
        <v>9</v>
      </c>
      <c r="K106" s="1">
        <v>6</v>
      </c>
      <c r="L106" s="28">
        <v>2018</v>
      </c>
      <c r="M106" s="3">
        <f t="shared" si="1"/>
        <v>43260</v>
      </c>
      <c r="N106" s="1" t="s">
        <v>362</v>
      </c>
      <c r="O106" s="1" t="s">
        <v>363</v>
      </c>
      <c r="P106" s="1">
        <v>15</v>
      </c>
      <c r="Q106" s="30" t="s">
        <v>137</v>
      </c>
      <c r="R106" s="1" t="s">
        <v>129</v>
      </c>
      <c r="S106" s="1">
        <v>0</v>
      </c>
      <c r="T106" s="1" t="s">
        <v>167</v>
      </c>
      <c r="V106" s="29" t="s">
        <v>159</v>
      </c>
      <c r="W106" s="1" t="s">
        <v>132</v>
      </c>
      <c r="X106" s="29" t="s">
        <v>160</v>
      </c>
      <c r="Y106" s="1">
        <v>3</v>
      </c>
    </row>
    <row r="107" spans="1:25" ht="22.15" customHeight="1">
      <c r="A107" s="1" t="s">
        <v>46</v>
      </c>
      <c r="B107" s="28" t="s">
        <v>26</v>
      </c>
      <c r="C107" s="28" t="s">
        <v>27</v>
      </c>
      <c r="D107" s="29"/>
      <c r="E107" s="1" t="s">
        <v>206</v>
      </c>
      <c r="F107" s="1" t="s">
        <v>207</v>
      </c>
      <c r="G107" s="1" t="s">
        <v>208</v>
      </c>
      <c r="H107" s="1" t="s">
        <v>32</v>
      </c>
      <c r="I107" s="27">
        <v>43260</v>
      </c>
      <c r="J107" s="1">
        <v>9</v>
      </c>
      <c r="K107" s="1">
        <v>6</v>
      </c>
      <c r="L107" s="28">
        <v>2018</v>
      </c>
      <c r="M107" s="3">
        <f t="shared" si="1"/>
        <v>43260</v>
      </c>
      <c r="N107" s="1" t="s">
        <v>364</v>
      </c>
      <c r="O107" s="1" t="s">
        <v>365</v>
      </c>
      <c r="P107" s="1">
        <v>15</v>
      </c>
      <c r="Q107" s="30">
        <v>7051510017</v>
      </c>
      <c r="R107" s="1" t="s">
        <v>129</v>
      </c>
      <c r="S107" s="1">
        <v>0</v>
      </c>
      <c r="T107" s="1" t="s">
        <v>167</v>
      </c>
      <c r="V107" s="29" t="s">
        <v>159</v>
      </c>
      <c r="W107" s="1" t="s">
        <v>132</v>
      </c>
      <c r="X107" s="29" t="s">
        <v>160</v>
      </c>
      <c r="Y107" s="1">
        <v>3</v>
      </c>
    </row>
    <row r="108" spans="1:25" ht="15">
      <c r="A108" s="1" t="s">
        <v>46</v>
      </c>
      <c r="B108" s="28" t="s">
        <v>26</v>
      </c>
      <c r="C108" s="28" t="s">
        <v>27</v>
      </c>
      <c r="D108" s="29"/>
      <c r="E108" s="1" t="s">
        <v>206</v>
      </c>
      <c r="F108" s="1" t="s">
        <v>207</v>
      </c>
      <c r="G108" s="1" t="s">
        <v>208</v>
      </c>
      <c r="H108" s="1" t="s">
        <v>32</v>
      </c>
      <c r="I108" s="27">
        <v>43260</v>
      </c>
      <c r="J108" s="1">
        <v>9</v>
      </c>
      <c r="K108" s="1">
        <v>6</v>
      </c>
      <c r="L108" s="28">
        <v>2018</v>
      </c>
      <c r="M108" s="3">
        <f t="shared" si="1"/>
        <v>43260</v>
      </c>
      <c r="N108" s="1" t="s">
        <v>366</v>
      </c>
      <c r="O108" s="1" t="s">
        <v>233</v>
      </c>
      <c r="P108" s="1">
        <v>15</v>
      </c>
      <c r="Q108" s="30" t="s">
        <v>137</v>
      </c>
      <c r="R108" s="1" t="s">
        <v>129</v>
      </c>
      <c r="S108" s="1">
        <v>0</v>
      </c>
      <c r="T108" s="1" t="s">
        <v>167</v>
      </c>
      <c r="V108" s="29" t="s">
        <v>159</v>
      </c>
      <c r="W108" s="1" t="s">
        <v>132</v>
      </c>
      <c r="X108" s="29" t="s">
        <v>133</v>
      </c>
      <c r="Y108" s="1">
        <v>2</v>
      </c>
    </row>
    <row r="109" spans="1:25" ht="22.15" customHeight="1">
      <c r="A109" s="1" t="s">
        <v>367</v>
      </c>
      <c r="B109" s="28" t="s">
        <v>26</v>
      </c>
      <c r="C109" s="28" t="s">
        <v>27</v>
      </c>
      <c r="D109" s="29"/>
      <c r="E109" s="1" t="s">
        <v>61</v>
      </c>
      <c r="F109" s="1" t="s">
        <v>30</v>
      </c>
      <c r="G109" s="1" t="s">
        <v>31</v>
      </c>
      <c r="H109" s="1" t="s">
        <v>32</v>
      </c>
      <c r="I109" s="27">
        <v>43264</v>
      </c>
      <c r="J109" s="1">
        <v>13</v>
      </c>
      <c r="K109" s="1">
        <v>6</v>
      </c>
      <c r="L109" s="28">
        <v>2018</v>
      </c>
      <c r="M109" s="3">
        <f t="shared" si="1"/>
        <v>43264</v>
      </c>
      <c r="N109" s="1" t="s">
        <v>368</v>
      </c>
      <c r="O109" s="1" t="s">
        <v>369</v>
      </c>
      <c r="P109" s="1">
        <v>18</v>
      </c>
      <c r="Q109" s="30">
        <v>900664966</v>
      </c>
      <c r="R109" s="1" t="s">
        <v>129</v>
      </c>
      <c r="S109" s="1">
        <v>0</v>
      </c>
      <c r="T109" s="1" t="s">
        <v>130</v>
      </c>
      <c r="V109" s="29" t="s">
        <v>131</v>
      </c>
      <c r="W109" s="1" t="s">
        <v>132</v>
      </c>
      <c r="X109" s="29" t="s">
        <v>133</v>
      </c>
      <c r="Y109" s="1">
        <v>3</v>
      </c>
    </row>
    <row r="110" spans="1:25" ht="22.15" customHeight="1">
      <c r="A110" s="1" t="s">
        <v>367</v>
      </c>
      <c r="B110" s="28" t="s">
        <v>26</v>
      </c>
      <c r="C110" s="28" t="s">
        <v>27</v>
      </c>
      <c r="D110" s="29"/>
      <c r="E110" s="1" t="s">
        <v>61</v>
      </c>
      <c r="F110" s="1" t="s">
        <v>30</v>
      </c>
      <c r="G110" s="1" t="s">
        <v>31</v>
      </c>
      <c r="H110" s="1" t="s">
        <v>32</v>
      </c>
      <c r="I110" s="27">
        <v>43264</v>
      </c>
      <c r="J110" s="1">
        <v>13</v>
      </c>
      <c r="K110" s="1">
        <v>6</v>
      </c>
      <c r="L110" s="28">
        <v>2018</v>
      </c>
      <c r="M110" s="3">
        <f t="shared" si="1"/>
        <v>43264</v>
      </c>
      <c r="N110" s="1" t="s">
        <v>370</v>
      </c>
      <c r="O110" s="1" t="s">
        <v>371</v>
      </c>
      <c r="P110" s="1">
        <v>19</v>
      </c>
      <c r="Q110" s="30">
        <v>7031442203</v>
      </c>
      <c r="R110" s="1" t="s">
        <v>298</v>
      </c>
      <c r="S110" s="1">
        <v>2</v>
      </c>
      <c r="T110" s="1" t="s">
        <v>130</v>
      </c>
      <c r="V110" s="29" t="s">
        <v>131</v>
      </c>
      <c r="W110" s="1" t="s">
        <v>132</v>
      </c>
      <c r="X110" s="29" t="s">
        <v>133</v>
      </c>
      <c r="Y110" s="1">
        <v>3</v>
      </c>
    </row>
    <row r="111" spans="1:25" ht="22.15" customHeight="1">
      <c r="A111" s="1" t="s">
        <v>367</v>
      </c>
      <c r="B111" s="28" t="s">
        <v>26</v>
      </c>
      <c r="C111" s="28" t="s">
        <v>27</v>
      </c>
      <c r="D111" s="29"/>
      <c r="E111" s="1" t="s">
        <v>61</v>
      </c>
      <c r="F111" s="1" t="s">
        <v>30</v>
      </c>
      <c r="G111" s="1" t="s">
        <v>31</v>
      </c>
      <c r="H111" s="1" t="s">
        <v>32</v>
      </c>
      <c r="I111" s="27">
        <v>43264</v>
      </c>
      <c r="J111" s="1">
        <v>13</v>
      </c>
      <c r="K111" s="1">
        <v>6</v>
      </c>
      <c r="L111" s="28">
        <v>2018</v>
      </c>
      <c r="M111" s="3">
        <f t="shared" si="1"/>
        <v>43264</v>
      </c>
      <c r="N111" s="1" t="s">
        <v>372</v>
      </c>
      <c r="O111" s="1" t="s">
        <v>373</v>
      </c>
      <c r="P111" s="1">
        <v>19</v>
      </c>
      <c r="Q111" s="30">
        <v>8060933803</v>
      </c>
      <c r="R111" s="1" t="s">
        <v>129</v>
      </c>
      <c r="S111" s="1">
        <v>0</v>
      </c>
      <c r="T111" s="1" t="s">
        <v>130</v>
      </c>
      <c r="V111" s="29" t="s">
        <v>131</v>
      </c>
      <c r="W111" s="1" t="s">
        <v>183</v>
      </c>
      <c r="X111" s="29" t="s">
        <v>133</v>
      </c>
      <c r="Y111" s="1">
        <v>3</v>
      </c>
    </row>
    <row r="112" spans="1:25" ht="22.15" customHeight="1">
      <c r="A112" s="1" t="s">
        <v>367</v>
      </c>
      <c r="B112" s="28" t="s">
        <v>26</v>
      </c>
      <c r="C112" s="28" t="s">
        <v>27</v>
      </c>
      <c r="D112" s="29"/>
      <c r="E112" s="1" t="s">
        <v>61</v>
      </c>
      <c r="F112" s="1" t="s">
        <v>30</v>
      </c>
      <c r="G112" s="1" t="s">
        <v>31</v>
      </c>
      <c r="H112" s="1" t="s">
        <v>32</v>
      </c>
      <c r="I112" s="27">
        <v>43264</v>
      </c>
      <c r="J112" s="1">
        <v>13</v>
      </c>
      <c r="K112" s="1">
        <v>6</v>
      </c>
      <c r="L112" s="28">
        <v>2018</v>
      </c>
      <c r="M112" s="3">
        <f t="shared" si="1"/>
        <v>43264</v>
      </c>
      <c r="N112" s="1" t="s">
        <v>374</v>
      </c>
      <c r="O112" s="1" t="s">
        <v>375</v>
      </c>
      <c r="P112" s="1">
        <v>19</v>
      </c>
      <c r="Q112" s="30">
        <v>9034787603</v>
      </c>
      <c r="R112" s="1" t="s">
        <v>129</v>
      </c>
      <c r="S112" s="1">
        <v>0</v>
      </c>
      <c r="T112" s="1" t="s">
        <v>130</v>
      </c>
      <c r="V112" s="29" t="s">
        <v>131</v>
      </c>
      <c r="W112" s="1" t="s">
        <v>183</v>
      </c>
      <c r="X112" s="29" t="s">
        <v>133</v>
      </c>
      <c r="Y112" s="1">
        <v>2</v>
      </c>
    </row>
    <row r="113" spans="1:25" ht="22.15" customHeight="1">
      <c r="A113" s="1" t="s">
        <v>367</v>
      </c>
      <c r="B113" s="28" t="s">
        <v>26</v>
      </c>
      <c r="C113" s="28" t="s">
        <v>27</v>
      </c>
      <c r="D113" s="29"/>
      <c r="E113" s="1" t="s">
        <v>61</v>
      </c>
      <c r="F113" s="1" t="s">
        <v>30</v>
      </c>
      <c r="G113" s="1" t="s">
        <v>31</v>
      </c>
      <c r="H113" s="1" t="s">
        <v>32</v>
      </c>
      <c r="I113" s="27">
        <v>43264</v>
      </c>
      <c r="J113" s="1">
        <v>13</v>
      </c>
      <c r="K113" s="1">
        <v>6</v>
      </c>
      <c r="L113" s="28">
        <v>2018</v>
      </c>
      <c r="M113" s="3">
        <f t="shared" si="1"/>
        <v>43264</v>
      </c>
      <c r="N113" s="1" t="s">
        <v>376</v>
      </c>
      <c r="O113" s="1" t="s">
        <v>377</v>
      </c>
      <c r="P113" s="1">
        <v>19</v>
      </c>
      <c r="Q113" s="30">
        <v>8132481672</v>
      </c>
      <c r="R113" s="1" t="s">
        <v>298</v>
      </c>
      <c r="S113" s="1">
        <v>2</v>
      </c>
      <c r="T113" s="1" t="s">
        <v>130</v>
      </c>
      <c r="V113" s="29" t="s">
        <v>131</v>
      </c>
      <c r="W113" s="1" t="s">
        <v>132</v>
      </c>
      <c r="X113" s="29" t="s">
        <v>133</v>
      </c>
      <c r="Y113" s="1">
        <v>3</v>
      </c>
    </row>
    <row r="114" spans="1:25" ht="22.15" customHeight="1">
      <c r="A114" s="1" t="s">
        <v>51</v>
      </c>
      <c r="B114" s="28" t="s">
        <v>26</v>
      </c>
      <c r="C114" s="28" t="s">
        <v>27</v>
      </c>
      <c r="D114" s="29"/>
      <c r="E114" s="1" t="s">
        <v>61</v>
      </c>
      <c r="F114" s="1" t="s">
        <v>30</v>
      </c>
      <c r="G114" s="1" t="s">
        <v>31</v>
      </c>
      <c r="H114" s="1" t="s">
        <v>32</v>
      </c>
      <c r="I114" s="27">
        <v>43271</v>
      </c>
      <c r="J114" s="1">
        <v>20</v>
      </c>
      <c r="K114" s="1">
        <v>6</v>
      </c>
      <c r="L114" s="28">
        <v>2018</v>
      </c>
      <c r="M114" s="3">
        <f t="shared" ref="M114:M177" si="2">DATE(L114,K114,J114)</f>
        <v>43271</v>
      </c>
      <c r="N114" s="1" t="s">
        <v>378</v>
      </c>
      <c r="O114" s="1" t="s">
        <v>379</v>
      </c>
      <c r="P114" s="1">
        <v>19</v>
      </c>
      <c r="Q114" s="30">
        <v>8143968266</v>
      </c>
      <c r="R114" s="1" t="s">
        <v>129</v>
      </c>
      <c r="S114" s="1">
        <v>0</v>
      </c>
      <c r="T114" s="1" t="s">
        <v>216</v>
      </c>
      <c r="U114" s="1" t="s">
        <v>252</v>
      </c>
      <c r="V114" s="29" t="s">
        <v>131</v>
      </c>
      <c r="W114" s="1" t="s">
        <v>183</v>
      </c>
      <c r="X114" s="29" t="s">
        <v>133</v>
      </c>
    </row>
    <row r="115" spans="1:25" ht="22.15" customHeight="1">
      <c r="A115" s="1" t="s">
        <v>51</v>
      </c>
      <c r="B115" s="28" t="s">
        <v>26</v>
      </c>
      <c r="C115" s="28" t="s">
        <v>27</v>
      </c>
      <c r="D115" s="29"/>
      <c r="E115" s="1" t="s">
        <v>61</v>
      </c>
      <c r="F115" s="1" t="s">
        <v>30</v>
      </c>
      <c r="G115" s="1" t="s">
        <v>31</v>
      </c>
      <c r="H115" s="1" t="s">
        <v>32</v>
      </c>
      <c r="I115" s="27">
        <v>43271</v>
      </c>
      <c r="J115" s="1">
        <v>20</v>
      </c>
      <c r="K115" s="1">
        <v>6</v>
      </c>
      <c r="L115" s="28">
        <v>2018</v>
      </c>
      <c r="M115" s="3">
        <f t="shared" si="2"/>
        <v>43271</v>
      </c>
      <c r="N115" s="1" t="s">
        <v>380</v>
      </c>
      <c r="O115" s="1" t="s">
        <v>381</v>
      </c>
      <c r="P115" s="1">
        <v>19</v>
      </c>
      <c r="Q115" s="30">
        <v>8104843654</v>
      </c>
      <c r="R115" s="1" t="s">
        <v>129</v>
      </c>
      <c r="S115" s="1">
        <v>0</v>
      </c>
      <c r="T115" s="1" t="s">
        <v>216</v>
      </c>
      <c r="U115" s="1" t="s">
        <v>252</v>
      </c>
      <c r="V115" s="29" t="s">
        <v>131</v>
      </c>
      <c r="W115" s="1" t="s">
        <v>183</v>
      </c>
      <c r="X115" s="29" t="s">
        <v>133</v>
      </c>
      <c r="Y115" s="1">
        <v>2</v>
      </c>
    </row>
    <row r="116" spans="1:25" ht="22.15" customHeight="1">
      <c r="A116" s="1" t="s">
        <v>51</v>
      </c>
      <c r="B116" s="28" t="s">
        <v>26</v>
      </c>
      <c r="C116" s="28" t="s">
        <v>27</v>
      </c>
      <c r="D116" s="29"/>
      <c r="E116" s="1" t="s">
        <v>61</v>
      </c>
      <c r="F116" s="1" t="s">
        <v>30</v>
      </c>
      <c r="G116" s="1" t="s">
        <v>31</v>
      </c>
      <c r="H116" s="1" t="s">
        <v>32</v>
      </c>
      <c r="I116" s="27">
        <v>43271</v>
      </c>
      <c r="J116" s="1">
        <v>20</v>
      </c>
      <c r="K116" s="1">
        <v>6</v>
      </c>
      <c r="L116" s="28">
        <v>2018</v>
      </c>
      <c r="M116" s="3">
        <f t="shared" si="2"/>
        <v>43271</v>
      </c>
      <c r="N116" s="1" t="s">
        <v>382</v>
      </c>
      <c r="O116" s="1" t="s">
        <v>383</v>
      </c>
      <c r="P116" s="1">
        <v>18</v>
      </c>
      <c r="Q116" s="30">
        <v>7062510307</v>
      </c>
      <c r="R116" s="1" t="s">
        <v>129</v>
      </c>
      <c r="S116" s="1">
        <v>0</v>
      </c>
      <c r="T116" s="1" t="s">
        <v>216</v>
      </c>
      <c r="U116" s="1" t="s">
        <v>252</v>
      </c>
      <c r="V116" s="29" t="s">
        <v>131</v>
      </c>
      <c r="W116" s="1" t="s">
        <v>132</v>
      </c>
      <c r="X116" s="29" t="s">
        <v>133</v>
      </c>
      <c r="Y116" s="1">
        <v>3</v>
      </c>
    </row>
    <row r="117" spans="1:25" ht="22.15" customHeight="1">
      <c r="A117" s="1" t="s">
        <v>51</v>
      </c>
      <c r="B117" s="28" t="s">
        <v>26</v>
      </c>
      <c r="C117" s="28" t="s">
        <v>27</v>
      </c>
      <c r="D117" s="29"/>
      <c r="E117" s="1" t="s">
        <v>61</v>
      </c>
      <c r="F117" s="1" t="s">
        <v>30</v>
      </c>
      <c r="G117" s="1" t="s">
        <v>31</v>
      </c>
      <c r="H117" s="1" t="s">
        <v>32</v>
      </c>
      <c r="I117" s="27">
        <v>43274</v>
      </c>
      <c r="J117" s="1">
        <v>23</v>
      </c>
      <c r="K117" s="1">
        <v>6</v>
      </c>
      <c r="L117" s="28">
        <v>2018</v>
      </c>
      <c r="M117" s="3">
        <f t="shared" si="2"/>
        <v>43274</v>
      </c>
      <c r="N117" s="1" t="s">
        <v>384</v>
      </c>
      <c r="O117" s="1" t="s">
        <v>385</v>
      </c>
      <c r="P117" s="1">
        <v>16</v>
      </c>
      <c r="Q117" s="30" t="s">
        <v>137</v>
      </c>
      <c r="R117" s="1" t="s">
        <v>129</v>
      </c>
      <c r="S117" s="1">
        <v>0</v>
      </c>
      <c r="T117" s="1" t="s">
        <v>130</v>
      </c>
      <c r="V117" s="29" t="s">
        <v>159</v>
      </c>
      <c r="W117" s="1" t="s">
        <v>132</v>
      </c>
      <c r="X117" s="29" t="s">
        <v>160</v>
      </c>
    </row>
    <row r="118" spans="1:25" ht="22.15" customHeight="1">
      <c r="A118" s="1" t="s">
        <v>51</v>
      </c>
      <c r="B118" s="28" t="s">
        <v>26</v>
      </c>
      <c r="C118" s="28" t="s">
        <v>27</v>
      </c>
      <c r="D118" s="29"/>
      <c r="E118" s="1" t="s">
        <v>61</v>
      </c>
      <c r="F118" s="1" t="s">
        <v>30</v>
      </c>
      <c r="G118" s="1" t="s">
        <v>31</v>
      </c>
      <c r="H118" s="1" t="s">
        <v>32</v>
      </c>
      <c r="I118" s="27">
        <v>43274</v>
      </c>
      <c r="J118" s="1">
        <v>23</v>
      </c>
      <c r="K118" s="1">
        <v>6</v>
      </c>
      <c r="L118" s="28">
        <v>2018</v>
      </c>
      <c r="M118" s="3">
        <f t="shared" si="2"/>
        <v>43274</v>
      </c>
      <c r="N118" s="1" t="s">
        <v>386</v>
      </c>
      <c r="O118" s="1" t="s">
        <v>387</v>
      </c>
      <c r="P118" s="1">
        <v>17</v>
      </c>
      <c r="Q118" s="30">
        <v>8081640105</v>
      </c>
      <c r="R118" s="1" t="s">
        <v>129</v>
      </c>
      <c r="S118" s="1">
        <v>0</v>
      </c>
      <c r="T118" s="1" t="s">
        <v>130</v>
      </c>
      <c r="V118" s="29" t="s">
        <v>159</v>
      </c>
      <c r="W118" s="1" t="s">
        <v>132</v>
      </c>
      <c r="X118" s="29" t="s">
        <v>133</v>
      </c>
      <c r="Y118" s="1">
        <v>3</v>
      </c>
    </row>
    <row r="119" spans="1:25" ht="22.15" customHeight="1">
      <c r="A119" s="1" t="s">
        <v>51</v>
      </c>
      <c r="B119" s="28" t="s">
        <v>26</v>
      </c>
      <c r="C119" s="28" t="s">
        <v>27</v>
      </c>
      <c r="D119" s="29"/>
      <c r="E119" s="1" t="s">
        <v>61</v>
      </c>
      <c r="F119" s="1" t="s">
        <v>30</v>
      </c>
      <c r="G119" s="1" t="s">
        <v>31</v>
      </c>
      <c r="H119" s="1" t="s">
        <v>32</v>
      </c>
      <c r="I119" s="27">
        <v>43274</v>
      </c>
      <c r="J119" s="1">
        <v>23</v>
      </c>
      <c r="K119" s="1">
        <v>6</v>
      </c>
      <c r="L119" s="28">
        <v>2018</v>
      </c>
      <c r="M119" s="3">
        <f t="shared" si="2"/>
        <v>43274</v>
      </c>
      <c r="N119" s="1" t="s">
        <v>388</v>
      </c>
      <c r="O119" s="1" t="s">
        <v>389</v>
      </c>
      <c r="P119" s="1">
        <v>15</v>
      </c>
      <c r="Q119" s="30" t="s">
        <v>137</v>
      </c>
      <c r="R119" s="1" t="s">
        <v>129</v>
      </c>
      <c r="S119" s="1">
        <v>0</v>
      </c>
      <c r="T119" s="1" t="s">
        <v>130</v>
      </c>
      <c r="V119" s="29" t="s">
        <v>159</v>
      </c>
      <c r="W119" s="1" t="s">
        <v>183</v>
      </c>
      <c r="X119" s="29" t="s">
        <v>160</v>
      </c>
      <c r="Y119" s="1">
        <v>3</v>
      </c>
    </row>
    <row r="120" spans="1:25" ht="22.15" customHeight="1">
      <c r="A120" s="1" t="s">
        <v>51</v>
      </c>
      <c r="B120" s="28" t="s">
        <v>26</v>
      </c>
      <c r="C120" s="28" t="s">
        <v>27</v>
      </c>
      <c r="D120" s="29"/>
      <c r="E120" s="1" t="s">
        <v>61</v>
      </c>
      <c r="F120" s="1" t="s">
        <v>30</v>
      </c>
      <c r="G120" s="1" t="s">
        <v>31</v>
      </c>
      <c r="H120" s="1" t="s">
        <v>32</v>
      </c>
      <c r="I120" s="27">
        <v>43274</v>
      </c>
      <c r="J120" s="1">
        <v>23</v>
      </c>
      <c r="K120" s="1">
        <v>6</v>
      </c>
      <c r="L120" s="28">
        <v>2018</v>
      </c>
      <c r="M120" s="3">
        <f t="shared" si="2"/>
        <v>43274</v>
      </c>
      <c r="N120" s="1" t="s">
        <v>390</v>
      </c>
      <c r="O120" s="1" t="s">
        <v>391</v>
      </c>
      <c r="P120" s="1">
        <v>15</v>
      </c>
      <c r="Q120" s="30" t="s">
        <v>137</v>
      </c>
      <c r="R120" s="1" t="s">
        <v>129</v>
      </c>
      <c r="S120" s="1">
        <v>0</v>
      </c>
      <c r="T120" s="1" t="s">
        <v>130</v>
      </c>
      <c r="V120" s="29" t="s">
        <v>159</v>
      </c>
      <c r="W120" s="1" t="s">
        <v>183</v>
      </c>
      <c r="X120" s="29" t="s">
        <v>160</v>
      </c>
      <c r="Y120" s="1">
        <v>3</v>
      </c>
    </row>
    <row r="121" spans="1:25" ht="22.15" customHeight="1">
      <c r="A121" s="1" t="s">
        <v>51</v>
      </c>
      <c r="B121" s="28" t="s">
        <v>26</v>
      </c>
      <c r="C121" s="28" t="s">
        <v>27</v>
      </c>
      <c r="D121" s="29"/>
      <c r="E121" s="1" t="s">
        <v>61</v>
      </c>
      <c r="F121" s="1" t="s">
        <v>30</v>
      </c>
      <c r="G121" s="1" t="s">
        <v>31</v>
      </c>
      <c r="H121" s="1" t="s">
        <v>32</v>
      </c>
      <c r="I121" s="27">
        <v>43274</v>
      </c>
      <c r="J121" s="1">
        <v>23</v>
      </c>
      <c r="K121" s="1">
        <v>6</v>
      </c>
      <c r="L121" s="28">
        <v>2018</v>
      </c>
      <c r="M121" s="3">
        <f t="shared" si="2"/>
        <v>43274</v>
      </c>
      <c r="N121" s="1" t="s">
        <v>392</v>
      </c>
      <c r="O121" s="1" t="s">
        <v>393</v>
      </c>
      <c r="P121" s="1">
        <v>15</v>
      </c>
      <c r="Q121" s="30" t="s">
        <v>137</v>
      </c>
      <c r="R121" s="1" t="s">
        <v>129</v>
      </c>
      <c r="S121" s="1">
        <v>0</v>
      </c>
      <c r="T121" s="1" t="s">
        <v>130</v>
      </c>
      <c r="V121" s="29" t="s">
        <v>159</v>
      </c>
      <c r="W121" s="1" t="s">
        <v>183</v>
      </c>
      <c r="X121" s="29" t="s">
        <v>160</v>
      </c>
      <c r="Y121" s="1">
        <v>2</v>
      </c>
    </row>
    <row r="122" spans="1:25" ht="22.15" customHeight="1">
      <c r="A122" s="1" t="s">
        <v>51</v>
      </c>
      <c r="B122" s="28" t="s">
        <v>26</v>
      </c>
      <c r="C122" s="28" t="s">
        <v>27</v>
      </c>
      <c r="D122" s="29"/>
      <c r="E122" s="1" t="s">
        <v>61</v>
      </c>
      <c r="F122" s="1" t="s">
        <v>30</v>
      </c>
      <c r="G122" s="1" t="s">
        <v>31</v>
      </c>
      <c r="H122" s="1" t="s">
        <v>32</v>
      </c>
      <c r="I122" s="27">
        <v>43274</v>
      </c>
      <c r="J122" s="1">
        <v>23</v>
      </c>
      <c r="K122" s="1">
        <v>6</v>
      </c>
      <c r="L122" s="28">
        <v>2018</v>
      </c>
      <c r="M122" s="3">
        <f t="shared" si="2"/>
        <v>43274</v>
      </c>
      <c r="N122" s="1" t="s">
        <v>394</v>
      </c>
      <c r="O122" s="1" t="s">
        <v>395</v>
      </c>
      <c r="P122" s="1">
        <v>16</v>
      </c>
      <c r="Q122" s="30" t="s">
        <v>137</v>
      </c>
      <c r="R122" s="1" t="s">
        <v>129</v>
      </c>
      <c r="S122" s="1">
        <v>0</v>
      </c>
      <c r="T122" s="1" t="s">
        <v>130</v>
      </c>
      <c r="V122" s="29" t="s">
        <v>159</v>
      </c>
      <c r="W122" s="1" t="s">
        <v>183</v>
      </c>
      <c r="X122" s="29" t="s">
        <v>160</v>
      </c>
      <c r="Y122" s="1">
        <v>3</v>
      </c>
    </row>
    <row r="123" spans="1:25" ht="22.15" customHeight="1">
      <c r="A123" s="1" t="s">
        <v>51</v>
      </c>
      <c r="B123" s="28" t="s">
        <v>26</v>
      </c>
      <c r="C123" s="28" t="s">
        <v>27</v>
      </c>
      <c r="D123" s="29"/>
      <c r="E123" s="1" t="s">
        <v>61</v>
      </c>
      <c r="F123" s="1" t="s">
        <v>30</v>
      </c>
      <c r="G123" s="1" t="s">
        <v>31</v>
      </c>
      <c r="H123" s="1" t="s">
        <v>32</v>
      </c>
      <c r="I123" s="27">
        <v>43274</v>
      </c>
      <c r="J123" s="1">
        <v>23</v>
      </c>
      <c r="K123" s="1">
        <v>6</v>
      </c>
      <c r="L123" s="28">
        <v>2018</v>
      </c>
      <c r="M123" s="3">
        <f t="shared" si="2"/>
        <v>43274</v>
      </c>
      <c r="N123" s="1" t="s">
        <v>396</v>
      </c>
      <c r="O123" s="1" t="s">
        <v>397</v>
      </c>
      <c r="P123" s="1">
        <v>18</v>
      </c>
      <c r="Q123" s="30">
        <v>7089415808</v>
      </c>
      <c r="R123" s="1" t="s">
        <v>129</v>
      </c>
      <c r="S123" s="1">
        <v>0</v>
      </c>
      <c r="T123" s="1" t="s">
        <v>130</v>
      </c>
      <c r="V123" s="29" t="s">
        <v>159</v>
      </c>
      <c r="W123" s="1" t="s">
        <v>183</v>
      </c>
      <c r="X123" s="29" t="s">
        <v>133</v>
      </c>
      <c r="Y123" s="1">
        <v>3</v>
      </c>
    </row>
    <row r="124" spans="1:25" ht="22.15" customHeight="1">
      <c r="A124" s="1" t="s">
        <v>51</v>
      </c>
      <c r="B124" s="28" t="s">
        <v>26</v>
      </c>
      <c r="C124" s="28" t="s">
        <v>27</v>
      </c>
      <c r="D124" s="29"/>
      <c r="E124" s="1" t="s">
        <v>61</v>
      </c>
      <c r="F124" s="1" t="s">
        <v>30</v>
      </c>
      <c r="G124" s="1" t="s">
        <v>31</v>
      </c>
      <c r="H124" s="1" t="s">
        <v>32</v>
      </c>
      <c r="I124" s="27">
        <v>43274</v>
      </c>
      <c r="J124" s="1">
        <v>23</v>
      </c>
      <c r="K124" s="1">
        <v>6</v>
      </c>
      <c r="L124" s="28">
        <v>2018</v>
      </c>
      <c r="M124" s="3">
        <f t="shared" si="2"/>
        <v>43274</v>
      </c>
      <c r="N124" s="1" t="s">
        <v>398</v>
      </c>
      <c r="O124" s="1" t="s">
        <v>399</v>
      </c>
      <c r="P124" s="1">
        <v>15</v>
      </c>
      <c r="Q124" s="30" t="s">
        <v>137</v>
      </c>
      <c r="R124" s="1" t="s">
        <v>129</v>
      </c>
      <c r="S124" s="1">
        <v>0</v>
      </c>
      <c r="T124" s="1" t="s">
        <v>130</v>
      </c>
      <c r="V124" s="29" t="s">
        <v>159</v>
      </c>
      <c r="W124" s="1" t="s">
        <v>183</v>
      </c>
      <c r="X124" s="29" t="s">
        <v>160</v>
      </c>
      <c r="Y124" s="1">
        <v>2</v>
      </c>
    </row>
    <row r="125" spans="1:25" ht="22.15" customHeight="1">
      <c r="A125" s="1" t="s">
        <v>51</v>
      </c>
      <c r="B125" s="28" t="s">
        <v>26</v>
      </c>
      <c r="C125" s="28" t="s">
        <v>27</v>
      </c>
      <c r="D125" s="29"/>
      <c r="E125" s="1" t="s">
        <v>61</v>
      </c>
      <c r="F125" s="1" t="s">
        <v>30</v>
      </c>
      <c r="G125" s="1" t="s">
        <v>31</v>
      </c>
      <c r="H125" s="1" t="s">
        <v>32</v>
      </c>
      <c r="I125" s="27">
        <v>43274</v>
      </c>
      <c r="J125" s="1">
        <v>23</v>
      </c>
      <c r="K125" s="1">
        <v>6</v>
      </c>
      <c r="L125" s="28">
        <v>2018</v>
      </c>
      <c r="M125" s="3">
        <f t="shared" si="2"/>
        <v>43274</v>
      </c>
      <c r="N125" s="1" t="s">
        <v>400</v>
      </c>
      <c r="O125" s="1" t="s">
        <v>401</v>
      </c>
      <c r="P125" s="1">
        <v>19</v>
      </c>
      <c r="Q125" s="30">
        <v>8105615948</v>
      </c>
      <c r="R125" s="1" t="s">
        <v>129</v>
      </c>
      <c r="S125" s="1">
        <v>0</v>
      </c>
      <c r="T125" s="1" t="s">
        <v>130</v>
      </c>
      <c r="V125" s="29" t="s">
        <v>159</v>
      </c>
      <c r="W125" s="1" t="s">
        <v>132</v>
      </c>
      <c r="X125" s="29" t="s">
        <v>133</v>
      </c>
      <c r="Y125" s="1">
        <v>3</v>
      </c>
    </row>
    <row r="126" spans="1:25" ht="22.15" customHeight="1">
      <c r="A126" s="1" t="s">
        <v>51</v>
      </c>
      <c r="B126" s="28" t="s">
        <v>26</v>
      </c>
      <c r="C126" s="28" t="s">
        <v>27</v>
      </c>
      <c r="D126" s="29"/>
      <c r="E126" s="1" t="s">
        <v>61</v>
      </c>
      <c r="F126" s="1" t="s">
        <v>30</v>
      </c>
      <c r="G126" s="1" t="s">
        <v>31</v>
      </c>
      <c r="H126" s="1" t="s">
        <v>32</v>
      </c>
      <c r="I126" s="27">
        <v>43274</v>
      </c>
      <c r="J126" s="1">
        <v>23</v>
      </c>
      <c r="K126" s="1">
        <v>6</v>
      </c>
      <c r="L126" s="28">
        <v>2018</v>
      </c>
      <c r="M126" s="3">
        <f t="shared" si="2"/>
        <v>43274</v>
      </c>
      <c r="N126" s="1" t="s">
        <v>402</v>
      </c>
      <c r="O126" s="1" t="s">
        <v>403</v>
      </c>
      <c r="P126" s="1">
        <v>16</v>
      </c>
      <c r="Q126" s="30">
        <v>7039308035</v>
      </c>
      <c r="R126" s="1" t="s">
        <v>129</v>
      </c>
      <c r="S126" s="1">
        <v>0</v>
      </c>
      <c r="T126" s="1" t="s">
        <v>130</v>
      </c>
      <c r="V126" s="29" t="s">
        <v>159</v>
      </c>
      <c r="W126" s="1" t="s">
        <v>132</v>
      </c>
      <c r="X126" s="29" t="s">
        <v>133</v>
      </c>
      <c r="Y126" s="1">
        <v>1</v>
      </c>
    </row>
    <row r="127" spans="1:25" ht="22.15" customHeight="1">
      <c r="A127" s="1" t="s">
        <v>51</v>
      </c>
      <c r="B127" s="28" t="s">
        <v>26</v>
      </c>
      <c r="C127" s="28" t="s">
        <v>27</v>
      </c>
      <c r="D127" s="29"/>
      <c r="E127" s="1" t="s">
        <v>61</v>
      </c>
      <c r="F127" s="1" t="s">
        <v>30</v>
      </c>
      <c r="G127" s="1" t="s">
        <v>31</v>
      </c>
      <c r="H127" s="1" t="s">
        <v>32</v>
      </c>
      <c r="I127" s="27">
        <v>43274</v>
      </c>
      <c r="J127" s="1">
        <v>23</v>
      </c>
      <c r="K127" s="1">
        <v>6</v>
      </c>
      <c r="L127" s="28">
        <v>2018</v>
      </c>
      <c r="M127" s="3">
        <f t="shared" si="2"/>
        <v>43274</v>
      </c>
      <c r="N127" s="1" t="s">
        <v>404</v>
      </c>
      <c r="O127" s="1" t="s">
        <v>405</v>
      </c>
      <c r="P127" s="1">
        <v>16</v>
      </c>
      <c r="Q127" s="30">
        <v>8129183257</v>
      </c>
      <c r="R127" s="1" t="s">
        <v>129</v>
      </c>
      <c r="S127" s="1">
        <v>0</v>
      </c>
      <c r="T127" s="1" t="s">
        <v>130</v>
      </c>
      <c r="V127" s="29" t="s">
        <v>159</v>
      </c>
      <c r="W127" s="1" t="s">
        <v>183</v>
      </c>
      <c r="X127" s="29" t="s">
        <v>133</v>
      </c>
      <c r="Y127" s="1">
        <v>2</v>
      </c>
    </row>
    <row r="128" spans="1:25" ht="22.15" customHeight="1">
      <c r="A128" s="1" t="s">
        <v>51</v>
      </c>
      <c r="B128" s="28" t="s">
        <v>26</v>
      </c>
      <c r="C128" s="28" t="s">
        <v>27</v>
      </c>
      <c r="D128" s="29"/>
      <c r="E128" s="1" t="s">
        <v>61</v>
      </c>
      <c r="F128" s="1" t="s">
        <v>30</v>
      </c>
      <c r="G128" s="1" t="s">
        <v>31</v>
      </c>
      <c r="H128" s="1" t="s">
        <v>32</v>
      </c>
      <c r="I128" s="27">
        <v>43274</v>
      </c>
      <c r="J128" s="1">
        <v>23</v>
      </c>
      <c r="K128" s="1">
        <v>6</v>
      </c>
      <c r="L128" s="28">
        <v>2018</v>
      </c>
      <c r="M128" s="3">
        <f t="shared" si="2"/>
        <v>43274</v>
      </c>
      <c r="N128" s="1" t="s">
        <v>406</v>
      </c>
      <c r="O128" s="1" t="s">
        <v>407</v>
      </c>
      <c r="P128" s="1">
        <v>15</v>
      </c>
      <c r="Q128" s="30" t="s">
        <v>137</v>
      </c>
      <c r="R128" s="1" t="s">
        <v>129</v>
      </c>
      <c r="S128" s="1">
        <v>0</v>
      </c>
      <c r="T128" s="1" t="s">
        <v>130</v>
      </c>
      <c r="V128" s="29" t="s">
        <v>159</v>
      </c>
      <c r="W128" s="1" t="s">
        <v>183</v>
      </c>
      <c r="X128" s="29" t="s">
        <v>160</v>
      </c>
      <c r="Y128" s="1">
        <v>3</v>
      </c>
    </row>
    <row r="129" spans="1:25" ht="22.15" customHeight="1">
      <c r="A129" s="1" t="s">
        <v>51</v>
      </c>
      <c r="B129" s="28" t="s">
        <v>26</v>
      </c>
      <c r="C129" s="28" t="s">
        <v>27</v>
      </c>
      <c r="D129" s="29"/>
      <c r="E129" s="1" t="s">
        <v>61</v>
      </c>
      <c r="F129" s="1" t="s">
        <v>30</v>
      </c>
      <c r="G129" s="1" t="s">
        <v>31</v>
      </c>
      <c r="H129" s="1" t="s">
        <v>32</v>
      </c>
      <c r="I129" s="27">
        <v>43274</v>
      </c>
      <c r="J129" s="1">
        <v>23</v>
      </c>
      <c r="K129" s="1">
        <v>6</v>
      </c>
      <c r="L129" s="28">
        <v>2018</v>
      </c>
      <c r="M129" s="3">
        <f t="shared" si="2"/>
        <v>43274</v>
      </c>
      <c r="N129" s="1" t="s">
        <v>408</v>
      </c>
      <c r="O129" s="1" t="s">
        <v>409</v>
      </c>
      <c r="P129" s="1">
        <v>15</v>
      </c>
      <c r="Q129" s="30" t="s">
        <v>137</v>
      </c>
      <c r="R129" s="1" t="s">
        <v>129</v>
      </c>
      <c r="S129" s="1">
        <v>0</v>
      </c>
      <c r="T129" s="1" t="s">
        <v>130</v>
      </c>
      <c r="V129" s="29" t="s">
        <v>159</v>
      </c>
      <c r="W129" s="1" t="s">
        <v>132</v>
      </c>
      <c r="X129" s="29" t="s">
        <v>160</v>
      </c>
    </row>
    <row r="130" spans="1:25" ht="22.15" customHeight="1">
      <c r="A130" s="1" t="s">
        <v>410</v>
      </c>
      <c r="B130" s="28" t="s">
        <v>26</v>
      </c>
      <c r="C130" s="28" t="s">
        <v>27</v>
      </c>
      <c r="D130" s="29"/>
      <c r="E130" s="1" t="s">
        <v>61</v>
      </c>
      <c r="F130" s="1" t="s">
        <v>30</v>
      </c>
      <c r="G130" s="1" t="s">
        <v>31</v>
      </c>
      <c r="H130" s="1" t="s">
        <v>32</v>
      </c>
      <c r="I130" s="27">
        <v>43279</v>
      </c>
      <c r="J130" s="1">
        <v>28</v>
      </c>
      <c r="K130" s="1">
        <v>6</v>
      </c>
      <c r="L130" s="28">
        <v>2018</v>
      </c>
      <c r="M130" s="3">
        <f t="shared" si="2"/>
        <v>43279</v>
      </c>
      <c r="N130" s="1" t="s">
        <v>411</v>
      </c>
      <c r="O130" s="1" t="s">
        <v>412</v>
      </c>
      <c r="P130" s="1">
        <v>19</v>
      </c>
      <c r="Q130" s="30" t="s">
        <v>137</v>
      </c>
      <c r="R130" s="1" t="s">
        <v>298</v>
      </c>
      <c r="S130" s="1">
        <v>2</v>
      </c>
      <c r="T130" s="1" t="s">
        <v>216</v>
      </c>
      <c r="V130" s="29" t="s">
        <v>131</v>
      </c>
      <c r="W130" s="1" t="s">
        <v>132</v>
      </c>
      <c r="X130" s="29" t="s">
        <v>160</v>
      </c>
      <c r="Y130" s="1">
        <v>3</v>
      </c>
    </row>
    <row r="131" spans="1:25" ht="22.15" customHeight="1">
      <c r="A131" s="1" t="s">
        <v>410</v>
      </c>
      <c r="B131" s="28" t="s">
        <v>26</v>
      </c>
      <c r="C131" s="28" t="s">
        <v>27</v>
      </c>
      <c r="D131" s="29"/>
      <c r="E131" s="1" t="s">
        <v>61</v>
      </c>
      <c r="F131" s="1" t="s">
        <v>30</v>
      </c>
      <c r="G131" s="1" t="s">
        <v>31</v>
      </c>
      <c r="H131" s="1" t="s">
        <v>32</v>
      </c>
      <c r="I131" s="27">
        <v>43279</v>
      </c>
      <c r="J131" s="1">
        <v>28</v>
      </c>
      <c r="K131" s="1">
        <v>6</v>
      </c>
      <c r="L131" s="28">
        <v>2018</v>
      </c>
      <c r="M131" s="3">
        <f t="shared" si="2"/>
        <v>43279</v>
      </c>
      <c r="N131" s="1" t="s">
        <v>413</v>
      </c>
      <c r="O131" s="1" t="s">
        <v>414</v>
      </c>
      <c r="P131" s="1">
        <v>18</v>
      </c>
      <c r="Q131" s="30" t="s">
        <v>137</v>
      </c>
      <c r="R131" s="1" t="s">
        <v>129</v>
      </c>
      <c r="S131" s="1">
        <v>0</v>
      </c>
      <c r="T131" s="1" t="s">
        <v>130</v>
      </c>
      <c r="V131" s="29" t="s">
        <v>131</v>
      </c>
      <c r="W131" s="1" t="s">
        <v>132</v>
      </c>
      <c r="X131" s="29" t="s">
        <v>160</v>
      </c>
    </row>
    <row r="132" spans="1:25" ht="22.15" customHeight="1">
      <c r="A132" s="1" t="s">
        <v>410</v>
      </c>
      <c r="B132" s="28" t="s">
        <v>26</v>
      </c>
      <c r="C132" s="28" t="s">
        <v>27</v>
      </c>
      <c r="D132" s="29"/>
      <c r="E132" s="1" t="s">
        <v>61</v>
      </c>
      <c r="F132" s="1" t="s">
        <v>30</v>
      </c>
      <c r="G132" s="1" t="s">
        <v>31</v>
      </c>
      <c r="H132" s="1" t="s">
        <v>32</v>
      </c>
      <c r="I132" s="27">
        <v>43279</v>
      </c>
      <c r="J132" s="1">
        <v>28</v>
      </c>
      <c r="K132" s="1">
        <v>6</v>
      </c>
      <c r="L132" s="28">
        <v>2018</v>
      </c>
      <c r="M132" s="3">
        <f t="shared" si="2"/>
        <v>43279</v>
      </c>
      <c r="N132" s="1" t="s">
        <v>415</v>
      </c>
      <c r="O132" s="1" t="s">
        <v>416</v>
      </c>
      <c r="P132" s="1">
        <v>18</v>
      </c>
      <c r="Q132" s="30">
        <v>8068152201</v>
      </c>
      <c r="R132" s="1" t="s">
        <v>129</v>
      </c>
      <c r="S132" s="1">
        <v>0</v>
      </c>
      <c r="T132" s="1" t="s">
        <v>130</v>
      </c>
      <c r="V132" s="29" t="s">
        <v>131</v>
      </c>
      <c r="W132" s="1" t="s">
        <v>132</v>
      </c>
      <c r="X132" s="29"/>
    </row>
    <row r="133" spans="1:25" ht="22.15" customHeight="1">
      <c r="A133" s="1" t="s">
        <v>410</v>
      </c>
      <c r="B133" s="28" t="s">
        <v>26</v>
      </c>
      <c r="C133" s="28" t="s">
        <v>27</v>
      </c>
      <c r="D133" s="29"/>
      <c r="E133" s="1" t="s">
        <v>61</v>
      </c>
      <c r="F133" s="1" t="s">
        <v>30</v>
      </c>
      <c r="G133" s="1" t="s">
        <v>31</v>
      </c>
      <c r="H133" s="1" t="s">
        <v>32</v>
      </c>
      <c r="I133" s="27">
        <v>43281</v>
      </c>
      <c r="J133" s="1">
        <v>30</v>
      </c>
      <c r="K133" s="1">
        <v>6</v>
      </c>
      <c r="L133" s="28">
        <v>2018</v>
      </c>
      <c r="M133" s="3">
        <f t="shared" si="2"/>
        <v>43281</v>
      </c>
      <c r="N133" s="1" t="s">
        <v>417</v>
      </c>
      <c r="O133" s="1" t="s">
        <v>418</v>
      </c>
      <c r="P133" s="1">
        <v>16</v>
      </c>
      <c r="Q133" s="30" t="s">
        <v>137</v>
      </c>
      <c r="R133" s="1" t="s">
        <v>129</v>
      </c>
      <c r="S133" s="1">
        <v>0</v>
      </c>
      <c r="T133" s="1" t="s">
        <v>130</v>
      </c>
      <c r="V133" s="29" t="s">
        <v>159</v>
      </c>
      <c r="W133" s="1" t="s">
        <v>132</v>
      </c>
      <c r="X133" s="29" t="s">
        <v>160</v>
      </c>
    </row>
    <row r="134" spans="1:25" ht="22.15" customHeight="1">
      <c r="A134" s="1" t="s">
        <v>410</v>
      </c>
      <c r="B134" s="28" t="s">
        <v>26</v>
      </c>
      <c r="C134" s="28" t="s">
        <v>27</v>
      </c>
      <c r="D134" s="29"/>
      <c r="E134" s="1" t="s">
        <v>61</v>
      </c>
      <c r="F134" s="1" t="s">
        <v>30</v>
      </c>
      <c r="G134" s="1" t="s">
        <v>31</v>
      </c>
      <c r="H134" s="1" t="s">
        <v>32</v>
      </c>
      <c r="I134" s="27">
        <v>43281</v>
      </c>
      <c r="J134" s="1">
        <v>30</v>
      </c>
      <c r="K134" s="1">
        <v>6</v>
      </c>
      <c r="L134" s="28">
        <v>2018</v>
      </c>
      <c r="M134" s="3">
        <f t="shared" si="2"/>
        <v>43281</v>
      </c>
      <c r="N134" s="1" t="s">
        <v>419</v>
      </c>
      <c r="O134" s="1" t="s">
        <v>420</v>
      </c>
      <c r="P134" s="1">
        <v>16</v>
      </c>
      <c r="Q134" s="30" t="s">
        <v>137</v>
      </c>
      <c r="R134" s="1" t="s">
        <v>129</v>
      </c>
      <c r="S134" s="1">
        <v>0</v>
      </c>
      <c r="T134" s="1" t="s">
        <v>130</v>
      </c>
      <c r="V134" s="29" t="s">
        <v>159</v>
      </c>
      <c r="W134" s="1" t="s">
        <v>132</v>
      </c>
      <c r="X134" s="29" t="s">
        <v>160</v>
      </c>
    </row>
    <row r="135" spans="1:25" ht="22.15" customHeight="1">
      <c r="A135" s="1" t="s">
        <v>410</v>
      </c>
      <c r="B135" s="28" t="s">
        <v>26</v>
      </c>
      <c r="C135" s="28" t="s">
        <v>27</v>
      </c>
      <c r="D135" s="29"/>
      <c r="E135" s="1" t="s">
        <v>61</v>
      </c>
      <c r="F135" s="1" t="s">
        <v>30</v>
      </c>
      <c r="G135" s="1" t="s">
        <v>31</v>
      </c>
      <c r="H135" s="1" t="s">
        <v>32</v>
      </c>
      <c r="I135" s="27">
        <v>43281</v>
      </c>
      <c r="J135" s="1">
        <v>30</v>
      </c>
      <c r="K135" s="1">
        <v>6</v>
      </c>
      <c r="L135" s="28">
        <v>2018</v>
      </c>
      <c r="M135" s="3">
        <f t="shared" si="2"/>
        <v>43281</v>
      </c>
      <c r="N135" s="1" t="s">
        <v>421</v>
      </c>
      <c r="O135" s="1" t="s">
        <v>422</v>
      </c>
      <c r="P135" s="1">
        <v>15</v>
      </c>
      <c r="Q135" s="30" t="s">
        <v>137</v>
      </c>
      <c r="R135" s="1" t="s">
        <v>129</v>
      </c>
      <c r="S135" s="1">
        <v>0</v>
      </c>
      <c r="T135" s="1" t="s">
        <v>167</v>
      </c>
      <c r="V135" s="29" t="s">
        <v>159</v>
      </c>
      <c r="W135" s="1" t="s">
        <v>132</v>
      </c>
      <c r="X135" s="29" t="s">
        <v>160</v>
      </c>
    </row>
    <row r="136" spans="1:25" ht="22.15" customHeight="1">
      <c r="A136" s="1" t="s">
        <v>410</v>
      </c>
      <c r="B136" s="28" t="s">
        <v>26</v>
      </c>
      <c r="C136" s="28" t="s">
        <v>27</v>
      </c>
      <c r="D136" s="29"/>
      <c r="E136" s="1" t="s">
        <v>61</v>
      </c>
      <c r="F136" s="1" t="s">
        <v>30</v>
      </c>
      <c r="G136" s="1" t="s">
        <v>31</v>
      </c>
      <c r="H136" s="1" t="s">
        <v>32</v>
      </c>
      <c r="I136" s="27">
        <v>43281</v>
      </c>
      <c r="J136" s="1">
        <v>30</v>
      </c>
      <c r="K136" s="1">
        <v>6</v>
      </c>
      <c r="L136" s="28">
        <v>2018</v>
      </c>
      <c r="M136" s="3">
        <f t="shared" si="2"/>
        <v>43281</v>
      </c>
      <c r="N136" s="1" t="s">
        <v>423</v>
      </c>
      <c r="O136" s="1" t="s">
        <v>424</v>
      </c>
      <c r="P136" s="1">
        <v>18</v>
      </c>
      <c r="Q136" s="30" t="s">
        <v>137</v>
      </c>
      <c r="R136" s="1" t="s">
        <v>129</v>
      </c>
      <c r="S136" s="1">
        <v>0</v>
      </c>
      <c r="T136" s="1" t="s">
        <v>167</v>
      </c>
      <c r="V136" s="29" t="s">
        <v>159</v>
      </c>
      <c r="W136" s="1" t="s">
        <v>132</v>
      </c>
      <c r="X136" s="29" t="s">
        <v>160</v>
      </c>
      <c r="Y136" s="1">
        <v>3</v>
      </c>
    </row>
    <row r="137" spans="1:25" ht="22.15" customHeight="1">
      <c r="A137" s="1" t="s">
        <v>410</v>
      </c>
      <c r="B137" s="28" t="s">
        <v>26</v>
      </c>
      <c r="C137" s="28" t="s">
        <v>27</v>
      </c>
      <c r="D137" s="29"/>
      <c r="E137" s="1" t="s">
        <v>61</v>
      </c>
      <c r="F137" s="1" t="s">
        <v>30</v>
      </c>
      <c r="G137" s="1" t="s">
        <v>31</v>
      </c>
      <c r="H137" s="1" t="s">
        <v>32</v>
      </c>
      <c r="I137" s="27">
        <v>43281</v>
      </c>
      <c r="J137" s="1">
        <v>30</v>
      </c>
      <c r="K137" s="1">
        <v>6</v>
      </c>
      <c r="L137" s="28">
        <v>2018</v>
      </c>
      <c r="M137" s="3">
        <f t="shared" si="2"/>
        <v>43281</v>
      </c>
      <c r="N137" s="1" t="s">
        <v>425</v>
      </c>
      <c r="O137" s="1" t="s">
        <v>426</v>
      </c>
      <c r="P137" s="1">
        <v>15</v>
      </c>
      <c r="Q137" s="30" t="s">
        <v>137</v>
      </c>
      <c r="R137" s="1" t="s">
        <v>129</v>
      </c>
      <c r="S137" s="1">
        <v>0</v>
      </c>
      <c r="T137" s="1" t="s">
        <v>130</v>
      </c>
      <c r="V137" s="29" t="s">
        <v>159</v>
      </c>
      <c r="W137" s="1" t="s">
        <v>132</v>
      </c>
      <c r="X137" s="29" t="s">
        <v>160</v>
      </c>
    </row>
    <row r="138" spans="1:25" ht="22.15" customHeight="1">
      <c r="A138" s="1" t="s">
        <v>410</v>
      </c>
      <c r="B138" s="28" t="s">
        <v>26</v>
      </c>
      <c r="C138" s="28" t="s">
        <v>27</v>
      </c>
      <c r="D138" s="29"/>
      <c r="E138" s="1" t="s">
        <v>61</v>
      </c>
      <c r="F138" s="1" t="s">
        <v>30</v>
      </c>
      <c r="G138" s="1" t="s">
        <v>31</v>
      </c>
      <c r="H138" s="1" t="s">
        <v>32</v>
      </c>
      <c r="I138" s="27">
        <v>43281</v>
      </c>
      <c r="J138" s="1">
        <v>30</v>
      </c>
      <c r="K138" s="1">
        <v>6</v>
      </c>
      <c r="L138" s="28">
        <v>2018</v>
      </c>
      <c r="M138" s="3">
        <f t="shared" si="2"/>
        <v>43281</v>
      </c>
      <c r="N138" s="1" t="s">
        <v>427</v>
      </c>
      <c r="O138" s="1" t="s">
        <v>428</v>
      </c>
      <c r="P138" s="1">
        <v>17</v>
      </c>
      <c r="Q138" s="30" t="s">
        <v>137</v>
      </c>
      <c r="R138" s="1" t="s">
        <v>129</v>
      </c>
      <c r="S138" s="1">
        <v>0</v>
      </c>
      <c r="T138" s="1" t="s">
        <v>130</v>
      </c>
      <c r="V138" s="29" t="s">
        <v>159</v>
      </c>
      <c r="W138" s="1" t="s">
        <v>132</v>
      </c>
      <c r="X138" s="29"/>
    </row>
    <row r="139" spans="1:25" ht="22.15" customHeight="1">
      <c r="A139" s="1" t="s">
        <v>410</v>
      </c>
      <c r="B139" s="28" t="s">
        <v>26</v>
      </c>
      <c r="C139" s="28" t="s">
        <v>27</v>
      </c>
      <c r="D139" s="29"/>
      <c r="E139" s="1" t="s">
        <v>61</v>
      </c>
      <c r="F139" s="1" t="s">
        <v>30</v>
      </c>
      <c r="G139" s="1" t="s">
        <v>31</v>
      </c>
      <c r="H139" s="1" t="s">
        <v>32</v>
      </c>
      <c r="I139" s="27">
        <v>43281</v>
      </c>
      <c r="J139" s="1">
        <v>30</v>
      </c>
      <c r="K139" s="1">
        <v>6</v>
      </c>
      <c r="L139" s="28">
        <v>2018</v>
      </c>
      <c r="M139" s="3">
        <f t="shared" si="2"/>
        <v>43281</v>
      </c>
      <c r="N139" s="1" t="s">
        <v>429</v>
      </c>
      <c r="O139" s="1" t="s">
        <v>430</v>
      </c>
      <c r="P139" s="1">
        <v>19</v>
      </c>
      <c r="Q139" s="30" t="s">
        <v>137</v>
      </c>
      <c r="R139" s="1" t="s">
        <v>129</v>
      </c>
      <c r="S139" s="1">
        <v>0</v>
      </c>
      <c r="T139" s="1" t="s">
        <v>130</v>
      </c>
      <c r="V139" s="29" t="s">
        <v>159</v>
      </c>
      <c r="W139" s="1" t="s">
        <v>132</v>
      </c>
      <c r="X139" s="29" t="s">
        <v>133</v>
      </c>
    </row>
    <row r="140" spans="1:25" ht="22.15" customHeight="1">
      <c r="A140" s="1" t="s">
        <v>410</v>
      </c>
      <c r="B140" s="28" t="s">
        <v>26</v>
      </c>
      <c r="C140" s="28" t="s">
        <v>27</v>
      </c>
      <c r="D140" s="29"/>
      <c r="E140" s="1" t="s">
        <v>61</v>
      </c>
      <c r="F140" s="1" t="s">
        <v>30</v>
      </c>
      <c r="G140" s="1" t="s">
        <v>31</v>
      </c>
      <c r="H140" s="1" t="s">
        <v>32</v>
      </c>
      <c r="I140" s="27">
        <v>43281</v>
      </c>
      <c r="J140" s="1">
        <v>30</v>
      </c>
      <c r="K140" s="1">
        <v>6</v>
      </c>
      <c r="L140" s="28">
        <v>2018</v>
      </c>
      <c r="M140" s="3">
        <f t="shared" si="2"/>
        <v>43281</v>
      </c>
      <c r="N140" s="1" t="s">
        <v>431</v>
      </c>
      <c r="O140" s="1" t="s">
        <v>432</v>
      </c>
      <c r="P140" s="1">
        <v>15</v>
      </c>
      <c r="Q140" s="30" t="s">
        <v>137</v>
      </c>
      <c r="R140" s="1" t="s">
        <v>129</v>
      </c>
      <c r="S140" s="1">
        <v>0</v>
      </c>
      <c r="T140" s="1" t="s">
        <v>130</v>
      </c>
      <c r="V140" s="29" t="s">
        <v>159</v>
      </c>
      <c r="W140" s="1" t="s">
        <v>132</v>
      </c>
      <c r="X140" s="29" t="s">
        <v>160</v>
      </c>
    </row>
    <row r="141" spans="1:25" ht="22.15" customHeight="1">
      <c r="A141" s="1" t="s">
        <v>59</v>
      </c>
      <c r="B141" s="28" t="s">
        <v>26</v>
      </c>
      <c r="C141" s="28" t="s">
        <v>27</v>
      </c>
      <c r="D141" s="29"/>
      <c r="E141" s="1" t="s">
        <v>61</v>
      </c>
      <c r="F141" s="1" t="s">
        <v>52</v>
      </c>
      <c r="G141" s="1" t="s">
        <v>31</v>
      </c>
      <c r="H141" s="1" t="s">
        <v>32</v>
      </c>
      <c r="I141" s="27">
        <v>43288</v>
      </c>
      <c r="J141" s="1">
        <v>7</v>
      </c>
      <c r="K141" s="1">
        <v>7</v>
      </c>
      <c r="L141" s="28">
        <v>2018</v>
      </c>
      <c r="M141" s="3">
        <f t="shared" si="2"/>
        <v>43288</v>
      </c>
      <c r="N141" s="1" t="s">
        <v>433</v>
      </c>
      <c r="O141" s="1" t="s">
        <v>434</v>
      </c>
      <c r="P141" s="1">
        <v>17</v>
      </c>
      <c r="Q141" s="30" t="s">
        <v>137</v>
      </c>
      <c r="R141" s="1" t="s">
        <v>129</v>
      </c>
      <c r="S141" s="1">
        <v>0</v>
      </c>
      <c r="T141" s="1" t="s">
        <v>130</v>
      </c>
      <c r="V141" s="29" t="s">
        <v>159</v>
      </c>
      <c r="W141" s="1" t="s">
        <v>183</v>
      </c>
      <c r="X141" s="29" t="s">
        <v>133</v>
      </c>
    </row>
    <row r="142" spans="1:25" ht="22.15" customHeight="1">
      <c r="A142" s="1" t="s">
        <v>59</v>
      </c>
      <c r="B142" s="28" t="s">
        <v>26</v>
      </c>
      <c r="C142" s="28" t="s">
        <v>27</v>
      </c>
      <c r="D142" s="29"/>
      <c r="E142" s="1" t="s">
        <v>61</v>
      </c>
      <c r="F142" s="1" t="s">
        <v>52</v>
      </c>
      <c r="G142" s="1" t="s">
        <v>31</v>
      </c>
      <c r="H142" s="1" t="s">
        <v>32</v>
      </c>
      <c r="I142" s="27">
        <v>43288</v>
      </c>
      <c r="J142" s="1">
        <v>7</v>
      </c>
      <c r="K142" s="1">
        <v>7</v>
      </c>
      <c r="L142" s="28">
        <v>2018</v>
      </c>
      <c r="M142" s="3">
        <f t="shared" si="2"/>
        <v>43288</v>
      </c>
      <c r="N142" s="1" t="s">
        <v>435</v>
      </c>
      <c r="O142" s="1" t="s">
        <v>436</v>
      </c>
      <c r="P142" s="1">
        <v>17</v>
      </c>
      <c r="Q142" s="30">
        <v>8122836361</v>
      </c>
      <c r="R142" s="1" t="s">
        <v>129</v>
      </c>
      <c r="S142" s="1">
        <v>0</v>
      </c>
      <c r="T142" s="1" t="s">
        <v>130</v>
      </c>
      <c r="V142" s="29" t="s">
        <v>159</v>
      </c>
      <c r="W142" s="1" t="s">
        <v>183</v>
      </c>
      <c r="X142" s="29" t="s">
        <v>160</v>
      </c>
    </row>
    <row r="143" spans="1:25" ht="22.15" customHeight="1">
      <c r="A143" s="1" t="s">
        <v>59</v>
      </c>
      <c r="B143" s="28" t="s">
        <v>26</v>
      </c>
      <c r="C143" s="28" t="s">
        <v>27</v>
      </c>
      <c r="D143" s="29"/>
      <c r="E143" s="1" t="s">
        <v>61</v>
      </c>
      <c r="F143" s="1" t="s">
        <v>52</v>
      </c>
      <c r="G143" s="1" t="s">
        <v>31</v>
      </c>
      <c r="H143" s="1" t="s">
        <v>32</v>
      </c>
      <c r="I143" s="27">
        <v>43288</v>
      </c>
      <c r="J143" s="1">
        <v>7</v>
      </c>
      <c r="K143" s="1">
        <v>7</v>
      </c>
      <c r="L143" s="28">
        <v>2018</v>
      </c>
      <c r="M143" s="3">
        <f t="shared" si="2"/>
        <v>43288</v>
      </c>
      <c r="N143" s="1" t="s">
        <v>437</v>
      </c>
      <c r="O143" s="1" t="s">
        <v>438</v>
      </c>
      <c r="P143" s="1">
        <v>17</v>
      </c>
      <c r="Q143" s="30" t="s">
        <v>137</v>
      </c>
      <c r="R143" s="1" t="s">
        <v>129</v>
      </c>
      <c r="S143" s="1">
        <v>0</v>
      </c>
      <c r="T143" s="1" t="s">
        <v>130</v>
      </c>
      <c r="V143" s="29" t="s">
        <v>159</v>
      </c>
      <c r="W143" s="1" t="s">
        <v>183</v>
      </c>
      <c r="X143" s="29" t="s">
        <v>160</v>
      </c>
    </row>
    <row r="144" spans="1:25" ht="22.15" customHeight="1">
      <c r="A144" s="1" t="s">
        <v>59</v>
      </c>
      <c r="B144" s="28" t="s">
        <v>26</v>
      </c>
      <c r="C144" s="28" t="s">
        <v>27</v>
      </c>
      <c r="D144" s="29"/>
      <c r="E144" s="1" t="s">
        <v>61</v>
      </c>
      <c r="F144" s="1" t="s">
        <v>30</v>
      </c>
      <c r="G144" s="1" t="s">
        <v>31</v>
      </c>
      <c r="H144" s="1" t="s">
        <v>32</v>
      </c>
      <c r="I144" s="27">
        <v>43288</v>
      </c>
      <c r="J144" s="1">
        <v>7</v>
      </c>
      <c r="K144" s="1">
        <v>7</v>
      </c>
      <c r="L144" s="28">
        <v>2018</v>
      </c>
      <c r="M144" s="3">
        <f t="shared" si="2"/>
        <v>43288</v>
      </c>
      <c r="N144" s="1" t="s">
        <v>439</v>
      </c>
      <c r="O144" s="1" t="s">
        <v>440</v>
      </c>
      <c r="P144" s="1">
        <v>16</v>
      </c>
      <c r="Q144" s="30" t="s">
        <v>137</v>
      </c>
      <c r="R144" s="1" t="s">
        <v>129</v>
      </c>
      <c r="S144" s="1">
        <v>0</v>
      </c>
      <c r="T144" s="1" t="s">
        <v>130</v>
      </c>
      <c r="V144" s="29" t="s">
        <v>159</v>
      </c>
      <c r="W144" s="1" t="s">
        <v>132</v>
      </c>
      <c r="X144" s="29" t="s">
        <v>160</v>
      </c>
    </row>
    <row r="145" spans="1:25" ht="22.15" customHeight="1">
      <c r="A145" s="1" t="s">
        <v>59</v>
      </c>
      <c r="B145" s="28" t="s">
        <v>26</v>
      </c>
      <c r="C145" s="28" t="s">
        <v>27</v>
      </c>
      <c r="D145" s="29"/>
      <c r="E145" s="1" t="s">
        <v>61</v>
      </c>
      <c r="F145" s="1" t="s">
        <v>30</v>
      </c>
      <c r="G145" s="1" t="s">
        <v>441</v>
      </c>
      <c r="H145" s="1" t="s">
        <v>32</v>
      </c>
      <c r="I145" s="27">
        <v>43288</v>
      </c>
      <c r="J145" s="1">
        <v>7</v>
      </c>
      <c r="K145" s="1">
        <v>7</v>
      </c>
      <c r="L145" s="28">
        <v>2018</v>
      </c>
      <c r="M145" s="3">
        <f t="shared" si="2"/>
        <v>43288</v>
      </c>
      <c r="N145" s="1" t="s">
        <v>442</v>
      </c>
      <c r="O145" s="1" t="s">
        <v>443</v>
      </c>
      <c r="P145" s="1">
        <v>15</v>
      </c>
      <c r="Q145" s="30" t="s">
        <v>137</v>
      </c>
      <c r="R145" s="1" t="s">
        <v>129</v>
      </c>
      <c r="S145" s="1">
        <v>0</v>
      </c>
      <c r="T145" s="1" t="s">
        <v>130</v>
      </c>
      <c r="V145" s="29" t="s">
        <v>159</v>
      </c>
      <c r="W145" s="1" t="s">
        <v>132</v>
      </c>
      <c r="X145" s="29" t="s">
        <v>160</v>
      </c>
      <c r="Y145" s="1">
        <v>3</v>
      </c>
    </row>
    <row r="146" spans="1:25" ht="22.15" customHeight="1">
      <c r="A146" s="1" t="s">
        <v>59</v>
      </c>
      <c r="B146" s="28" t="s">
        <v>26</v>
      </c>
      <c r="C146" s="28" t="s">
        <v>27</v>
      </c>
      <c r="D146" s="29"/>
      <c r="E146" s="1" t="s">
        <v>61</v>
      </c>
      <c r="F146" s="1" t="s">
        <v>30</v>
      </c>
      <c r="G146" s="1" t="s">
        <v>31</v>
      </c>
      <c r="H146" s="1" t="s">
        <v>32</v>
      </c>
      <c r="I146" s="27">
        <v>43288</v>
      </c>
      <c r="J146" s="1">
        <v>7</v>
      </c>
      <c r="K146" s="1">
        <v>7</v>
      </c>
      <c r="L146" s="28">
        <v>2018</v>
      </c>
      <c r="M146" s="3">
        <f t="shared" si="2"/>
        <v>43288</v>
      </c>
      <c r="N146" s="1" t="s">
        <v>444</v>
      </c>
      <c r="O146" s="1" t="s">
        <v>445</v>
      </c>
      <c r="P146" s="1">
        <v>15</v>
      </c>
      <c r="Q146" s="30" t="s">
        <v>137</v>
      </c>
      <c r="R146" s="1" t="s">
        <v>129</v>
      </c>
      <c r="S146" s="1">
        <v>0</v>
      </c>
      <c r="T146" s="1" t="s">
        <v>130</v>
      </c>
      <c r="V146" s="29" t="s">
        <v>159</v>
      </c>
      <c r="W146" s="1" t="s">
        <v>132</v>
      </c>
      <c r="X146" s="29" t="s">
        <v>160</v>
      </c>
    </row>
    <row r="147" spans="1:25" ht="22.15" customHeight="1">
      <c r="A147" s="1" t="s">
        <v>59</v>
      </c>
      <c r="B147" s="28" t="s">
        <v>26</v>
      </c>
      <c r="C147" s="28" t="s">
        <v>27</v>
      </c>
      <c r="D147" s="29"/>
      <c r="E147" s="1" t="s">
        <v>61</v>
      </c>
      <c r="F147" s="1" t="s">
        <v>30</v>
      </c>
      <c r="G147" s="1" t="s">
        <v>31</v>
      </c>
      <c r="H147" s="1" t="s">
        <v>32</v>
      </c>
      <c r="I147" s="27">
        <v>43288</v>
      </c>
      <c r="J147" s="1">
        <v>7</v>
      </c>
      <c r="K147" s="1">
        <v>7</v>
      </c>
      <c r="L147" s="28">
        <v>2018</v>
      </c>
      <c r="M147" s="3">
        <f t="shared" si="2"/>
        <v>43288</v>
      </c>
      <c r="N147" s="1" t="s">
        <v>446</v>
      </c>
      <c r="O147" s="1" t="s">
        <v>447</v>
      </c>
      <c r="P147" s="1">
        <v>15</v>
      </c>
      <c r="Q147" s="30" t="s">
        <v>137</v>
      </c>
      <c r="R147" s="1" t="s">
        <v>129</v>
      </c>
      <c r="S147" s="1">
        <v>0</v>
      </c>
      <c r="T147" s="1" t="s">
        <v>130</v>
      </c>
      <c r="V147" s="29" t="s">
        <v>159</v>
      </c>
      <c r="W147" s="1" t="s">
        <v>132</v>
      </c>
      <c r="X147" s="29" t="s">
        <v>133</v>
      </c>
    </row>
    <row r="148" spans="1:25" ht="22.15" customHeight="1">
      <c r="A148" s="1" t="s">
        <v>59</v>
      </c>
      <c r="B148" s="28" t="s">
        <v>26</v>
      </c>
      <c r="C148" s="28" t="s">
        <v>27</v>
      </c>
      <c r="D148" s="29"/>
      <c r="E148" s="1" t="s">
        <v>61</v>
      </c>
      <c r="F148" s="1" t="s">
        <v>30</v>
      </c>
      <c r="G148" s="1" t="s">
        <v>31</v>
      </c>
      <c r="H148" s="1" t="s">
        <v>32</v>
      </c>
      <c r="I148" s="27">
        <v>43288</v>
      </c>
      <c r="J148" s="1">
        <v>7</v>
      </c>
      <c r="K148" s="1">
        <v>7</v>
      </c>
      <c r="L148" s="28">
        <v>2018</v>
      </c>
      <c r="M148" s="3">
        <f t="shared" si="2"/>
        <v>43288</v>
      </c>
      <c r="N148" s="1" t="s">
        <v>448</v>
      </c>
      <c r="O148" s="1" t="s">
        <v>449</v>
      </c>
      <c r="P148" s="1">
        <v>15</v>
      </c>
      <c r="Q148" s="30" t="s">
        <v>137</v>
      </c>
      <c r="R148" s="1" t="s">
        <v>129</v>
      </c>
      <c r="S148" s="1">
        <v>0</v>
      </c>
      <c r="T148" s="1" t="s">
        <v>130</v>
      </c>
      <c r="V148" s="29" t="s">
        <v>159</v>
      </c>
      <c r="W148" s="1" t="s">
        <v>132</v>
      </c>
      <c r="X148" s="29" t="s">
        <v>160</v>
      </c>
    </row>
    <row r="149" spans="1:25" ht="22.15" customHeight="1">
      <c r="A149" s="1" t="s">
        <v>59</v>
      </c>
      <c r="B149" s="28" t="s">
        <v>26</v>
      </c>
      <c r="C149" s="28" t="s">
        <v>27</v>
      </c>
      <c r="D149" s="29"/>
      <c r="E149" s="1" t="s">
        <v>61</v>
      </c>
      <c r="F149" s="1" t="s">
        <v>30</v>
      </c>
      <c r="G149" s="1" t="s">
        <v>31</v>
      </c>
      <c r="H149" s="1" t="s">
        <v>32</v>
      </c>
      <c r="I149" s="27">
        <v>43288</v>
      </c>
      <c r="J149" s="1">
        <v>7</v>
      </c>
      <c r="K149" s="1">
        <v>7</v>
      </c>
      <c r="L149" s="28">
        <v>2018</v>
      </c>
      <c r="M149" s="3">
        <f t="shared" si="2"/>
        <v>43288</v>
      </c>
      <c r="N149" s="1" t="s">
        <v>450</v>
      </c>
      <c r="O149" s="1" t="s">
        <v>451</v>
      </c>
      <c r="P149" s="1">
        <v>16</v>
      </c>
      <c r="Q149" s="30" t="s">
        <v>137</v>
      </c>
      <c r="R149" s="1" t="s">
        <v>129</v>
      </c>
      <c r="S149" s="1">
        <v>0</v>
      </c>
      <c r="T149" s="1" t="s">
        <v>130</v>
      </c>
      <c r="V149" s="29" t="s">
        <v>159</v>
      </c>
      <c r="W149" s="1" t="s">
        <v>183</v>
      </c>
      <c r="X149" s="29" t="s">
        <v>160</v>
      </c>
    </row>
    <row r="150" spans="1:25" ht="22.15" customHeight="1">
      <c r="A150" s="1" t="s">
        <v>59</v>
      </c>
      <c r="B150" s="28" t="s">
        <v>26</v>
      </c>
      <c r="C150" s="28" t="s">
        <v>27</v>
      </c>
      <c r="D150" s="29"/>
      <c r="E150" s="1" t="s">
        <v>61</v>
      </c>
      <c r="F150" s="1" t="s">
        <v>30</v>
      </c>
      <c r="G150" s="1" t="s">
        <v>31</v>
      </c>
      <c r="H150" s="1" t="s">
        <v>32</v>
      </c>
      <c r="I150" s="27">
        <v>43288</v>
      </c>
      <c r="J150" s="1">
        <v>7</v>
      </c>
      <c r="K150" s="1">
        <v>7</v>
      </c>
      <c r="L150" s="28">
        <v>2018</v>
      </c>
      <c r="M150" s="3">
        <f t="shared" si="2"/>
        <v>43288</v>
      </c>
      <c r="N150" s="1" t="s">
        <v>452</v>
      </c>
      <c r="O150" s="1" t="s">
        <v>453</v>
      </c>
      <c r="P150" s="1">
        <v>15</v>
      </c>
      <c r="Q150" s="30" t="s">
        <v>137</v>
      </c>
      <c r="R150" s="1" t="s">
        <v>129</v>
      </c>
      <c r="S150" s="1">
        <v>0</v>
      </c>
      <c r="T150" s="1" t="s">
        <v>130</v>
      </c>
      <c r="V150" s="29" t="s">
        <v>159</v>
      </c>
      <c r="W150" s="1" t="s">
        <v>183</v>
      </c>
      <c r="X150" s="29" t="s">
        <v>160</v>
      </c>
    </row>
    <row r="151" spans="1:25" ht="22.15" customHeight="1">
      <c r="A151" s="1" t="s">
        <v>59</v>
      </c>
      <c r="B151" s="28" t="s">
        <v>26</v>
      </c>
      <c r="C151" s="28" t="s">
        <v>27</v>
      </c>
      <c r="D151" s="29"/>
      <c r="E151" s="1" t="s">
        <v>61</v>
      </c>
      <c r="F151" s="1" t="s">
        <v>30</v>
      </c>
      <c r="G151" s="1" t="s">
        <v>31</v>
      </c>
      <c r="H151" s="1" t="s">
        <v>32</v>
      </c>
      <c r="I151" s="27">
        <v>43288</v>
      </c>
      <c r="J151" s="1">
        <v>7</v>
      </c>
      <c r="K151" s="1">
        <v>7</v>
      </c>
      <c r="L151" s="28">
        <v>2018</v>
      </c>
      <c r="M151" s="3">
        <f t="shared" si="2"/>
        <v>43288</v>
      </c>
      <c r="N151" s="1" t="s">
        <v>454</v>
      </c>
      <c r="O151" s="1" t="s">
        <v>455</v>
      </c>
      <c r="P151" s="1">
        <v>15</v>
      </c>
      <c r="Q151" s="30" t="s">
        <v>137</v>
      </c>
      <c r="R151" s="1" t="s">
        <v>129</v>
      </c>
      <c r="S151" s="1">
        <v>0</v>
      </c>
      <c r="T151" s="1" t="s">
        <v>130</v>
      </c>
      <c r="V151" s="29" t="s">
        <v>159</v>
      </c>
      <c r="W151" s="1" t="s">
        <v>183</v>
      </c>
      <c r="X151" s="29" t="s">
        <v>160</v>
      </c>
    </row>
    <row r="152" spans="1:25" ht="22.15" customHeight="1">
      <c r="A152" s="1" t="s">
        <v>59</v>
      </c>
      <c r="B152" s="28" t="s">
        <v>26</v>
      </c>
      <c r="C152" s="28" t="s">
        <v>27</v>
      </c>
      <c r="D152" s="29"/>
      <c r="E152" s="1" t="s">
        <v>61</v>
      </c>
      <c r="F152" s="1" t="s">
        <v>30</v>
      </c>
      <c r="G152" s="1" t="s">
        <v>31</v>
      </c>
      <c r="H152" s="1" t="s">
        <v>32</v>
      </c>
      <c r="I152" s="27">
        <v>43288</v>
      </c>
      <c r="J152" s="1">
        <v>7</v>
      </c>
      <c r="K152" s="1">
        <v>7</v>
      </c>
      <c r="L152" s="28">
        <v>2018</v>
      </c>
      <c r="M152" s="3">
        <f t="shared" si="2"/>
        <v>43288</v>
      </c>
      <c r="N152" s="1" t="s">
        <v>456</v>
      </c>
      <c r="O152" s="1" t="s">
        <v>457</v>
      </c>
      <c r="P152" s="1">
        <v>17</v>
      </c>
      <c r="Q152" s="30" t="s">
        <v>137</v>
      </c>
      <c r="R152" s="1" t="s">
        <v>129</v>
      </c>
      <c r="S152" s="1">
        <v>0</v>
      </c>
      <c r="T152" s="1" t="s">
        <v>130</v>
      </c>
      <c r="V152" s="29" t="s">
        <v>159</v>
      </c>
      <c r="W152" s="1" t="s">
        <v>132</v>
      </c>
      <c r="X152" s="29" t="s">
        <v>160</v>
      </c>
    </row>
    <row r="153" spans="1:25" ht="22.15" customHeight="1">
      <c r="A153" s="1" t="s">
        <v>59</v>
      </c>
      <c r="B153" s="28" t="s">
        <v>26</v>
      </c>
      <c r="C153" s="28" t="s">
        <v>27</v>
      </c>
      <c r="D153" s="29"/>
      <c r="E153" s="1" t="s">
        <v>61</v>
      </c>
      <c r="F153" s="1" t="s">
        <v>30</v>
      </c>
      <c r="G153" s="1" t="s">
        <v>31</v>
      </c>
      <c r="H153" s="1" t="s">
        <v>32</v>
      </c>
      <c r="I153" s="27">
        <v>43288</v>
      </c>
      <c r="J153" s="1">
        <v>7</v>
      </c>
      <c r="K153" s="1">
        <v>7</v>
      </c>
      <c r="L153" s="28">
        <v>2018</v>
      </c>
      <c r="M153" s="3">
        <f t="shared" si="2"/>
        <v>43288</v>
      </c>
      <c r="N153" s="1" t="s">
        <v>458</v>
      </c>
      <c r="O153" s="1" t="s">
        <v>459</v>
      </c>
      <c r="P153" s="1">
        <v>15</v>
      </c>
      <c r="Q153" s="30" t="s">
        <v>137</v>
      </c>
      <c r="R153" s="1" t="s">
        <v>129</v>
      </c>
      <c r="S153" s="1">
        <v>0</v>
      </c>
      <c r="T153" s="1" t="s">
        <v>130</v>
      </c>
      <c r="V153" s="29" t="s">
        <v>159</v>
      </c>
      <c r="W153" s="1" t="s">
        <v>132</v>
      </c>
      <c r="X153" s="29" t="s">
        <v>160</v>
      </c>
    </row>
    <row r="154" spans="1:25" ht="22.15" customHeight="1">
      <c r="A154" s="1" t="s">
        <v>59</v>
      </c>
      <c r="B154" s="28" t="s">
        <v>26</v>
      </c>
      <c r="C154" s="28" t="s">
        <v>27</v>
      </c>
      <c r="D154" s="29"/>
      <c r="E154" s="1" t="s">
        <v>61</v>
      </c>
      <c r="F154" s="1" t="s">
        <v>30</v>
      </c>
      <c r="G154" s="1" t="s">
        <v>31</v>
      </c>
      <c r="H154" s="1" t="s">
        <v>32</v>
      </c>
      <c r="I154" s="27">
        <v>43288</v>
      </c>
      <c r="J154" s="1">
        <v>7</v>
      </c>
      <c r="K154" s="1">
        <v>7</v>
      </c>
      <c r="L154" s="28">
        <v>2018</v>
      </c>
      <c r="M154" s="3">
        <f t="shared" si="2"/>
        <v>43288</v>
      </c>
      <c r="N154" s="1" t="s">
        <v>460</v>
      </c>
      <c r="O154" s="1" t="s">
        <v>461</v>
      </c>
      <c r="P154" s="1">
        <v>16</v>
      </c>
      <c r="Q154" s="30" t="s">
        <v>137</v>
      </c>
      <c r="R154" s="1" t="s">
        <v>129</v>
      </c>
      <c r="S154" s="1">
        <v>0</v>
      </c>
      <c r="T154" s="1" t="s">
        <v>130</v>
      </c>
      <c r="V154" s="29" t="s">
        <v>159</v>
      </c>
      <c r="W154" s="1" t="s">
        <v>183</v>
      </c>
      <c r="X154" s="29" t="s">
        <v>160</v>
      </c>
    </row>
    <row r="155" spans="1:25" ht="22.15" customHeight="1">
      <c r="A155" s="1" t="s">
        <v>59</v>
      </c>
      <c r="B155" s="28" t="s">
        <v>26</v>
      </c>
      <c r="C155" s="28" t="s">
        <v>27</v>
      </c>
      <c r="D155" s="29"/>
      <c r="E155" s="1" t="s">
        <v>61</v>
      </c>
      <c r="F155" s="1" t="s">
        <v>30</v>
      </c>
      <c r="G155" s="1" t="s">
        <v>31</v>
      </c>
      <c r="H155" s="1" t="s">
        <v>32</v>
      </c>
      <c r="I155" s="27">
        <v>43288</v>
      </c>
      <c r="J155" s="1">
        <v>7</v>
      </c>
      <c r="K155" s="1">
        <v>7</v>
      </c>
      <c r="L155" s="28">
        <v>2018</v>
      </c>
      <c r="M155" s="3">
        <f t="shared" si="2"/>
        <v>43288</v>
      </c>
      <c r="N155" s="1" t="s">
        <v>462</v>
      </c>
      <c r="O155" s="1" t="s">
        <v>463</v>
      </c>
      <c r="P155" s="1">
        <v>15</v>
      </c>
      <c r="Q155" s="30" t="s">
        <v>137</v>
      </c>
      <c r="R155" s="1" t="s">
        <v>129</v>
      </c>
      <c r="S155" s="1">
        <v>0</v>
      </c>
      <c r="T155" s="1" t="s">
        <v>130</v>
      </c>
      <c r="V155" s="29" t="s">
        <v>159</v>
      </c>
      <c r="W155" s="1" t="s">
        <v>183</v>
      </c>
      <c r="X155" s="29" t="s">
        <v>160</v>
      </c>
    </row>
    <row r="156" spans="1:25" ht="22.15" customHeight="1">
      <c r="A156" s="1" t="s">
        <v>59</v>
      </c>
      <c r="B156" s="28" t="s">
        <v>26</v>
      </c>
      <c r="C156" s="28" t="s">
        <v>27</v>
      </c>
      <c r="D156" s="29"/>
      <c r="E156" s="1" t="s">
        <v>61</v>
      </c>
      <c r="F156" s="1" t="s">
        <v>30</v>
      </c>
      <c r="G156" s="1" t="s">
        <v>31</v>
      </c>
      <c r="H156" s="1" t="s">
        <v>32</v>
      </c>
      <c r="I156" s="27">
        <v>43288</v>
      </c>
      <c r="J156" s="1">
        <v>7</v>
      </c>
      <c r="K156" s="1">
        <v>7</v>
      </c>
      <c r="L156" s="28">
        <v>2018</v>
      </c>
      <c r="M156" s="3">
        <f t="shared" si="2"/>
        <v>43288</v>
      </c>
      <c r="N156" s="1" t="s">
        <v>464</v>
      </c>
      <c r="O156" s="1" t="s">
        <v>465</v>
      </c>
      <c r="P156" s="1">
        <v>15</v>
      </c>
      <c r="Q156" s="30" t="s">
        <v>137</v>
      </c>
      <c r="R156" s="1" t="s">
        <v>129</v>
      </c>
      <c r="S156" s="1">
        <v>0</v>
      </c>
      <c r="T156" s="1" t="s">
        <v>130</v>
      </c>
      <c r="V156" s="29" t="s">
        <v>159</v>
      </c>
      <c r="W156" s="1" t="s">
        <v>183</v>
      </c>
      <c r="X156" s="29" t="s">
        <v>160</v>
      </c>
    </row>
    <row r="157" spans="1:25" ht="22.15" customHeight="1">
      <c r="A157" s="1" t="s">
        <v>60</v>
      </c>
      <c r="B157" s="28" t="s">
        <v>26</v>
      </c>
      <c r="C157" s="28" t="s">
        <v>27</v>
      </c>
      <c r="D157" s="29"/>
      <c r="E157" s="1" t="s">
        <v>61</v>
      </c>
      <c r="F157" s="1" t="s">
        <v>30</v>
      </c>
      <c r="G157" s="1" t="s">
        <v>31</v>
      </c>
      <c r="H157" s="1" t="s">
        <v>32</v>
      </c>
      <c r="I157" s="27" t="s">
        <v>63</v>
      </c>
      <c r="J157" s="1">
        <v>14</v>
      </c>
      <c r="K157" s="1">
        <v>7</v>
      </c>
      <c r="L157" s="28">
        <v>2018</v>
      </c>
      <c r="M157" s="3">
        <f t="shared" si="2"/>
        <v>43295</v>
      </c>
      <c r="N157" s="32" t="s">
        <v>466</v>
      </c>
      <c r="O157" s="32" t="s">
        <v>311</v>
      </c>
      <c r="P157" s="32">
        <v>16</v>
      </c>
      <c r="Q157" s="58">
        <v>8068232141</v>
      </c>
      <c r="R157" s="32" t="s">
        <v>129</v>
      </c>
      <c r="S157" s="32">
        <v>0</v>
      </c>
      <c r="T157" s="32" t="s">
        <v>167</v>
      </c>
      <c r="U157" s="33"/>
      <c r="V157" s="32" t="s">
        <v>159</v>
      </c>
      <c r="W157" s="34" t="s">
        <v>132</v>
      </c>
      <c r="X157" s="32" t="s">
        <v>160</v>
      </c>
      <c r="Y157" s="33">
        <v>3</v>
      </c>
    </row>
    <row r="158" spans="1:25" ht="22.15" customHeight="1">
      <c r="A158" s="1" t="s">
        <v>60</v>
      </c>
      <c r="B158" s="28" t="s">
        <v>26</v>
      </c>
      <c r="C158" s="28" t="s">
        <v>27</v>
      </c>
      <c r="D158" s="29"/>
      <c r="E158" s="1" t="s">
        <v>61</v>
      </c>
      <c r="F158" s="1" t="s">
        <v>30</v>
      </c>
      <c r="G158" s="1" t="s">
        <v>31</v>
      </c>
      <c r="H158" s="1" t="s">
        <v>32</v>
      </c>
      <c r="I158" s="27" t="s">
        <v>63</v>
      </c>
      <c r="J158" s="1">
        <v>14</v>
      </c>
      <c r="K158" s="1">
        <v>7</v>
      </c>
      <c r="L158" s="28">
        <v>2018</v>
      </c>
      <c r="M158" s="3">
        <f t="shared" si="2"/>
        <v>43295</v>
      </c>
      <c r="N158" s="35" t="s">
        <v>467</v>
      </c>
      <c r="O158" s="35" t="s">
        <v>185</v>
      </c>
      <c r="P158" s="35">
        <v>15</v>
      </c>
      <c r="Q158" s="59">
        <v>802955626</v>
      </c>
      <c r="R158" s="35" t="s">
        <v>129</v>
      </c>
      <c r="S158" s="35">
        <v>0</v>
      </c>
      <c r="T158" s="35" t="s">
        <v>167</v>
      </c>
      <c r="U158" s="35"/>
      <c r="V158" s="35" t="s">
        <v>159</v>
      </c>
      <c r="W158" s="36" t="s">
        <v>132</v>
      </c>
      <c r="X158" s="35" t="s">
        <v>160</v>
      </c>
      <c r="Y158" s="35"/>
    </row>
    <row r="159" spans="1:25" ht="22.15" customHeight="1">
      <c r="A159" s="1" t="s">
        <v>60</v>
      </c>
      <c r="B159" s="28" t="s">
        <v>26</v>
      </c>
      <c r="C159" s="28" t="s">
        <v>27</v>
      </c>
      <c r="D159" s="29"/>
      <c r="E159" s="1" t="s">
        <v>61</v>
      </c>
      <c r="F159" s="1" t="s">
        <v>30</v>
      </c>
      <c r="G159" s="1" t="s">
        <v>31</v>
      </c>
      <c r="H159" s="1" t="s">
        <v>32</v>
      </c>
      <c r="I159" s="27" t="s">
        <v>63</v>
      </c>
      <c r="J159" s="1">
        <v>14</v>
      </c>
      <c r="K159" s="1">
        <v>7</v>
      </c>
      <c r="L159" s="28">
        <v>2018</v>
      </c>
      <c r="M159" s="3">
        <f t="shared" si="2"/>
        <v>43295</v>
      </c>
      <c r="N159" s="32" t="s">
        <v>468</v>
      </c>
      <c r="O159" s="32" t="s">
        <v>469</v>
      </c>
      <c r="P159" s="32">
        <v>18</v>
      </c>
      <c r="Q159" s="58">
        <v>7013353194</v>
      </c>
      <c r="R159" s="32" t="s">
        <v>129</v>
      </c>
      <c r="S159" s="32">
        <v>0</v>
      </c>
      <c r="T159" s="32" t="s">
        <v>130</v>
      </c>
      <c r="U159" s="33"/>
      <c r="V159" s="32" t="s">
        <v>159</v>
      </c>
      <c r="W159" s="34" t="s">
        <v>132</v>
      </c>
      <c r="X159" s="32" t="s">
        <v>133</v>
      </c>
      <c r="Y159" s="33"/>
    </row>
    <row r="160" spans="1:25" ht="22.15" customHeight="1">
      <c r="A160" s="1" t="s">
        <v>60</v>
      </c>
      <c r="B160" s="28" t="s">
        <v>26</v>
      </c>
      <c r="C160" s="28" t="s">
        <v>27</v>
      </c>
      <c r="D160" s="29"/>
      <c r="E160" s="1" t="s">
        <v>61</v>
      </c>
      <c r="F160" s="1" t="s">
        <v>30</v>
      </c>
      <c r="G160" s="1" t="s">
        <v>31</v>
      </c>
      <c r="H160" s="1" t="s">
        <v>32</v>
      </c>
      <c r="I160" s="27" t="s">
        <v>63</v>
      </c>
      <c r="J160" s="1">
        <v>14</v>
      </c>
      <c r="K160" s="1">
        <v>7</v>
      </c>
      <c r="L160" s="28">
        <v>2018</v>
      </c>
      <c r="M160" s="3">
        <f t="shared" si="2"/>
        <v>43295</v>
      </c>
      <c r="N160" s="32" t="s">
        <v>470</v>
      </c>
      <c r="O160" s="32" t="s">
        <v>471</v>
      </c>
      <c r="P160" s="32">
        <v>16</v>
      </c>
      <c r="Q160" s="30" t="s">
        <v>137</v>
      </c>
      <c r="R160" s="32" t="s">
        <v>129</v>
      </c>
      <c r="S160" s="32">
        <v>0</v>
      </c>
      <c r="T160" s="32" t="s">
        <v>216</v>
      </c>
      <c r="U160" s="33" t="s">
        <v>472</v>
      </c>
      <c r="V160" s="32" t="s">
        <v>159</v>
      </c>
      <c r="W160" s="34" t="s">
        <v>132</v>
      </c>
      <c r="X160" s="32" t="s">
        <v>160</v>
      </c>
      <c r="Y160" s="33"/>
    </row>
    <row r="161" spans="1:25" ht="22.15" customHeight="1">
      <c r="A161" s="1" t="s">
        <v>60</v>
      </c>
      <c r="B161" s="28" t="s">
        <v>26</v>
      </c>
      <c r="C161" s="28" t="s">
        <v>27</v>
      </c>
      <c r="D161" s="29"/>
      <c r="E161" s="1" t="s">
        <v>61</v>
      </c>
      <c r="F161" s="1" t="s">
        <v>30</v>
      </c>
      <c r="G161" s="1" t="s">
        <v>31</v>
      </c>
      <c r="H161" s="1" t="s">
        <v>32</v>
      </c>
      <c r="I161" s="27" t="s">
        <v>63</v>
      </c>
      <c r="J161" s="1">
        <v>14</v>
      </c>
      <c r="K161" s="1">
        <v>7</v>
      </c>
      <c r="L161" s="28">
        <v>2018</v>
      </c>
      <c r="M161" s="3">
        <f t="shared" si="2"/>
        <v>43295</v>
      </c>
      <c r="N161" s="32" t="s">
        <v>473</v>
      </c>
      <c r="O161" s="32" t="s">
        <v>474</v>
      </c>
      <c r="P161" s="32">
        <v>15</v>
      </c>
      <c r="Q161" s="30" t="s">
        <v>137</v>
      </c>
      <c r="R161" s="32" t="s">
        <v>129</v>
      </c>
      <c r="S161" s="32">
        <v>0</v>
      </c>
      <c r="T161" s="32" t="s">
        <v>167</v>
      </c>
      <c r="U161" s="33"/>
      <c r="V161" s="32" t="s">
        <v>159</v>
      </c>
      <c r="W161" s="34" t="s">
        <v>132</v>
      </c>
      <c r="X161" s="32" t="s">
        <v>160</v>
      </c>
      <c r="Y161" s="33"/>
    </row>
    <row r="162" spans="1:25" ht="22.15" customHeight="1">
      <c r="A162" s="1" t="s">
        <v>60</v>
      </c>
      <c r="B162" s="28" t="s">
        <v>26</v>
      </c>
      <c r="C162" s="28" t="s">
        <v>27</v>
      </c>
      <c r="D162" s="29"/>
      <c r="E162" s="1" t="s">
        <v>61</v>
      </c>
      <c r="F162" s="1" t="s">
        <v>30</v>
      </c>
      <c r="G162" s="1" t="s">
        <v>31</v>
      </c>
      <c r="H162" s="1" t="s">
        <v>32</v>
      </c>
      <c r="I162" s="27" t="s">
        <v>63</v>
      </c>
      <c r="J162" s="1">
        <v>14</v>
      </c>
      <c r="K162" s="1">
        <v>7</v>
      </c>
      <c r="L162" s="28">
        <v>2018</v>
      </c>
      <c r="M162" s="3">
        <f t="shared" si="2"/>
        <v>43295</v>
      </c>
      <c r="N162" s="32" t="s">
        <v>475</v>
      </c>
      <c r="O162" s="32" t="s">
        <v>476</v>
      </c>
      <c r="P162" s="32">
        <v>16</v>
      </c>
      <c r="Q162" s="30" t="s">
        <v>137</v>
      </c>
      <c r="R162" s="32" t="s">
        <v>129</v>
      </c>
      <c r="S162" s="32">
        <v>0</v>
      </c>
      <c r="T162" s="32" t="s">
        <v>130</v>
      </c>
      <c r="U162" s="33"/>
      <c r="V162" s="32" t="s">
        <v>159</v>
      </c>
      <c r="W162" s="34" t="s">
        <v>132</v>
      </c>
      <c r="X162" s="32" t="s">
        <v>160</v>
      </c>
      <c r="Y162" s="33"/>
    </row>
    <row r="163" spans="1:25" ht="22.15" customHeight="1">
      <c r="A163" s="1" t="s">
        <v>60</v>
      </c>
      <c r="B163" s="28" t="s">
        <v>26</v>
      </c>
      <c r="C163" s="28" t="s">
        <v>27</v>
      </c>
      <c r="D163" s="29"/>
      <c r="E163" s="1" t="s">
        <v>61</v>
      </c>
      <c r="F163" s="1" t="s">
        <v>30</v>
      </c>
      <c r="G163" s="1" t="s">
        <v>31</v>
      </c>
      <c r="H163" s="1" t="s">
        <v>32</v>
      </c>
      <c r="I163" s="27" t="s">
        <v>63</v>
      </c>
      <c r="J163" s="1">
        <v>14</v>
      </c>
      <c r="K163" s="1">
        <v>7</v>
      </c>
      <c r="L163" s="28">
        <v>2018</v>
      </c>
      <c r="M163" s="3">
        <f t="shared" si="2"/>
        <v>43295</v>
      </c>
      <c r="N163" s="32" t="s">
        <v>477</v>
      </c>
      <c r="O163" s="32" t="s">
        <v>478</v>
      </c>
      <c r="P163" s="32">
        <v>19</v>
      </c>
      <c r="Q163" s="58">
        <v>9026959843</v>
      </c>
      <c r="R163" s="32" t="s">
        <v>129</v>
      </c>
      <c r="S163" s="32">
        <v>0</v>
      </c>
      <c r="T163" s="32" t="s">
        <v>130</v>
      </c>
      <c r="U163" s="33"/>
      <c r="V163" s="32" t="s">
        <v>159</v>
      </c>
      <c r="W163" s="34" t="s">
        <v>132</v>
      </c>
      <c r="X163" s="32" t="s">
        <v>211</v>
      </c>
      <c r="Y163" s="33">
        <v>1</v>
      </c>
    </row>
    <row r="164" spans="1:25" ht="22.15" customHeight="1">
      <c r="A164" s="1" t="s">
        <v>60</v>
      </c>
      <c r="B164" s="28" t="s">
        <v>26</v>
      </c>
      <c r="C164" s="28" t="s">
        <v>27</v>
      </c>
      <c r="D164" s="29"/>
      <c r="E164" s="1" t="s">
        <v>61</v>
      </c>
      <c r="F164" s="1" t="s">
        <v>30</v>
      </c>
      <c r="G164" s="1" t="s">
        <v>31</v>
      </c>
      <c r="H164" s="1" t="s">
        <v>32</v>
      </c>
      <c r="I164" s="27" t="s">
        <v>63</v>
      </c>
      <c r="J164" s="1">
        <v>14</v>
      </c>
      <c r="K164" s="1">
        <v>7</v>
      </c>
      <c r="L164" s="28">
        <v>2018</v>
      </c>
      <c r="M164" s="3">
        <f t="shared" si="2"/>
        <v>43295</v>
      </c>
      <c r="N164" s="32" t="s">
        <v>479</v>
      </c>
      <c r="O164" s="32" t="s">
        <v>391</v>
      </c>
      <c r="P164" s="32">
        <v>15</v>
      </c>
      <c r="Q164" s="30" t="s">
        <v>137</v>
      </c>
      <c r="R164" s="32" t="s">
        <v>129</v>
      </c>
      <c r="S164" s="32">
        <v>0</v>
      </c>
      <c r="T164" s="32" t="s">
        <v>167</v>
      </c>
      <c r="U164" s="33"/>
      <c r="V164" s="32" t="s">
        <v>159</v>
      </c>
      <c r="W164" s="34" t="s">
        <v>132</v>
      </c>
      <c r="X164" s="32" t="s">
        <v>160</v>
      </c>
      <c r="Y164" s="33">
        <v>3</v>
      </c>
    </row>
    <row r="165" spans="1:25" ht="22.15" customHeight="1">
      <c r="A165" s="1" t="s">
        <v>480</v>
      </c>
      <c r="B165" s="28" t="s">
        <v>26</v>
      </c>
      <c r="C165" s="28" t="s">
        <v>27</v>
      </c>
      <c r="D165" s="29"/>
      <c r="E165" s="1" t="s">
        <v>61</v>
      </c>
      <c r="F165" s="1" t="s">
        <v>30</v>
      </c>
      <c r="G165" s="1" t="s">
        <v>31</v>
      </c>
      <c r="H165" s="1" t="s">
        <v>32</v>
      </c>
      <c r="I165" s="1" t="s">
        <v>481</v>
      </c>
      <c r="J165" s="1">
        <v>18</v>
      </c>
      <c r="K165" s="1">
        <v>7</v>
      </c>
      <c r="L165" s="28">
        <v>2018</v>
      </c>
      <c r="M165" s="3">
        <f t="shared" si="2"/>
        <v>43299</v>
      </c>
      <c r="N165" s="32" t="s">
        <v>482</v>
      </c>
      <c r="O165" s="32" t="s">
        <v>483</v>
      </c>
      <c r="P165" s="32">
        <v>19</v>
      </c>
      <c r="Q165" s="30" t="s">
        <v>137</v>
      </c>
      <c r="R165" s="32" t="s">
        <v>129</v>
      </c>
      <c r="S165" s="32">
        <v>0</v>
      </c>
      <c r="T165" s="32" t="s">
        <v>130</v>
      </c>
      <c r="U165" s="33"/>
      <c r="V165" s="32" t="s">
        <v>131</v>
      </c>
      <c r="W165" s="34" t="s">
        <v>132</v>
      </c>
      <c r="X165" s="32" t="s">
        <v>133</v>
      </c>
      <c r="Y165" s="32">
        <v>3</v>
      </c>
    </row>
    <row r="166" spans="1:25" ht="22.15" customHeight="1">
      <c r="A166" s="1" t="s">
        <v>480</v>
      </c>
      <c r="B166" s="28" t="s">
        <v>26</v>
      </c>
      <c r="C166" s="28" t="s">
        <v>27</v>
      </c>
      <c r="D166" s="29"/>
      <c r="E166" s="1" t="s">
        <v>61</v>
      </c>
      <c r="F166" s="1" t="s">
        <v>30</v>
      </c>
      <c r="G166" s="1" t="s">
        <v>31</v>
      </c>
      <c r="H166" s="1" t="s">
        <v>32</v>
      </c>
      <c r="I166" s="1" t="s">
        <v>481</v>
      </c>
      <c r="J166" s="1">
        <v>18</v>
      </c>
      <c r="K166" s="1">
        <v>7</v>
      </c>
      <c r="L166" s="28">
        <v>2018</v>
      </c>
      <c r="M166" s="3">
        <f t="shared" si="2"/>
        <v>43299</v>
      </c>
      <c r="N166" s="32" t="s">
        <v>484</v>
      </c>
      <c r="O166" s="32" t="s">
        <v>485</v>
      </c>
      <c r="P166" s="32">
        <v>19</v>
      </c>
      <c r="Q166" s="58">
        <v>8030498830</v>
      </c>
      <c r="R166" s="32" t="s">
        <v>298</v>
      </c>
      <c r="S166" s="32">
        <v>2</v>
      </c>
      <c r="T166" s="32" t="s">
        <v>216</v>
      </c>
      <c r="U166" s="33"/>
      <c r="V166" s="32" t="s">
        <v>131</v>
      </c>
      <c r="W166" s="34" t="s">
        <v>132</v>
      </c>
      <c r="X166" s="32" t="s">
        <v>218</v>
      </c>
      <c r="Y166" s="33">
        <v>6</v>
      </c>
    </row>
    <row r="167" spans="1:25" ht="22.15" customHeight="1">
      <c r="A167" s="1" t="s">
        <v>480</v>
      </c>
      <c r="B167" s="28" t="s">
        <v>26</v>
      </c>
      <c r="C167" s="28" t="s">
        <v>27</v>
      </c>
      <c r="D167" s="29"/>
      <c r="E167" s="1" t="s">
        <v>61</v>
      </c>
      <c r="F167" s="1" t="s">
        <v>30</v>
      </c>
      <c r="G167" s="1" t="s">
        <v>31</v>
      </c>
      <c r="H167" s="1" t="s">
        <v>32</v>
      </c>
      <c r="I167" s="1" t="s">
        <v>481</v>
      </c>
      <c r="J167" s="1">
        <v>18</v>
      </c>
      <c r="K167" s="1">
        <v>7</v>
      </c>
      <c r="L167" s="28">
        <v>2018</v>
      </c>
      <c r="M167" s="3">
        <f t="shared" si="2"/>
        <v>43299</v>
      </c>
      <c r="N167" s="32" t="s">
        <v>486</v>
      </c>
      <c r="O167" s="32" t="s">
        <v>487</v>
      </c>
      <c r="P167" s="32">
        <v>15</v>
      </c>
      <c r="Q167" s="30" t="s">
        <v>137</v>
      </c>
      <c r="R167" s="32" t="s">
        <v>129</v>
      </c>
      <c r="S167" s="32">
        <v>0</v>
      </c>
      <c r="T167" s="32" t="s">
        <v>167</v>
      </c>
      <c r="U167" s="33"/>
      <c r="V167" s="32" t="s">
        <v>131</v>
      </c>
      <c r="W167" s="34" t="s">
        <v>132</v>
      </c>
      <c r="X167" s="32" t="s">
        <v>133</v>
      </c>
      <c r="Y167" s="32">
        <v>1</v>
      </c>
    </row>
    <row r="168" spans="1:25" ht="22.15" customHeight="1">
      <c r="A168" s="1" t="s">
        <v>480</v>
      </c>
      <c r="B168" s="28" t="s">
        <v>26</v>
      </c>
      <c r="C168" s="28" t="s">
        <v>27</v>
      </c>
      <c r="D168" s="29"/>
      <c r="E168" s="1" t="s">
        <v>61</v>
      </c>
      <c r="F168" s="1" t="s">
        <v>30</v>
      </c>
      <c r="G168" s="1" t="s">
        <v>31</v>
      </c>
      <c r="H168" s="1" t="s">
        <v>32</v>
      </c>
      <c r="I168" s="1" t="s">
        <v>488</v>
      </c>
      <c r="J168" s="1">
        <v>19</v>
      </c>
      <c r="K168" s="1">
        <v>7</v>
      </c>
      <c r="L168" s="28">
        <v>2018</v>
      </c>
      <c r="M168" s="3">
        <f t="shared" si="2"/>
        <v>43300</v>
      </c>
      <c r="N168" s="32" t="s">
        <v>489</v>
      </c>
      <c r="O168" s="32" t="s">
        <v>490</v>
      </c>
      <c r="P168" s="32">
        <v>19</v>
      </c>
      <c r="Q168" s="58">
        <v>8019372025</v>
      </c>
      <c r="R168" s="32" t="s">
        <v>129</v>
      </c>
      <c r="S168" s="32">
        <v>0</v>
      </c>
      <c r="T168" s="32" t="s">
        <v>130</v>
      </c>
      <c r="U168" s="33"/>
      <c r="V168" s="32" t="s">
        <v>131</v>
      </c>
      <c r="W168" s="34" t="s">
        <v>183</v>
      </c>
      <c r="X168" s="32" t="s">
        <v>218</v>
      </c>
      <c r="Y168" s="33">
        <v>6</v>
      </c>
    </row>
    <row r="169" spans="1:25" ht="22.15" customHeight="1">
      <c r="A169" s="1" t="s">
        <v>480</v>
      </c>
      <c r="B169" s="28" t="s">
        <v>26</v>
      </c>
      <c r="C169" s="28" t="s">
        <v>27</v>
      </c>
      <c r="D169" s="29"/>
      <c r="E169" s="1" t="s">
        <v>61</v>
      </c>
      <c r="F169" s="1" t="s">
        <v>30</v>
      </c>
      <c r="G169" s="1" t="s">
        <v>31</v>
      </c>
      <c r="H169" s="1" t="s">
        <v>32</v>
      </c>
      <c r="I169" s="1" t="s">
        <v>488</v>
      </c>
      <c r="J169" s="1">
        <v>19</v>
      </c>
      <c r="K169" s="1">
        <v>7</v>
      </c>
      <c r="L169" s="28">
        <v>2018</v>
      </c>
      <c r="M169" s="3">
        <f t="shared" si="2"/>
        <v>43300</v>
      </c>
      <c r="N169" s="32" t="s">
        <v>491</v>
      </c>
      <c r="O169" s="32" t="s">
        <v>492</v>
      </c>
      <c r="P169" s="32">
        <v>18</v>
      </c>
      <c r="Q169" s="30" t="s">
        <v>137</v>
      </c>
      <c r="R169" s="32" t="s">
        <v>129</v>
      </c>
      <c r="S169" s="32">
        <v>0</v>
      </c>
      <c r="T169" s="32" t="s">
        <v>130</v>
      </c>
      <c r="U169" s="33"/>
      <c r="V169" s="32" t="s">
        <v>131</v>
      </c>
      <c r="W169" s="34" t="s">
        <v>183</v>
      </c>
      <c r="X169" s="32" t="s">
        <v>133</v>
      </c>
      <c r="Y169" s="33"/>
    </row>
    <row r="170" spans="1:25" ht="22.15" customHeight="1">
      <c r="A170" s="1" t="s">
        <v>480</v>
      </c>
      <c r="B170" s="28" t="s">
        <v>26</v>
      </c>
      <c r="C170" s="28" t="s">
        <v>27</v>
      </c>
      <c r="D170" s="29"/>
      <c r="E170" s="1" t="s">
        <v>61</v>
      </c>
      <c r="F170" s="1" t="s">
        <v>30</v>
      </c>
      <c r="G170" s="1" t="s">
        <v>31</v>
      </c>
      <c r="H170" s="1" t="s">
        <v>32</v>
      </c>
      <c r="I170" s="1" t="s">
        <v>488</v>
      </c>
      <c r="J170" s="1">
        <v>19</v>
      </c>
      <c r="K170" s="1">
        <v>7</v>
      </c>
      <c r="L170" s="28">
        <v>2018</v>
      </c>
      <c r="M170" s="3">
        <f t="shared" si="2"/>
        <v>43300</v>
      </c>
      <c r="N170" s="32" t="s">
        <v>493</v>
      </c>
      <c r="O170" s="32" t="s">
        <v>494</v>
      </c>
      <c r="P170" s="32">
        <v>18</v>
      </c>
      <c r="Q170" s="58">
        <v>8135749970</v>
      </c>
      <c r="R170" s="32" t="s">
        <v>129</v>
      </c>
      <c r="S170" s="32">
        <v>0</v>
      </c>
      <c r="T170" s="32" t="s">
        <v>130</v>
      </c>
      <c r="U170" s="33"/>
      <c r="V170" s="32" t="s">
        <v>131</v>
      </c>
      <c r="W170" s="34" t="s">
        <v>183</v>
      </c>
      <c r="X170" s="32" t="s">
        <v>133</v>
      </c>
      <c r="Y170" s="32"/>
    </row>
    <row r="171" spans="1:25" ht="22.15" customHeight="1">
      <c r="A171" s="1" t="s">
        <v>480</v>
      </c>
      <c r="B171" s="28" t="s">
        <v>26</v>
      </c>
      <c r="C171" s="28" t="s">
        <v>27</v>
      </c>
      <c r="D171" s="29"/>
      <c r="E171" s="1" t="s">
        <v>61</v>
      </c>
      <c r="F171" s="1" t="s">
        <v>30</v>
      </c>
      <c r="G171" s="1" t="s">
        <v>31</v>
      </c>
      <c r="H171" s="1" t="s">
        <v>32</v>
      </c>
      <c r="I171" s="1" t="s">
        <v>495</v>
      </c>
      <c r="J171" s="1">
        <v>20</v>
      </c>
      <c r="K171" s="1">
        <v>7</v>
      </c>
      <c r="L171" s="28">
        <v>2018</v>
      </c>
      <c r="M171" s="3">
        <f>DATE(L171,K171,J171)</f>
        <v>43301</v>
      </c>
      <c r="N171" s="32" t="s">
        <v>496</v>
      </c>
      <c r="O171" s="32" t="s">
        <v>497</v>
      </c>
      <c r="P171" s="32">
        <v>15</v>
      </c>
      <c r="Q171" s="58">
        <v>8140740892</v>
      </c>
      <c r="R171" s="32" t="s">
        <v>129</v>
      </c>
      <c r="S171" s="32">
        <v>0</v>
      </c>
      <c r="T171" s="32" t="s">
        <v>130</v>
      </c>
      <c r="U171" s="33"/>
      <c r="V171" s="32" t="s">
        <v>131</v>
      </c>
      <c r="W171" s="34" t="s">
        <v>183</v>
      </c>
      <c r="X171" s="32" t="s">
        <v>160</v>
      </c>
      <c r="Y171" s="33"/>
    </row>
    <row r="172" spans="1:25" ht="22.15" customHeight="1">
      <c r="A172" s="1" t="s">
        <v>480</v>
      </c>
      <c r="B172" s="28" t="s">
        <v>26</v>
      </c>
      <c r="C172" s="28" t="s">
        <v>27</v>
      </c>
      <c r="D172" s="29"/>
      <c r="E172" s="1" t="s">
        <v>61</v>
      </c>
      <c r="F172" s="1" t="s">
        <v>30</v>
      </c>
      <c r="G172" s="1" t="s">
        <v>31</v>
      </c>
      <c r="H172" s="1" t="s">
        <v>32</v>
      </c>
      <c r="I172" s="1" t="s">
        <v>495</v>
      </c>
      <c r="J172" s="1">
        <v>20</v>
      </c>
      <c r="K172" s="1">
        <v>7</v>
      </c>
      <c r="L172" s="28">
        <v>2018</v>
      </c>
      <c r="M172" s="3">
        <f t="shared" si="2"/>
        <v>43301</v>
      </c>
      <c r="N172" s="32" t="s">
        <v>498</v>
      </c>
      <c r="O172" s="32" t="s">
        <v>499</v>
      </c>
      <c r="P172" s="32">
        <v>17</v>
      </c>
      <c r="Q172" s="58">
        <v>8060067614</v>
      </c>
      <c r="R172" s="32" t="s">
        <v>129</v>
      </c>
      <c r="S172" s="32">
        <v>0</v>
      </c>
      <c r="T172" s="32" t="s">
        <v>130</v>
      </c>
      <c r="U172" s="33"/>
      <c r="V172" s="32" t="s">
        <v>131</v>
      </c>
      <c r="W172" s="34" t="s">
        <v>183</v>
      </c>
      <c r="X172" s="32" t="s">
        <v>133</v>
      </c>
      <c r="Y172" s="33"/>
    </row>
    <row r="173" spans="1:25" ht="22.15" customHeight="1">
      <c r="A173" s="1" t="s">
        <v>480</v>
      </c>
      <c r="B173" s="28" t="s">
        <v>26</v>
      </c>
      <c r="C173" s="28" t="s">
        <v>27</v>
      </c>
      <c r="D173" s="29"/>
      <c r="E173" s="1" t="s">
        <v>61</v>
      </c>
      <c r="F173" s="1" t="s">
        <v>30</v>
      </c>
      <c r="G173" s="1" t="s">
        <v>31</v>
      </c>
      <c r="H173" s="1" t="s">
        <v>32</v>
      </c>
      <c r="I173" s="1" t="s">
        <v>495</v>
      </c>
      <c r="J173" s="1">
        <v>20</v>
      </c>
      <c r="K173" s="1">
        <v>7</v>
      </c>
      <c r="L173" s="28">
        <v>2018</v>
      </c>
      <c r="M173" s="3">
        <f t="shared" si="2"/>
        <v>43301</v>
      </c>
      <c r="N173" s="32" t="s">
        <v>500</v>
      </c>
      <c r="O173" s="32" t="s">
        <v>501</v>
      </c>
      <c r="P173" s="32">
        <v>17</v>
      </c>
      <c r="Q173" s="58">
        <v>9064513108</v>
      </c>
      <c r="R173" s="32" t="s">
        <v>129</v>
      </c>
      <c r="S173" s="32">
        <v>0</v>
      </c>
      <c r="T173" s="32" t="s">
        <v>130</v>
      </c>
      <c r="U173" s="33"/>
      <c r="V173" s="32" t="s">
        <v>131</v>
      </c>
      <c r="W173" s="34" t="s">
        <v>183</v>
      </c>
      <c r="X173" s="32" t="s">
        <v>133</v>
      </c>
      <c r="Y173" s="33"/>
    </row>
    <row r="174" spans="1:25" ht="22.15" customHeight="1">
      <c r="A174" s="1" t="s">
        <v>480</v>
      </c>
      <c r="B174" s="28" t="s">
        <v>26</v>
      </c>
      <c r="C174" s="28" t="s">
        <v>27</v>
      </c>
      <c r="D174" s="29"/>
      <c r="E174" s="1" t="s">
        <v>61</v>
      </c>
      <c r="F174" s="1" t="s">
        <v>30</v>
      </c>
      <c r="G174" s="1" t="s">
        <v>31</v>
      </c>
      <c r="H174" s="1" t="s">
        <v>32</v>
      </c>
      <c r="I174" s="1" t="s">
        <v>495</v>
      </c>
      <c r="J174" s="1">
        <v>20</v>
      </c>
      <c r="K174" s="1">
        <v>7</v>
      </c>
      <c r="L174" s="28">
        <v>2018</v>
      </c>
      <c r="M174" s="3">
        <f t="shared" si="2"/>
        <v>43301</v>
      </c>
      <c r="N174" s="32" t="s">
        <v>502</v>
      </c>
      <c r="O174" s="32" t="s">
        <v>503</v>
      </c>
      <c r="P174" s="32">
        <v>17</v>
      </c>
      <c r="Q174" s="58">
        <v>9036211864</v>
      </c>
      <c r="R174" s="32" t="s">
        <v>129</v>
      </c>
      <c r="S174" s="32">
        <v>0</v>
      </c>
      <c r="T174" s="32" t="s">
        <v>167</v>
      </c>
      <c r="U174" s="33"/>
      <c r="V174" s="32" t="s">
        <v>131</v>
      </c>
      <c r="W174" s="34" t="s">
        <v>132</v>
      </c>
      <c r="X174" s="32" t="s">
        <v>133</v>
      </c>
      <c r="Y174" s="33"/>
    </row>
    <row r="175" spans="1:25" ht="22.15" customHeight="1">
      <c r="A175" s="1" t="s">
        <v>480</v>
      </c>
      <c r="B175" s="28" t="s">
        <v>26</v>
      </c>
      <c r="C175" s="28" t="s">
        <v>27</v>
      </c>
      <c r="D175" s="29"/>
      <c r="E175" s="1" t="s">
        <v>61</v>
      </c>
      <c r="F175" s="1" t="s">
        <v>30</v>
      </c>
      <c r="G175" s="1" t="s">
        <v>31</v>
      </c>
      <c r="H175" s="1" t="s">
        <v>32</v>
      </c>
      <c r="I175" s="1" t="s">
        <v>67</v>
      </c>
      <c r="J175" s="1">
        <v>21</v>
      </c>
      <c r="K175" s="1">
        <v>7</v>
      </c>
      <c r="L175" s="28">
        <v>2018</v>
      </c>
      <c r="M175" s="3">
        <f t="shared" si="2"/>
        <v>43302</v>
      </c>
      <c r="N175" s="32" t="s">
        <v>504</v>
      </c>
      <c r="O175" s="32" t="s">
        <v>505</v>
      </c>
      <c r="P175" s="32">
        <v>15</v>
      </c>
      <c r="Q175" s="58">
        <v>8075652514</v>
      </c>
      <c r="R175" s="32" t="s">
        <v>129</v>
      </c>
      <c r="S175" s="32">
        <v>0</v>
      </c>
      <c r="T175" s="32" t="s">
        <v>130</v>
      </c>
      <c r="U175" s="33"/>
      <c r="V175" s="32" t="s">
        <v>159</v>
      </c>
      <c r="W175" s="34" t="s">
        <v>183</v>
      </c>
      <c r="X175" s="32" t="s">
        <v>160</v>
      </c>
      <c r="Y175" s="33"/>
    </row>
    <row r="176" spans="1:25" ht="22.15" customHeight="1">
      <c r="A176" s="1" t="s">
        <v>480</v>
      </c>
      <c r="B176" s="28" t="s">
        <v>26</v>
      </c>
      <c r="C176" s="28" t="s">
        <v>27</v>
      </c>
      <c r="D176" s="29"/>
      <c r="E176" s="1" t="s">
        <v>61</v>
      </c>
      <c r="F176" s="1" t="s">
        <v>30</v>
      </c>
      <c r="G176" s="1" t="s">
        <v>31</v>
      </c>
      <c r="H176" s="1" t="s">
        <v>32</v>
      </c>
      <c r="I176" s="1" t="s">
        <v>67</v>
      </c>
      <c r="J176" s="1">
        <v>21</v>
      </c>
      <c r="K176" s="1">
        <v>7</v>
      </c>
      <c r="L176" s="28">
        <v>2018</v>
      </c>
      <c r="M176" s="3">
        <f t="shared" si="2"/>
        <v>43302</v>
      </c>
      <c r="N176" s="32" t="s">
        <v>506</v>
      </c>
      <c r="O176" s="32" t="s">
        <v>507</v>
      </c>
      <c r="P176" s="32">
        <v>16</v>
      </c>
      <c r="Q176" s="58">
        <v>8096263399</v>
      </c>
      <c r="R176" s="32" t="s">
        <v>129</v>
      </c>
      <c r="S176" s="32">
        <v>0</v>
      </c>
      <c r="T176" s="32" t="s">
        <v>167</v>
      </c>
      <c r="U176" s="33"/>
      <c r="V176" s="32" t="s">
        <v>159</v>
      </c>
      <c r="W176" s="34" t="s">
        <v>132</v>
      </c>
      <c r="X176" s="32" t="s">
        <v>133</v>
      </c>
      <c r="Y176" s="33"/>
    </row>
    <row r="177" spans="1:25" ht="22.15" customHeight="1">
      <c r="A177" s="1" t="s">
        <v>480</v>
      </c>
      <c r="B177" s="28" t="s">
        <v>26</v>
      </c>
      <c r="C177" s="28" t="s">
        <v>27</v>
      </c>
      <c r="D177" s="29"/>
      <c r="E177" s="1" t="s">
        <v>61</v>
      </c>
      <c r="F177" s="1" t="s">
        <v>30</v>
      </c>
      <c r="G177" s="1" t="s">
        <v>31</v>
      </c>
      <c r="H177" s="1" t="s">
        <v>32</v>
      </c>
      <c r="I177" s="1" t="s">
        <v>67</v>
      </c>
      <c r="J177" s="1">
        <v>21</v>
      </c>
      <c r="K177" s="1">
        <v>7</v>
      </c>
      <c r="L177" s="28">
        <v>2018</v>
      </c>
      <c r="M177" s="3">
        <f t="shared" si="2"/>
        <v>43302</v>
      </c>
      <c r="N177" s="32" t="s">
        <v>508</v>
      </c>
      <c r="O177" s="32" t="s">
        <v>509</v>
      </c>
      <c r="P177" s="32">
        <v>16</v>
      </c>
      <c r="Q177" s="58">
        <v>8089931519</v>
      </c>
      <c r="R177" s="32" t="s">
        <v>129</v>
      </c>
      <c r="S177" s="32">
        <v>0</v>
      </c>
      <c r="T177" s="32" t="s">
        <v>167</v>
      </c>
      <c r="U177" s="33"/>
      <c r="V177" s="32" t="s">
        <v>159</v>
      </c>
      <c r="W177" s="34" t="s">
        <v>132</v>
      </c>
      <c r="X177" s="32" t="s">
        <v>133</v>
      </c>
      <c r="Y177" s="33"/>
    </row>
    <row r="178" spans="1:25" ht="22.15" customHeight="1">
      <c r="A178" s="1" t="s">
        <v>480</v>
      </c>
      <c r="B178" s="28" t="s">
        <v>26</v>
      </c>
      <c r="C178" s="28" t="s">
        <v>27</v>
      </c>
      <c r="D178" s="29"/>
      <c r="E178" s="1" t="s">
        <v>61</v>
      </c>
      <c r="F178" s="1" t="s">
        <v>30</v>
      </c>
      <c r="G178" s="1" t="s">
        <v>31</v>
      </c>
      <c r="H178" s="1" t="s">
        <v>32</v>
      </c>
      <c r="I178" s="1" t="s">
        <v>67</v>
      </c>
      <c r="J178" s="1">
        <v>21</v>
      </c>
      <c r="K178" s="1">
        <v>7</v>
      </c>
      <c r="L178" s="28">
        <v>2018</v>
      </c>
      <c r="M178" s="3">
        <f t="shared" ref="M178:M241" si="3">DATE(L178,K178,J178)</f>
        <v>43302</v>
      </c>
      <c r="N178" s="32" t="s">
        <v>510</v>
      </c>
      <c r="O178" s="32" t="s">
        <v>511</v>
      </c>
      <c r="P178" s="32">
        <v>16</v>
      </c>
      <c r="Q178" s="58">
        <v>9022706842</v>
      </c>
      <c r="R178" s="32" t="s">
        <v>129</v>
      </c>
      <c r="S178" s="32">
        <v>0</v>
      </c>
      <c r="T178" s="32" t="s">
        <v>216</v>
      </c>
      <c r="U178" s="33" t="s">
        <v>472</v>
      </c>
      <c r="V178" s="32" t="s">
        <v>159</v>
      </c>
      <c r="W178" s="34" t="s">
        <v>132</v>
      </c>
      <c r="X178" s="32" t="s">
        <v>160</v>
      </c>
      <c r="Y178" s="33"/>
    </row>
    <row r="179" spans="1:25" ht="22.15" customHeight="1">
      <c r="A179" s="1" t="s">
        <v>480</v>
      </c>
      <c r="B179" s="28" t="s">
        <v>26</v>
      </c>
      <c r="C179" s="28" t="s">
        <v>27</v>
      </c>
      <c r="D179" s="29"/>
      <c r="E179" s="1" t="s">
        <v>61</v>
      </c>
      <c r="F179" s="1" t="s">
        <v>30</v>
      </c>
      <c r="G179" s="1" t="s">
        <v>31</v>
      </c>
      <c r="H179" s="1" t="s">
        <v>32</v>
      </c>
      <c r="I179" s="1" t="s">
        <v>67</v>
      </c>
      <c r="J179" s="1">
        <v>21</v>
      </c>
      <c r="K179" s="1">
        <v>7</v>
      </c>
      <c r="L179" s="28">
        <v>2018</v>
      </c>
      <c r="M179" s="3">
        <f t="shared" si="3"/>
        <v>43302</v>
      </c>
      <c r="N179" s="32" t="s">
        <v>512</v>
      </c>
      <c r="O179" s="32" t="s">
        <v>513</v>
      </c>
      <c r="P179" s="32">
        <v>15</v>
      </c>
      <c r="Q179" s="58">
        <v>8123415139</v>
      </c>
      <c r="R179" s="32" t="s">
        <v>129</v>
      </c>
      <c r="S179" s="32">
        <v>0</v>
      </c>
      <c r="T179" s="32" t="s">
        <v>130</v>
      </c>
      <c r="U179" s="33"/>
      <c r="V179" s="32" t="s">
        <v>159</v>
      </c>
      <c r="W179" s="34" t="s">
        <v>183</v>
      </c>
      <c r="X179" s="32" t="s">
        <v>133</v>
      </c>
      <c r="Y179" s="33"/>
    </row>
    <row r="180" spans="1:25" ht="22.15" customHeight="1">
      <c r="A180" s="1" t="s">
        <v>480</v>
      </c>
      <c r="B180" s="28" t="s">
        <v>26</v>
      </c>
      <c r="C180" s="28" t="s">
        <v>27</v>
      </c>
      <c r="D180" s="29"/>
      <c r="E180" s="1" t="s">
        <v>61</v>
      </c>
      <c r="F180" s="1" t="s">
        <v>30</v>
      </c>
      <c r="G180" s="1" t="s">
        <v>31</v>
      </c>
      <c r="H180" s="1" t="s">
        <v>32</v>
      </c>
      <c r="I180" s="1" t="s">
        <v>67</v>
      </c>
      <c r="J180" s="1">
        <v>21</v>
      </c>
      <c r="K180" s="1">
        <v>7</v>
      </c>
      <c r="L180" s="28">
        <v>2018</v>
      </c>
      <c r="M180" s="3">
        <f t="shared" si="3"/>
        <v>43302</v>
      </c>
      <c r="N180" s="32" t="s">
        <v>514</v>
      </c>
      <c r="O180" s="32" t="s">
        <v>515</v>
      </c>
      <c r="P180" s="32">
        <v>15</v>
      </c>
      <c r="Q180" s="58">
        <v>7085805003</v>
      </c>
      <c r="R180" s="32" t="s">
        <v>129</v>
      </c>
      <c r="S180" s="32">
        <v>0</v>
      </c>
      <c r="T180" s="32" t="s">
        <v>130</v>
      </c>
      <c r="U180" s="33"/>
      <c r="V180" s="32" t="s">
        <v>159</v>
      </c>
      <c r="W180" s="34" t="s">
        <v>183</v>
      </c>
      <c r="X180" s="32" t="s">
        <v>133</v>
      </c>
      <c r="Y180" s="33"/>
    </row>
    <row r="181" spans="1:25" ht="22.15" customHeight="1">
      <c r="A181" s="1" t="s">
        <v>480</v>
      </c>
      <c r="B181" s="28" t="s">
        <v>26</v>
      </c>
      <c r="C181" s="28" t="s">
        <v>27</v>
      </c>
      <c r="D181" s="29"/>
      <c r="E181" s="1" t="s">
        <v>61</v>
      </c>
      <c r="F181" s="1" t="s">
        <v>30</v>
      </c>
      <c r="G181" s="1" t="s">
        <v>31</v>
      </c>
      <c r="H181" s="1" t="s">
        <v>32</v>
      </c>
      <c r="I181" s="1" t="s">
        <v>67</v>
      </c>
      <c r="J181" s="1">
        <v>21</v>
      </c>
      <c r="K181" s="1">
        <v>7</v>
      </c>
      <c r="L181" s="28">
        <v>2018</v>
      </c>
      <c r="M181" s="3">
        <f t="shared" si="3"/>
        <v>43302</v>
      </c>
      <c r="N181" s="32" t="s">
        <v>516</v>
      </c>
      <c r="O181" s="32" t="s">
        <v>517</v>
      </c>
      <c r="P181" s="32">
        <v>16</v>
      </c>
      <c r="Q181" s="58">
        <v>9023780659</v>
      </c>
      <c r="R181" s="32" t="s">
        <v>129</v>
      </c>
      <c r="S181" s="32">
        <v>0</v>
      </c>
      <c r="T181" s="32" t="s">
        <v>130</v>
      </c>
      <c r="U181" s="33"/>
      <c r="V181" s="32" t="s">
        <v>159</v>
      </c>
      <c r="W181" s="34" t="s">
        <v>132</v>
      </c>
      <c r="X181" s="32" t="s">
        <v>160</v>
      </c>
      <c r="Y181" s="32"/>
    </row>
    <row r="182" spans="1:25" ht="22.15" customHeight="1">
      <c r="A182" s="1" t="s">
        <v>480</v>
      </c>
      <c r="B182" s="28" t="s">
        <v>26</v>
      </c>
      <c r="C182" s="28" t="s">
        <v>27</v>
      </c>
      <c r="D182" s="29"/>
      <c r="E182" s="1" t="s">
        <v>61</v>
      </c>
      <c r="F182" s="1" t="s">
        <v>30</v>
      </c>
      <c r="G182" s="1" t="s">
        <v>31</v>
      </c>
      <c r="H182" s="1" t="s">
        <v>32</v>
      </c>
      <c r="I182" s="1" t="s">
        <v>67</v>
      </c>
      <c r="J182" s="1">
        <v>21</v>
      </c>
      <c r="K182" s="1">
        <v>7</v>
      </c>
      <c r="L182" s="28">
        <v>2018</v>
      </c>
      <c r="M182" s="3">
        <f t="shared" si="3"/>
        <v>43302</v>
      </c>
      <c r="N182" s="32" t="s">
        <v>518</v>
      </c>
      <c r="O182" s="32" t="s">
        <v>519</v>
      </c>
      <c r="P182" s="32">
        <v>18</v>
      </c>
      <c r="Q182" s="58">
        <v>8101570918</v>
      </c>
      <c r="R182" s="32" t="s">
        <v>129</v>
      </c>
      <c r="S182" s="32">
        <v>0</v>
      </c>
      <c r="T182" s="32" t="s">
        <v>130</v>
      </c>
      <c r="U182" s="33"/>
      <c r="V182" s="32" t="s">
        <v>159</v>
      </c>
      <c r="W182" s="34" t="s">
        <v>183</v>
      </c>
      <c r="X182" s="32" t="s">
        <v>133</v>
      </c>
      <c r="Y182" s="32"/>
    </row>
    <row r="183" spans="1:25" ht="22.15" customHeight="1">
      <c r="A183" s="1" t="s">
        <v>480</v>
      </c>
      <c r="B183" s="28" t="s">
        <v>26</v>
      </c>
      <c r="C183" s="28" t="s">
        <v>27</v>
      </c>
      <c r="D183" s="29"/>
      <c r="E183" s="1" t="s">
        <v>61</v>
      </c>
      <c r="F183" s="1" t="s">
        <v>30</v>
      </c>
      <c r="G183" s="1" t="s">
        <v>31</v>
      </c>
      <c r="H183" s="1" t="s">
        <v>32</v>
      </c>
      <c r="I183" s="1" t="s">
        <v>67</v>
      </c>
      <c r="J183" s="1">
        <v>21</v>
      </c>
      <c r="K183" s="1">
        <v>7</v>
      </c>
      <c r="L183" s="28">
        <v>2018</v>
      </c>
      <c r="M183" s="3">
        <f t="shared" si="3"/>
        <v>43302</v>
      </c>
      <c r="N183" s="32" t="s">
        <v>520</v>
      </c>
      <c r="O183" s="32" t="s">
        <v>521</v>
      </c>
      <c r="P183" s="32">
        <v>18</v>
      </c>
      <c r="Q183" s="58">
        <v>8101595881</v>
      </c>
      <c r="R183" s="32" t="s">
        <v>129</v>
      </c>
      <c r="S183" s="32">
        <v>0</v>
      </c>
      <c r="T183" s="32" t="s">
        <v>167</v>
      </c>
      <c r="U183" s="33"/>
      <c r="V183" s="32" t="s">
        <v>159</v>
      </c>
      <c r="W183" s="34" t="s">
        <v>132</v>
      </c>
      <c r="X183" s="32" t="s">
        <v>133</v>
      </c>
      <c r="Y183" s="32"/>
    </row>
    <row r="184" spans="1:25" ht="22.15" customHeight="1">
      <c r="A184" s="1" t="s">
        <v>480</v>
      </c>
      <c r="B184" s="28" t="s">
        <v>26</v>
      </c>
      <c r="C184" s="28" t="s">
        <v>27</v>
      </c>
      <c r="D184" s="29"/>
      <c r="E184" s="1" t="s">
        <v>61</v>
      </c>
      <c r="F184" s="1" t="s">
        <v>30</v>
      </c>
      <c r="G184" s="1" t="s">
        <v>31</v>
      </c>
      <c r="H184" s="1" t="s">
        <v>32</v>
      </c>
      <c r="I184" s="1" t="s">
        <v>67</v>
      </c>
      <c r="J184" s="1">
        <v>21</v>
      </c>
      <c r="K184" s="1">
        <v>7</v>
      </c>
      <c r="L184" s="28">
        <v>2018</v>
      </c>
      <c r="M184" s="3">
        <f t="shared" si="3"/>
        <v>43302</v>
      </c>
      <c r="N184" s="32" t="s">
        <v>522</v>
      </c>
      <c r="O184" s="32" t="s">
        <v>523</v>
      </c>
      <c r="P184" s="32">
        <v>19</v>
      </c>
      <c r="Q184" s="30" t="s">
        <v>137</v>
      </c>
      <c r="R184" s="32" t="s">
        <v>298</v>
      </c>
      <c r="S184" s="32">
        <v>0</v>
      </c>
      <c r="T184" s="32" t="s">
        <v>130</v>
      </c>
      <c r="U184" s="33"/>
      <c r="V184" s="32" t="s">
        <v>131</v>
      </c>
      <c r="W184" s="34" t="s">
        <v>132</v>
      </c>
      <c r="X184" s="32" t="s">
        <v>218</v>
      </c>
      <c r="Y184" s="32">
        <v>6</v>
      </c>
    </row>
    <row r="185" spans="1:25" ht="22.15" customHeight="1">
      <c r="A185" s="1" t="s">
        <v>68</v>
      </c>
      <c r="B185" s="28" t="s">
        <v>26</v>
      </c>
      <c r="C185" s="28" t="s">
        <v>27</v>
      </c>
      <c r="D185" s="29"/>
      <c r="E185" s="1" t="s">
        <v>61</v>
      </c>
      <c r="F185" s="1" t="s">
        <v>30</v>
      </c>
      <c r="G185" s="1" t="s">
        <v>31</v>
      </c>
      <c r="H185" s="1" t="s">
        <v>32</v>
      </c>
      <c r="I185" s="1" t="s">
        <v>70</v>
      </c>
      <c r="J185" s="1">
        <v>23</v>
      </c>
      <c r="K185" s="1">
        <v>7</v>
      </c>
      <c r="L185" s="28">
        <v>2018</v>
      </c>
      <c r="M185" s="3">
        <f t="shared" si="3"/>
        <v>43304</v>
      </c>
      <c r="N185" s="32" t="s">
        <v>524</v>
      </c>
      <c r="O185" s="32" t="s">
        <v>525</v>
      </c>
      <c r="P185" s="32">
        <v>16</v>
      </c>
      <c r="Q185" s="30" t="s">
        <v>137</v>
      </c>
      <c r="R185" s="32" t="s">
        <v>129</v>
      </c>
      <c r="S185" s="32">
        <v>0</v>
      </c>
      <c r="T185" s="32" t="s">
        <v>130</v>
      </c>
      <c r="U185" s="33"/>
      <c r="V185" s="32" t="s">
        <v>131</v>
      </c>
      <c r="W185" s="34" t="s">
        <v>132</v>
      </c>
      <c r="X185" s="32" t="s">
        <v>133</v>
      </c>
      <c r="Y185" s="32"/>
    </row>
    <row r="186" spans="1:25" ht="22.15" customHeight="1">
      <c r="A186" s="1" t="s">
        <v>68</v>
      </c>
      <c r="B186" s="28" t="s">
        <v>26</v>
      </c>
      <c r="C186" s="28" t="s">
        <v>27</v>
      </c>
      <c r="D186" s="29"/>
      <c r="E186" s="1" t="s">
        <v>61</v>
      </c>
      <c r="F186" s="1" t="s">
        <v>30</v>
      </c>
      <c r="G186" s="1" t="s">
        <v>31</v>
      </c>
      <c r="H186" s="1" t="s">
        <v>32</v>
      </c>
      <c r="I186" s="1" t="s">
        <v>70</v>
      </c>
      <c r="J186" s="1">
        <v>23</v>
      </c>
      <c r="K186" s="1">
        <v>7</v>
      </c>
      <c r="L186" s="28">
        <v>2018</v>
      </c>
      <c r="M186" s="3">
        <f t="shared" si="3"/>
        <v>43304</v>
      </c>
      <c r="N186" s="32" t="s">
        <v>526</v>
      </c>
      <c r="O186" s="32" t="s">
        <v>527</v>
      </c>
      <c r="P186" s="32">
        <v>19</v>
      </c>
      <c r="Q186" s="58">
        <v>7010583871</v>
      </c>
      <c r="R186" s="32" t="s">
        <v>129</v>
      </c>
      <c r="S186" s="32">
        <v>0</v>
      </c>
      <c r="T186" s="32" t="s">
        <v>167</v>
      </c>
      <c r="U186" s="33"/>
      <c r="V186" s="32" t="s">
        <v>131</v>
      </c>
      <c r="W186" s="34" t="s">
        <v>132</v>
      </c>
      <c r="X186" s="32" t="s">
        <v>133</v>
      </c>
      <c r="Y186" s="32"/>
    </row>
    <row r="187" spans="1:25" ht="22.15" customHeight="1">
      <c r="A187" s="1" t="s">
        <v>68</v>
      </c>
      <c r="B187" s="28" t="s">
        <v>26</v>
      </c>
      <c r="C187" s="28" t="s">
        <v>27</v>
      </c>
      <c r="D187" s="29"/>
      <c r="E187" s="1" t="s">
        <v>61</v>
      </c>
      <c r="F187" s="1" t="s">
        <v>30</v>
      </c>
      <c r="G187" s="1" t="s">
        <v>31</v>
      </c>
      <c r="H187" s="1" t="s">
        <v>32</v>
      </c>
      <c r="I187" s="1" t="s">
        <v>70</v>
      </c>
      <c r="J187" s="1">
        <v>23</v>
      </c>
      <c r="K187" s="1">
        <v>7</v>
      </c>
      <c r="L187" s="28">
        <v>2018</v>
      </c>
      <c r="M187" s="3">
        <f t="shared" si="3"/>
        <v>43304</v>
      </c>
      <c r="N187" s="32" t="s">
        <v>528</v>
      </c>
      <c r="O187" s="32" t="s">
        <v>529</v>
      </c>
      <c r="P187" s="32">
        <v>15</v>
      </c>
      <c r="Q187" s="30" t="s">
        <v>137</v>
      </c>
      <c r="R187" s="32" t="s">
        <v>129</v>
      </c>
      <c r="S187" s="32">
        <v>0</v>
      </c>
      <c r="T187" s="32" t="s">
        <v>167</v>
      </c>
      <c r="U187" s="33"/>
      <c r="V187" s="32" t="s">
        <v>131</v>
      </c>
      <c r="W187" s="34" t="s">
        <v>132</v>
      </c>
      <c r="X187" s="32" t="s">
        <v>160</v>
      </c>
      <c r="Y187" s="32"/>
    </row>
    <row r="188" spans="1:25" ht="22.15" customHeight="1">
      <c r="A188" s="1" t="s">
        <v>68</v>
      </c>
      <c r="B188" s="28" t="s">
        <v>26</v>
      </c>
      <c r="C188" s="28" t="s">
        <v>27</v>
      </c>
      <c r="D188" s="29"/>
      <c r="E188" s="1" t="s">
        <v>61</v>
      </c>
      <c r="F188" s="1" t="s">
        <v>30</v>
      </c>
      <c r="G188" s="1" t="s">
        <v>31</v>
      </c>
      <c r="H188" s="1" t="s">
        <v>32</v>
      </c>
      <c r="I188" s="1" t="s">
        <v>530</v>
      </c>
      <c r="J188" s="1">
        <v>26</v>
      </c>
      <c r="K188" s="1">
        <v>7</v>
      </c>
      <c r="L188" s="28">
        <v>2018</v>
      </c>
      <c r="M188" s="3">
        <f t="shared" si="3"/>
        <v>43307</v>
      </c>
      <c r="N188" s="32" t="s">
        <v>531</v>
      </c>
      <c r="O188" s="32" t="s">
        <v>532</v>
      </c>
      <c r="P188" s="32">
        <v>17</v>
      </c>
      <c r="Q188" s="30" t="s">
        <v>137</v>
      </c>
      <c r="R188" s="32" t="s">
        <v>129</v>
      </c>
      <c r="S188" s="32">
        <v>0</v>
      </c>
      <c r="T188" s="32" t="s">
        <v>216</v>
      </c>
      <c r="U188" s="33"/>
      <c r="V188" s="32" t="s">
        <v>131</v>
      </c>
      <c r="W188" s="34" t="s">
        <v>132</v>
      </c>
      <c r="X188" s="32" t="s">
        <v>133</v>
      </c>
      <c r="Y188" s="32"/>
    </row>
    <row r="189" spans="1:25" ht="22.15" customHeight="1">
      <c r="A189" s="1" t="s">
        <v>68</v>
      </c>
      <c r="B189" s="28" t="s">
        <v>26</v>
      </c>
      <c r="C189" s="28" t="s">
        <v>27</v>
      </c>
      <c r="D189" s="29"/>
      <c r="E189" s="1" t="s">
        <v>61</v>
      </c>
      <c r="F189" s="1" t="s">
        <v>30</v>
      </c>
      <c r="G189" s="1" t="s">
        <v>31</v>
      </c>
      <c r="H189" s="1" t="s">
        <v>32</v>
      </c>
      <c r="I189" s="1" t="s">
        <v>530</v>
      </c>
      <c r="J189" s="1">
        <v>26</v>
      </c>
      <c r="K189" s="1">
        <v>7</v>
      </c>
      <c r="L189" s="28">
        <v>2018</v>
      </c>
      <c r="M189" s="3">
        <f t="shared" si="3"/>
        <v>43307</v>
      </c>
      <c r="N189" s="32" t="s">
        <v>533</v>
      </c>
      <c r="O189" s="32" t="s">
        <v>534</v>
      </c>
      <c r="P189" s="32">
        <v>15</v>
      </c>
      <c r="Q189" s="58">
        <v>8085381959</v>
      </c>
      <c r="R189" s="32" t="s">
        <v>129</v>
      </c>
      <c r="S189" s="32">
        <v>0</v>
      </c>
      <c r="T189" s="32" t="s">
        <v>130</v>
      </c>
      <c r="U189" s="33"/>
      <c r="V189" s="32" t="s">
        <v>131</v>
      </c>
      <c r="W189" s="34" t="s">
        <v>183</v>
      </c>
      <c r="X189" s="32" t="s">
        <v>133</v>
      </c>
      <c r="Y189" s="32"/>
    </row>
    <row r="190" spans="1:25" ht="22.15" customHeight="1">
      <c r="A190" s="1" t="s">
        <v>68</v>
      </c>
      <c r="B190" s="28" t="s">
        <v>26</v>
      </c>
      <c r="C190" s="28" t="s">
        <v>27</v>
      </c>
      <c r="D190" s="29"/>
      <c r="E190" s="1" t="s">
        <v>61</v>
      </c>
      <c r="F190" s="1" t="s">
        <v>30</v>
      </c>
      <c r="G190" s="1" t="s">
        <v>31</v>
      </c>
      <c r="H190" s="1" t="s">
        <v>32</v>
      </c>
      <c r="I190" s="1" t="s">
        <v>530</v>
      </c>
      <c r="J190" s="1">
        <v>26</v>
      </c>
      <c r="K190" s="1">
        <v>7</v>
      </c>
      <c r="L190" s="28">
        <v>2018</v>
      </c>
      <c r="M190" s="3">
        <f t="shared" si="3"/>
        <v>43307</v>
      </c>
      <c r="N190" s="32" t="s">
        <v>535</v>
      </c>
      <c r="O190" s="32" t="s">
        <v>536</v>
      </c>
      <c r="P190" s="32">
        <v>17</v>
      </c>
      <c r="Q190" s="58">
        <v>9024516716</v>
      </c>
      <c r="R190" s="32" t="s">
        <v>129</v>
      </c>
      <c r="S190" s="32">
        <v>0</v>
      </c>
      <c r="T190" s="32" t="s">
        <v>130</v>
      </c>
      <c r="U190" s="33"/>
      <c r="V190" s="32" t="s">
        <v>131</v>
      </c>
      <c r="W190" s="34" t="s">
        <v>183</v>
      </c>
      <c r="X190" s="32" t="s">
        <v>133</v>
      </c>
      <c r="Y190" s="32"/>
    </row>
    <row r="191" spans="1:25" ht="22.15" customHeight="1">
      <c r="A191" s="1" t="s">
        <v>68</v>
      </c>
      <c r="B191" s="28" t="s">
        <v>26</v>
      </c>
      <c r="C191" s="28" t="s">
        <v>27</v>
      </c>
      <c r="D191" s="29"/>
      <c r="E191" s="1" t="s">
        <v>61</v>
      </c>
      <c r="F191" s="1" t="s">
        <v>30</v>
      </c>
      <c r="G191" s="1" t="s">
        <v>31</v>
      </c>
      <c r="H191" s="1" t="s">
        <v>32</v>
      </c>
      <c r="I191" s="1" t="s">
        <v>530</v>
      </c>
      <c r="J191" s="1">
        <v>26</v>
      </c>
      <c r="K191" s="1">
        <v>7</v>
      </c>
      <c r="L191" s="28">
        <v>2018</v>
      </c>
      <c r="M191" s="3">
        <f t="shared" si="3"/>
        <v>43307</v>
      </c>
      <c r="N191" s="32" t="s">
        <v>537</v>
      </c>
      <c r="O191" s="32" t="s">
        <v>538</v>
      </c>
      <c r="P191" s="32">
        <v>15</v>
      </c>
      <c r="Q191" s="30" t="s">
        <v>137</v>
      </c>
      <c r="R191" s="32" t="s">
        <v>129</v>
      </c>
      <c r="S191" s="32">
        <v>0</v>
      </c>
      <c r="T191" s="32" t="s">
        <v>130</v>
      </c>
      <c r="U191" s="33"/>
      <c r="V191" s="32" t="s">
        <v>131</v>
      </c>
      <c r="W191" s="34" t="s">
        <v>183</v>
      </c>
      <c r="X191" s="32" t="s">
        <v>160</v>
      </c>
      <c r="Y191" s="32">
        <v>3</v>
      </c>
    </row>
    <row r="192" spans="1:25" ht="22.15" customHeight="1">
      <c r="A192" s="1" t="s">
        <v>68</v>
      </c>
      <c r="B192" s="28" t="s">
        <v>26</v>
      </c>
      <c r="C192" s="28" t="s">
        <v>27</v>
      </c>
      <c r="D192" s="29"/>
      <c r="E192" s="1" t="s">
        <v>61</v>
      </c>
      <c r="F192" s="1" t="s">
        <v>30</v>
      </c>
      <c r="G192" s="1" t="s">
        <v>31</v>
      </c>
      <c r="H192" s="1" t="s">
        <v>32</v>
      </c>
      <c r="I192" s="1" t="s">
        <v>530</v>
      </c>
      <c r="J192" s="1">
        <v>26</v>
      </c>
      <c r="K192" s="1">
        <v>7</v>
      </c>
      <c r="L192" s="28">
        <v>2018</v>
      </c>
      <c r="M192" s="3">
        <f t="shared" si="3"/>
        <v>43307</v>
      </c>
      <c r="N192" s="32" t="s">
        <v>539</v>
      </c>
      <c r="O192" s="32" t="s">
        <v>540</v>
      </c>
      <c r="P192" s="32">
        <v>17</v>
      </c>
      <c r="Q192" s="30" t="s">
        <v>137</v>
      </c>
      <c r="R192" s="32" t="s">
        <v>129</v>
      </c>
      <c r="S192" s="32">
        <v>0</v>
      </c>
      <c r="T192" s="32" t="s">
        <v>130</v>
      </c>
      <c r="U192" s="33"/>
      <c r="V192" s="32" t="s">
        <v>131</v>
      </c>
      <c r="W192" s="34" t="s">
        <v>132</v>
      </c>
      <c r="X192" s="32" t="s">
        <v>160</v>
      </c>
      <c r="Y192" s="32">
        <v>3</v>
      </c>
    </row>
    <row r="193" spans="1:25" ht="22.15" customHeight="1">
      <c r="A193" s="1" t="s">
        <v>68</v>
      </c>
      <c r="B193" s="28" t="s">
        <v>26</v>
      </c>
      <c r="C193" s="28" t="s">
        <v>27</v>
      </c>
      <c r="D193" s="29"/>
      <c r="E193" s="1" t="s">
        <v>61</v>
      </c>
      <c r="F193" s="1" t="s">
        <v>30</v>
      </c>
      <c r="G193" s="1" t="s">
        <v>31</v>
      </c>
      <c r="H193" s="1" t="s">
        <v>32</v>
      </c>
      <c r="I193" s="27" t="s">
        <v>541</v>
      </c>
      <c r="J193" s="1">
        <v>27</v>
      </c>
      <c r="K193" s="1">
        <v>7</v>
      </c>
      <c r="L193" s="28">
        <v>2018</v>
      </c>
      <c r="M193" s="3">
        <f t="shared" si="3"/>
        <v>43308</v>
      </c>
      <c r="N193" s="32" t="s">
        <v>542</v>
      </c>
      <c r="O193" s="32" t="s">
        <v>543</v>
      </c>
      <c r="P193" s="32">
        <v>18</v>
      </c>
      <c r="Q193" s="58">
        <v>8129522142</v>
      </c>
      <c r="R193" s="32" t="s">
        <v>129</v>
      </c>
      <c r="S193" s="32">
        <v>0</v>
      </c>
      <c r="T193" s="32" t="s">
        <v>130</v>
      </c>
      <c r="U193" s="33"/>
      <c r="V193" s="32" t="s">
        <v>131</v>
      </c>
      <c r="W193" s="34" t="s">
        <v>132</v>
      </c>
      <c r="X193" s="32" t="s">
        <v>160</v>
      </c>
      <c r="Y193" s="32">
        <v>3</v>
      </c>
    </row>
    <row r="194" spans="1:25" ht="22.15" customHeight="1">
      <c r="A194" s="1" t="s">
        <v>68</v>
      </c>
      <c r="B194" s="28" t="s">
        <v>26</v>
      </c>
      <c r="C194" s="28" t="s">
        <v>27</v>
      </c>
      <c r="D194" s="29"/>
      <c r="E194" s="1" t="s">
        <v>61</v>
      </c>
      <c r="F194" s="1" t="s">
        <v>30</v>
      </c>
      <c r="G194" s="1" t="s">
        <v>31</v>
      </c>
      <c r="H194" s="1" t="s">
        <v>32</v>
      </c>
      <c r="I194" s="27" t="s">
        <v>541</v>
      </c>
      <c r="J194" s="1">
        <v>27</v>
      </c>
      <c r="K194" s="1">
        <v>7</v>
      </c>
      <c r="L194" s="28">
        <v>2018</v>
      </c>
      <c r="M194" s="3">
        <f t="shared" si="3"/>
        <v>43308</v>
      </c>
      <c r="N194" s="32" t="s">
        <v>544</v>
      </c>
      <c r="O194" s="32" t="s">
        <v>545</v>
      </c>
      <c r="P194" s="32">
        <v>18</v>
      </c>
      <c r="Q194" s="58">
        <v>7019730378</v>
      </c>
      <c r="R194" s="32" t="s">
        <v>129</v>
      </c>
      <c r="S194" s="32">
        <v>0</v>
      </c>
      <c r="T194" s="32" t="s">
        <v>130</v>
      </c>
      <c r="U194" s="33"/>
      <c r="V194" s="32" t="s">
        <v>131</v>
      </c>
      <c r="W194" s="34" t="s">
        <v>183</v>
      </c>
      <c r="X194" s="32" t="s">
        <v>133</v>
      </c>
      <c r="Y194" s="32"/>
    </row>
    <row r="195" spans="1:25" ht="22.15" customHeight="1">
      <c r="A195" s="1" t="s">
        <v>68</v>
      </c>
      <c r="B195" s="28" t="s">
        <v>26</v>
      </c>
      <c r="C195" s="28" t="s">
        <v>27</v>
      </c>
      <c r="D195" s="29"/>
      <c r="E195" s="1" t="s">
        <v>61</v>
      </c>
      <c r="F195" s="1" t="s">
        <v>30</v>
      </c>
      <c r="G195" s="1" t="s">
        <v>31</v>
      </c>
      <c r="H195" s="1" t="s">
        <v>32</v>
      </c>
      <c r="I195" s="27" t="s">
        <v>541</v>
      </c>
      <c r="J195" s="1">
        <v>27</v>
      </c>
      <c r="K195" s="1">
        <v>7</v>
      </c>
      <c r="L195" s="28">
        <v>2018</v>
      </c>
      <c r="M195" s="3">
        <f t="shared" si="3"/>
        <v>43308</v>
      </c>
      <c r="N195" s="32" t="s">
        <v>546</v>
      </c>
      <c r="O195" s="32" t="s">
        <v>547</v>
      </c>
      <c r="P195" s="32">
        <v>15</v>
      </c>
      <c r="Q195" s="30" t="s">
        <v>137</v>
      </c>
      <c r="R195" s="32" t="s">
        <v>129</v>
      </c>
      <c r="S195" s="32">
        <v>0</v>
      </c>
      <c r="T195" s="32" t="s">
        <v>216</v>
      </c>
      <c r="U195" s="33"/>
      <c r="V195" s="32" t="s">
        <v>131</v>
      </c>
      <c r="W195" s="34" t="s">
        <v>132</v>
      </c>
      <c r="X195" s="32" t="s">
        <v>160</v>
      </c>
      <c r="Y195" s="32"/>
    </row>
    <row r="196" spans="1:25" ht="22.15" customHeight="1">
      <c r="A196" s="1" t="s">
        <v>68</v>
      </c>
      <c r="B196" s="28" t="s">
        <v>26</v>
      </c>
      <c r="C196" s="28" t="s">
        <v>27</v>
      </c>
      <c r="D196" s="29"/>
      <c r="E196" s="1" t="s">
        <v>61</v>
      </c>
      <c r="F196" s="1" t="s">
        <v>30</v>
      </c>
      <c r="G196" s="1" t="s">
        <v>31</v>
      </c>
      <c r="H196" s="1" t="s">
        <v>32</v>
      </c>
      <c r="I196" s="27" t="s">
        <v>541</v>
      </c>
      <c r="J196" s="1">
        <v>27</v>
      </c>
      <c r="K196" s="1">
        <v>7</v>
      </c>
      <c r="L196" s="28">
        <v>2018</v>
      </c>
      <c r="M196" s="3">
        <f t="shared" si="3"/>
        <v>43308</v>
      </c>
      <c r="N196" s="32" t="s">
        <v>548</v>
      </c>
      <c r="O196" s="32" t="s">
        <v>549</v>
      </c>
      <c r="P196" s="32">
        <v>15</v>
      </c>
      <c r="Q196" s="30" t="s">
        <v>137</v>
      </c>
      <c r="R196" s="32" t="s">
        <v>129</v>
      </c>
      <c r="S196" s="32">
        <v>0</v>
      </c>
      <c r="T196" s="32" t="s">
        <v>130</v>
      </c>
      <c r="U196" s="33"/>
      <c r="V196" s="32" t="s">
        <v>131</v>
      </c>
      <c r="W196" s="34" t="s">
        <v>183</v>
      </c>
      <c r="X196" s="32" t="s">
        <v>160</v>
      </c>
      <c r="Y196" s="32"/>
    </row>
    <row r="197" spans="1:25" ht="22.15" customHeight="1">
      <c r="A197" s="1" t="s">
        <v>68</v>
      </c>
      <c r="B197" s="28" t="s">
        <v>26</v>
      </c>
      <c r="C197" s="28" t="s">
        <v>27</v>
      </c>
      <c r="D197" s="29"/>
      <c r="E197" s="1" t="s">
        <v>61</v>
      </c>
      <c r="F197" s="1" t="s">
        <v>30</v>
      </c>
      <c r="G197" s="1" t="s">
        <v>31</v>
      </c>
      <c r="H197" s="1" t="s">
        <v>32</v>
      </c>
      <c r="I197" s="27" t="s">
        <v>541</v>
      </c>
      <c r="J197" s="1">
        <v>27</v>
      </c>
      <c r="K197" s="1">
        <v>7</v>
      </c>
      <c r="L197" s="28">
        <v>2018</v>
      </c>
      <c r="M197" s="3">
        <f t="shared" si="3"/>
        <v>43308</v>
      </c>
      <c r="N197" s="32" t="s">
        <v>550</v>
      </c>
      <c r="O197" s="32" t="s">
        <v>551</v>
      </c>
      <c r="P197" s="32">
        <v>15</v>
      </c>
      <c r="Q197" s="30" t="s">
        <v>137</v>
      </c>
      <c r="R197" s="32" t="s">
        <v>129</v>
      </c>
      <c r="S197" s="32">
        <v>0</v>
      </c>
      <c r="T197" s="32" t="s">
        <v>130</v>
      </c>
      <c r="U197" s="33"/>
      <c r="V197" s="32" t="s">
        <v>131</v>
      </c>
      <c r="W197" s="34" t="s">
        <v>183</v>
      </c>
      <c r="X197" s="32" t="s">
        <v>160</v>
      </c>
      <c r="Y197" s="32"/>
    </row>
    <row r="198" spans="1:25" ht="22.15" customHeight="1">
      <c r="A198" s="1" t="s">
        <v>68</v>
      </c>
      <c r="B198" s="28" t="s">
        <v>26</v>
      </c>
      <c r="C198" s="28" t="s">
        <v>27</v>
      </c>
      <c r="D198" s="29"/>
      <c r="E198" s="1" t="s">
        <v>61</v>
      </c>
      <c r="F198" s="1" t="s">
        <v>30</v>
      </c>
      <c r="G198" s="1" t="s">
        <v>31</v>
      </c>
      <c r="H198" s="1" t="s">
        <v>32</v>
      </c>
      <c r="I198" s="27" t="s">
        <v>541</v>
      </c>
      <c r="J198" s="1">
        <v>27</v>
      </c>
      <c r="K198" s="1">
        <v>7</v>
      </c>
      <c r="L198" s="28">
        <v>2018</v>
      </c>
      <c r="M198" s="3">
        <f t="shared" si="3"/>
        <v>43308</v>
      </c>
      <c r="N198" s="32" t="s">
        <v>552</v>
      </c>
      <c r="O198" s="32" t="s">
        <v>553</v>
      </c>
      <c r="P198" s="32">
        <v>15</v>
      </c>
      <c r="Q198" s="30" t="s">
        <v>137</v>
      </c>
      <c r="R198" s="32" t="s">
        <v>129</v>
      </c>
      <c r="S198" s="32">
        <v>0</v>
      </c>
      <c r="T198" s="32" t="s">
        <v>130</v>
      </c>
      <c r="U198" s="33"/>
      <c r="V198" s="32" t="s">
        <v>131</v>
      </c>
      <c r="W198" s="34" t="s">
        <v>183</v>
      </c>
      <c r="X198" s="32" t="s">
        <v>160</v>
      </c>
      <c r="Y198" s="32"/>
    </row>
    <row r="199" spans="1:25" ht="22.15" customHeight="1">
      <c r="A199" s="1" t="s">
        <v>68</v>
      </c>
      <c r="B199" s="28" t="s">
        <v>26</v>
      </c>
      <c r="C199" s="28" t="s">
        <v>27</v>
      </c>
      <c r="D199" s="29"/>
      <c r="E199" s="1" t="s">
        <v>61</v>
      </c>
      <c r="F199" s="1" t="s">
        <v>30</v>
      </c>
      <c r="G199" s="1" t="s">
        <v>31</v>
      </c>
      <c r="H199" s="1" t="s">
        <v>32</v>
      </c>
      <c r="I199" s="27" t="s">
        <v>554</v>
      </c>
      <c r="J199" s="1">
        <v>28</v>
      </c>
      <c r="K199" s="1">
        <v>7</v>
      </c>
      <c r="L199" s="28">
        <v>2018</v>
      </c>
      <c r="M199" s="3">
        <f t="shared" si="3"/>
        <v>43309</v>
      </c>
      <c r="N199" s="32" t="s">
        <v>555</v>
      </c>
      <c r="O199" s="32" t="s">
        <v>556</v>
      </c>
      <c r="P199" s="32">
        <v>16</v>
      </c>
      <c r="Q199" s="58">
        <v>9059205808</v>
      </c>
      <c r="R199" s="32" t="s">
        <v>129</v>
      </c>
      <c r="S199" s="32">
        <v>0</v>
      </c>
      <c r="T199" s="32" t="s">
        <v>130</v>
      </c>
      <c r="U199" s="33"/>
      <c r="V199" s="32" t="s">
        <v>159</v>
      </c>
      <c r="W199" s="34" t="s">
        <v>132</v>
      </c>
      <c r="X199" s="32" t="s">
        <v>133</v>
      </c>
      <c r="Y199" s="32"/>
    </row>
    <row r="200" spans="1:25" ht="22.15" customHeight="1">
      <c r="A200" s="1" t="s">
        <v>68</v>
      </c>
      <c r="B200" s="28" t="s">
        <v>26</v>
      </c>
      <c r="C200" s="28" t="s">
        <v>27</v>
      </c>
      <c r="D200" s="29"/>
      <c r="E200" s="1" t="s">
        <v>61</v>
      </c>
      <c r="F200" s="1" t="s">
        <v>30</v>
      </c>
      <c r="G200" s="1" t="s">
        <v>31</v>
      </c>
      <c r="H200" s="1" t="s">
        <v>32</v>
      </c>
      <c r="I200" s="27" t="s">
        <v>554</v>
      </c>
      <c r="J200" s="1">
        <v>28</v>
      </c>
      <c r="K200" s="1">
        <v>7</v>
      </c>
      <c r="L200" s="28">
        <v>2018</v>
      </c>
      <c r="M200" s="3">
        <f t="shared" si="3"/>
        <v>43309</v>
      </c>
      <c r="N200" s="32" t="s">
        <v>557</v>
      </c>
      <c r="O200" s="32" t="s">
        <v>558</v>
      </c>
      <c r="P200" s="32">
        <v>15</v>
      </c>
      <c r="Q200" s="58">
        <v>8055807080</v>
      </c>
      <c r="R200" s="32" t="s">
        <v>129</v>
      </c>
      <c r="S200" s="32">
        <v>0</v>
      </c>
      <c r="T200" s="32" t="s">
        <v>167</v>
      </c>
      <c r="U200" s="33"/>
      <c r="V200" s="32" t="s">
        <v>159</v>
      </c>
      <c r="W200" s="34" t="s">
        <v>132</v>
      </c>
      <c r="X200" s="32" t="s">
        <v>133</v>
      </c>
      <c r="Y200" s="32"/>
    </row>
    <row r="201" spans="1:25" ht="22.15" customHeight="1">
      <c r="A201" s="1" t="s">
        <v>68</v>
      </c>
      <c r="B201" s="28" t="s">
        <v>26</v>
      </c>
      <c r="C201" s="28" t="s">
        <v>27</v>
      </c>
      <c r="D201" s="29"/>
      <c r="E201" s="1" t="s">
        <v>61</v>
      </c>
      <c r="F201" s="1" t="s">
        <v>30</v>
      </c>
      <c r="G201" s="1" t="s">
        <v>31</v>
      </c>
      <c r="H201" s="1" t="s">
        <v>32</v>
      </c>
      <c r="I201" s="27" t="s">
        <v>554</v>
      </c>
      <c r="J201" s="1">
        <v>28</v>
      </c>
      <c r="K201" s="1">
        <v>7</v>
      </c>
      <c r="L201" s="28">
        <v>2018</v>
      </c>
      <c r="M201" s="3">
        <f t="shared" si="3"/>
        <v>43309</v>
      </c>
      <c r="N201" s="32" t="s">
        <v>559</v>
      </c>
      <c r="O201" s="32" t="s">
        <v>560</v>
      </c>
      <c r="P201" s="32">
        <v>16</v>
      </c>
      <c r="Q201" s="30" t="s">
        <v>137</v>
      </c>
      <c r="R201" s="32" t="s">
        <v>129</v>
      </c>
      <c r="S201" s="32">
        <v>0</v>
      </c>
      <c r="T201" s="32" t="s">
        <v>167</v>
      </c>
      <c r="U201" s="33"/>
      <c r="V201" s="32" t="s">
        <v>159</v>
      </c>
      <c r="W201" s="34" t="s">
        <v>132</v>
      </c>
      <c r="X201" s="32" t="s">
        <v>133</v>
      </c>
      <c r="Y201" s="32"/>
    </row>
    <row r="202" spans="1:25" ht="22.15" customHeight="1">
      <c r="A202" s="1" t="s">
        <v>68</v>
      </c>
      <c r="B202" s="28" t="s">
        <v>26</v>
      </c>
      <c r="C202" s="28" t="s">
        <v>27</v>
      </c>
      <c r="D202" s="29"/>
      <c r="E202" s="1" t="s">
        <v>61</v>
      </c>
      <c r="F202" s="1" t="s">
        <v>30</v>
      </c>
      <c r="G202" s="1" t="s">
        <v>31</v>
      </c>
      <c r="H202" s="1" t="s">
        <v>32</v>
      </c>
      <c r="I202" s="27" t="s">
        <v>554</v>
      </c>
      <c r="J202" s="1">
        <v>28</v>
      </c>
      <c r="K202" s="1">
        <v>7</v>
      </c>
      <c r="L202" s="28">
        <v>2018</v>
      </c>
      <c r="M202" s="3">
        <f t="shared" si="3"/>
        <v>43309</v>
      </c>
      <c r="N202" s="32" t="s">
        <v>561</v>
      </c>
      <c r="O202" s="32" t="s">
        <v>562</v>
      </c>
      <c r="P202" s="32">
        <v>16</v>
      </c>
      <c r="Q202" s="30" t="s">
        <v>137</v>
      </c>
      <c r="R202" s="32" t="s">
        <v>129</v>
      </c>
      <c r="S202" s="32">
        <v>0</v>
      </c>
      <c r="T202" s="32" t="s">
        <v>216</v>
      </c>
      <c r="U202" s="33" t="s">
        <v>472</v>
      </c>
      <c r="V202" s="32" t="s">
        <v>159</v>
      </c>
      <c r="W202" s="34" t="s">
        <v>132</v>
      </c>
      <c r="X202" s="32" t="s">
        <v>133</v>
      </c>
      <c r="Y202" s="32"/>
    </row>
    <row r="203" spans="1:25" ht="22.15" customHeight="1">
      <c r="A203" s="1" t="s">
        <v>68</v>
      </c>
      <c r="B203" s="28" t="s">
        <v>26</v>
      </c>
      <c r="C203" s="28" t="s">
        <v>27</v>
      </c>
      <c r="D203" s="29"/>
      <c r="E203" s="1" t="s">
        <v>61</v>
      </c>
      <c r="F203" s="1" t="s">
        <v>30</v>
      </c>
      <c r="G203" s="1" t="s">
        <v>31</v>
      </c>
      <c r="H203" s="1" t="s">
        <v>32</v>
      </c>
      <c r="I203" s="27" t="s">
        <v>554</v>
      </c>
      <c r="J203" s="1">
        <v>28</v>
      </c>
      <c r="K203" s="1">
        <v>7</v>
      </c>
      <c r="L203" s="28">
        <v>2018</v>
      </c>
      <c r="M203" s="3">
        <f t="shared" si="3"/>
        <v>43309</v>
      </c>
      <c r="N203" s="32" t="s">
        <v>563</v>
      </c>
      <c r="O203" s="32" t="s">
        <v>564</v>
      </c>
      <c r="P203" s="32">
        <v>16</v>
      </c>
      <c r="Q203" s="58">
        <v>8082223895</v>
      </c>
      <c r="R203" s="32" t="s">
        <v>129</v>
      </c>
      <c r="S203" s="32">
        <v>0</v>
      </c>
      <c r="T203" s="32" t="s">
        <v>167</v>
      </c>
      <c r="U203" s="33"/>
      <c r="V203" s="32" t="s">
        <v>159</v>
      </c>
      <c r="W203" s="34" t="s">
        <v>132</v>
      </c>
      <c r="X203" s="32" t="s">
        <v>133</v>
      </c>
      <c r="Y203" s="32"/>
    </row>
    <row r="204" spans="1:25" ht="22.15" customHeight="1">
      <c r="A204" s="1" t="s">
        <v>68</v>
      </c>
      <c r="B204" s="28" t="s">
        <v>26</v>
      </c>
      <c r="C204" s="28" t="s">
        <v>27</v>
      </c>
      <c r="D204" s="29"/>
      <c r="E204" s="1" t="s">
        <v>61</v>
      </c>
      <c r="F204" s="1" t="s">
        <v>30</v>
      </c>
      <c r="G204" s="1" t="s">
        <v>31</v>
      </c>
      <c r="H204" s="1" t="s">
        <v>32</v>
      </c>
      <c r="I204" s="27" t="s">
        <v>554</v>
      </c>
      <c r="J204" s="1">
        <v>28</v>
      </c>
      <c r="K204" s="1">
        <v>7</v>
      </c>
      <c r="L204" s="28">
        <v>2018</v>
      </c>
      <c r="M204" s="3">
        <f t="shared" si="3"/>
        <v>43309</v>
      </c>
      <c r="N204" s="32" t="s">
        <v>565</v>
      </c>
      <c r="O204" s="32" t="s">
        <v>497</v>
      </c>
      <c r="P204" s="32">
        <v>15</v>
      </c>
      <c r="Q204" s="30" t="s">
        <v>137</v>
      </c>
      <c r="R204" s="32" t="s">
        <v>129</v>
      </c>
      <c r="S204" s="32">
        <v>0</v>
      </c>
      <c r="T204" s="32" t="s">
        <v>167</v>
      </c>
      <c r="U204" s="33"/>
      <c r="V204" s="32" t="s">
        <v>159</v>
      </c>
      <c r="W204" s="34" t="s">
        <v>132</v>
      </c>
      <c r="X204" s="32" t="s">
        <v>133</v>
      </c>
      <c r="Y204" s="32"/>
    </row>
    <row r="205" spans="1:25" ht="22.15" customHeight="1">
      <c r="A205" s="1" t="s">
        <v>68</v>
      </c>
      <c r="B205" s="28" t="s">
        <v>26</v>
      </c>
      <c r="C205" s="28" t="s">
        <v>27</v>
      </c>
      <c r="D205" s="29"/>
      <c r="E205" s="1" t="s">
        <v>61</v>
      </c>
      <c r="F205" s="1" t="s">
        <v>30</v>
      </c>
      <c r="G205" s="1" t="s">
        <v>31</v>
      </c>
      <c r="H205" s="1" t="s">
        <v>32</v>
      </c>
      <c r="I205" s="1" t="s">
        <v>77</v>
      </c>
      <c r="J205" s="1">
        <v>30</v>
      </c>
      <c r="K205" s="1">
        <v>7</v>
      </c>
      <c r="L205" s="28">
        <v>2018</v>
      </c>
      <c r="M205" s="3">
        <f t="shared" si="3"/>
        <v>43311</v>
      </c>
      <c r="N205" s="32" t="s">
        <v>566</v>
      </c>
      <c r="O205" s="32" t="s">
        <v>567</v>
      </c>
      <c r="P205" s="32">
        <v>15</v>
      </c>
      <c r="Q205" s="58">
        <v>7050817690</v>
      </c>
      <c r="R205" s="32" t="s">
        <v>129</v>
      </c>
      <c r="S205" s="32">
        <v>0</v>
      </c>
      <c r="T205" s="32" t="s">
        <v>130</v>
      </c>
      <c r="U205" s="33"/>
      <c r="V205" s="32" t="s">
        <v>131</v>
      </c>
      <c r="W205" s="34" t="s">
        <v>183</v>
      </c>
      <c r="X205" s="32" t="s">
        <v>160</v>
      </c>
    </row>
    <row r="206" spans="1:25" ht="22.15" customHeight="1">
      <c r="A206" s="1" t="s">
        <v>68</v>
      </c>
      <c r="B206" s="28" t="s">
        <v>26</v>
      </c>
      <c r="C206" s="28" t="s">
        <v>27</v>
      </c>
      <c r="D206" s="29"/>
      <c r="E206" s="1" t="s">
        <v>61</v>
      </c>
      <c r="F206" s="1" t="s">
        <v>30</v>
      </c>
      <c r="G206" s="1" t="s">
        <v>31</v>
      </c>
      <c r="H206" s="1" t="s">
        <v>32</v>
      </c>
      <c r="I206" s="1" t="s">
        <v>77</v>
      </c>
      <c r="J206" s="1">
        <v>30</v>
      </c>
      <c r="K206" s="1">
        <v>7</v>
      </c>
      <c r="L206" s="28">
        <v>2018</v>
      </c>
      <c r="M206" s="3">
        <f t="shared" si="3"/>
        <v>43311</v>
      </c>
      <c r="N206" s="32" t="s">
        <v>568</v>
      </c>
      <c r="O206" s="32" t="s">
        <v>569</v>
      </c>
      <c r="P206" s="32">
        <v>16</v>
      </c>
      <c r="Q206" s="30" t="s">
        <v>137</v>
      </c>
      <c r="R206" s="32" t="s">
        <v>129</v>
      </c>
      <c r="S206" s="32">
        <v>0</v>
      </c>
      <c r="T206" s="32" t="s">
        <v>130</v>
      </c>
      <c r="U206" s="33"/>
      <c r="V206" s="32" t="s">
        <v>131</v>
      </c>
      <c r="W206" s="34" t="s">
        <v>183</v>
      </c>
      <c r="X206" s="32" t="s">
        <v>133</v>
      </c>
    </row>
    <row r="207" spans="1:25" ht="22.15" customHeight="1">
      <c r="A207" s="1" t="s">
        <v>68</v>
      </c>
      <c r="B207" s="28" t="s">
        <v>26</v>
      </c>
      <c r="C207" s="28" t="s">
        <v>27</v>
      </c>
      <c r="D207" s="29"/>
      <c r="E207" s="1" t="s">
        <v>61</v>
      </c>
      <c r="F207" s="1" t="s">
        <v>30</v>
      </c>
      <c r="G207" s="1" t="s">
        <v>31</v>
      </c>
      <c r="H207" s="1" t="s">
        <v>32</v>
      </c>
      <c r="I207" s="1" t="s">
        <v>77</v>
      </c>
      <c r="J207" s="1">
        <v>30</v>
      </c>
      <c r="K207" s="1">
        <v>7</v>
      </c>
      <c r="L207" s="28">
        <v>2018</v>
      </c>
      <c r="M207" s="3">
        <f t="shared" si="3"/>
        <v>43311</v>
      </c>
      <c r="N207" s="32" t="s">
        <v>570</v>
      </c>
      <c r="O207" s="32" t="s">
        <v>571</v>
      </c>
      <c r="P207" s="32">
        <v>19</v>
      </c>
      <c r="Q207" s="58">
        <v>8095918814</v>
      </c>
      <c r="R207" s="32" t="s">
        <v>129</v>
      </c>
      <c r="S207" s="32">
        <v>0</v>
      </c>
      <c r="T207" s="32" t="s">
        <v>216</v>
      </c>
      <c r="U207" s="33" t="s">
        <v>252</v>
      </c>
      <c r="V207" s="32" t="s">
        <v>131</v>
      </c>
      <c r="W207" s="34" t="s">
        <v>132</v>
      </c>
      <c r="X207" s="32" t="s">
        <v>211</v>
      </c>
    </row>
    <row r="208" spans="1:25" ht="22.15" customHeight="1">
      <c r="A208" s="1" t="s">
        <v>68</v>
      </c>
      <c r="B208" s="28" t="s">
        <v>26</v>
      </c>
      <c r="C208" s="28" t="s">
        <v>27</v>
      </c>
      <c r="D208" s="29"/>
      <c r="E208" s="1" t="s">
        <v>61</v>
      </c>
      <c r="F208" s="1" t="s">
        <v>30</v>
      </c>
      <c r="G208" s="1" t="s">
        <v>31</v>
      </c>
      <c r="H208" s="1" t="s">
        <v>32</v>
      </c>
      <c r="I208" s="1" t="s">
        <v>77</v>
      </c>
      <c r="J208" s="1">
        <v>30</v>
      </c>
      <c r="K208" s="1">
        <v>7</v>
      </c>
      <c r="L208" s="28">
        <v>2018</v>
      </c>
      <c r="M208" s="3">
        <f t="shared" si="3"/>
        <v>43311</v>
      </c>
      <c r="N208" s="32" t="s">
        <v>572</v>
      </c>
      <c r="O208" s="32" t="s">
        <v>573</v>
      </c>
      <c r="P208" s="32">
        <v>19</v>
      </c>
      <c r="Q208" s="30" t="s">
        <v>137</v>
      </c>
      <c r="R208" s="32" t="s">
        <v>129</v>
      </c>
      <c r="S208" s="32">
        <v>0</v>
      </c>
      <c r="T208" s="32" t="s">
        <v>216</v>
      </c>
      <c r="U208" s="33" t="s">
        <v>252</v>
      </c>
      <c r="V208" s="32" t="s">
        <v>131</v>
      </c>
      <c r="W208" s="34" t="s">
        <v>132</v>
      </c>
      <c r="X208" s="32" t="s">
        <v>133</v>
      </c>
    </row>
    <row r="209" spans="1:24" ht="22.15" customHeight="1">
      <c r="A209" s="1" t="s">
        <v>68</v>
      </c>
      <c r="B209" s="28" t="s">
        <v>26</v>
      </c>
      <c r="C209" s="28" t="s">
        <v>27</v>
      </c>
      <c r="D209" s="29"/>
      <c r="E209" s="1" t="s">
        <v>61</v>
      </c>
      <c r="F209" s="1" t="s">
        <v>30</v>
      </c>
      <c r="G209" s="1" t="s">
        <v>31</v>
      </c>
      <c r="H209" s="1" t="s">
        <v>32</v>
      </c>
      <c r="I209" s="1" t="s">
        <v>77</v>
      </c>
      <c r="J209" s="1">
        <v>30</v>
      </c>
      <c r="K209" s="1">
        <v>7</v>
      </c>
      <c r="L209" s="28">
        <v>2018</v>
      </c>
      <c r="M209" s="3">
        <f t="shared" si="3"/>
        <v>43311</v>
      </c>
      <c r="N209" s="32" t="s">
        <v>450</v>
      </c>
      <c r="O209" s="32" t="s">
        <v>574</v>
      </c>
      <c r="P209" s="32">
        <v>16</v>
      </c>
      <c r="Q209" s="30" t="s">
        <v>137</v>
      </c>
      <c r="R209" s="32" t="s">
        <v>129</v>
      </c>
      <c r="S209" s="32">
        <v>0</v>
      </c>
      <c r="T209" s="32" t="s">
        <v>216</v>
      </c>
      <c r="U209" s="33" t="s">
        <v>252</v>
      </c>
      <c r="V209" s="32" t="s">
        <v>131</v>
      </c>
      <c r="W209" s="34" t="s">
        <v>132</v>
      </c>
      <c r="X209" s="32" t="s">
        <v>160</v>
      </c>
    </row>
    <row r="210" spans="1:24" ht="22.15" customHeight="1">
      <c r="A210" s="1" t="s">
        <v>68</v>
      </c>
      <c r="B210" s="28" t="s">
        <v>26</v>
      </c>
      <c r="C210" s="28" t="s">
        <v>27</v>
      </c>
      <c r="D210" s="29"/>
      <c r="E210" s="1" t="s">
        <v>61</v>
      </c>
      <c r="F210" s="1" t="s">
        <v>30</v>
      </c>
      <c r="G210" s="1" t="s">
        <v>31</v>
      </c>
      <c r="H210" s="1" t="s">
        <v>32</v>
      </c>
      <c r="I210" s="1" t="s">
        <v>77</v>
      </c>
      <c r="J210" s="1">
        <v>30</v>
      </c>
      <c r="K210" s="1">
        <v>7</v>
      </c>
      <c r="L210" s="28">
        <v>2018</v>
      </c>
      <c r="M210" s="3">
        <f t="shared" si="3"/>
        <v>43311</v>
      </c>
      <c r="N210" s="32" t="s">
        <v>575</v>
      </c>
      <c r="O210" s="32" t="s">
        <v>576</v>
      </c>
      <c r="P210" s="32">
        <v>19</v>
      </c>
      <c r="Q210" s="30" t="s">
        <v>137</v>
      </c>
      <c r="R210" s="32" t="s">
        <v>129</v>
      </c>
      <c r="S210" s="32">
        <v>0</v>
      </c>
      <c r="T210" s="32" t="s">
        <v>216</v>
      </c>
      <c r="U210" s="33" t="s">
        <v>252</v>
      </c>
      <c r="V210" s="32" t="s">
        <v>131</v>
      </c>
      <c r="W210" s="34" t="s">
        <v>132</v>
      </c>
      <c r="X210" s="32" t="s">
        <v>133</v>
      </c>
    </row>
    <row r="211" spans="1:24" ht="22.15" customHeight="1">
      <c r="A211" s="1" t="s">
        <v>68</v>
      </c>
      <c r="B211" s="28" t="s">
        <v>26</v>
      </c>
      <c r="C211" s="28" t="s">
        <v>27</v>
      </c>
      <c r="D211" s="29"/>
      <c r="E211" s="1" t="s">
        <v>61</v>
      </c>
      <c r="F211" s="1" t="s">
        <v>30</v>
      </c>
      <c r="G211" s="1" t="s">
        <v>31</v>
      </c>
      <c r="H211" s="1" t="s">
        <v>32</v>
      </c>
      <c r="I211" s="1" t="s">
        <v>77</v>
      </c>
      <c r="J211" s="1">
        <v>30</v>
      </c>
      <c r="K211" s="1">
        <v>7</v>
      </c>
      <c r="L211" s="28">
        <v>2018</v>
      </c>
      <c r="M211" s="3">
        <f t="shared" si="3"/>
        <v>43311</v>
      </c>
      <c r="N211" s="32" t="s">
        <v>577</v>
      </c>
      <c r="O211" s="32" t="s">
        <v>578</v>
      </c>
      <c r="P211" s="32">
        <v>16</v>
      </c>
      <c r="Q211" s="58">
        <v>7088139957</v>
      </c>
      <c r="R211" s="32" t="s">
        <v>129</v>
      </c>
      <c r="S211" s="32">
        <v>0</v>
      </c>
      <c r="T211" s="32" t="s">
        <v>167</v>
      </c>
      <c r="U211" s="33"/>
      <c r="V211" s="32" t="s">
        <v>131</v>
      </c>
      <c r="W211" s="34" t="s">
        <v>132</v>
      </c>
      <c r="X211" s="32" t="s">
        <v>133</v>
      </c>
    </row>
    <row r="212" spans="1:24" ht="22.15" customHeight="1">
      <c r="A212" s="1" t="s">
        <v>68</v>
      </c>
      <c r="B212" s="28" t="s">
        <v>26</v>
      </c>
      <c r="C212" s="28" t="s">
        <v>27</v>
      </c>
      <c r="D212" s="29"/>
      <c r="E212" s="1" t="s">
        <v>61</v>
      </c>
      <c r="F212" s="1" t="s">
        <v>30</v>
      </c>
      <c r="G212" s="1" t="s">
        <v>31</v>
      </c>
      <c r="H212" s="1" t="s">
        <v>32</v>
      </c>
      <c r="I212" s="1" t="s">
        <v>71</v>
      </c>
      <c r="J212" s="1">
        <v>31</v>
      </c>
      <c r="K212" s="1">
        <v>7</v>
      </c>
      <c r="L212" s="28">
        <v>2018</v>
      </c>
      <c r="M212" s="3">
        <f t="shared" si="3"/>
        <v>43312</v>
      </c>
      <c r="N212" s="32" t="s">
        <v>579</v>
      </c>
      <c r="O212" s="32" t="s">
        <v>580</v>
      </c>
      <c r="P212" s="32">
        <v>15</v>
      </c>
      <c r="Q212" s="30" t="s">
        <v>137</v>
      </c>
      <c r="R212" s="32" t="s">
        <v>129</v>
      </c>
      <c r="S212" s="32">
        <v>0</v>
      </c>
      <c r="T212" s="32" t="s">
        <v>167</v>
      </c>
      <c r="U212" s="33"/>
      <c r="V212" s="32" t="s">
        <v>131</v>
      </c>
      <c r="W212" s="34" t="s">
        <v>132</v>
      </c>
      <c r="X212" s="32" t="s">
        <v>133</v>
      </c>
    </row>
    <row r="213" spans="1:24" ht="22.15" customHeight="1">
      <c r="A213" s="1" t="s">
        <v>68</v>
      </c>
      <c r="B213" s="28" t="s">
        <v>26</v>
      </c>
      <c r="C213" s="28" t="s">
        <v>27</v>
      </c>
      <c r="D213" s="29"/>
      <c r="E213" s="1" t="s">
        <v>61</v>
      </c>
      <c r="F213" s="1" t="s">
        <v>30</v>
      </c>
      <c r="G213" s="1" t="s">
        <v>31</v>
      </c>
      <c r="H213" s="1" t="s">
        <v>32</v>
      </c>
      <c r="I213" s="1" t="s">
        <v>71</v>
      </c>
      <c r="J213" s="1">
        <v>31</v>
      </c>
      <c r="K213" s="1">
        <v>7</v>
      </c>
      <c r="L213" s="28">
        <v>2018</v>
      </c>
      <c r="M213" s="3">
        <f t="shared" si="3"/>
        <v>43312</v>
      </c>
      <c r="N213" s="32" t="s">
        <v>581</v>
      </c>
      <c r="O213" s="32" t="s">
        <v>582</v>
      </c>
      <c r="P213" s="32">
        <v>16</v>
      </c>
      <c r="Q213" s="30" t="s">
        <v>137</v>
      </c>
      <c r="R213" s="32" t="s">
        <v>129</v>
      </c>
      <c r="S213" s="32">
        <v>0</v>
      </c>
      <c r="T213" s="32" t="s">
        <v>167</v>
      </c>
      <c r="U213" s="33"/>
      <c r="V213" s="32" t="s">
        <v>131</v>
      </c>
      <c r="W213" s="34" t="s">
        <v>132</v>
      </c>
      <c r="X213" s="32" t="s">
        <v>133</v>
      </c>
    </row>
    <row r="214" spans="1:24" ht="22.15" customHeight="1">
      <c r="A214" s="1" t="s">
        <v>68</v>
      </c>
      <c r="B214" s="28" t="s">
        <v>26</v>
      </c>
      <c r="C214" s="28" t="s">
        <v>27</v>
      </c>
      <c r="D214" s="29"/>
      <c r="E214" s="1" t="s">
        <v>61</v>
      </c>
      <c r="F214" s="1" t="s">
        <v>30</v>
      </c>
      <c r="G214" s="1" t="s">
        <v>31</v>
      </c>
      <c r="H214" s="1" t="s">
        <v>32</v>
      </c>
      <c r="I214" s="1" t="s">
        <v>71</v>
      </c>
      <c r="J214" s="1">
        <v>31</v>
      </c>
      <c r="K214" s="1">
        <v>7</v>
      </c>
      <c r="L214" s="28">
        <v>2018</v>
      </c>
      <c r="M214" s="3">
        <f t="shared" si="3"/>
        <v>43312</v>
      </c>
      <c r="N214" s="32" t="s">
        <v>583</v>
      </c>
      <c r="O214" s="32" t="s">
        <v>584</v>
      </c>
      <c r="P214" s="32">
        <v>18</v>
      </c>
      <c r="Q214" s="58">
        <v>8107679688</v>
      </c>
      <c r="R214" s="32" t="s">
        <v>129</v>
      </c>
      <c r="S214" s="32">
        <v>0</v>
      </c>
      <c r="T214" s="32" t="s">
        <v>167</v>
      </c>
      <c r="U214" s="33"/>
      <c r="V214" s="32" t="s">
        <v>131</v>
      </c>
      <c r="W214" s="34" t="s">
        <v>132</v>
      </c>
      <c r="X214" s="32" t="s">
        <v>133</v>
      </c>
    </row>
    <row r="215" spans="1:24" ht="22.15" customHeight="1">
      <c r="A215" s="1" t="s">
        <v>68</v>
      </c>
      <c r="B215" s="28" t="s">
        <v>26</v>
      </c>
      <c r="C215" s="28" t="s">
        <v>27</v>
      </c>
      <c r="D215" s="29"/>
      <c r="E215" s="1" t="s">
        <v>61</v>
      </c>
      <c r="F215" s="1" t="s">
        <v>30</v>
      </c>
      <c r="G215" s="1" t="s">
        <v>31</v>
      </c>
      <c r="H215" s="1" t="s">
        <v>32</v>
      </c>
      <c r="I215" s="1" t="s">
        <v>71</v>
      </c>
      <c r="J215" s="1">
        <v>31</v>
      </c>
      <c r="K215" s="1">
        <v>7</v>
      </c>
      <c r="L215" s="28">
        <v>2018</v>
      </c>
      <c r="M215" s="3">
        <f t="shared" si="3"/>
        <v>43312</v>
      </c>
      <c r="N215" s="32" t="s">
        <v>585</v>
      </c>
      <c r="O215" s="32" t="s">
        <v>586</v>
      </c>
      <c r="P215" s="32">
        <v>17</v>
      </c>
      <c r="Q215" s="30" t="s">
        <v>137</v>
      </c>
      <c r="R215" s="32" t="s">
        <v>129</v>
      </c>
      <c r="S215" s="32">
        <v>0</v>
      </c>
      <c r="T215" s="32" t="s">
        <v>167</v>
      </c>
      <c r="U215" s="33"/>
      <c r="V215" s="32" t="s">
        <v>131</v>
      </c>
      <c r="W215" s="34" t="s">
        <v>132</v>
      </c>
      <c r="X215" s="32" t="s">
        <v>133</v>
      </c>
    </row>
    <row r="216" spans="1:24" ht="22.15" customHeight="1">
      <c r="A216" s="1" t="s">
        <v>68</v>
      </c>
      <c r="B216" s="37" t="s">
        <v>26</v>
      </c>
      <c r="C216" s="37" t="s">
        <v>27</v>
      </c>
      <c r="D216" s="32"/>
      <c r="E216" s="33" t="s">
        <v>73</v>
      </c>
      <c r="F216" s="32" t="s">
        <v>74</v>
      </c>
      <c r="G216" s="32" t="s">
        <v>75</v>
      </c>
      <c r="H216" s="32" t="s">
        <v>587</v>
      </c>
      <c r="I216" s="38" t="s">
        <v>77</v>
      </c>
      <c r="J216" s="37">
        <v>30</v>
      </c>
      <c r="K216" s="37">
        <v>7</v>
      </c>
      <c r="L216" s="37">
        <v>2018</v>
      </c>
      <c r="M216" s="3">
        <f t="shared" si="3"/>
        <v>43311</v>
      </c>
      <c r="N216" s="32" t="s">
        <v>588</v>
      </c>
      <c r="O216" s="32" t="s">
        <v>589</v>
      </c>
      <c r="P216" s="32">
        <v>15</v>
      </c>
      <c r="Q216" s="30" t="s">
        <v>137</v>
      </c>
      <c r="R216" s="32" t="s">
        <v>129</v>
      </c>
      <c r="S216" s="32">
        <v>0</v>
      </c>
      <c r="T216" s="32" t="s">
        <v>130</v>
      </c>
      <c r="U216" s="33"/>
      <c r="V216" s="32" t="s">
        <v>159</v>
      </c>
      <c r="W216" s="34" t="s">
        <v>132</v>
      </c>
      <c r="X216" s="32"/>
    </row>
    <row r="217" spans="1:24" ht="22.15" customHeight="1">
      <c r="A217" s="1" t="s">
        <v>68</v>
      </c>
      <c r="B217" s="37" t="s">
        <v>26</v>
      </c>
      <c r="C217" s="37" t="s">
        <v>27</v>
      </c>
      <c r="D217" s="32"/>
      <c r="E217" s="33" t="s">
        <v>73</v>
      </c>
      <c r="F217" s="32" t="s">
        <v>74</v>
      </c>
      <c r="G217" s="32" t="s">
        <v>75</v>
      </c>
      <c r="H217" s="32" t="s">
        <v>587</v>
      </c>
      <c r="I217" s="38" t="s">
        <v>77</v>
      </c>
      <c r="J217" s="37">
        <v>30</v>
      </c>
      <c r="K217" s="37">
        <v>7</v>
      </c>
      <c r="L217" s="37">
        <v>2018</v>
      </c>
      <c r="M217" s="3">
        <f t="shared" si="3"/>
        <v>43311</v>
      </c>
      <c r="N217" s="32" t="s">
        <v>590</v>
      </c>
      <c r="O217" s="32" t="s">
        <v>591</v>
      </c>
      <c r="P217" s="32">
        <v>15</v>
      </c>
      <c r="Q217" s="30" t="s">
        <v>137</v>
      </c>
      <c r="R217" s="32" t="s">
        <v>129</v>
      </c>
      <c r="S217" s="32">
        <v>0</v>
      </c>
      <c r="T217" s="32" t="s">
        <v>130</v>
      </c>
      <c r="U217" s="33"/>
      <c r="V217" s="32" t="s">
        <v>159</v>
      </c>
      <c r="W217" s="34" t="s">
        <v>132</v>
      </c>
      <c r="X217" s="32"/>
    </row>
    <row r="218" spans="1:24" ht="22.15" customHeight="1">
      <c r="A218" s="1" t="s">
        <v>68</v>
      </c>
      <c r="B218" s="37" t="s">
        <v>26</v>
      </c>
      <c r="C218" s="37" t="s">
        <v>27</v>
      </c>
      <c r="D218" s="32"/>
      <c r="E218" s="33" t="s">
        <v>73</v>
      </c>
      <c r="F218" s="32" t="s">
        <v>74</v>
      </c>
      <c r="G218" s="32" t="s">
        <v>75</v>
      </c>
      <c r="H218" s="32" t="s">
        <v>587</v>
      </c>
      <c r="I218" s="38" t="s">
        <v>77</v>
      </c>
      <c r="J218" s="37">
        <v>30</v>
      </c>
      <c r="K218" s="37">
        <v>7</v>
      </c>
      <c r="L218" s="37">
        <v>2018</v>
      </c>
      <c r="M218" s="3">
        <f t="shared" si="3"/>
        <v>43311</v>
      </c>
      <c r="N218" s="32" t="s">
        <v>592</v>
      </c>
      <c r="O218" s="32" t="s">
        <v>593</v>
      </c>
      <c r="P218" s="32">
        <v>15</v>
      </c>
      <c r="Q218" s="30" t="s">
        <v>137</v>
      </c>
      <c r="R218" s="32" t="s">
        <v>129</v>
      </c>
      <c r="S218" s="32">
        <v>0</v>
      </c>
      <c r="T218" s="32" t="s">
        <v>130</v>
      </c>
      <c r="U218" s="33"/>
      <c r="V218" s="32" t="s">
        <v>159</v>
      </c>
      <c r="W218" s="34" t="s">
        <v>132</v>
      </c>
      <c r="X218" s="32"/>
    </row>
    <row r="219" spans="1:24" ht="22.15" customHeight="1">
      <c r="A219" s="1" t="s">
        <v>68</v>
      </c>
      <c r="B219" s="37" t="s">
        <v>26</v>
      </c>
      <c r="C219" s="37" t="s">
        <v>27</v>
      </c>
      <c r="D219" s="32"/>
      <c r="E219" s="33" t="s">
        <v>73</v>
      </c>
      <c r="F219" s="32" t="s">
        <v>74</v>
      </c>
      <c r="G219" s="32" t="s">
        <v>75</v>
      </c>
      <c r="H219" s="32" t="s">
        <v>587</v>
      </c>
      <c r="I219" s="38" t="s">
        <v>77</v>
      </c>
      <c r="J219" s="37">
        <v>30</v>
      </c>
      <c r="K219" s="37">
        <v>7</v>
      </c>
      <c r="L219" s="37">
        <v>2018</v>
      </c>
      <c r="M219" s="3">
        <f t="shared" si="3"/>
        <v>43311</v>
      </c>
      <c r="N219" s="32" t="s">
        <v>594</v>
      </c>
      <c r="O219" s="32" t="s">
        <v>595</v>
      </c>
      <c r="P219" s="32">
        <v>16</v>
      </c>
      <c r="Q219" s="30" t="s">
        <v>137</v>
      </c>
      <c r="R219" s="32" t="s">
        <v>129</v>
      </c>
      <c r="S219" s="32">
        <v>0</v>
      </c>
      <c r="T219" s="32" t="s">
        <v>130</v>
      </c>
      <c r="U219" s="33"/>
      <c r="V219" s="32" t="s">
        <v>159</v>
      </c>
      <c r="W219" s="34" t="s">
        <v>132</v>
      </c>
      <c r="X219" s="32"/>
    </row>
    <row r="220" spans="1:24" ht="22.15" customHeight="1">
      <c r="A220" s="1" t="s">
        <v>68</v>
      </c>
      <c r="B220" s="37" t="s">
        <v>26</v>
      </c>
      <c r="C220" s="37" t="s">
        <v>27</v>
      </c>
      <c r="D220" s="32"/>
      <c r="E220" s="33" t="s">
        <v>73</v>
      </c>
      <c r="F220" s="32" t="s">
        <v>74</v>
      </c>
      <c r="G220" s="32" t="s">
        <v>75</v>
      </c>
      <c r="H220" s="32" t="s">
        <v>587</v>
      </c>
      <c r="I220" s="38" t="s">
        <v>77</v>
      </c>
      <c r="J220" s="37">
        <v>30</v>
      </c>
      <c r="K220" s="37">
        <v>7</v>
      </c>
      <c r="L220" s="37">
        <v>2018</v>
      </c>
      <c r="M220" s="3">
        <f t="shared" si="3"/>
        <v>43311</v>
      </c>
      <c r="N220" s="32" t="s">
        <v>596</v>
      </c>
      <c r="O220" s="32" t="s">
        <v>597</v>
      </c>
      <c r="P220" s="32">
        <v>16</v>
      </c>
      <c r="Q220" s="30" t="s">
        <v>137</v>
      </c>
      <c r="R220" s="32" t="s">
        <v>129</v>
      </c>
      <c r="S220" s="32">
        <v>0</v>
      </c>
      <c r="T220" s="32" t="s">
        <v>130</v>
      </c>
      <c r="U220" s="33"/>
      <c r="V220" s="32" t="s">
        <v>159</v>
      </c>
      <c r="W220" s="34" t="s">
        <v>132</v>
      </c>
      <c r="X220" s="32"/>
    </row>
    <row r="221" spans="1:24" ht="22.15" customHeight="1">
      <c r="A221" s="1" t="s">
        <v>68</v>
      </c>
      <c r="B221" s="37" t="s">
        <v>26</v>
      </c>
      <c r="C221" s="37" t="s">
        <v>27</v>
      </c>
      <c r="D221" s="32"/>
      <c r="E221" s="33" t="s">
        <v>73</v>
      </c>
      <c r="F221" s="32" t="s">
        <v>74</v>
      </c>
      <c r="G221" s="32" t="s">
        <v>75</v>
      </c>
      <c r="H221" s="32" t="s">
        <v>587</v>
      </c>
      <c r="I221" s="38" t="s">
        <v>77</v>
      </c>
      <c r="J221" s="37">
        <v>30</v>
      </c>
      <c r="K221" s="37">
        <v>7</v>
      </c>
      <c r="L221" s="37">
        <v>2018</v>
      </c>
      <c r="M221" s="3">
        <f t="shared" si="3"/>
        <v>43311</v>
      </c>
      <c r="N221" s="32" t="s">
        <v>598</v>
      </c>
      <c r="O221" s="32" t="s">
        <v>599</v>
      </c>
      <c r="P221" s="32">
        <v>15</v>
      </c>
      <c r="Q221" s="30" t="s">
        <v>137</v>
      </c>
      <c r="R221" s="32" t="s">
        <v>129</v>
      </c>
      <c r="S221" s="32">
        <v>0</v>
      </c>
      <c r="T221" s="32" t="s">
        <v>130</v>
      </c>
      <c r="U221" s="33"/>
      <c r="V221" s="32" t="s">
        <v>159</v>
      </c>
      <c r="W221" s="34" t="s">
        <v>132</v>
      </c>
      <c r="X221" s="32"/>
    </row>
    <row r="222" spans="1:24" ht="22.15" customHeight="1">
      <c r="A222" s="1" t="s">
        <v>68</v>
      </c>
      <c r="B222" s="37" t="s">
        <v>26</v>
      </c>
      <c r="C222" s="37" t="s">
        <v>27</v>
      </c>
      <c r="D222" s="32"/>
      <c r="E222" s="33" t="s">
        <v>73</v>
      </c>
      <c r="F222" s="32" t="s">
        <v>74</v>
      </c>
      <c r="G222" s="32" t="s">
        <v>75</v>
      </c>
      <c r="H222" s="32" t="s">
        <v>587</v>
      </c>
      <c r="I222" s="38" t="s">
        <v>77</v>
      </c>
      <c r="J222" s="37">
        <v>30</v>
      </c>
      <c r="K222" s="37">
        <v>7</v>
      </c>
      <c r="L222" s="37">
        <v>2018</v>
      </c>
      <c r="M222" s="3">
        <f t="shared" si="3"/>
        <v>43311</v>
      </c>
      <c r="N222" s="32" t="s">
        <v>600</v>
      </c>
      <c r="O222" s="32" t="s">
        <v>601</v>
      </c>
      <c r="P222" s="32">
        <v>15</v>
      </c>
      <c r="Q222" s="30" t="s">
        <v>137</v>
      </c>
      <c r="R222" s="32" t="s">
        <v>129</v>
      </c>
      <c r="S222" s="32">
        <v>0</v>
      </c>
      <c r="T222" s="32" t="s">
        <v>130</v>
      </c>
      <c r="U222" s="33"/>
      <c r="V222" s="32" t="s">
        <v>159</v>
      </c>
      <c r="W222" s="34" t="s">
        <v>132</v>
      </c>
      <c r="X222" s="32"/>
    </row>
    <row r="223" spans="1:24" ht="22.15" customHeight="1">
      <c r="A223" s="1" t="s">
        <v>68</v>
      </c>
      <c r="B223" s="37" t="s">
        <v>26</v>
      </c>
      <c r="C223" s="37" t="s">
        <v>27</v>
      </c>
      <c r="D223" s="32"/>
      <c r="E223" s="33" t="s">
        <v>73</v>
      </c>
      <c r="F223" s="32" t="s">
        <v>74</v>
      </c>
      <c r="G223" s="32" t="s">
        <v>75</v>
      </c>
      <c r="H223" s="32" t="s">
        <v>587</v>
      </c>
      <c r="I223" s="38" t="s">
        <v>77</v>
      </c>
      <c r="J223" s="37">
        <v>30</v>
      </c>
      <c r="K223" s="37">
        <v>7</v>
      </c>
      <c r="L223" s="37">
        <v>2018</v>
      </c>
      <c r="M223" s="3">
        <f t="shared" si="3"/>
        <v>43311</v>
      </c>
      <c r="N223" s="32" t="s">
        <v>602</v>
      </c>
      <c r="O223" s="32" t="s">
        <v>603</v>
      </c>
      <c r="P223" s="32">
        <v>19</v>
      </c>
      <c r="Q223" s="30" t="s">
        <v>137</v>
      </c>
      <c r="R223" s="32" t="s">
        <v>129</v>
      </c>
      <c r="S223" s="32">
        <v>0</v>
      </c>
      <c r="T223" s="32" t="s">
        <v>130</v>
      </c>
      <c r="U223" s="33"/>
      <c r="V223" s="32" t="s">
        <v>159</v>
      </c>
      <c r="W223" s="34" t="s">
        <v>132</v>
      </c>
      <c r="X223" s="32"/>
    </row>
    <row r="224" spans="1:24" ht="22.15" customHeight="1">
      <c r="A224" s="1" t="s">
        <v>68</v>
      </c>
      <c r="B224" s="37" t="s">
        <v>26</v>
      </c>
      <c r="C224" s="37" t="s">
        <v>27</v>
      </c>
      <c r="D224" s="32"/>
      <c r="E224" s="33" t="s">
        <v>73</v>
      </c>
      <c r="F224" s="32" t="s">
        <v>74</v>
      </c>
      <c r="G224" s="32" t="s">
        <v>75</v>
      </c>
      <c r="H224" s="32" t="s">
        <v>587</v>
      </c>
      <c r="I224" s="38" t="s">
        <v>77</v>
      </c>
      <c r="J224" s="37">
        <v>30</v>
      </c>
      <c r="K224" s="37">
        <v>7</v>
      </c>
      <c r="L224" s="37">
        <v>2018</v>
      </c>
      <c r="M224" s="3">
        <f t="shared" si="3"/>
        <v>43311</v>
      </c>
      <c r="N224" s="32" t="s">
        <v>604</v>
      </c>
      <c r="O224" s="32" t="s">
        <v>605</v>
      </c>
      <c r="P224" s="32">
        <v>16</v>
      </c>
      <c r="Q224" s="30" t="s">
        <v>137</v>
      </c>
      <c r="R224" s="32" t="s">
        <v>129</v>
      </c>
      <c r="S224" s="32">
        <v>0</v>
      </c>
      <c r="T224" s="32" t="s">
        <v>130</v>
      </c>
      <c r="U224" s="33"/>
      <c r="V224" s="32" t="s">
        <v>159</v>
      </c>
      <c r="W224" s="34" t="s">
        <v>132</v>
      </c>
      <c r="X224" s="32"/>
    </row>
    <row r="225" spans="1:24" ht="22.15" customHeight="1">
      <c r="A225" s="1" t="s">
        <v>68</v>
      </c>
      <c r="B225" s="37" t="s">
        <v>26</v>
      </c>
      <c r="C225" s="37" t="s">
        <v>27</v>
      </c>
      <c r="D225" s="32"/>
      <c r="E225" s="33" t="s">
        <v>73</v>
      </c>
      <c r="F225" s="32" t="s">
        <v>74</v>
      </c>
      <c r="G225" s="32" t="s">
        <v>75</v>
      </c>
      <c r="H225" s="32" t="s">
        <v>587</v>
      </c>
      <c r="I225" s="38" t="s">
        <v>77</v>
      </c>
      <c r="J225" s="37">
        <v>30</v>
      </c>
      <c r="K225" s="37">
        <v>7</v>
      </c>
      <c r="L225" s="37">
        <v>2018</v>
      </c>
      <c r="M225" s="3">
        <f t="shared" si="3"/>
        <v>43311</v>
      </c>
      <c r="N225" s="32" t="s">
        <v>606</v>
      </c>
      <c r="O225" s="32" t="s">
        <v>607</v>
      </c>
      <c r="P225" s="32">
        <v>17</v>
      </c>
      <c r="Q225" s="30" t="s">
        <v>137</v>
      </c>
      <c r="R225" s="32" t="s">
        <v>129</v>
      </c>
      <c r="S225" s="32">
        <v>0</v>
      </c>
      <c r="T225" s="32" t="s">
        <v>130</v>
      </c>
      <c r="U225" s="33"/>
      <c r="V225" s="32" t="s">
        <v>159</v>
      </c>
      <c r="W225" s="34" t="s">
        <v>132</v>
      </c>
      <c r="X225" s="32"/>
    </row>
    <row r="226" spans="1:24" ht="22.15" customHeight="1">
      <c r="A226" s="1" t="s">
        <v>68</v>
      </c>
      <c r="B226" s="37" t="s">
        <v>26</v>
      </c>
      <c r="C226" s="37" t="s">
        <v>27</v>
      </c>
      <c r="D226" s="32"/>
      <c r="E226" s="33" t="s">
        <v>73</v>
      </c>
      <c r="F226" s="32" t="s">
        <v>74</v>
      </c>
      <c r="G226" s="32" t="s">
        <v>75</v>
      </c>
      <c r="H226" s="32" t="s">
        <v>587</v>
      </c>
      <c r="I226" s="38" t="s">
        <v>77</v>
      </c>
      <c r="J226" s="37">
        <v>30</v>
      </c>
      <c r="K226" s="37">
        <v>7</v>
      </c>
      <c r="L226" s="37">
        <v>2018</v>
      </c>
      <c r="M226" s="3">
        <f t="shared" si="3"/>
        <v>43311</v>
      </c>
      <c r="N226" s="32" t="s">
        <v>608</v>
      </c>
      <c r="O226" s="32" t="s">
        <v>609</v>
      </c>
      <c r="P226" s="32">
        <v>15</v>
      </c>
      <c r="Q226" s="30" t="s">
        <v>137</v>
      </c>
      <c r="R226" s="32" t="s">
        <v>129</v>
      </c>
      <c r="S226" s="32">
        <v>0</v>
      </c>
      <c r="T226" s="32" t="s">
        <v>130</v>
      </c>
      <c r="U226" s="33"/>
      <c r="V226" s="32" t="s">
        <v>159</v>
      </c>
      <c r="W226" s="34" t="s">
        <v>132</v>
      </c>
      <c r="X226" s="32"/>
    </row>
    <row r="227" spans="1:24" ht="22.15" customHeight="1">
      <c r="A227" s="1" t="s">
        <v>68</v>
      </c>
      <c r="B227" s="37" t="s">
        <v>26</v>
      </c>
      <c r="C227" s="37" t="s">
        <v>27</v>
      </c>
      <c r="D227" s="32"/>
      <c r="E227" s="33" t="s">
        <v>73</v>
      </c>
      <c r="F227" s="32" t="s">
        <v>74</v>
      </c>
      <c r="G227" s="32" t="s">
        <v>75</v>
      </c>
      <c r="H227" s="32" t="s">
        <v>587</v>
      </c>
      <c r="I227" s="38" t="s">
        <v>77</v>
      </c>
      <c r="J227" s="37">
        <v>30</v>
      </c>
      <c r="K227" s="37">
        <v>7</v>
      </c>
      <c r="L227" s="37">
        <v>2018</v>
      </c>
      <c r="M227" s="3">
        <f t="shared" si="3"/>
        <v>43311</v>
      </c>
      <c r="N227" s="32" t="s">
        <v>610</v>
      </c>
      <c r="O227" s="32" t="s">
        <v>611</v>
      </c>
      <c r="P227" s="32">
        <v>16</v>
      </c>
      <c r="Q227" s="30" t="s">
        <v>137</v>
      </c>
      <c r="R227" s="32" t="s">
        <v>129</v>
      </c>
      <c r="S227" s="32">
        <v>0</v>
      </c>
      <c r="T227" s="32" t="s">
        <v>130</v>
      </c>
      <c r="U227" s="33"/>
      <c r="V227" s="32" t="s">
        <v>159</v>
      </c>
      <c r="W227" s="34" t="s">
        <v>132</v>
      </c>
      <c r="X227" s="32"/>
    </row>
    <row r="228" spans="1:24" ht="22.15" customHeight="1">
      <c r="A228" s="1" t="s">
        <v>68</v>
      </c>
      <c r="B228" s="37" t="s">
        <v>26</v>
      </c>
      <c r="C228" s="37" t="s">
        <v>27</v>
      </c>
      <c r="D228" s="32"/>
      <c r="E228" s="33" t="s">
        <v>73</v>
      </c>
      <c r="F228" s="32" t="s">
        <v>74</v>
      </c>
      <c r="G228" s="32" t="s">
        <v>75</v>
      </c>
      <c r="H228" s="32" t="s">
        <v>587</v>
      </c>
      <c r="I228" s="38" t="s">
        <v>77</v>
      </c>
      <c r="J228" s="37">
        <v>30</v>
      </c>
      <c r="K228" s="37">
        <v>7</v>
      </c>
      <c r="L228" s="37">
        <v>2018</v>
      </c>
      <c r="M228" s="3">
        <f t="shared" si="3"/>
        <v>43311</v>
      </c>
      <c r="N228" s="32" t="s">
        <v>612</v>
      </c>
      <c r="O228" s="32" t="s">
        <v>613</v>
      </c>
      <c r="P228" s="32">
        <v>15</v>
      </c>
      <c r="Q228" s="30" t="s">
        <v>137</v>
      </c>
      <c r="R228" s="32" t="s">
        <v>129</v>
      </c>
      <c r="S228" s="32">
        <v>0</v>
      </c>
      <c r="T228" s="32" t="s">
        <v>130</v>
      </c>
      <c r="U228" s="33"/>
      <c r="V228" s="32" t="s">
        <v>159</v>
      </c>
      <c r="W228" s="34" t="s">
        <v>132</v>
      </c>
      <c r="X228" s="32"/>
    </row>
    <row r="229" spans="1:24" ht="22.15" customHeight="1">
      <c r="A229" s="1" t="s">
        <v>68</v>
      </c>
      <c r="B229" s="37" t="s">
        <v>26</v>
      </c>
      <c r="C229" s="37" t="s">
        <v>27</v>
      </c>
      <c r="D229" s="32"/>
      <c r="E229" s="33" t="s">
        <v>73</v>
      </c>
      <c r="F229" s="32" t="s">
        <v>74</v>
      </c>
      <c r="G229" s="32" t="s">
        <v>75</v>
      </c>
      <c r="H229" s="32" t="s">
        <v>587</v>
      </c>
      <c r="I229" s="38" t="s">
        <v>77</v>
      </c>
      <c r="J229" s="37">
        <v>30</v>
      </c>
      <c r="K229" s="37">
        <v>7</v>
      </c>
      <c r="L229" s="37">
        <v>2018</v>
      </c>
      <c r="M229" s="3">
        <f t="shared" si="3"/>
        <v>43311</v>
      </c>
      <c r="N229" s="32" t="s">
        <v>614</v>
      </c>
      <c r="O229" s="32" t="s">
        <v>615</v>
      </c>
      <c r="P229" s="32">
        <v>17</v>
      </c>
      <c r="Q229" s="30" t="s">
        <v>137</v>
      </c>
      <c r="R229" s="32" t="s">
        <v>129</v>
      </c>
      <c r="S229" s="32">
        <v>0</v>
      </c>
      <c r="T229" s="32" t="s">
        <v>130</v>
      </c>
      <c r="U229" s="33"/>
      <c r="V229" s="32" t="s">
        <v>159</v>
      </c>
      <c r="W229" s="34" t="s">
        <v>132</v>
      </c>
      <c r="X229" s="32"/>
    </row>
    <row r="230" spans="1:24" ht="22.15" customHeight="1">
      <c r="A230" s="1" t="s">
        <v>68</v>
      </c>
      <c r="B230" s="37" t="s">
        <v>26</v>
      </c>
      <c r="C230" s="37" t="s">
        <v>27</v>
      </c>
      <c r="D230" s="32"/>
      <c r="E230" s="33" t="s">
        <v>73</v>
      </c>
      <c r="F230" s="32" t="s">
        <v>74</v>
      </c>
      <c r="G230" s="32" t="s">
        <v>75</v>
      </c>
      <c r="H230" s="32" t="s">
        <v>587</v>
      </c>
      <c r="I230" s="38" t="s">
        <v>77</v>
      </c>
      <c r="J230" s="37">
        <v>30</v>
      </c>
      <c r="K230" s="37">
        <v>7</v>
      </c>
      <c r="L230" s="37">
        <v>2018</v>
      </c>
      <c r="M230" s="3">
        <f t="shared" si="3"/>
        <v>43311</v>
      </c>
      <c r="N230" s="32" t="s">
        <v>616</v>
      </c>
      <c r="O230" s="32" t="s">
        <v>617</v>
      </c>
      <c r="P230" s="32">
        <v>16</v>
      </c>
      <c r="Q230" s="30" t="s">
        <v>137</v>
      </c>
      <c r="R230" s="32" t="s">
        <v>129</v>
      </c>
      <c r="S230" s="32">
        <v>0</v>
      </c>
      <c r="T230" s="32" t="s">
        <v>130</v>
      </c>
      <c r="U230" s="33"/>
      <c r="V230" s="32" t="s">
        <v>159</v>
      </c>
      <c r="W230" s="34" t="s">
        <v>132</v>
      </c>
      <c r="X230" s="32"/>
    </row>
    <row r="231" spans="1:24" ht="22.15" customHeight="1">
      <c r="A231" s="1" t="s">
        <v>68</v>
      </c>
      <c r="B231" s="37" t="s">
        <v>26</v>
      </c>
      <c r="C231" s="37" t="s">
        <v>27</v>
      </c>
      <c r="D231" s="32"/>
      <c r="E231" s="33" t="s">
        <v>73</v>
      </c>
      <c r="F231" s="32" t="s">
        <v>74</v>
      </c>
      <c r="G231" s="32" t="s">
        <v>75</v>
      </c>
      <c r="H231" s="32" t="s">
        <v>587</v>
      </c>
      <c r="I231" s="38" t="s">
        <v>77</v>
      </c>
      <c r="J231" s="37">
        <v>30</v>
      </c>
      <c r="K231" s="37">
        <v>7</v>
      </c>
      <c r="L231" s="37">
        <v>2018</v>
      </c>
      <c r="M231" s="3">
        <f t="shared" si="3"/>
        <v>43311</v>
      </c>
      <c r="N231" s="32" t="s">
        <v>618</v>
      </c>
      <c r="O231" s="32" t="s">
        <v>619</v>
      </c>
      <c r="P231" s="32">
        <v>16</v>
      </c>
      <c r="Q231" s="30" t="s">
        <v>137</v>
      </c>
      <c r="R231" s="32" t="s">
        <v>129</v>
      </c>
      <c r="S231" s="32">
        <v>0</v>
      </c>
      <c r="T231" s="32" t="s">
        <v>130</v>
      </c>
      <c r="U231" s="33"/>
      <c r="V231" s="32" t="s">
        <v>159</v>
      </c>
      <c r="W231" s="34" t="s">
        <v>132</v>
      </c>
      <c r="X231" s="32"/>
    </row>
    <row r="232" spans="1:24" ht="22.15" customHeight="1">
      <c r="A232" s="1" t="s">
        <v>68</v>
      </c>
      <c r="B232" s="37" t="s">
        <v>26</v>
      </c>
      <c r="C232" s="37" t="s">
        <v>27</v>
      </c>
      <c r="D232" s="32"/>
      <c r="E232" s="33" t="s">
        <v>73</v>
      </c>
      <c r="F232" s="32" t="s">
        <v>74</v>
      </c>
      <c r="G232" s="32" t="s">
        <v>75</v>
      </c>
      <c r="H232" s="32" t="s">
        <v>587</v>
      </c>
      <c r="I232" s="38" t="s">
        <v>77</v>
      </c>
      <c r="J232" s="37">
        <v>30</v>
      </c>
      <c r="K232" s="37">
        <v>7</v>
      </c>
      <c r="L232" s="37">
        <v>2018</v>
      </c>
      <c r="M232" s="3">
        <f t="shared" si="3"/>
        <v>43311</v>
      </c>
      <c r="N232" s="32" t="s">
        <v>620</v>
      </c>
      <c r="O232" s="32" t="s">
        <v>621</v>
      </c>
      <c r="P232" s="32">
        <v>15</v>
      </c>
      <c r="Q232" s="30" t="s">
        <v>137</v>
      </c>
      <c r="R232" s="32" t="s">
        <v>129</v>
      </c>
      <c r="S232" s="32">
        <v>0</v>
      </c>
      <c r="T232" s="32" t="s">
        <v>167</v>
      </c>
      <c r="U232" s="33"/>
      <c r="V232" s="32" t="s">
        <v>159</v>
      </c>
      <c r="W232" s="34" t="s">
        <v>132</v>
      </c>
      <c r="X232" s="32"/>
    </row>
    <row r="233" spans="1:24" ht="22.15" customHeight="1">
      <c r="A233" s="1" t="s">
        <v>68</v>
      </c>
      <c r="B233" s="37" t="s">
        <v>26</v>
      </c>
      <c r="C233" s="37" t="s">
        <v>27</v>
      </c>
      <c r="D233" s="32"/>
      <c r="E233" s="33" t="s">
        <v>73</v>
      </c>
      <c r="F233" s="32" t="s">
        <v>74</v>
      </c>
      <c r="G233" s="32" t="s">
        <v>75</v>
      </c>
      <c r="H233" s="32" t="s">
        <v>587</v>
      </c>
      <c r="I233" s="38" t="s">
        <v>77</v>
      </c>
      <c r="J233" s="37">
        <v>30</v>
      </c>
      <c r="K233" s="37">
        <v>7</v>
      </c>
      <c r="L233" s="37">
        <v>2018</v>
      </c>
      <c r="M233" s="3">
        <f t="shared" si="3"/>
        <v>43311</v>
      </c>
      <c r="N233" s="32" t="s">
        <v>622</v>
      </c>
      <c r="O233" s="32" t="s">
        <v>623</v>
      </c>
      <c r="P233" s="32">
        <v>17</v>
      </c>
      <c r="Q233" s="30" t="s">
        <v>137</v>
      </c>
      <c r="R233" s="32" t="s">
        <v>129</v>
      </c>
      <c r="S233" s="32">
        <v>0</v>
      </c>
      <c r="T233" s="32" t="s">
        <v>130</v>
      </c>
      <c r="U233" s="33"/>
      <c r="V233" s="32" t="s">
        <v>159</v>
      </c>
      <c r="W233" s="34" t="s">
        <v>132</v>
      </c>
      <c r="X233" s="32"/>
    </row>
    <row r="234" spans="1:24" ht="22.15" customHeight="1">
      <c r="A234" s="1" t="s">
        <v>68</v>
      </c>
      <c r="B234" s="37" t="s">
        <v>26</v>
      </c>
      <c r="C234" s="37" t="s">
        <v>27</v>
      </c>
      <c r="D234" s="32"/>
      <c r="E234" s="33" t="s">
        <v>73</v>
      </c>
      <c r="F234" s="32" t="s">
        <v>74</v>
      </c>
      <c r="G234" s="32" t="s">
        <v>75</v>
      </c>
      <c r="H234" s="32" t="s">
        <v>587</v>
      </c>
      <c r="I234" s="38" t="s">
        <v>71</v>
      </c>
      <c r="J234" s="37">
        <v>31</v>
      </c>
      <c r="K234" s="37">
        <v>7</v>
      </c>
      <c r="L234" s="37">
        <v>2018</v>
      </c>
      <c r="M234" s="3">
        <f t="shared" si="3"/>
        <v>43312</v>
      </c>
      <c r="N234" s="32" t="s">
        <v>624</v>
      </c>
      <c r="O234" s="32" t="s">
        <v>625</v>
      </c>
      <c r="P234" s="32">
        <v>15</v>
      </c>
      <c r="Q234" s="30" t="s">
        <v>137</v>
      </c>
      <c r="R234" s="32" t="s">
        <v>129</v>
      </c>
      <c r="S234" s="32"/>
      <c r="T234" s="32" t="s">
        <v>130</v>
      </c>
      <c r="U234" s="33"/>
      <c r="V234" s="32" t="s">
        <v>159</v>
      </c>
      <c r="W234" s="34" t="s">
        <v>132</v>
      </c>
      <c r="X234" s="32"/>
    </row>
    <row r="235" spans="1:24" ht="22.15" customHeight="1">
      <c r="A235" s="1" t="s">
        <v>68</v>
      </c>
      <c r="B235" s="37" t="s">
        <v>26</v>
      </c>
      <c r="C235" s="37" t="s">
        <v>27</v>
      </c>
      <c r="D235" s="32"/>
      <c r="E235" s="33" t="s">
        <v>73</v>
      </c>
      <c r="F235" s="32" t="s">
        <v>74</v>
      </c>
      <c r="G235" s="32" t="s">
        <v>75</v>
      </c>
      <c r="H235" s="32" t="s">
        <v>587</v>
      </c>
      <c r="I235" s="38" t="s">
        <v>71</v>
      </c>
      <c r="J235" s="37">
        <v>31</v>
      </c>
      <c r="K235" s="37">
        <v>7</v>
      </c>
      <c r="L235" s="37">
        <v>2018</v>
      </c>
      <c r="M235" s="3">
        <f t="shared" si="3"/>
        <v>43312</v>
      </c>
      <c r="N235" s="32" t="s">
        <v>626</v>
      </c>
      <c r="O235" s="32" t="s">
        <v>627</v>
      </c>
      <c r="P235" s="32">
        <v>15</v>
      </c>
      <c r="Q235" s="30" t="s">
        <v>137</v>
      </c>
      <c r="R235" s="32" t="s">
        <v>129</v>
      </c>
      <c r="S235" s="32"/>
      <c r="T235" s="32" t="s">
        <v>167</v>
      </c>
      <c r="U235" s="33"/>
      <c r="V235" s="32" t="s">
        <v>159</v>
      </c>
      <c r="W235" s="34" t="s">
        <v>132</v>
      </c>
      <c r="X235" s="32"/>
    </row>
    <row r="236" spans="1:24" ht="22.15" customHeight="1">
      <c r="A236" s="1" t="s">
        <v>68</v>
      </c>
      <c r="B236" s="37" t="s">
        <v>26</v>
      </c>
      <c r="C236" s="37" t="s">
        <v>27</v>
      </c>
      <c r="D236" s="32"/>
      <c r="E236" s="33" t="s">
        <v>73</v>
      </c>
      <c r="F236" s="32" t="s">
        <v>74</v>
      </c>
      <c r="G236" s="32" t="s">
        <v>75</v>
      </c>
      <c r="H236" s="32" t="s">
        <v>587</v>
      </c>
      <c r="I236" s="38" t="s">
        <v>71</v>
      </c>
      <c r="J236" s="37">
        <v>31</v>
      </c>
      <c r="K236" s="37">
        <v>7</v>
      </c>
      <c r="L236" s="37">
        <v>2018</v>
      </c>
      <c r="M236" s="3">
        <f t="shared" si="3"/>
        <v>43312</v>
      </c>
      <c r="N236" s="32" t="s">
        <v>628</v>
      </c>
      <c r="O236" s="32" t="s">
        <v>629</v>
      </c>
      <c r="P236" s="32">
        <v>16</v>
      </c>
      <c r="Q236" s="30" t="s">
        <v>137</v>
      </c>
      <c r="R236" s="32" t="s">
        <v>129</v>
      </c>
      <c r="S236" s="32"/>
      <c r="T236" s="32" t="s">
        <v>130</v>
      </c>
      <c r="U236" s="33"/>
      <c r="V236" s="32" t="s">
        <v>159</v>
      </c>
      <c r="W236" s="34" t="s">
        <v>132</v>
      </c>
      <c r="X236" s="32"/>
    </row>
    <row r="237" spans="1:24" ht="22.15" customHeight="1">
      <c r="A237" s="1" t="s">
        <v>68</v>
      </c>
      <c r="B237" s="37" t="s">
        <v>26</v>
      </c>
      <c r="C237" s="37" t="s">
        <v>27</v>
      </c>
      <c r="D237" s="32"/>
      <c r="E237" s="33" t="s">
        <v>73</v>
      </c>
      <c r="F237" s="32" t="s">
        <v>74</v>
      </c>
      <c r="G237" s="32" t="s">
        <v>75</v>
      </c>
      <c r="H237" s="32" t="s">
        <v>587</v>
      </c>
      <c r="I237" s="38" t="s">
        <v>71</v>
      </c>
      <c r="J237" s="37">
        <v>31</v>
      </c>
      <c r="K237" s="37">
        <v>7</v>
      </c>
      <c r="L237" s="37">
        <v>2018</v>
      </c>
      <c r="M237" s="3">
        <f t="shared" si="3"/>
        <v>43312</v>
      </c>
      <c r="N237" s="32" t="s">
        <v>630</v>
      </c>
      <c r="O237" s="32" t="s">
        <v>631</v>
      </c>
      <c r="P237" s="32">
        <v>15</v>
      </c>
      <c r="Q237" s="30" t="s">
        <v>137</v>
      </c>
      <c r="R237" s="32" t="s">
        <v>129</v>
      </c>
      <c r="S237" s="32"/>
      <c r="T237" s="32" t="s">
        <v>130</v>
      </c>
      <c r="U237" s="33"/>
      <c r="V237" s="32" t="s">
        <v>159</v>
      </c>
      <c r="W237" s="34" t="s">
        <v>132</v>
      </c>
      <c r="X237" s="32"/>
    </row>
    <row r="238" spans="1:24" ht="22.15" customHeight="1">
      <c r="A238" s="1" t="s">
        <v>68</v>
      </c>
      <c r="B238" s="37" t="s">
        <v>26</v>
      </c>
      <c r="C238" s="37" t="s">
        <v>27</v>
      </c>
      <c r="D238" s="32"/>
      <c r="E238" s="33" t="s">
        <v>73</v>
      </c>
      <c r="F238" s="32" t="s">
        <v>74</v>
      </c>
      <c r="G238" s="32" t="s">
        <v>75</v>
      </c>
      <c r="H238" s="32" t="s">
        <v>587</v>
      </c>
      <c r="I238" s="38" t="s">
        <v>71</v>
      </c>
      <c r="J238" s="37">
        <v>31</v>
      </c>
      <c r="K238" s="37">
        <v>7</v>
      </c>
      <c r="L238" s="37">
        <v>2018</v>
      </c>
      <c r="M238" s="3">
        <f t="shared" si="3"/>
        <v>43312</v>
      </c>
      <c r="N238" s="32" t="s">
        <v>632</v>
      </c>
      <c r="O238" s="32" t="s">
        <v>633</v>
      </c>
      <c r="P238" s="32">
        <v>15</v>
      </c>
      <c r="Q238" s="30" t="s">
        <v>137</v>
      </c>
      <c r="R238" s="32" t="s">
        <v>129</v>
      </c>
      <c r="S238" s="32"/>
      <c r="T238" s="32" t="s">
        <v>130</v>
      </c>
      <c r="U238" s="33"/>
      <c r="V238" s="32" t="s">
        <v>159</v>
      </c>
      <c r="W238" s="34" t="s">
        <v>132</v>
      </c>
      <c r="X238" s="32"/>
    </row>
    <row r="239" spans="1:24" ht="22.15" customHeight="1">
      <c r="A239" s="1" t="s">
        <v>68</v>
      </c>
      <c r="B239" s="37" t="s">
        <v>26</v>
      </c>
      <c r="C239" s="37" t="s">
        <v>27</v>
      </c>
      <c r="D239" s="32"/>
      <c r="E239" s="33" t="s">
        <v>73</v>
      </c>
      <c r="F239" s="32" t="s">
        <v>74</v>
      </c>
      <c r="G239" s="32" t="s">
        <v>75</v>
      </c>
      <c r="H239" s="32" t="s">
        <v>587</v>
      </c>
      <c r="I239" s="38" t="s">
        <v>71</v>
      </c>
      <c r="J239" s="37">
        <v>31</v>
      </c>
      <c r="K239" s="37">
        <v>7</v>
      </c>
      <c r="L239" s="37">
        <v>2018</v>
      </c>
      <c r="M239" s="3">
        <f t="shared" si="3"/>
        <v>43312</v>
      </c>
      <c r="N239" s="32" t="s">
        <v>634</v>
      </c>
      <c r="O239" s="32" t="s">
        <v>635</v>
      </c>
      <c r="P239" s="32">
        <v>17</v>
      </c>
      <c r="Q239" s="30" t="s">
        <v>137</v>
      </c>
      <c r="R239" s="32" t="s">
        <v>129</v>
      </c>
      <c r="S239" s="32"/>
      <c r="T239" s="32" t="s">
        <v>130</v>
      </c>
      <c r="U239" s="33"/>
      <c r="V239" s="32" t="s">
        <v>159</v>
      </c>
      <c r="W239" s="34" t="s">
        <v>132</v>
      </c>
      <c r="X239" s="32"/>
    </row>
    <row r="240" spans="1:24" ht="22.15" customHeight="1">
      <c r="A240" s="1" t="s">
        <v>68</v>
      </c>
      <c r="B240" s="37" t="s">
        <v>26</v>
      </c>
      <c r="C240" s="37" t="s">
        <v>27</v>
      </c>
      <c r="D240" s="32"/>
      <c r="E240" s="33" t="s">
        <v>73</v>
      </c>
      <c r="F240" s="32" t="s">
        <v>74</v>
      </c>
      <c r="G240" s="32" t="s">
        <v>75</v>
      </c>
      <c r="H240" s="32" t="s">
        <v>587</v>
      </c>
      <c r="I240" s="38" t="s">
        <v>71</v>
      </c>
      <c r="J240" s="37">
        <v>31</v>
      </c>
      <c r="K240" s="37">
        <v>7</v>
      </c>
      <c r="L240" s="37">
        <v>2018</v>
      </c>
      <c r="M240" s="3">
        <f t="shared" si="3"/>
        <v>43312</v>
      </c>
      <c r="N240" s="32" t="s">
        <v>636</v>
      </c>
      <c r="O240" s="32" t="s">
        <v>637</v>
      </c>
      <c r="P240" s="32">
        <v>17</v>
      </c>
      <c r="Q240" s="30" t="s">
        <v>137</v>
      </c>
      <c r="R240" s="32" t="s">
        <v>129</v>
      </c>
      <c r="S240" s="32"/>
      <c r="T240" s="32" t="s">
        <v>130</v>
      </c>
      <c r="U240" s="33"/>
      <c r="V240" s="32" t="s">
        <v>159</v>
      </c>
      <c r="W240" s="34" t="s">
        <v>132</v>
      </c>
      <c r="X240" s="32"/>
    </row>
    <row r="241" spans="1:24" ht="22.15" customHeight="1">
      <c r="A241" s="1" t="s">
        <v>68</v>
      </c>
      <c r="B241" s="37" t="s">
        <v>26</v>
      </c>
      <c r="C241" s="37" t="s">
        <v>27</v>
      </c>
      <c r="D241" s="32"/>
      <c r="E241" s="33" t="s">
        <v>73</v>
      </c>
      <c r="F241" s="32" t="s">
        <v>74</v>
      </c>
      <c r="G241" s="32" t="s">
        <v>75</v>
      </c>
      <c r="H241" s="32" t="s">
        <v>587</v>
      </c>
      <c r="I241" s="38" t="s">
        <v>71</v>
      </c>
      <c r="J241" s="37">
        <v>31</v>
      </c>
      <c r="K241" s="37">
        <v>7</v>
      </c>
      <c r="L241" s="37">
        <v>2018</v>
      </c>
      <c r="M241" s="3">
        <f t="shared" si="3"/>
        <v>43312</v>
      </c>
      <c r="N241" s="32" t="s">
        <v>638</v>
      </c>
      <c r="O241" s="32" t="s">
        <v>639</v>
      </c>
      <c r="P241" s="32">
        <v>17</v>
      </c>
      <c r="Q241" s="30" t="s">
        <v>137</v>
      </c>
      <c r="R241" s="32" t="s">
        <v>129</v>
      </c>
      <c r="S241" s="32"/>
      <c r="T241" s="32" t="s">
        <v>130</v>
      </c>
      <c r="U241" s="33"/>
      <c r="V241" s="32" t="s">
        <v>159</v>
      </c>
      <c r="W241" s="34" t="s">
        <v>132</v>
      </c>
      <c r="X241" s="32"/>
    </row>
    <row r="242" spans="1:24" ht="22.15" customHeight="1">
      <c r="A242" s="1" t="s">
        <v>68</v>
      </c>
      <c r="B242" s="37" t="s">
        <v>26</v>
      </c>
      <c r="C242" s="37" t="s">
        <v>27</v>
      </c>
      <c r="D242" s="32"/>
      <c r="E242" s="33" t="s">
        <v>73</v>
      </c>
      <c r="F242" s="32" t="s">
        <v>74</v>
      </c>
      <c r="G242" s="32" t="s">
        <v>75</v>
      </c>
      <c r="H242" s="32" t="s">
        <v>587</v>
      </c>
      <c r="I242" s="38" t="s">
        <v>71</v>
      </c>
      <c r="J242" s="37">
        <v>31</v>
      </c>
      <c r="K242" s="37">
        <v>7</v>
      </c>
      <c r="L242" s="37">
        <v>2018</v>
      </c>
      <c r="M242" s="3">
        <f t="shared" ref="M242:M305" si="4">DATE(L242,K242,J242)</f>
        <v>43312</v>
      </c>
      <c r="N242" s="32" t="s">
        <v>640</v>
      </c>
      <c r="O242" s="32" t="s">
        <v>641</v>
      </c>
      <c r="P242" s="32">
        <v>18</v>
      </c>
      <c r="Q242" s="30" t="s">
        <v>137</v>
      </c>
      <c r="R242" s="32" t="s">
        <v>129</v>
      </c>
      <c r="S242" s="32"/>
      <c r="T242" s="32" t="s">
        <v>130</v>
      </c>
      <c r="U242" s="33"/>
      <c r="V242" s="32" t="s">
        <v>159</v>
      </c>
      <c r="W242" s="34" t="s">
        <v>132</v>
      </c>
      <c r="X242" s="32"/>
    </row>
    <row r="243" spans="1:24" ht="22.15" customHeight="1">
      <c r="A243" s="1" t="s">
        <v>68</v>
      </c>
      <c r="B243" s="37" t="s">
        <v>26</v>
      </c>
      <c r="C243" s="37" t="s">
        <v>27</v>
      </c>
      <c r="D243" s="32"/>
      <c r="E243" s="33" t="s">
        <v>73</v>
      </c>
      <c r="F243" s="32" t="s">
        <v>74</v>
      </c>
      <c r="G243" s="32" t="s">
        <v>75</v>
      </c>
      <c r="H243" s="32" t="s">
        <v>587</v>
      </c>
      <c r="I243" s="38" t="s">
        <v>71</v>
      </c>
      <c r="J243" s="37">
        <v>31</v>
      </c>
      <c r="K243" s="37">
        <v>7</v>
      </c>
      <c r="L243" s="37">
        <v>2018</v>
      </c>
      <c r="M243" s="3">
        <f t="shared" si="4"/>
        <v>43312</v>
      </c>
      <c r="N243" s="32" t="s">
        <v>642</v>
      </c>
      <c r="O243" s="32" t="s">
        <v>643</v>
      </c>
      <c r="P243" s="32">
        <v>15</v>
      </c>
      <c r="Q243" s="30" t="s">
        <v>137</v>
      </c>
      <c r="R243" s="32" t="s">
        <v>129</v>
      </c>
      <c r="S243" s="32"/>
      <c r="T243" s="32" t="s">
        <v>130</v>
      </c>
      <c r="U243" s="33"/>
      <c r="V243" s="32" t="s">
        <v>159</v>
      </c>
      <c r="W243" s="34" t="s">
        <v>132</v>
      </c>
      <c r="X243" s="32"/>
    </row>
    <row r="244" spans="1:24" ht="22.15" customHeight="1">
      <c r="A244" s="1" t="s">
        <v>68</v>
      </c>
      <c r="B244" s="37" t="s">
        <v>26</v>
      </c>
      <c r="C244" s="37" t="s">
        <v>27</v>
      </c>
      <c r="D244" s="32"/>
      <c r="E244" s="33" t="s">
        <v>73</v>
      </c>
      <c r="F244" s="32" t="s">
        <v>74</v>
      </c>
      <c r="G244" s="32" t="s">
        <v>75</v>
      </c>
      <c r="H244" s="32" t="s">
        <v>587</v>
      </c>
      <c r="I244" s="38" t="s">
        <v>71</v>
      </c>
      <c r="J244" s="37">
        <v>31</v>
      </c>
      <c r="K244" s="37">
        <v>7</v>
      </c>
      <c r="L244" s="37">
        <v>2018</v>
      </c>
      <c r="M244" s="3">
        <f t="shared" si="4"/>
        <v>43312</v>
      </c>
      <c r="N244" s="32" t="s">
        <v>644</v>
      </c>
      <c r="O244" s="32" t="s">
        <v>645</v>
      </c>
      <c r="P244" s="32">
        <v>15</v>
      </c>
      <c r="Q244" s="30" t="s">
        <v>137</v>
      </c>
      <c r="R244" s="32" t="s">
        <v>129</v>
      </c>
      <c r="S244" s="32"/>
      <c r="T244" s="32" t="s">
        <v>130</v>
      </c>
      <c r="U244" s="33"/>
      <c r="V244" s="32" t="s">
        <v>159</v>
      </c>
      <c r="W244" s="34" t="s">
        <v>132</v>
      </c>
      <c r="X244" s="32"/>
    </row>
    <row r="245" spans="1:24" ht="22.15" customHeight="1">
      <c r="A245" s="1" t="s">
        <v>68</v>
      </c>
      <c r="B245" s="37" t="s">
        <v>26</v>
      </c>
      <c r="C245" s="37" t="s">
        <v>27</v>
      </c>
      <c r="D245" s="32"/>
      <c r="E245" s="33" t="s">
        <v>73</v>
      </c>
      <c r="F245" s="32" t="s">
        <v>74</v>
      </c>
      <c r="G245" s="32" t="s">
        <v>75</v>
      </c>
      <c r="H245" s="32" t="s">
        <v>587</v>
      </c>
      <c r="I245" s="38" t="s">
        <v>71</v>
      </c>
      <c r="J245" s="37">
        <v>31</v>
      </c>
      <c r="K245" s="37">
        <v>7</v>
      </c>
      <c r="L245" s="37">
        <v>2018</v>
      </c>
      <c r="M245" s="3">
        <f t="shared" si="4"/>
        <v>43312</v>
      </c>
      <c r="N245" s="32" t="s">
        <v>646</v>
      </c>
      <c r="O245" s="32" t="s">
        <v>647</v>
      </c>
      <c r="P245" s="32">
        <v>16</v>
      </c>
      <c r="Q245" s="30" t="s">
        <v>137</v>
      </c>
      <c r="R245" s="32" t="s">
        <v>129</v>
      </c>
      <c r="S245" s="32"/>
      <c r="T245" s="32" t="s">
        <v>130</v>
      </c>
      <c r="U245" s="33"/>
      <c r="V245" s="32" t="s">
        <v>159</v>
      </c>
      <c r="W245" s="34" t="s">
        <v>132</v>
      </c>
      <c r="X245" s="32"/>
    </row>
    <row r="246" spans="1:24" ht="22.15" customHeight="1">
      <c r="A246" s="1" t="s">
        <v>68</v>
      </c>
      <c r="B246" s="37" t="s">
        <v>26</v>
      </c>
      <c r="C246" s="37" t="s">
        <v>27</v>
      </c>
      <c r="D246" s="32"/>
      <c r="E246" s="33" t="s">
        <v>73</v>
      </c>
      <c r="F246" s="32" t="s">
        <v>74</v>
      </c>
      <c r="G246" s="32" t="s">
        <v>75</v>
      </c>
      <c r="H246" s="32" t="s">
        <v>587</v>
      </c>
      <c r="I246" s="38" t="s">
        <v>71</v>
      </c>
      <c r="J246" s="37">
        <v>31</v>
      </c>
      <c r="K246" s="37">
        <v>7</v>
      </c>
      <c r="L246" s="37">
        <v>2018</v>
      </c>
      <c r="M246" s="3">
        <f t="shared" si="4"/>
        <v>43312</v>
      </c>
      <c r="N246" s="32" t="s">
        <v>648</v>
      </c>
      <c r="O246" s="32" t="s">
        <v>649</v>
      </c>
      <c r="P246" s="32">
        <v>17</v>
      </c>
      <c r="Q246" s="30" t="s">
        <v>137</v>
      </c>
      <c r="R246" s="32" t="s">
        <v>129</v>
      </c>
      <c r="S246" s="32"/>
      <c r="T246" s="32" t="s">
        <v>130</v>
      </c>
      <c r="U246" s="33"/>
      <c r="V246" s="32" t="s">
        <v>159</v>
      </c>
      <c r="W246" s="34" t="s">
        <v>132</v>
      </c>
      <c r="X246" s="32"/>
    </row>
    <row r="247" spans="1:24" ht="22.15" customHeight="1">
      <c r="A247" s="1" t="s">
        <v>68</v>
      </c>
      <c r="B247" s="37" t="s">
        <v>26</v>
      </c>
      <c r="C247" s="37" t="s">
        <v>27</v>
      </c>
      <c r="D247" s="32"/>
      <c r="E247" s="33" t="s">
        <v>73</v>
      </c>
      <c r="F247" s="32" t="s">
        <v>74</v>
      </c>
      <c r="G247" s="32" t="s">
        <v>75</v>
      </c>
      <c r="H247" s="32" t="s">
        <v>587</v>
      </c>
      <c r="I247" s="38" t="s">
        <v>71</v>
      </c>
      <c r="J247" s="37">
        <v>31</v>
      </c>
      <c r="K247" s="37">
        <v>7</v>
      </c>
      <c r="L247" s="37">
        <v>2018</v>
      </c>
      <c r="M247" s="3">
        <f t="shared" si="4"/>
        <v>43312</v>
      </c>
      <c r="N247" s="32" t="s">
        <v>650</v>
      </c>
      <c r="O247" s="32" t="s">
        <v>651</v>
      </c>
      <c r="P247" s="32">
        <v>15</v>
      </c>
      <c r="Q247" s="30" t="s">
        <v>137</v>
      </c>
      <c r="R247" s="32" t="s">
        <v>129</v>
      </c>
      <c r="S247" s="32"/>
      <c r="T247" s="32" t="s">
        <v>130</v>
      </c>
      <c r="U247" s="33"/>
      <c r="V247" s="32" t="s">
        <v>159</v>
      </c>
      <c r="W247" s="34" t="s">
        <v>132</v>
      </c>
      <c r="X247" s="32"/>
    </row>
    <row r="248" spans="1:24" ht="22.15" customHeight="1">
      <c r="A248" s="1" t="s">
        <v>68</v>
      </c>
      <c r="B248" s="37" t="s">
        <v>26</v>
      </c>
      <c r="C248" s="37" t="s">
        <v>27</v>
      </c>
      <c r="D248" s="32"/>
      <c r="E248" s="33" t="s">
        <v>73</v>
      </c>
      <c r="F248" s="32" t="s">
        <v>74</v>
      </c>
      <c r="G248" s="32" t="s">
        <v>75</v>
      </c>
      <c r="H248" s="32" t="s">
        <v>587</v>
      </c>
      <c r="I248" s="38" t="s">
        <v>71</v>
      </c>
      <c r="J248" s="37">
        <v>31</v>
      </c>
      <c r="K248" s="37">
        <v>7</v>
      </c>
      <c r="L248" s="37">
        <v>2018</v>
      </c>
      <c r="M248" s="3">
        <f t="shared" si="4"/>
        <v>43312</v>
      </c>
      <c r="N248" s="32" t="s">
        <v>652</v>
      </c>
      <c r="O248" s="32" t="s">
        <v>653</v>
      </c>
      <c r="P248" s="32">
        <v>16</v>
      </c>
      <c r="Q248" s="30" t="s">
        <v>137</v>
      </c>
      <c r="R248" s="32" t="s">
        <v>129</v>
      </c>
      <c r="S248" s="32"/>
      <c r="T248" s="32" t="s">
        <v>130</v>
      </c>
      <c r="U248" s="33"/>
      <c r="V248" s="32" t="s">
        <v>159</v>
      </c>
      <c r="W248" s="34" t="s">
        <v>132</v>
      </c>
      <c r="X248" s="32"/>
    </row>
    <row r="249" spans="1:24" ht="22.15" customHeight="1">
      <c r="A249" s="1" t="s">
        <v>68</v>
      </c>
      <c r="B249" s="37" t="s">
        <v>26</v>
      </c>
      <c r="C249" s="37" t="s">
        <v>27</v>
      </c>
      <c r="D249" s="32"/>
      <c r="E249" s="33" t="s">
        <v>73</v>
      </c>
      <c r="F249" s="32" t="s">
        <v>74</v>
      </c>
      <c r="G249" s="32" t="s">
        <v>75</v>
      </c>
      <c r="H249" s="32" t="s">
        <v>587</v>
      </c>
      <c r="I249" s="38" t="s">
        <v>71</v>
      </c>
      <c r="J249" s="37">
        <v>31</v>
      </c>
      <c r="K249" s="37">
        <v>7</v>
      </c>
      <c r="L249" s="37">
        <v>2018</v>
      </c>
      <c r="M249" s="3">
        <f t="shared" si="4"/>
        <v>43312</v>
      </c>
      <c r="N249" s="32" t="s">
        <v>654</v>
      </c>
      <c r="O249" s="32" t="s">
        <v>655</v>
      </c>
      <c r="P249" s="32">
        <v>16</v>
      </c>
      <c r="Q249" s="30" t="s">
        <v>137</v>
      </c>
      <c r="R249" s="32" t="s">
        <v>129</v>
      </c>
      <c r="S249" s="32"/>
      <c r="T249" s="32" t="s">
        <v>130</v>
      </c>
      <c r="U249" s="33"/>
      <c r="V249" s="32" t="s">
        <v>159</v>
      </c>
      <c r="W249" s="34" t="s">
        <v>132</v>
      </c>
      <c r="X249" s="32"/>
    </row>
    <row r="250" spans="1:24" ht="22.15" customHeight="1">
      <c r="A250" s="1" t="s">
        <v>68</v>
      </c>
      <c r="B250" s="37" t="s">
        <v>26</v>
      </c>
      <c r="C250" s="37" t="s">
        <v>27</v>
      </c>
      <c r="D250" s="32"/>
      <c r="E250" s="33" t="s">
        <v>73</v>
      </c>
      <c r="F250" s="32" t="s">
        <v>74</v>
      </c>
      <c r="G250" s="32" t="s">
        <v>75</v>
      </c>
      <c r="H250" s="32" t="s">
        <v>587</v>
      </c>
      <c r="I250" s="38" t="s">
        <v>71</v>
      </c>
      <c r="J250" s="37">
        <v>31</v>
      </c>
      <c r="K250" s="37">
        <v>7</v>
      </c>
      <c r="L250" s="37">
        <v>2018</v>
      </c>
      <c r="M250" s="3">
        <f t="shared" si="4"/>
        <v>43312</v>
      </c>
      <c r="N250" s="32" t="s">
        <v>656</v>
      </c>
      <c r="O250" s="32" t="s">
        <v>657</v>
      </c>
      <c r="P250" s="32">
        <v>19</v>
      </c>
      <c r="Q250" s="30" t="s">
        <v>137</v>
      </c>
      <c r="R250" s="32" t="s">
        <v>129</v>
      </c>
      <c r="S250" s="32"/>
      <c r="T250" s="32" t="s">
        <v>130</v>
      </c>
      <c r="U250" s="33"/>
      <c r="V250" s="32" t="s">
        <v>159</v>
      </c>
      <c r="W250" s="34" t="s">
        <v>132</v>
      </c>
      <c r="X250" s="32"/>
    </row>
    <row r="251" spans="1:24" ht="22.15" customHeight="1">
      <c r="A251" s="1" t="s">
        <v>68</v>
      </c>
      <c r="B251" s="37" t="s">
        <v>26</v>
      </c>
      <c r="C251" s="37" t="s">
        <v>27</v>
      </c>
      <c r="D251" s="32"/>
      <c r="E251" s="33" t="s">
        <v>73</v>
      </c>
      <c r="F251" s="32" t="s">
        <v>74</v>
      </c>
      <c r="G251" s="32" t="s">
        <v>75</v>
      </c>
      <c r="H251" s="32" t="s">
        <v>587</v>
      </c>
      <c r="I251" s="38" t="s">
        <v>71</v>
      </c>
      <c r="J251" s="37">
        <v>31</v>
      </c>
      <c r="K251" s="37">
        <v>7</v>
      </c>
      <c r="L251" s="37">
        <v>2018</v>
      </c>
      <c r="M251" s="3">
        <f t="shared" si="4"/>
        <v>43312</v>
      </c>
      <c r="N251" s="32" t="s">
        <v>658</v>
      </c>
      <c r="O251" s="32" t="s">
        <v>659</v>
      </c>
      <c r="P251" s="32">
        <v>16</v>
      </c>
      <c r="Q251" s="30" t="s">
        <v>137</v>
      </c>
      <c r="R251" s="32" t="s">
        <v>129</v>
      </c>
      <c r="S251" s="32"/>
      <c r="T251" s="32" t="s">
        <v>130</v>
      </c>
      <c r="U251" s="33"/>
      <c r="V251" s="32" t="s">
        <v>159</v>
      </c>
      <c r="W251" s="34" t="s">
        <v>132</v>
      </c>
      <c r="X251" s="32"/>
    </row>
    <row r="252" spans="1:24" ht="22.15" customHeight="1">
      <c r="A252" s="1" t="s">
        <v>68</v>
      </c>
      <c r="B252" s="37" t="s">
        <v>26</v>
      </c>
      <c r="C252" s="37" t="s">
        <v>27</v>
      </c>
      <c r="D252" s="32"/>
      <c r="E252" s="33" t="s">
        <v>73</v>
      </c>
      <c r="F252" s="32" t="s">
        <v>74</v>
      </c>
      <c r="G252" s="32" t="s">
        <v>75</v>
      </c>
      <c r="H252" s="32" t="s">
        <v>587</v>
      </c>
      <c r="I252" s="38" t="s">
        <v>71</v>
      </c>
      <c r="J252" s="37">
        <v>31</v>
      </c>
      <c r="K252" s="37">
        <v>7</v>
      </c>
      <c r="L252" s="37">
        <v>2018</v>
      </c>
      <c r="M252" s="3">
        <f t="shared" si="4"/>
        <v>43312</v>
      </c>
      <c r="N252" s="32" t="s">
        <v>660</v>
      </c>
      <c r="O252" s="32" t="s">
        <v>661</v>
      </c>
      <c r="P252" s="32">
        <v>15</v>
      </c>
      <c r="Q252" s="30" t="s">
        <v>137</v>
      </c>
      <c r="R252" s="32" t="s">
        <v>129</v>
      </c>
      <c r="S252" s="32"/>
      <c r="T252" s="32" t="s">
        <v>130</v>
      </c>
      <c r="U252" s="33"/>
      <c r="V252" s="32" t="s">
        <v>159</v>
      </c>
      <c r="W252" s="34" t="s">
        <v>132</v>
      </c>
      <c r="X252" s="32"/>
    </row>
    <row r="253" spans="1:24" ht="22.15" customHeight="1">
      <c r="A253" s="1" t="s">
        <v>68</v>
      </c>
      <c r="B253" s="37" t="s">
        <v>26</v>
      </c>
      <c r="C253" s="37" t="s">
        <v>27</v>
      </c>
      <c r="D253" s="32"/>
      <c r="E253" s="33" t="s">
        <v>73</v>
      </c>
      <c r="F253" s="32" t="s">
        <v>74</v>
      </c>
      <c r="G253" s="32" t="s">
        <v>75</v>
      </c>
      <c r="H253" s="32" t="s">
        <v>587</v>
      </c>
      <c r="I253" s="38" t="s">
        <v>71</v>
      </c>
      <c r="J253" s="37">
        <v>31</v>
      </c>
      <c r="K253" s="37">
        <v>7</v>
      </c>
      <c r="L253" s="37">
        <v>2018</v>
      </c>
      <c r="M253" s="3">
        <f t="shared" si="4"/>
        <v>43312</v>
      </c>
      <c r="N253" s="32" t="s">
        <v>662</v>
      </c>
      <c r="O253" s="32" t="s">
        <v>663</v>
      </c>
      <c r="P253" s="32">
        <v>16</v>
      </c>
      <c r="Q253" s="30" t="s">
        <v>137</v>
      </c>
      <c r="R253" s="32" t="s">
        <v>129</v>
      </c>
      <c r="S253" s="32"/>
      <c r="T253" s="32" t="s">
        <v>130</v>
      </c>
      <c r="U253" s="33"/>
      <c r="V253" s="32" t="s">
        <v>159</v>
      </c>
      <c r="W253" s="34" t="s">
        <v>132</v>
      </c>
      <c r="X253" s="32"/>
    </row>
    <row r="254" spans="1:24" ht="22.15" customHeight="1">
      <c r="A254" s="1" t="s">
        <v>68</v>
      </c>
      <c r="B254" s="37" t="s">
        <v>26</v>
      </c>
      <c r="C254" s="37" t="s">
        <v>27</v>
      </c>
      <c r="D254" s="32"/>
      <c r="E254" s="33" t="s">
        <v>73</v>
      </c>
      <c r="F254" s="32" t="s">
        <v>74</v>
      </c>
      <c r="G254" s="32" t="s">
        <v>75</v>
      </c>
      <c r="H254" s="32" t="s">
        <v>587</v>
      </c>
      <c r="I254" s="38" t="s">
        <v>71</v>
      </c>
      <c r="J254" s="37">
        <v>31</v>
      </c>
      <c r="K254" s="37">
        <v>7</v>
      </c>
      <c r="L254" s="37">
        <v>2018</v>
      </c>
      <c r="M254" s="3">
        <f t="shared" si="4"/>
        <v>43312</v>
      </c>
      <c r="N254" s="32" t="s">
        <v>664</v>
      </c>
      <c r="O254" s="32" t="s">
        <v>665</v>
      </c>
      <c r="P254" s="32">
        <v>17</v>
      </c>
      <c r="Q254" s="30" t="s">
        <v>137</v>
      </c>
      <c r="R254" s="32" t="s">
        <v>129</v>
      </c>
      <c r="S254" s="32"/>
      <c r="T254" s="32" t="s">
        <v>130</v>
      </c>
      <c r="U254" s="33"/>
      <c r="V254" s="32" t="s">
        <v>159</v>
      </c>
      <c r="W254" s="34" t="s">
        <v>132</v>
      </c>
      <c r="X254" s="32"/>
    </row>
    <row r="255" spans="1:24" ht="22.15" customHeight="1">
      <c r="A255" s="1" t="s">
        <v>81</v>
      </c>
      <c r="B255" s="37" t="s">
        <v>26</v>
      </c>
      <c r="C255" s="37" t="s">
        <v>27</v>
      </c>
      <c r="D255" s="32"/>
      <c r="E255" s="33" t="s">
        <v>61</v>
      </c>
      <c r="F255" s="32" t="s">
        <v>666</v>
      </c>
      <c r="G255" s="32" t="s">
        <v>31</v>
      </c>
      <c r="H255" s="32" t="s">
        <v>587</v>
      </c>
      <c r="I255" s="38">
        <v>43313</v>
      </c>
      <c r="J255" s="37">
        <v>1</v>
      </c>
      <c r="K255" s="37">
        <v>8</v>
      </c>
      <c r="L255" s="37">
        <v>2018</v>
      </c>
      <c r="M255" s="3">
        <f t="shared" si="4"/>
        <v>43313</v>
      </c>
      <c r="N255" s="32" t="s">
        <v>667</v>
      </c>
      <c r="O255" s="32" t="s">
        <v>668</v>
      </c>
      <c r="P255" s="32">
        <v>17</v>
      </c>
      <c r="Q255" s="60">
        <v>7015345386</v>
      </c>
      <c r="R255" s="32" t="s">
        <v>129</v>
      </c>
      <c r="S255" s="32"/>
      <c r="T255" s="32" t="s">
        <v>130</v>
      </c>
      <c r="U255" s="33"/>
      <c r="V255" s="32" t="s">
        <v>131</v>
      </c>
      <c r="W255" s="32" t="s">
        <v>132</v>
      </c>
      <c r="X255" s="32" t="s">
        <v>160</v>
      </c>
    </row>
    <row r="256" spans="1:24" ht="22.15" customHeight="1">
      <c r="A256" s="1" t="s">
        <v>81</v>
      </c>
      <c r="B256" s="37" t="s">
        <v>26</v>
      </c>
      <c r="C256" s="37" t="s">
        <v>27</v>
      </c>
      <c r="D256" s="32"/>
      <c r="E256" s="33" t="s">
        <v>61</v>
      </c>
      <c r="F256" s="32" t="s">
        <v>666</v>
      </c>
      <c r="G256" s="32" t="s">
        <v>31</v>
      </c>
      <c r="H256" s="32" t="s">
        <v>587</v>
      </c>
      <c r="I256" s="38">
        <v>43313</v>
      </c>
      <c r="J256" s="37">
        <v>1</v>
      </c>
      <c r="K256" s="37">
        <v>8</v>
      </c>
      <c r="L256" s="37">
        <v>2018</v>
      </c>
      <c r="M256" s="3">
        <f t="shared" si="4"/>
        <v>43313</v>
      </c>
      <c r="N256" s="32" t="s">
        <v>669</v>
      </c>
      <c r="O256" s="32" t="s">
        <v>670</v>
      </c>
      <c r="P256" s="32">
        <v>16</v>
      </c>
      <c r="Q256" s="30" t="s">
        <v>137</v>
      </c>
      <c r="R256" s="32" t="s">
        <v>129</v>
      </c>
      <c r="S256" s="32"/>
      <c r="T256" s="32" t="s">
        <v>130</v>
      </c>
      <c r="U256" s="33"/>
      <c r="V256" s="32" t="s">
        <v>131</v>
      </c>
      <c r="W256" s="34" t="s">
        <v>132</v>
      </c>
      <c r="X256" s="32"/>
    </row>
    <row r="257" spans="1:24" ht="22.15" customHeight="1">
      <c r="A257" s="1" t="s">
        <v>81</v>
      </c>
      <c r="B257" s="37" t="s">
        <v>26</v>
      </c>
      <c r="C257" s="37" t="s">
        <v>27</v>
      </c>
      <c r="D257" s="32"/>
      <c r="E257" s="33" t="s">
        <v>61</v>
      </c>
      <c r="F257" s="32" t="s">
        <v>666</v>
      </c>
      <c r="G257" s="32" t="s">
        <v>31</v>
      </c>
      <c r="H257" s="32" t="s">
        <v>587</v>
      </c>
      <c r="I257" s="38">
        <v>43313</v>
      </c>
      <c r="J257" s="37">
        <v>1</v>
      </c>
      <c r="K257" s="37">
        <v>8</v>
      </c>
      <c r="L257" s="37">
        <v>2018</v>
      </c>
      <c r="M257" s="3">
        <f t="shared" si="4"/>
        <v>43313</v>
      </c>
      <c r="N257" s="32" t="s">
        <v>671</v>
      </c>
      <c r="O257" s="32" t="s">
        <v>672</v>
      </c>
      <c r="P257" s="32">
        <v>15</v>
      </c>
      <c r="Q257" s="58">
        <v>8087088008</v>
      </c>
      <c r="R257" s="32" t="s">
        <v>129</v>
      </c>
      <c r="S257" s="32"/>
      <c r="T257" s="32" t="s">
        <v>130</v>
      </c>
      <c r="U257" s="33"/>
      <c r="V257" s="32" t="s">
        <v>131</v>
      </c>
      <c r="W257" s="34" t="s">
        <v>132</v>
      </c>
      <c r="X257" s="32"/>
    </row>
    <row r="258" spans="1:24" ht="22.15" customHeight="1">
      <c r="A258" s="1" t="s">
        <v>81</v>
      </c>
      <c r="B258" s="37" t="s">
        <v>26</v>
      </c>
      <c r="C258" s="37" t="s">
        <v>27</v>
      </c>
      <c r="D258" s="32"/>
      <c r="E258" s="33" t="s">
        <v>61</v>
      </c>
      <c r="F258" s="32" t="s">
        <v>666</v>
      </c>
      <c r="G258" s="32" t="s">
        <v>31</v>
      </c>
      <c r="H258" s="32" t="s">
        <v>587</v>
      </c>
      <c r="I258" s="38">
        <v>43314</v>
      </c>
      <c r="J258" s="37">
        <v>2</v>
      </c>
      <c r="K258" s="37">
        <v>8</v>
      </c>
      <c r="L258" s="37">
        <v>2018</v>
      </c>
      <c r="M258" s="3">
        <f t="shared" si="4"/>
        <v>43314</v>
      </c>
      <c r="N258" s="32" t="s">
        <v>673</v>
      </c>
      <c r="O258" s="32" t="s">
        <v>674</v>
      </c>
      <c r="P258" s="32">
        <v>18</v>
      </c>
      <c r="Q258" s="58" t="s">
        <v>137</v>
      </c>
      <c r="R258" s="32" t="s">
        <v>129</v>
      </c>
      <c r="S258" s="32"/>
      <c r="T258" s="32" t="s">
        <v>216</v>
      </c>
      <c r="U258" s="33" t="s">
        <v>252</v>
      </c>
      <c r="V258" s="32" t="s">
        <v>131</v>
      </c>
      <c r="W258" s="34" t="s">
        <v>132</v>
      </c>
      <c r="X258" s="32"/>
    </row>
    <row r="259" spans="1:24" ht="22.15" customHeight="1">
      <c r="A259" s="1" t="s">
        <v>81</v>
      </c>
      <c r="B259" s="37" t="s">
        <v>26</v>
      </c>
      <c r="C259" s="37" t="s">
        <v>27</v>
      </c>
      <c r="D259" s="32"/>
      <c r="E259" s="33" t="s">
        <v>61</v>
      </c>
      <c r="F259" s="32" t="s">
        <v>666</v>
      </c>
      <c r="G259" s="32" t="s">
        <v>31</v>
      </c>
      <c r="H259" s="32" t="s">
        <v>587</v>
      </c>
      <c r="I259" s="38">
        <v>43314</v>
      </c>
      <c r="J259" s="37">
        <v>2</v>
      </c>
      <c r="K259" s="37">
        <v>8</v>
      </c>
      <c r="L259" s="37">
        <v>2018</v>
      </c>
      <c r="M259" s="3">
        <f t="shared" si="4"/>
        <v>43314</v>
      </c>
      <c r="N259" s="32" t="s">
        <v>675</v>
      </c>
      <c r="O259" s="32" t="s">
        <v>676</v>
      </c>
      <c r="P259" s="32">
        <v>18</v>
      </c>
      <c r="Q259" s="58">
        <v>8175275265</v>
      </c>
      <c r="R259" s="32" t="s">
        <v>129</v>
      </c>
      <c r="S259" s="32"/>
      <c r="T259" s="32" t="s">
        <v>216</v>
      </c>
      <c r="U259" s="33" t="s">
        <v>472</v>
      </c>
      <c r="V259" s="32" t="s">
        <v>131</v>
      </c>
      <c r="W259" s="34" t="s">
        <v>132</v>
      </c>
      <c r="X259" s="32"/>
    </row>
    <row r="260" spans="1:24" ht="22.15" customHeight="1">
      <c r="A260" s="1" t="s">
        <v>81</v>
      </c>
      <c r="B260" s="37" t="s">
        <v>26</v>
      </c>
      <c r="C260" s="37" t="s">
        <v>27</v>
      </c>
      <c r="D260" s="32"/>
      <c r="E260" s="33" t="s">
        <v>61</v>
      </c>
      <c r="F260" s="32" t="s">
        <v>666</v>
      </c>
      <c r="G260" s="32" t="s">
        <v>31</v>
      </c>
      <c r="H260" s="32" t="s">
        <v>587</v>
      </c>
      <c r="I260" s="38">
        <v>43314</v>
      </c>
      <c r="J260" s="37">
        <v>3</v>
      </c>
      <c r="K260" s="37">
        <v>8</v>
      </c>
      <c r="L260" s="37">
        <v>2018</v>
      </c>
      <c r="M260" s="3">
        <f t="shared" si="4"/>
        <v>43315</v>
      </c>
      <c r="N260" s="32" t="s">
        <v>677</v>
      </c>
      <c r="O260" s="32" t="s">
        <v>678</v>
      </c>
      <c r="P260" s="32">
        <v>18</v>
      </c>
      <c r="Q260" s="58" t="s">
        <v>137</v>
      </c>
      <c r="R260" s="32" t="s">
        <v>129</v>
      </c>
      <c r="S260" s="32"/>
      <c r="T260" s="32" t="s">
        <v>167</v>
      </c>
      <c r="U260" s="33"/>
      <c r="V260" s="32" t="s">
        <v>131</v>
      </c>
      <c r="W260" s="34" t="s">
        <v>132</v>
      </c>
      <c r="X260" s="32"/>
    </row>
    <row r="261" spans="1:24" ht="22.15" customHeight="1">
      <c r="A261" s="1" t="s">
        <v>81</v>
      </c>
      <c r="B261" s="37" t="s">
        <v>26</v>
      </c>
      <c r="C261" s="37" t="s">
        <v>27</v>
      </c>
      <c r="D261" s="32"/>
      <c r="E261" s="33" t="s">
        <v>61</v>
      </c>
      <c r="F261" s="32" t="s">
        <v>666</v>
      </c>
      <c r="G261" s="32" t="s">
        <v>31</v>
      </c>
      <c r="H261" s="32" t="s">
        <v>587</v>
      </c>
      <c r="I261" s="38">
        <v>43315</v>
      </c>
      <c r="J261" s="37">
        <v>3</v>
      </c>
      <c r="K261" s="37">
        <v>8</v>
      </c>
      <c r="L261" s="37">
        <v>2018</v>
      </c>
      <c r="M261" s="3">
        <f t="shared" si="4"/>
        <v>43315</v>
      </c>
      <c r="N261" s="32" t="s">
        <v>679</v>
      </c>
      <c r="O261" s="32" t="s">
        <v>680</v>
      </c>
      <c r="P261" s="32">
        <v>15</v>
      </c>
      <c r="Q261" s="58" t="s">
        <v>137</v>
      </c>
      <c r="R261" s="32" t="s">
        <v>129</v>
      </c>
      <c r="S261" s="32"/>
      <c r="T261" s="32" t="s">
        <v>167</v>
      </c>
      <c r="U261" s="33"/>
      <c r="V261" s="32" t="s">
        <v>131</v>
      </c>
      <c r="W261" s="34" t="s">
        <v>132</v>
      </c>
      <c r="X261" s="32"/>
    </row>
    <row r="262" spans="1:24" ht="22.15" customHeight="1">
      <c r="A262" s="1" t="s">
        <v>81</v>
      </c>
      <c r="B262" s="37" t="s">
        <v>26</v>
      </c>
      <c r="C262" s="37" t="s">
        <v>27</v>
      </c>
      <c r="D262" s="32"/>
      <c r="E262" s="33" t="s">
        <v>61</v>
      </c>
      <c r="F262" s="32" t="s">
        <v>666</v>
      </c>
      <c r="G262" s="32" t="s">
        <v>31</v>
      </c>
      <c r="H262" s="32" t="s">
        <v>587</v>
      </c>
      <c r="I262" s="38">
        <v>43316</v>
      </c>
      <c r="J262" s="37">
        <v>4</v>
      </c>
      <c r="K262" s="37">
        <v>8</v>
      </c>
      <c r="L262" s="37">
        <v>2018</v>
      </c>
      <c r="M262" s="3">
        <f t="shared" si="4"/>
        <v>43316</v>
      </c>
      <c r="N262" s="32" t="s">
        <v>681</v>
      </c>
      <c r="O262" s="32" t="s">
        <v>682</v>
      </c>
      <c r="P262" s="32">
        <v>15</v>
      </c>
      <c r="Q262" s="58" t="s">
        <v>137</v>
      </c>
      <c r="R262" s="32" t="s">
        <v>129</v>
      </c>
      <c r="S262" s="32"/>
      <c r="T262" s="32" t="s">
        <v>167</v>
      </c>
      <c r="U262" s="33"/>
      <c r="V262" s="32" t="s">
        <v>159</v>
      </c>
      <c r="W262" s="34" t="s">
        <v>132</v>
      </c>
      <c r="X262" s="32"/>
    </row>
    <row r="263" spans="1:24" ht="22.15" customHeight="1">
      <c r="A263" s="1" t="s">
        <v>81</v>
      </c>
      <c r="B263" s="37" t="s">
        <v>26</v>
      </c>
      <c r="C263" s="37" t="s">
        <v>27</v>
      </c>
      <c r="D263" s="32"/>
      <c r="E263" s="33" t="s">
        <v>61</v>
      </c>
      <c r="F263" s="32" t="s">
        <v>666</v>
      </c>
      <c r="G263" s="32" t="s">
        <v>31</v>
      </c>
      <c r="H263" s="32" t="s">
        <v>587</v>
      </c>
      <c r="I263" s="38">
        <v>43316</v>
      </c>
      <c r="J263" s="37">
        <v>4</v>
      </c>
      <c r="K263" s="37">
        <v>8</v>
      </c>
      <c r="L263" s="37">
        <v>2018</v>
      </c>
      <c r="M263" s="3">
        <f t="shared" si="4"/>
        <v>43316</v>
      </c>
      <c r="N263" s="32" t="s">
        <v>683</v>
      </c>
      <c r="O263" s="32" t="s">
        <v>684</v>
      </c>
      <c r="P263" s="32">
        <v>17</v>
      </c>
      <c r="Q263" s="58" t="s">
        <v>137</v>
      </c>
      <c r="R263" s="32" t="s">
        <v>129</v>
      </c>
      <c r="S263" s="32"/>
      <c r="T263" s="32" t="s">
        <v>130</v>
      </c>
      <c r="U263" s="33"/>
      <c r="V263" s="32" t="s">
        <v>159</v>
      </c>
      <c r="W263" s="34" t="s">
        <v>183</v>
      </c>
      <c r="X263" s="32" t="s">
        <v>133</v>
      </c>
    </row>
    <row r="264" spans="1:24" ht="22.15" customHeight="1">
      <c r="A264" s="1" t="s">
        <v>81</v>
      </c>
      <c r="B264" s="37" t="s">
        <v>26</v>
      </c>
      <c r="C264" s="37" t="s">
        <v>27</v>
      </c>
      <c r="D264" s="32"/>
      <c r="E264" s="33" t="s">
        <v>61</v>
      </c>
      <c r="F264" s="32" t="s">
        <v>666</v>
      </c>
      <c r="G264" s="32" t="s">
        <v>31</v>
      </c>
      <c r="H264" s="32" t="s">
        <v>587</v>
      </c>
      <c r="I264" s="38">
        <v>43316</v>
      </c>
      <c r="J264" s="37">
        <v>4</v>
      </c>
      <c r="K264" s="37">
        <v>8</v>
      </c>
      <c r="L264" s="37">
        <v>2018</v>
      </c>
      <c r="M264" s="3">
        <f t="shared" si="4"/>
        <v>43316</v>
      </c>
      <c r="N264" s="32" t="s">
        <v>685</v>
      </c>
      <c r="O264" s="32" t="s">
        <v>686</v>
      </c>
      <c r="P264" s="32">
        <v>16</v>
      </c>
      <c r="Q264" s="58" t="s">
        <v>137</v>
      </c>
      <c r="R264" s="32" t="s">
        <v>129</v>
      </c>
      <c r="S264" s="32"/>
      <c r="T264" s="32" t="s">
        <v>216</v>
      </c>
      <c r="U264" s="33" t="s">
        <v>687</v>
      </c>
      <c r="V264" s="32" t="s">
        <v>159</v>
      </c>
      <c r="W264" s="34" t="s">
        <v>132</v>
      </c>
      <c r="X264" s="32"/>
    </row>
    <row r="265" spans="1:24" ht="22.15" customHeight="1">
      <c r="A265" s="1" t="s">
        <v>81</v>
      </c>
      <c r="B265" s="37" t="s">
        <v>26</v>
      </c>
      <c r="C265" s="37" t="s">
        <v>27</v>
      </c>
      <c r="D265" s="32"/>
      <c r="E265" s="33" t="s">
        <v>61</v>
      </c>
      <c r="F265" s="32" t="s">
        <v>666</v>
      </c>
      <c r="G265" s="32" t="s">
        <v>31</v>
      </c>
      <c r="H265" s="32" t="s">
        <v>587</v>
      </c>
      <c r="I265" s="38">
        <v>43316</v>
      </c>
      <c r="J265" s="37">
        <v>4</v>
      </c>
      <c r="K265" s="37">
        <v>8</v>
      </c>
      <c r="L265" s="37">
        <v>2018</v>
      </c>
      <c r="M265" s="3">
        <f t="shared" si="4"/>
        <v>43316</v>
      </c>
      <c r="N265" s="32" t="s">
        <v>688</v>
      </c>
      <c r="O265" s="32" t="s">
        <v>689</v>
      </c>
      <c r="P265" s="32">
        <v>15</v>
      </c>
      <c r="Q265" s="58" t="s">
        <v>137</v>
      </c>
      <c r="R265" s="32" t="s">
        <v>129</v>
      </c>
      <c r="S265" s="32"/>
      <c r="T265" s="32" t="s">
        <v>216</v>
      </c>
      <c r="U265" s="33" t="s">
        <v>687</v>
      </c>
      <c r="V265" s="32" t="s">
        <v>159</v>
      </c>
      <c r="W265" s="34" t="s">
        <v>132</v>
      </c>
      <c r="X265" s="32"/>
    </row>
    <row r="266" spans="1:24" ht="22.15" customHeight="1">
      <c r="A266" s="1" t="s">
        <v>81</v>
      </c>
      <c r="B266" s="37" t="s">
        <v>26</v>
      </c>
      <c r="C266" s="37" t="s">
        <v>27</v>
      </c>
      <c r="D266" s="32"/>
      <c r="E266" s="33" t="s">
        <v>61</v>
      </c>
      <c r="F266" s="32" t="s">
        <v>666</v>
      </c>
      <c r="G266" s="32" t="s">
        <v>31</v>
      </c>
      <c r="H266" s="32" t="s">
        <v>587</v>
      </c>
      <c r="I266" s="38">
        <v>43316</v>
      </c>
      <c r="J266" s="37">
        <v>4</v>
      </c>
      <c r="K266" s="37">
        <v>8</v>
      </c>
      <c r="L266" s="37">
        <v>2018</v>
      </c>
      <c r="M266" s="3">
        <f t="shared" si="4"/>
        <v>43316</v>
      </c>
      <c r="N266" s="32" t="s">
        <v>690</v>
      </c>
      <c r="O266" s="32" t="s">
        <v>691</v>
      </c>
      <c r="P266" s="32">
        <v>15</v>
      </c>
      <c r="Q266" s="58" t="s">
        <v>137</v>
      </c>
      <c r="R266" s="32" t="s">
        <v>129</v>
      </c>
      <c r="S266" s="32"/>
      <c r="T266" s="32" t="s">
        <v>216</v>
      </c>
      <c r="U266" s="33" t="s">
        <v>687</v>
      </c>
      <c r="V266" s="32" t="s">
        <v>159</v>
      </c>
      <c r="W266" s="34" t="s">
        <v>132</v>
      </c>
      <c r="X266" s="32"/>
    </row>
    <row r="267" spans="1:24" ht="22.15" customHeight="1">
      <c r="A267" s="1" t="s">
        <v>81</v>
      </c>
      <c r="B267" s="37" t="s">
        <v>26</v>
      </c>
      <c r="C267" s="37" t="s">
        <v>27</v>
      </c>
      <c r="D267" s="32"/>
      <c r="E267" s="33" t="s">
        <v>61</v>
      </c>
      <c r="F267" s="32" t="s">
        <v>666</v>
      </c>
      <c r="G267" s="32" t="s">
        <v>31</v>
      </c>
      <c r="H267" s="32" t="s">
        <v>587</v>
      </c>
      <c r="I267" s="38">
        <v>43318</v>
      </c>
      <c r="J267" s="37">
        <v>6</v>
      </c>
      <c r="K267" s="37">
        <v>8</v>
      </c>
      <c r="L267" s="37">
        <v>2018</v>
      </c>
      <c r="M267" s="3">
        <f t="shared" si="4"/>
        <v>43318</v>
      </c>
      <c r="N267" s="32" t="s">
        <v>692</v>
      </c>
      <c r="O267" s="32" t="s">
        <v>693</v>
      </c>
      <c r="P267" s="32">
        <v>18</v>
      </c>
      <c r="Q267" s="58">
        <v>8082738243</v>
      </c>
      <c r="R267" s="32" t="s">
        <v>129</v>
      </c>
      <c r="S267" s="32"/>
      <c r="T267" s="32" t="s">
        <v>130</v>
      </c>
      <c r="U267" s="33"/>
      <c r="V267" s="32" t="s">
        <v>131</v>
      </c>
      <c r="W267" s="32" t="s">
        <v>183</v>
      </c>
      <c r="X267" s="32" t="s">
        <v>133</v>
      </c>
    </row>
    <row r="268" spans="1:24" ht="22.15" customHeight="1">
      <c r="A268" s="1" t="s">
        <v>81</v>
      </c>
      <c r="B268" s="37" t="s">
        <v>26</v>
      </c>
      <c r="C268" s="37" t="s">
        <v>27</v>
      </c>
      <c r="D268" s="32"/>
      <c r="E268" s="33" t="s">
        <v>61</v>
      </c>
      <c r="F268" s="32" t="s">
        <v>666</v>
      </c>
      <c r="G268" s="32" t="s">
        <v>31</v>
      </c>
      <c r="H268" s="32" t="s">
        <v>587</v>
      </c>
      <c r="I268" s="38">
        <v>43318</v>
      </c>
      <c r="J268" s="37">
        <v>6</v>
      </c>
      <c r="K268" s="37">
        <v>8</v>
      </c>
      <c r="L268" s="37">
        <v>2018</v>
      </c>
      <c r="M268" s="3">
        <f t="shared" si="4"/>
        <v>43318</v>
      </c>
      <c r="N268" s="32" t="s">
        <v>694</v>
      </c>
      <c r="O268" s="32" t="s">
        <v>695</v>
      </c>
      <c r="P268" s="32">
        <v>16</v>
      </c>
      <c r="Q268" s="58">
        <v>9058080432</v>
      </c>
      <c r="R268" s="32" t="s">
        <v>129</v>
      </c>
      <c r="S268" s="32"/>
      <c r="T268" s="32" t="s">
        <v>130</v>
      </c>
      <c r="U268" s="33"/>
      <c r="V268" s="32" t="s">
        <v>131</v>
      </c>
      <c r="W268" s="32" t="s">
        <v>132</v>
      </c>
      <c r="X268" s="32" t="s">
        <v>133</v>
      </c>
    </row>
    <row r="269" spans="1:24" ht="22.15" customHeight="1">
      <c r="A269" s="1" t="s">
        <v>81</v>
      </c>
      <c r="B269" s="37" t="s">
        <v>26</v>
      </c>
      <c r="C269" s="37" t="s">
        <v>27</v>
      </c>
      <c r="D269" s="32"/>
      <c r="E269" s="33" t="s">
        <v>61</v>
      </c>
      <c r="F269" s="32" t="s">
        <v>666</v>
      </c>
      <c r="G269" s="32" t="s">
        <v>31</v>
      </c>
      <c r="H269" s="32" t="s">
        <v>587</v>
      </c>
      <c r="I269" s="38">
        <v>43320</v>
      </c>
      <c r="J269" s="37">
        <v>8</v>
      </c>
      <c r="K269" s="37">
        <v>8</v>
      </c>
      <c r="L269" s="37">
        <v>2018</v>
      </c>
      <c r="M269" s="3">
        <f t="shared" si="4"/>
        <v>43320</v>
      </c>
      <c r="N269" s="32" t="s">
        <v>696</v>
      </c>
      <c r="O269" s="32" t="s">
        <v>697</v>
      </c>
      <c r="P269" s="32">
        <v>17</v>
      </c>
      <c r="Q269" s="58" t="s">
        <v>137</v>
      </c>
      <c r="R269" s="32" t="s">
        <v>129</v>
      </c>
      <c r="S269" s="32"/>
      <c r="T269" s="32" t="s">
        <v>130</v>
      </c>
      <c r="U269" s="33"/>
      <c r="V269" s="32" t="s">
        <v>131</v>
      </c>
      <c r="W269" s="32" t="s">
        <v>132</v>
      </c>
      <c r="X269" s="32" t="s">
        <v>218</v>
      </c>
    </row>
    <row r="270" spans="1:24" ht="22.15" customHeight="1">
      <c r="A270" s="1" t="s">
        <v>81</v>
      </c>
      <c r="B270" s="37" t="s">
        <v>26</v>
      </c>
      <c r="C270" s="37" t="s">
        <v>27</v>
      </c>
      <c r="D270" s="32"/>
      <c r="E270" s="33" t="s">
        <v>61</v>
      </c>
      <c r="F270" s="32" t="s">
        <v>666</v>
      </c>
      <c r="G270" s="32" t="s">
        <v>31</v>
      </c>
      <c r="H270" s="32" t="s">
        <v>587</v>
      </c>
      <c r="I270" s="38">
        <v>43321</v>
      </c>
      <c r="J270" s="37">
        <v>9</v>
      </c>
      <c r="K270" s="37">
        <v>8</v>
      </c>
      <c r="L270" s="37">
        <v>2018</v>
      </c>
      <c r="M270" s="3">
        <f t="shared" si="4"/>
        <v>43321</v>
      </c>
      <c r="N270" s="32" t="s">
        <v>698</v>
      </c>
      <c r="O270" s="32" t="s">
        <v>699</v>
      </c>
      <c r="P270" s="32">
        <v>19</v>
      </c>
      <c r="Q270" s="58">
        <v>9084876779</v>
      </c>
      <c r="R270" s="32" t="s">
        <v>129</v>
      </c>
      <c r="S270" s="32"/>
      <c r="T270" s="32" t="s">
        <v>130</v>
      </c>
      <c r="U270" s="33"/>
      <c r="V270" s="32" t="s">
        <v>131</v>
      </c>
      <c r="W270" s="32" t="s">
        <v>132</v>
      </c>
      <c r="X270" s="32" t="s">
        <v>133</v>
      </c>
    </row>
    <row r="271" spans="1:24" ht="22.15" customHeight="1">
      <c r="A271" s="1" t="s">
        <v>81</v>
      </c>
      <c r="B271" s="37" t="s">
        <v>26</v>
      </c>
      <c r="C271" s="37" t="s">
        <v>27</v>
      </c>
      <c r="D271" s="32"/>
      <c r="E271" s="33" t="s">
        <v>61</v>
      </c>
      <c r="F271" s="32" t="s">
        <v>666</v>
      </c>
      <c r="G271" s="32" t="s">
        <v>31</v>
      </c>
      <c r="H271" s="32" t="s">
        <v>587</v>
      </c>
      <c r="I271" s="38">
        <v>43321</v>
      </c>
      <c r="J271" s="37">
        <v>9</v>
      </c>
      <c r="K271" s="37">
        <v>8</v>
      </c>
      <c r="L271" s="37">
        <v>2018</v>
      </c>
      <c r="M271" s="3">
        <f t="shared" si="4"/>
        <v>43321</v>
      </c>
      <c r="N271" s="32" t="s">
        <v>700</v>
      </c>
      <c r="O271" s="32" t="s">
        <v>701</v>
      </c>
      <c r="P271" s="32">
        <v>16</v>
      </c>
      <c r="Q271" s="58">
        <v>7089960496</v>
      </c>
      <c r="R271" s="32" t="s">
        <v>129</v>
      </c>
      <c r="S271" s="32"/>
      <c r="T271" s="32" t="s">
        <v>130</v>
      </c>
      <c r="U271" s="33"/>
      <c r="V271" s="32" t="s">
        <v>131</v>
      </c>
      <c r="W271" s="32" t="s">
        <v>183</v>
      </c>
      <c r="X271" s="32" t="s">
        <v>133</v>
      </c>
    </row>
    <row r="272" spans="1:24" ht="22.15" customHeight="1">
      <c r="A272" s="1" t="s">
        <v>81</v>
      </c>
      <c r="B272" s="37" t="s">
        <v>26</v>
      </c>
      <c r="C272" s="37" t="s">
        <v>27</v>
      </c>
      <c r="D272" s="32"/>
      <c r="E272" s="33" t="s">
        <v>61</v>
      </c>
      <c r="F272" s="32" t="s">
        <v>666</v>
      </c>
      <c r="G272" s="32" t="s">
        <v>31</v>
      </c>
      <c r="H272" s="32" t="s">
        <v>587</v>
      </c>
      <c r="I272" s="38">
        <v>43321</v>
      </c>
      <c r="J272" s="37">
        <v>9</v>
      </c>
      <c r="K272" s="37">
        <v>8</v>
      </c>
      <c r="L272" s="37">
        <v>2018</v>
      </c>
      <c r="M272" s="3">
        <f t="shared" si="4"/>
        <v>43321</v>
      </c>
      <c r="N272" s="32" t="s">
        <v>702</v>
      </c>
      <c r="O272" s="32" t="s">
        <v>703</v>
      </c>
      <c r="P272" s="32">
        <v>15</v>
      </c>
      <c r="Q272" s="58">
        <v>8032211029</v>
      </c>
      <c r="R272" s="32" t="s">
        <v>129</v>
      </c>
      <c r="S272" s="32"/>
      <c r="T272" s="32" t="s">
        <v>130</v>
      </c>
      <c r="U272" s="33"/>
      <c r="V272" s="32" t="s">
        <v>131</v>
      </c>
      <c r="W272" s="32" t="s">
        <v>183</v>
      </c>
      <c r="X272" s="32" t="s">
        <v>133</v>
      </c>
    </row>
    <row r="273" spans="1:25" ht="22.15" customHeight="1">
      <c r="A273" s="1" t="s">
        <v>81</v>
      </c>
      <c r="B273" s="37" t="s">
        <v>26</v>
      </c>
      <c r="C273" s="37" t="s">
        <v>27</v>
      </c>
      <c r="D273" s="32"/>
      <c r="E273" s="33" t="s">
        <v>61</v>
      </c>
      <c r="F273" s="32" t="s">
        <v>666</v>
      </c>
      <c r="G273" s="32" t="s">
        <v>31</v>
      </c>
      <c r="H273" s="32" t="s">
        <v>587</v>
      </c>
      <c r="I273" s="38">
        <v>43321</v>
      </c>
      <c r="J273" s="37">
        <v>9</v>
      </c>
      <c r="K273" s="37">
        <v>8</v>
      </c>
      <c r="L273" s="37">
        <v>2018</v>
      </c>
      <c r="M273" s="3">
        <f t="shared" si="4"/>
        <v>43321</v>
      </c>
      <c r="N273" s="32" t="s">
        <v>704</v>
      </c>
      <c r="O273" s="32" t="s">
        <v>705</v>
      </c>
      <c r="P273" s="32">
        <v>16</v>
      </c>
      <c r="Q273" s="58" t="s">
        <v>137</v>
      </c>
      <c r="R273" s="32" t="s">
        <v>129</v>
      </c>
      <c r="S273" s="32"/>
      <c r="T273" s="32" t="s">
        <v>167</v>
      </c>
      <c r="U273" s="33"/>
      <c r="V273" s="32" t="s">
        <v>131</v>
      </c>
      <c r="W273" s="34" t="s">
        <v>132</v>
      </c>
      <c r="X273" s="32" t="s">
        <v>133</v>
      </c>
    </row>
    <row r="274" spans="1:25" ht="22.15" customHeight="1">
      <c r="A274" s="1" t="s">
        <v>81</v>
      </c>
      <c r="B274" s="37" t="s">
        <v>26</v>
      </c>
      <c r="C274" s="37" t="s">
        <v>27</v>
      </c>
      <c r="D274" s="32"/>
      <c r="E274" s="33" t="s">
        <v>61</v>
      </c>
      <c r="F274" s="32" t="s">
        <v>666</v>
      </c>
      <c r="G274" s="32" t="s">
        <v>31</v>
      </c>
      <c r="H274" s="32" t="s">
        <v>587</v>
      </c>
      <c r="I274" s="38">
        <v>43321</v>
      </c>
      <c r="J274" s="37">
        <v>9</v>
      </c>
      <c r="K274" s="37">
        <v>8</v>
      </c>
      <c r="L274" s="37">
        <v>2018</v>
      </c>
      <c r="M274" s="3">
        <f t="shared" si="4"/>
        <v>43321</v>
      </c>
      <c r="N274" s="32" t="s">
        <v>706</v>
      </c>
      <c r="O274" s="32" t="s">
        <v>707</v>
      </c>
      <c r="P274" s="32">
        <v>16</v>
      </c>
      <c r="Q274" s="58" t="s">
        <v>137</v>
      </c>
      <c r="R274" s="32" t="s">
        <v>129</v>
      </c>
      <c r="S274" s="32"/>
      <c r="T274" s="32" t="s">
        <v>130</v>
      </c>
      <c r="U274" s="33"/>
      <c r="V274" s="32" t="s">
        <v>131</v>
      </c>
      <c r="W274" s="32" t="s">
        <v>132</v>
      </c>
      <c r="X274" s="32" t="s">
        <v>133</v>
      </c>
    </row>
    <row r="275" spans="1:25" ht="22.15" customHeight="1">
      <c r="A275" s="1" t="s">
        <v>81</v>
      </c>
      <c r="B275" s="37" t="s">
        <v>26</v>
      </c>
      <c r="C275" s="37" t="s">
        <v>27</v>
      </c>
      <c r="D275" s="32"/>
      <c r="E275" s="33" t="s">
        <v>61</v>
      </c>
      <c r="F275" s="32" t="s">
        <v>666</v>
      </c>
      <c r="G275" s="32" t="s">
        <v>31</v>
      </c>
      <c r="H275" s="32" t="s">
        <v>587</v>
      </c>
      <c r="I275" s="38">
        <v>43323</v>
      </c>
      <c r="J275" s="37">
        <v>11</v>
      </c>
      <c r="K275" s="37">
        <v>8</v>
      </c>
      <c r="L275" s="37">
        <v>2018</v>
      </c>
      <c r="M275" s="3">
        <f t="shared" si="4"/>
        <v>43323</v>
      </c>
      <c r="N275" s="32" t="s">
        <v>708</v>
      </c>
      <c r="O275" s="32" t="s">
        <v>709</v>
      </c>
      <c r="P275" s="32">
        <v>18</v>
      </c>
      <c r="Q275" s="58" t="s">
        <v>137</v>
      </c>
      <c r="R275" s="32" t="s">
        <v>129</v>
      </c>
      <c r="S275" s="32"/>
      <c r="T275" s="32" t="s">
        <v>167</v>
      </c>
      <c r="U275" s="33"/>
      <c r="V275" s="32" t="s">
        <v>159</v>
      </c>
      <c r="W275" s="34" t="s">
        <v>132</v>
      </c>
      <c r="X275" s="32" t="s">
        <v>133</v>
      </c>
    </row>
    <row r="276" spans="1:25" ht="22.15" customHeight="1">
      <c r="A276" s="1" t="s">
        <v>81</v>
      </c>
      <c r="B276" s="37" t="s">
        <v>26</v>
      </c>
      <c r="C276" s="37" t="s">
        <v>27</v>
      </c>
      <c r="D276" s="32"/>
      <c r="E276" s="33" t="s">
        <v>61</v>
      </c>
      <c r="F276" s="32" t="s">
        <v>666</v>
      </c>
      <c r="G276" s="32" t="s">
        <v>31</v>
      </c>
      <c r="H276" s="32" t="s">
        <v>587</v>
      </c>
      <c r="I276" s="38">
        <v>43323</v>
      </c>
      <c r="J276" s="37">
        <v>11</v>
      </c>
      <c r="K276" s="37">
        <v>8</v>
      </c>
      <c r="L276" s="37">
        <v>2018</v>
      </c>
      <c r="M276" s="3">
        <f t="shared" si="4"/>
        <v>43323</v>
      </c>
      <c r="N276" s="32" t="s">
        <v>710</v>
      </c>
      <c r="O276" s="32" t="s">
        <v>711</v>
      </c>
      <c r="P276" s="32">
        <v>18</v>
      </c>
      <c r="Q276" s="58">
        <v>8127359867</v>
      </c>
      <c r="R276" s="32" t="s">
        <v>129</v>
      </c>
      <c r="S276" s="32"/>
      <c r="T276" s="32" t="s">
        <v>216</v>
      </c>
      <c r="U276" s="33" t="s">
        <v>472</v>
      </c>
      <c r="V276" s="32" t="s">
        <v>159</v>
      </c>
      <c r="W276" s="34" t="s">
        <v>132</v>
      </c>
      <c r="X276" s="32" t="s">
        <v>133</v>
      </c>
    </row>
    <row r="277" spans="1:25" ht="22.15" customHeight="1">
      <c r="A277" s="1" t="s">
        <v>84</v>
      </c>
      <c r="B277" s="37" t="s">
        <v>26</v>
      </c>
      <c r="C277" s="37" t="s">
        <v>27</v>
      </c>
      <c r="D277" s="32"/>
      <c r="E277" s="33" t="s">
        <v>61</v>
      </c>
      <c r="F277" s="32" t="s">
        <v>666</v>
      </c>
      <c r="G277" s="32" t="s">
        <v>31</v>
      </c>
      <c r="H277" s="32" t="s">
        <v>587</v>
      </c>
      <c r="I277" s="32" t="s">
        <v>87</v>
      </c>
      <c r="J277" s="37">
        <v>18</v>
      </c>
      <c r="K277" s="37">
        <v>8</v>
      </c>
      <c r="L277" s="37">
        <v>2018</v>
      </c>
      <c r="M277" s="3">
        <f t="shared" si="4"/>
        <v>43330</v>
      </c>
      <c r="N277" s="32" t="s">
        <v>712</v>
      </c>
      <c r="O277" s="32" t="s">
        <v>713</v>
      </c>
      <c r="P277" s="32">
        <v>18</v>
      </c>
      <c r="Q277" s="58" t="s">
        <v>137</v>
      </c>
      <c r="R277" s="32" t="s">
        <v>129</v>
      </c>
      <c r="S277" s="32"/>
      <c r="T277" s="32" t="s">
        <v>167</v>
      </c>
      <c r="U277" s="33"/>
      <c r="V277" s="32" t="s">
        <v>159</v>
      </c>
      <c r="W277" s="34" t="s">
        <v>132</v>
      </c>
      <c r="X277" s="32" t="s">
        <v>133</v>
      </c>
    </row>
    <row r="278" spans="1:25" ht="22.15" customHeight="1">
      <c r="A278" s="1" t="s">
        <v>88</v>
      </c>
      <c r="B278" s="1" t="s">
        <v>26</v>
      </c>
      <c r="C278" s="1" t="s">
        <v>27</v>
      </c>
      <c r="E278" s="33" t="s">
        <v>61</v>
      </c>
      <c r="F278" s="32" t="s">
        <v>666</v>
      </c>
      <c r="G278" s="32" t="s">
        <v>31</v>
      </c>
      <c r="H278" s="32" t="s">
        <v>587</v>
      </c>
      <c r="I278" s="1" t="s">
        <v>714</v>
      </c>
      <c r="J278" s="1">
        <v>24</v>
      </c>
      <c r="K278" s="1">
        <v>8</v>
      </c>
      <c r="L278" s="1">
        <v>2018</v>
      </c>
      <c r="M278" s="3">
        <f t="shared" si="4"/>
        <v>43336</v>
      </c>
      <c r="N278" s="1" t="s">
        <v>715</v>
      </c>
      <c r="O278" s="1" t="s">
        <v>716</v>
      </c>
      <c r="P278" s="1">
        <v>19</v>
      </c>
      <c r="Q278" s="30">
        <v>9060592255</v>
      </c>
      <c r="R278" s="1" t="s">
        <v>129</v>
      </c>
      <c r="T278" s="1" t="s">
        <v>216</v>
      </c>
      <c r="U278" s="1" t="s">
        <v>472</v>
      </c>
      <c r="V278" s="1" t="s">
        <v>131</v>
      </c>
      <c r="W278" s="1" t="s">
        <v>132</v>
      </c>
      <c r="X278" s="1" t="s">
        <v>133</v>
      </c>
      <c r="Y278" s="1">
        <v>3</v>
      </c>
    </row>
    <row r="279" spans="1:25" ht="22.15" customHeight="1">
      <c r="A279" s="1" t="s">
        <v>88</v>
      </c>
      <c r="B279" s="1" t="s">
        <v>26</v>
      </c>
      <c r="C279" s="1" t="s">
        <v>27</v>
      </c>
      <c r="E279" s="33" t="s">
        <v>61</v>
      </c>
      <c r="F279" s="32" t="s">
        <v>666</v>
      </c>
      <c r="G279" s="32" t="s">
        <v>31</v>
      </c>
      <c r="H279" s="32" t="s">
        <v>587</v>
      </c>
      <c r="I279" s="1" t="s">
        <v>90</v>
      </c>
      <c r="J279" s="1">
        <v>25</v>
      </c>
      <c r="K279" s="1">
        <v>8</v>
      </c>
      <c r="L279" s="1">
        <v>2018</v>
      </c>
      <c r="M279" s="3">
        <f t="shared" si="4"/>
        <v>43337</v>
      </c>
      <c r="N279" s="1" t="s">
        <v>717</v>
      </c>
      <c r="O279" s="1" t="s">
        <v>718</v>
      </c>
      <c r="P279" s="1">
        <v>18</v>
      </c>
      <c r="Q279" s="30">
        <v>8132996388</v>
      </c>
      <c r="R279" s="1" t="s">
        <v>129</v>
      </c>
      <c r="T279" s="1" t="s">
        <v>130</v>
      </c>
      <c r="V279" s="1" t="s">
        <v>159</v>
      </c>
      <c r="W279" s="1" t="s">
        <v>132</v>
      </c>
      <c r="X279" s="1" t="s">
        <v>133</v>
      </c>
    </row>
    <row r="280" spans="1:25" ht="22.15" customHeight="1">
      <c r="A280" s="1" t="s">
        <v>88</v>
      </c>
      <c r="B280" s="1" t="s">
        <v>26</v>
      </c>
      <c r="C280" s="1" t="s">
        <v>27</v>
      </c>
      <c r="E280" s="33" t="s">
        <v>61</v>
      </c>
      <c r="F280" s="32" t="s">
        <v>666</v>
      </c>
      <c r="G280" s="32" t="s">
        <v>31</v>
      </c>
      <c r="H280" s="32" t="s">
        <v>587</v>
      </c>
      <c r="I280" s="1" t="s">
        <v>90</v>
      </c>
      <c r="J280" s="1">
        <v>25</v>
      </c>
      <c r="K280" s="1">
        <v>8</v>
      </c>
      <c r="L280" s="1">
        <v>2018</v>
      </c>
      <c r="M280" s="3">
        <f t="shared" si="4"/>
        <v>43337</v>
      </c>
      <c r="N280" s="1" t="s">
        <v>719</v>
      </c>
      <c r="O280" s="1" t="s">
        <v>720</v>
      </c>
      <c r="P280" s="1">
        <v>18</v>
      </c>
      <c r="Q280" s="58" t="s">
        <v>137</v>
      </c>
      <c r="R280" s="1" t="s">
        <v>129</v>
      </c>
      <c r="T280" s="1" t="s">
        <v>130</v>
      </c>
      <c r="V280" s="1" t="s">
        <v>159</v>
      </c>
      <c r="W280" s="1" t="s">
        <v>132</v>
      </c>
      <c r="X280" s="1" t="s">
        <v>133</v>
      </c>
    </row>
    <row r="281" spans="1:25" ht="22.15" customHeight="1">
      <c r="A281" s="1" t="s">
        <v>88</v>
      </c>
      <c r="B281" s="1" t="s">
        <v>26</v>
      </c>
      <c r="C281" s="1" t="s">
        <v>27</v>
      </c>
      <c r="E281" s="33" t="s">
        <v>61</v>
      </c>
      <c r="F281" s="32" t="s">
        <v>666</v>
      </c>
      <c r="G281" s="32" t="s">
        <v>31</v>
      </c>
      <c r="H281" s="32" t="s">
        <v>587</v>
      </c>
      <c r="I281" s="1" t="s">
        <v>90</v>
      </c>
      <c r="J281" s="1">
        <v>25</v>
      </c>
      <c r="K281" s="1">
        <v>8</v>
      </c>
      <c r="L281" s="1">
        <v>2018</v>
      </c>
      <c r="M281" s="3">
        <f t="shared" si="4"/>
        <v>43337</v>
      </c>
      <c r="N281" s="1" t="s">
        <v>721</v>
      </c>
      <c r="O281" s="1" t="s">
        <v>722</v>
      </c>
      <c r="P281" s="1">
        <v>19</v>
      </c>
      <c r="Q281" s="30">
        <v>9069397053</v>
      </c>
      <c r="R281" s="1" t="s">
        <v>129</v>
      </c>
      <c r="T281" s="1" t="s">
        <v>167</v>
      </c>
      <c r="V281" s="1" t="s">
        <v>131</v>
      </c>
      <c r="W281" s="1" t="s">
        <v>132</v>
      </c>
      <c r="X281" s="1" t="s">
        <v>133</v>
      </c>
      <c r="Y281" s="1">
        <v>3</v>
      </c>
    </row>
    <row r="282" spans="1:25" ht="22.15" customHeight="1">
      <c r="A282" s="1" t="s">
        <v>91</v>
      </c>
      <c r="B282" s="1" t="s">
        <v>26</v>
      </c>
      <c r="C282" s="1" t="s">
        <v>27</v>
      </c>
      <c r="E282" s="33" t="s">
        <v>61</v>
      </c>
      <c r="F282" s="32" t="s">
        <v>666</v>
      </c>
      <c r="G282" s="32" t="s">
        <v>31</v>
      </c>
      <c r="H282" s="32" t="s">
        <v>587</v>
      </c>
      <c r="I282" s="1" t="s">
        <v>93</v>
      </c>
      <c r="J282" s="1">
        <v>27</v>
      </c>
      <c r="K282" s="1">
        <v>8</v>
      </c>
      <c r="L282" s="1">
        <v>2018</v>
      </c>
      <c r="M282" s="3">
        <f t="shared" si="4"/>
        <v>43339</v>
      </c>
      <c r="N282" s="1" t="s">
        <v>723</v>
      </c>
      <c r="O282" s="1" t="s">
        <v>724</v>
      </c>
      <c r="P282" s="1">
        <v>17</v>
      </c>
      <c r="Q282" s="30">
        <v>8129609326</v>
      </c>
      <c r="R282" s="1" t="s">
        <v>129</v>
      </c>
      <c r="T282" s="1" t="s">
        <v>216</v>
      </c>
      <c r="U282" s="1" t="s">
        <v>252</v>
      </c>
      <c r="V282" s="1" t="s">
        <v>131</v>
      </c>
      <c r="W282" s="1" t="s">
        <v>132</v>
      </c>
      <c r="X282" s="1" t="s">
        <v>133</v>
      </c>
      <c r="Y282" s="1">
        <v>1</v>
      </c>
    </row>
    <row r="283" spans="1:25" ht="22.15" customHeight="1">
      <c r="A283" s="1" t="s">
        <v>725</v>
      </c>
      <c r="B283" s="1" t="s">
        <v>26</v>
      </c>
      <c r="C283" s="1" t="s">
        <v>27</v>
      </c>
      <c r="E283" s="33" t="s">
        <v>61</v>
      </c>
      <c r="F283" s="1" t="s">
        <v>726</v>
      </c>
      <c r="G283" s="32" t="s">
        <v>31</v>
      </c>
      <c r="H283" s="32" t="s">
        <v>587</v>
      </c>
      <c r="I283" s="27">
        <v>43346</v>
      </c>
      <c r="J283" s="1">
        <v>3</v>
      </c>
      <c r="K283" s="1">
        <v>9</v>
      </c>
      <c r="L283" s="1">
        <v>2018</v>
      </c>
      <c r="M283" s="3">
        <f t="shared" si="4"/>
        <v>43346</v>
      </c>
      <c r="N283" s="1" t="s">
        <v>727</v>
      </c>
      <c r="O283" s="1" t="s">
        <v>728</v>
      </c>
      <c r="P283" s="1">
        <v>18</v>
      </c>
      <c r="Q283" s="30">
        <v>8162077624</v>
      </c>
      <c r="R283" s="1" t="s">
        <v>129</v>
      </c>
      <c r="S283" s="1">
        <v>0</v>
      </c>
      <c r="T283" s="1" t="s">
        <v>167</v>
      </c>
      <c r="V283" s="1" t="s">
        <v>131</v>
      </c>
      <c r="W283" s="1" t="s">
        <v>132</v>
      </c>
      <c r="X283" s="1" t="s">
        <v>133</v>
      </c>
      <c r="Y283" s="1">
        <v>3</v>
      </c>
    </row>
    <row r="284" spans="1:25" ht="22.15" customHeight="1">
      <c r="A284" s="1" t="s">
        <v>725</v>
      </c>
      <c r="B284" s="1" t="s">
        <v>26</v>
      </c>
      <c r="C284" s="1" t="s">
        <v>27</v>
      </c>
      <c r="E284" s="33" t="s">
        <v>61</v>
      </c>
      <c r="F284" s="1" t="s">
        <v>726</v>
      </c>
      <c r="G284" s="32" t="s">
        <v>31</v>
      </c>
      <c r="H284" s="32" t="s">
        <v>587</v>
      </c>
      <c r="I284" s="27">
        <v>43349</v>
      </c>
      <c r="J284" s="1">
        <v>6</v>
      </c>
      <c r="K284" s="1">
        <v>9</v>
      </c>
      <c r="L284" s="1">
        <v>2018</v>
      </c>
      <c r="M284" s="3">
        <f t="shared" si="4"/>
        <v>43349</v>
      </c>
      <c r="N284" s="1" t="s">
        <v>729</v>
      </c>
      <c r="O284" s="1" t="s">
        <v>730</v>
      </c>
      <c r="P284" s="1">
        <v>18</v>
      </c>
      <c r="Q284" s="30">
        <v>9073201744</v>
      </c>
      <c r="R284" s="1" t="s">
        <v>129</v>
      </c>
      <c r="S284" s="1">
        <v>0</v>
      </c>
      <c r="T284" s="1" t="s">
        <v>130</v>
      </c>
      <c r="V284" s="1" t="s">
        <v>159</v>
      </c>
      <c r="W284" s="1" t="s">
        <v>183</v>
      </c>
      <c r="X284" s="1" t="s">
        <v>133</v>
      </c>
      <c r="Y284" s="1">
        <v>3</v>
      </c>
    </row>
    <row r="285" spans="1:25" ht="22.15" customHeight="1">
      <c r="A285" s="1" t="s">
        <v>725</v>
      </c>
      <c r="B285" s="1" t="s">
        <v>26</v>
      </c>
      <c r="C285" s="1" t="s">
        <v>27</v>
      </c>
      <c r="E285" s="33" t="s">
        <v>61</v>
      </c>
      <c r="F285" s="1" t="s">
        <v>726</v>
      </c>
      <c r="G285" s="32" t="s">
        <v>31</v>
      </c>
      <c r="H285" s="32" t="s">
        <v>587</v>
      </c>
      <c r="I285" s="27">
        <v>43349</v>
      </c>
      <c r="J285" s="1">
        <v>6</v>
      </c>
      <c r="K285" s="1">
        <v>9</v>
      </c>
      <c r="L285" s="1">
        <v>2018</v>
      </c>
      <c r="M285" s="3">
        <f t="shared" si="4"/>
        <v>43349</v>
      </c>
      <c r="N285" s="1" t="s">
        <v>731</v>
      </c>
      <c r="O285" s="1" t="s">
        <v>732</v>
      </c>
      <c r="P285" s="1">
        <v>19</v>
      </c>
      <c r="Q285" s="30">
        <v>8180303967</v>
      </c>
      <c r="R285" s="1" t="s">
        <v>129</v>
      </c>
      <c r="S285" s="1">
        <v>0</v>
      </c>
      <c r="T285" s="1" t="s">
        <v>130</v>
      </c>
      <c r="V285" s="1" t="s">
        <v>131</v>
      </c>
      <c r="W285" s="1" t="s">
        <v>183</v>
      </c>
      <c r="X285" s="1" t="s">
        <v>133</v>
      </c>
      <c r="Y285" s="1">
        <v>3</v>
      </c>
    </row>
    <row r="286" spans="1:25" ht="22.15" customHeight="1">
      <c r="A286" s="1" t="s">
        <v>725</v>
      </c>
      <c r="B286" s="1" t="s">
        <v>26</v>
      </c>
      <c r="C286" s="1" t="s">
        <v>27</v>
      </c>
      <c r="E286" s="33" t="s">
        <v>61</v>
      </c>
      <c r="F286" s="1" t="s">
        <v>726</v>
      </c>
      <c r="G286" s="32" t="s">
        <v>31</v>
      </c>
      <c r="H286" s="32" t="s">
        <v>587</v>
      </c>
      <c r="I286" s="27">
        <v>43349</v>
      </c>
      <c r="J286" s="1">
        <v>6</v>
      </c>
      <c r="K286" s="1">
        <v>9</v>
      </c>
      <c r="L286" s="1">
        <v>2018</v>
      </c>
      <c r="M286" s="3">
        <f t="shared" si="4"/>
        <v>43349</v>
      </c>
      <c r="N286" s="1" t="s">
        <v>733</v>
      </c>
      <c r="O286" s="1" t="s">
        <v>734</v>
      </c>
      <c r="P286" s="1">
        <v>17</v>
      </c>
      <c r="Q286" s="30" t="s">
        <v>137</v>
      </c>
      <c r="R286" s="1" t="s">
        <v>129</v>
      </c>
      <c r="S286" s="1">
        <v>0</v>
      </c>
      <c r="T286" s="1" t="s">
        <v>130</v>
      </c>
      <c r="V286" s="1" t="s">
        <v>131</v>
      </c>
      <c r="W286" s="1" t="s">
        <v>132</v>
      </c>
      <c r="X286" s="1" t="s">
        <v>160</v>
      </c>
      <c r="Y286" s="1">
        <v>2</v>
      </c>
    </row>
    <row r="287" spans="1:25" ht="22.15" customHeight="1">
      <c r="A287" s="1" t="s">
        <v>725</v>
      </c>
      <c r="B287" s="1" t="s">
        <v>26</v>
      </c>
      <c r="C287" s="1" t="s">
        <v>27</v>
      </c>
      <c r="E287" s="33" t="s">
        <v>61</v>
      </c>
      <c r="F287" s="1" t="s">
        <v>726</v>
      </c>
      <c r="G287" s="32" t="s">
        <v>31</v>
      </c>
      <c r="H287" s="32" t="s">
        <v>587</v>
      </c>
      <c r="I287" s="27">
        <v>43349</v>
      </c>
      <c r="J287" s="1">
        <v>6</v>
      </c>
      <c r="K287" s="1">
        <v>9</v>
      </c>
      <c r="L287" s="1">
        <v>2018</v>
      </c>
      <c r="M287" s="3">
        <f t="shared" si="4"/>
        <v>43349</v>
      </c>
      <c r="N287" s="1" t="s">
        <v>735</v>
      </c>
      <c r="O287" s="1" t="s">
        <v>736</v>
      </c>
      <c r="P287" s="1">
        <v>17</v>
      </c>
      <c r="Q287" s="30">
        <v>8158062691</v>
      </c>
      <c r="R287" s="1" t="s">
        <v>129</v>
      </c>
      <c r="S287" s="1">
        <v>0</v>
      </c>
      <c r="T287" s="1" t="s">
        <v>130</v>
      </c>
      <c r="V287" s="1" t="s">
        <v>131</v>
      </c>
      <c r="W287" s="1" t="s">
        <v>132</v>
      </c>
      <c r="X287" s="1" t="s">
        <v>133</v>
      </c>
      <c r="Y287" s="1">
        <v>3</v>
      </c>
    </row>
    <row r="288" spans="1:25" ht="22.15" customHeight="1">
      <c r="A288" s="1" t="s">
        <v>725</v>
      </c>
      <c r="B288" s="1" t="s">
        <v>26</v>
      </c>
      <c r="C288" s="1" t="s">
        <v>27</v>
      </c>
      <c r="E288" s="33" t="s">
        <v>61</v>
      </c>
      <c r="F288" s="1" t="s">
        <v>726</v>
      </c>
      <c r="G288" s="32" t="s">
        <v>31</v>
      </c>
      <c r="H288" s="32" t="s">
        <v>587</v>
      </c>
      <c r="I288" s="27">
        <v>43349</v>
      </c>
      <c r="J288" s="1">
        <v>6</v>
      </c>
      <c r="K288" s="1">
        <v>9</v>
      </c>
      <c r="L288" s="1">
        <v>2018</v>
      </c>
      <c r="M288" s="3">
        <f t="shared" si="4"/>
        <v>43349</v>
      </c>
      <c r="N288" s="1" t="s">
        <v>737</v>
      </c>
      <c r="O288" s="1" t="s">
        <v>738</v>
      </c>
      <c r="P288" s="1">
        <v>18</v>
      </c>
      <c r="Q288" s="30">
        <v>8094102723</v>
      </c>
      <c r="R288" s="1" t="s">
        <v>129</v>
      </c>
      <c r="S288" s="1">
        <v>0</v>
      </c>
      <c r="T288" s="1" t="s">
        <v>130</v>
      </c>
      <c r="V288" s="1" t="s">
        <v>131</v>
      </c>
      <c r="W288" s="1" t="s">
        <v>183</v>
      </c>
      <c r="X288" s="1" t="s">
        <v>133</v>
      </c>
      <c r="Y288" s="1">
        <v>3</v>
      </c>
    </row>
    <row r="289" spans="1:25" ht="22.15" customHeight="1">
      <c r="A289" s="1" t="s">
        <v>725</v>
      </c>
      <c r="B289" s="1" t="s">
        <v>26</v>
      </c>
      <c r="C289" s="1" t="s">
        <v>27</v>
      </c>
      <c r="E289" s="33" t="s">
        <v>61</v>
      </c>
      <c r="F289" s="1" t="s">
        <v>726</v>
      </c>
      <c r="G289" s="32" t="s">
        <v>31</v>
      </c>
      <c r="H289" s="32" t="s">
        <v>587</v>
      </c>
      <c r="I289" s="27">
        <v>43349</v>
      </c>
      <c r="J289" s="1">
        <v>6</v>
      </c>
      <c r="K289" s="1">
        <v>9</v>
      </c>
      <c r="L289" s="1">
        <v>2018</v>
      </c>
      <c r="M289" s="3">
        <f t="shared" si="4"/>
        <v>43349</v>
      </c>
      <c r="N289" s="1" t="s">
        <v>739</v>
      </c>
      <c r="O289" s="1" t="s">
        <v>740</v>
      </c>
      <c r="P289" s="1">
        <v>19</v>
      </c>
      <c r="Q289" s="30">
        <v>8146571307</v>
      </c>
      <c r="R289" s="1" t="s">
        <v>129</v>
      </c>
      <c r="S289" s="1">
        <v>0</v>
      </c>
      <c r="T289" s="1" t="s">
        <v>130</v>
      </c>
      <c r="V289" s="1" t="s">
        <v>131</v>
      </c>
      <c r="W289" s="1" t="s">
        <v>183</v>
      </c>
      <c r="X289" s="1" t="s">
        <v>133</v>
      </c>
      <c r="Y289" s="1">
        <v>3</v>
      </c>
    </row>
    <row r="290" spans="1:25" ht="22.15" customHeight="1">
      <c r="A290" s="1" t="s">
        <v>725</v>
      </c>
      <c r="B290" s="1" t="s">
        <v>26</v>
      </c>
      <c r="C290" s="1" t="s">
        <v>27</v>
      </c>
      <c r="E290" s="33" t="s">
        <v>61</v>
      </c>
      <c r="F290" s="1" t="s">
        <v>726</v>
      </c>
      <c r="G290" s="32" t="s">
        <v>31</v>
      </c>
      <c r="H290" s="32" t="s">
        <v>587</v>
      </c>
      <c r="I290" s="27">
        <v>43351</v>
      </c>
      <c r="J290" s="1">
        <v>8</v>
      </c>
      <c r="K290" s="1">
        <v>9</v>
      </c>
      <c r="L290" s="1">
        <v>2018</v>
      </c>
      <c r="M290" s="3">
        <f t="shared" si="4"/>
        <v>43351</v>
      </c>
      <c r="N290" s="1" t="s">
        <v>741</v>
      </c>
      <c r="O290" s="1" t="s">
        <v>742</v>
      </c>
      <c r="P290" s="1">
        <v>17</v>
      </c>
      <c r="Q290" s="30">
        <v>701982967</v>
      </c>
      <c r="R290" s="1" t="s">
        <v>129</v>
      </c>
      <c r="S290" s="1">
        <v>0</v>
      </c>
      <c r="T290" s="1" t="s">
        <v>167</v>
      </c>
      <c r="V290" s="1" t="s">
        <v>159</v>
      </c>
      <c r="W290" s="1" t="s">
        <v>132</v>
      </c>
      <c r="X290" s="1" t="s">
        <v>133</v>
      </c>
      <c r="Y290" s="1">
        <v>3</v>
      </c>
    </row>
    <row r="291" spans="1:25" ht="22.15" customHeight="1">
      <c r="A291" s="1" t="s">
        <v>97</v>
      </c>
      <c r="B291" s="1" t="s">
        <v>26</v>
      </c>
      <c r="C291" s="1" t="s">
        <v>27</v>
      </c>
      <c r="E291" s="33" t="s">
        <v>61</v>
      </c>
      <c r="F291" s="1" t="s">
        <v>726</v>
      </c>
      <c r="G291" s="32" t="s">
        <v>31</v>
      </c>
      <c r="H291" s="32" t="s">
        <v>587</v>
      </c>
      <c r="I291" s="27">
        <v>43353</v>
      </c>
      <c r="J291" s="1">
        <v>10</v>
      </c>
      <c r="K291" s="1">
        <v>9</v>
      </c>
      <c r="L291" s="1">
        <v>2018</v>
      </c>
      <c r="M291" s="3">
        <f t="shared" si="4"/>
        <v>43353</v>
      </c>
      <c r="N291" s="1" t="s">
        <v>743</v>
      </c>
      <c r="O291" s="1" t="s">
        <v>744</v>
      </c>
      <c r="P291" s="1">
        <v>16</v>
      </c>
      <c r="Q291" s="30">
        <v>7015958372</v>
      </c>
      <c r="R291" s="1" t="s">
        <v>129</v>
      </c>
      <c r="S291" s="1">
        <v>0</v>
      </c>
      <c r="T291" s="1" t="s">
        <v>167</v>
      </c>
      <c r="V291" s="1" t="s">
        <v>131</v>
      </c>
      <c r="W291" s="1" t="s">
        <v>132</v>
      </c>
      <c r="X291" s="1" t="s">
        <v>160</v>
      </c>
      <c r="Y291" s="1">
        <v>3</v>
      </c>
    </row>
    <row r="292" spans="1:25" ht="22.15" customHeight="1">
      <c r="A292" s="1" t="s">
        <v>97</v>
      </c>
      <c r="B292" s="1" t="s">
        <v>26</v>
      </c>
      <c r="C292" s="1" t="s">
        <v>27</v>
      </c>
      <c r="E292" s="33" t="s">
        <v>61</v>
      </c>
      <c r="F292" s="1" t="s">
        <v>726</v>
      </c>
      <c r="G292" s="32" t="s">
        <v>31</v>
      </c>
      <c r="H292" s="32" t="s">
        <v>587</v>
      </c>
      <c r="I292" s="27">
        <v>43353</v>
      </c>
      <c r="J292" s="1">
        <v>10</v>
      </c>
      <c r="K292" s="1">
        <v>9</v>
      </c>
      <c r="L292" s="1">
        <v>2018</v>
      </c>
      <c r="M292" s="3">
        <f t="shared" si="4"/>
        <v>43353</v>
      </c>
      <c r="N292" s="1" t="s">
        <v>745</v>
      </c>
      <c r="O292" s="1" t="s">
        <v>746</v>
      </c>
      <c r="P292" s="1">
        <v>16</v>
      </c>
      <c r="Q292" s="30" t="s">
        <v>137</v>
      </c>
      <c r="R292" s="1" t="s">
        <v>129</v>
      </c>
      <c r="S292" s="1">
        <v>0</v>
      </c>
      <c r="T292" s="1" t="s">
        <v>130</v>
      </c>
      <c r="V292" s="1" t="s">
        <v>131</v>
      </c>
      <c r="W292" s="1" t="s">
        <v>183</v>
      </c>
      <c r="X292" s="1" t="s">
        <v>160</v>
      </c>
      <c r="Y292" s="1">
        <v>1</v>
      </c>
    </row>
    <row r="293" spans="1:25" ht="22.15" customHeight="1">
      <c r="A293" s="1" t="s">
        <v>97</v>
      </c>
      <c r="B293" s="1" t="s">
        <v>26</v>
      </c>
      <c r="C293" s="1" t="s">
        <v>27</v>
      </c>
      <c r="E293" s="33" t="s">
        <v>61</v>
      </c>
      <c r="F293" s="1" t="s">
        <v>726</v>
      </c>
      <c r="G293" s="32" t="s">
        <v>31</v>
      </c>
      <c r="H293" s="32" t="s">
        <v>587</v>
      </c>
      <c r="I293" s="1" t="s">
        <v>747</v>
      </c>
      <c r="J293" s="1">
        <v>14</v>
      </c>
      <c r="K293" s="1">
        <v>9</v>
      </c>
      <c r="L293" s="1">
        <v>2018</v>
      </c>
      <c r="M293" s="3">
        <f t="shared" si="4"/>
        <v>43357</v>
      </c>
      <c r="N293" s="1" t="s">
        <v>748</v>
      </c>
      <c r="O293" s="1" t="s">
        <v>749</v>
      </c>
      <c r="P293" s="1">
        <v>15</v>
      </c>
      <c r="Q293" s="30">
        <v>7018644951</v>
      </c>
      <c r="R293" s="1" t="s">
        <v>129</v>
      </c>
      <c r="S293" s="1">
        <v>0</v>
      </c>
      <c r="T293" s="1" t="s">
        <v>130</v>
      </c>
      <c r="V293" s="1" t="s">
        <v>131</v>
      </c>
      <c r="W293" s="1" t="s">
        <v>183</v>
      </c>
      <c r="X293" s="1" t="s">
        <v>133</v>
      </c>
      <c r="Y293" s="1">
        <v>2</v>
      </c>
    </row>
    <row r="294" spans="1:25" ht="22.15" customHeight="1">
      <c r="A294" s="1" t="s">
        <v>97</v>
      </c>
      <c r="B294" s="1" t="s">
        <v>26</v>
      </c>
      <c r="C294" s="1" t="s">
        <v>27</v>
      </c>
      <c r="E294" s="33" t="s">
        <v>61</v>
      </c>
      <c r="F294" s="1" t="s">
        <v>726</v>
      </c>
      <c r="G294" s="32" t="s">
        <v>31</v>
      </c>
      <c r="H294" s="32" t="s">
        <v>587</v>
      </c>
      <c r="I294" s="1" t="s">
        <v>98</v>
      </c>
      <c r="J294" s="1">
        <v>15</v>
      </c>
      <c r="K294" s="1">
        <v>9</v>
      </c>
      <c r="L294" s="1">
        <v>2018</v>
      </c>
      <c r="M294" s="3">
        <f t="shared" si="4"/>
        <v>43358</v>
      </c>
      <c r="N294" s="1" t="s">
        <v>750</v>
      </c>
      <c r="O294" s="1" t="s">
        <v>751</v>
      </c>
      <c r="P294" s="1">
        <v>18</v>
      </c>
      <c r="Q294" s="30" t="s">
        <v>137</v>
      </c>
      <c r="R294" s="1" t="s">
        <v>129</v>
      </c>
      <c r="S294" s="1">
        <v>0</v>
      </c>
      <c r="T294" s="1" t="s">
        <v>216</v>
      </c>
      <c r="U294" s="1" t="s">
        <v>472</v>
      </c>
      <c r="V294" s="1" t="s">
        <v>159</v>
      </c>
      <c r="W294" s="1" t="s">
        <v>132</v>
      </c>
      <c r="X294" s="1" t="s">
        <v>218</v>
      </c>
      <c r="Y294" s="1">
        <v>6</v>
      </c>
    </row>
    <row r="295" spans="1:25" ht="22.15" customHeight="1">
      <c r="A295" s="1" t="s">
        <v>102</v>
      </c>
      <c r="B295" s="1" t="s">
        <v>26</v>
      </c>
      <c r="C295" s="1" t="s">
        <v>27</v>
      </c>
      <c r="E295" s="33" t="s">
        <v>61</v>
      </c>
      <c r="F295" s="1" t="s">
        <v>726</v>
      </c>
      <c r="G295" s="32" t="s">
        <v>31</v>
      </c>
      <c r="H295" s="32" t="s">
        <v>587</v>
      </c>
      <c r="I295" s="1" t="s">
        <v>752</v>
      </c>
      <c r="J295" s="1">
        <v>18</v>
      </c>
      <c r="K295" s="1">
        <v>9</v>
      </c>
      <c r="L295" s="1">
        <v>2018</v>
      </c>
      <c r="M295" s="3">
        <f t="shared" si="4"/>
        <v>43361</v>
      </c>
      <c r="N295" s="1" t="s">
        <v>753</v>
      </c>
      <c r="O295" s="1" t="s">
        <v>754</v>
      </c>
      <c r="P295" s="1">
        <v>15</v>
      </c>
      <c r="Q295" s="30">
        <v>701552985</v>
      </c>
      <c r="R295" s="1" t="s">
        <v>129</v>
      </c>
      <c r="S295" s="1">
        <v>0</v>
      </c>
      <c r="T295" s="1" t="s">
        <v>130</v>
      </c>
      <c r="V295" s="1" t="s">
        <v>131</v>
      </c>
      <c r="W295" s="1" t="s">
        <v>183</v>
      </c>
      <c r="X295" s="1" t="s">
        <v>160</v>
      </c>
      <c r="Y295" s="1">
        <v>2</v>
      </c>
    </row>
    <row r="296" spans="1:25" ht="22.15" customHeight="1">
      <c r="A296" s="1" t="s">
        <v>102</v>
      </c>
      <c r="B296" s="1" t="s">
        <v>26</v>
      </c>
      <c r="C296" s="1" t="s">
        <v>27</v>
      </c>
      <c r="E296" s="33" t="s">
        <v>61</v>
      </c>
      <c r="F296" s="1" t="s">
        <v>726</v>
      </c>
      <c r="G296" s="32" t="s">
        <v>31</v>
      </c>
      <c r="H296" s="32" t="s">
        <v>587</v>
      </c>
      <c r="I296" s="1" t="s">
        <v>755</v>
      </c>
      <c r="J296" s="1">
        <v>19</v>
      </c>
      <c r="K296" s="1">
        <v>9</v>
      </c>
      <c r="L296" s="1">
        <v>2018</v>
      </c>
      <c r="M296" s="3">
        <f t="shared" si="4"/>
        <v>43362</v>
      </c>
      <c r="N296" s="1" t="s">
        <v>756</v>
      </c>
      <c r="O296" s="1" t="s">
        <v>757</v>
      </c>
      <c r="P296" s="1">
        <v>15</v>
      </c>
      <c r="Q296" s="30" t="s">
        <v>137</v>
      </c>
      <c r="R296" s="1" t="s">
        <v>129</v>
      </c>
      <c r="S296" s="1">
        <v>0</v>
      </c>
      <c r="T296" s="1" t="s">
        <v>130</v>
      </c>
      <c r="V296" s="1" t="s">
        <v>131</v>
      </c>
      <c r="W296" s="1" t="s">
        <v>132</v>
      </c>
      <c r="X296" s="1" t="s">
        <v>160</v>
      </c>
      <c r="Y296" s="1">
        <v>3</v>
      </c>
    </row>
    <row r="297" spans="1:25" ht="22.15" customHeight="1">
      <c r="A297" s="1" t="s">
        <v>102</v>
      </c>
      <c r="B297" s="1" t="s">
        <v>26</v>
      </c>
      <c r="C297" s="1" t="s">
        <v>27</v>
      </c>
      <c r="E297" s="33" t="s">
        <v>61</v>
      </c>
      <c r="F297" s="1" t="s">
        <v>726</v>
      </c>
      <c r="G297" s="32" t="s">
        <v>31</v>
      </c>
      <c r="H297" s="32" t="s">
        <v>587</v>
      </c>
      <c r="I297" s="1" t="s">
        <v>758</v>
      </c>
      <c r="J297" s="1">
        <v>21</v>
      </c>
      <c r="K297" s="1">
        <v>9</v>
      </c>
      <c r="L297" s="1">
        <v>2018</v>
      </c>
      <c r="M297" s="3">
        <f t="shared" si="4"/>
        <v>43364</v>
      </c>
      <c r="N297" s="1" t="s">
        <v>759</v>
      </c>
      <c r="O297" s="1" t="s">
        <v>760</v>
      </c>
      <c r="P297" s="1">
        <v>19</v>
      </c>
      <c r="Q297" s="30">
        <v>8134575557</v>
      </c>
      <c r="R297" s="1" t="s">
        <v>129</v>
      </c>
      <c r="S297" s="1">
        <v>0</v>
      </c>
      <c r="T297" s="1" t="s">
        <v>130</v>
      </c>
      <c r="V297" s="1" t="s">
        <v>131</v>
      </c>
      <c r="W297" s="1" t="s">
        <v>183</v>
      </c>
      <c r="X297" s="1" t="s">
        <v>133</v>
      </c>
      <c r="Y297" s="1">
        <v>3</v>
      </c>
    </row>
    <row r="298" spans="1:25" ht="22.15" customHeight="1">
      <c r="A298" s="1" t="s">
        <v>102</v>
      </c>
      <c r="B298" s="1" t="s">
        <v>26</v>
      </c>
      <c r="C298" s="1" t="s">
        <v>27</v>
      </c>
      <c r="E298" s="33" t="s">
        <v>61</v>
      </c>
      <c r="F298" s="1" t="s">
        <v>726</v>
      </c>
      <c r="G298" s="32" t="s">
        <v>31</v>
      </c>
      <c r="H298" s="32" t="s">
        <v>587</v>
      </c>
      <c r="I298" s="1" t="s">
        <v>758</v>
      </c>
      <c r="J298" s="1">
        <v>21</v>
      </c>
      <c r="K298" s="1">
        <v>9</v>
      </c>
      <c r="L298" s="1">
        <v>2018</v>
      </c>
      <c r="M298" s="3">
        <f t="shared" si="4"/>
        <v>43364</v>
      </c>
      <c r="N298" s="1" t="s">
        <v>761</v>
      </c>
      <c r="O298" s="1" t="s">
        <v>762</v>
      </c>
      <c r="P298" s="1">
        <v>18</v>
      </c>
      <c r="Q298" s="30">
        <v>7031963694</v>
      </c>
      <c r="R298" s="1" t="s">
        <v>129</v>
      </c>
      <c r="S298" s="1">
        <v>0</v>
      </c>
      <c r="T298" s="1" t="s">
        <v>130</v>
      </c>
      <c r="V298" s="1" t="s">
        <v>131</v>
      </c>
      <c r="W298" s="1" t="s">
        <v>183</v>
      </c>
      <c r="X298" s="1" t="s">
        <v>160</v>
      </c>
      <c r="Y298" s="1">
        <v>1</v>
      </c>
    </row>
    <row r="299" spans="1:25" ht="22.15" customHeight="1">
      <c r="A299" s="1" t="s">
        <v>102</v>
      </c>
      <c r="B299" s="1" t="s">
        <v>26</v>
      </c>
      <c r="C299" s="1" t="s">
        <v>27</v>
      </c>
      <c r="E299" s="33" t="s">
        <v>61</v>
      </c>
      <c r="F299" s="1" t="s">
        <v>726</v>
      </c>
      <c r="G299" s="32" t="s">
        <v>31</v>
      </c>
      <c r="H299" s="32" t="s">
        <v>587</v>
      </c>
      <c r="I299" s="1" t="s">
        <v>101</v>
      </c>
      <c r="J299" s="1">
        <v>22</v>
      </c>
      <c r="K299" s="1">
        <v>9</v>
      </c>
      <c r="L299" s="1">
        <v>2018</v>
      </c>
      <c r="M299" s="3">
        <f t="shared" si="4"/>
        <v>43365</v>
      </c>
      <c r="N299" s="1" t="s">
        <v>763</v>
      </c>
      <c r="O299" s="1" t="s">
        <v>764</v>
      </c>
      <c r="P299" s="1">
        <v>17</v>
      </c>
      <c r="Q299" s="30">
        <v>8101682529</v>
      </c>
      <c r="R299" s="1" t="s">
        <v>129</v>
      </c>
      <c r="S299" s="1">
        <v>0</v>
      </c>
      <c r="T299" s="1" t="s">
        <v>130</v>
      </c>
      <c r="V299" s="1" t="s">
        <v>131</v>
      </c>
      <c r="W299" s="1" t="s">
        <v>183</v>
      </c>
      <c r="X299" s="1" t="s">
        <v>133</v>
      </c>
      <c r="Y299" s="1">
        <v>1</v>
      </c>
    </row>
    <row r="300" spans="1:25" ht="22.15" customHeight="1">
      <c r="A300" s="1" t="s">
        <v>102</v>
      </c>
      <c r="B300" s="1" t="s">
        <v>26</v>
      </c>
      <c r="C300" s="1" t="s">
        <v>27</v>
      </c>
      <c r="E300" s="33" t="s">
        <v>61</v>
      </c>
      <c r="F300" s="1" t="s">
        <v>726</v>
      </c>
      <c r="G300" s="32" t="s">
        <v>31</v>
      </c>
      <c r="H300" s="32" t="s">
        <v>587</v>
      </c>
      <c r="I300" s="1" t="s">
        <v>101</v>
      </c>
      <c r="J300" s="1">
        <v>22</v>
      </c>
      <c r="K300" s="1">
        <v>9</v>
      </c>
      <c r="L300" s="1">
        <v>2018</v>
      </c>
      <c r="M300" s="3">
        <f t="shared" si="4"/>
        <v>43365</v>
      </c>
      <c r="N300" s="1" t="s">
        <v>765</v>
      </c>
      <c r="O300" s="1" t="s">
        <v>766</v>
      </c>
      <c r="P300" s="1">
        <v>19</v>
      </c>
      <c r="Q300" s="30">
        <v>9034262841</v>
      </c>
      <c r="R300" s="1" t="s">
        <v>129</v>
      </c>
      <c r="S300" s="1">
        <v>0</v>
      </c>
      <c r="T300" s="1" t="s">
        <v>130</v>
      </c>
      <c r="V300" s="1" t="s">
        <v>131</v>
      </c>
      <c r="W300" s="1" t="s">
        <v>183</v>
      </c>
      <c r="X300" s="1" t="s">
        <v>211</v>
      </c>
    </row>
    <row r="301" spans="1:25" ht="22.15" customHeight="1">
      <c r="A301" s="1" t="s">
        <v>102</v>
      </c>
      <c r="B301" s="1" t="s">
        <v>26</v>
      </c>
      <c r="C301" s="1" t="s">
        <v>27</v>
      </c>
      <c r="E301" s="33" t="s">
        <v>61</v>
      </c>
      <c r="F301" s="1" t="s">
        <v>726</v>
      </c>
      <c r="G301" s="32" t="s">
        <v>31</v>
      </c>
      <c r="H301" s="32" t="s">
        <v>587</v>
      </c>
      <c r="I301" s="1" t="s">
        <v>101</v>
      </c>
      <c r="J301" s="1">
        <v>22</v>
      </c>
      <c r="K301" s="1">
        <v>9</v>
      </c>
      <c r="L301" s="1">
        <v>2018</v>
      </c>
      <c r="M301" s="3">
        <f t="shared" si="4"/>
        <v>43365</v>
      </c>
      <c r="N301" s="1" t="s">
        <v>767</v>
      </c>
      <c r="O301" s="1" t="s">
        <v>768</v>
      </c>
      <c r="P301" s="1">
        <v>19</v>
      </c>
      <c r="Q301" s="30">
        <v>7031963694</v>
      </c>
      <c r="R301" s="1" t="s">
        <v>129</v>
      </c>
      <c r="S301" s="1">
        <v>0</v>
      </c>
      <c r="T301" s="1" t="s">
        <v>130</v>
      </c>
      <c r="V301" s="1" t="s">
        <v>131</v>
      </c>
      <c r="W301" s="1" t="s">
        <v>183</v>
      </c>
      <c r="X301" s="1" t="s">
        <v>211</v>
      </c>
    </row>
    <row r="302" spans="1:25" ht="22.15" customHeight="1">
      <c r="A302" s="1" t="s">
        <v>102</v>
      </c>
      <c r="B302" s="1" t="s">
        <v>26</v>
      </c>
      <c r="C302" s="1" t="s">
        <v>27</v>
      </c>
      <c r="E302" s="33" t="s">
        <v>61</v>
      </c>
      <c r="F302" s="1" t="s">
        <v>726</v>
      </c>
      <c r="G302" s="32" t="s">
        <v>31</v>
      </c>
      <c r="H302" s="32" t="s">
        <v>587</v>
      </c>
      <c r="I302" s="27">
        <v>43365</v>
      </c>
      <c r="J302" s="1">
        <v>22</v>
      </c>
      <c r="K302" s="1">
        <v>9</v>
      </c>
      <c r="L302" s="1">
        <v>2018</v>
      </c>
      <c r="M302" s="3">
        <f t="shared" si="4"/>
        <v>43365</v>
      </c>
      <c r="N302" s="1" t="s">
        <v>769</v>
      </c>
      <c r="O302" s="1" t="s">
        <v>770</v>
      </c>
      <c r="P302" s="1">
        <v>15</v>
      </c>
      <c r="Q302" s="30">
        <v>8163501570</v>
      </c>
      <c r="R302" s="1" t="s">
        <v>129</v>
      </c>
      <c r="S302" s="1">
        <v>0</v>
      </c>
      <c r="T302" s="1" t="s">
        <v>130</v>
      </c>
      <c r="V302" s="1" t="s">
        <v>159</v>
      </c>
      <c r="W302" s="1" t="s">
        <v>132</v>
      </c>
      <c r="X302" s="1" t="s">
        <v>160</v>
      </c>
      <c r="Y302" s="1">
        <v>3</v>
      </c>
    </row>
    <row r="303" spans="1:25" ht="22.15" customHeight="1">
      <c r="A303" s="1" t="s">
        <v>102</v>
      </c>
      <c r="B303" s="1" t="s">
        <v>26</v>
      </c>
      <c r="C303" s="1" t="s">
        <v>27</v>
      </c>
      <c r="E303" s="33" t="s">
        <v>61</v>
      </c>
      <c r="F303" s="1" t="s">
        <v>726</v>
      </c>
      <c r="G303" s="32" t="s">
        <v>31</v>
      </c>
      <c r="H303" s="32" t="s">
        <v>587</v>
      </c>
      <c r="I303" s="27">
        <v>43365</v>
      </c>
      <c r="J303" s="1">
        <v>22</v>
      </c>
      <c r="K303" s="1">
        <v>9</v>
      </c>
      <c r="L303" s="1">
        <v>2018</v>
      </c>
      <c r="M303" s="3">
        <f t="shared" si="4"/>
        <v>43365</v>
      </c>
      <c r="N303" s="1" t="s">
        <v>771</v>
      </c>
      <c r="O303" s="1" t="s">
        <v>772</v>
      </c>
      <c r="P303" s="1">
        <v>19</v>
      </c>
      <c r="Q303" s="30">
        <v>9072826791</v>
      </c>
      <c r="R303" s="1" t="s">
        <v>129</v>
      </c>
      <c r="S303" s="1">
        <v>0</v>
      </c>
      <c r="T303" s="1" t="s">
        <v>130</v>
      </c>
      <c r="V303" s="1" t="s">
        <v>131</v>
      </c>
      <c r="W303" s="1" t="s">
        <v>183</v>
      </c>
      <c r="X303" s="1" t="s">
        <v>218</v>
      </c>
      <c r="Y303" s="1">
        <v>6</v>
      </c>
    </row>
    <row r="304" spans="1:25" ht="22.15" customHeight="1">
      <c r="A304" s="1" t="s">
        <v>102</v>
      </c>
      <c r="B304" s="1" t="s">
        <v>26</v>
      </c>
      <c r="C304" s="1" t="s">
        <v>27</v>
      </c>
      <c r="E304" s="33" t="s">
        <v>61</v>
      </c>
      <c r="F304" s="1" t="s">
        <v>726</v>
      </c>
      <c r="G304" s="32" t="s">
        <v>31</v>
      </c>
      <c r="H304" s="32" t="s">
        <v>587</v>
      </c>
      <c r="I304" s="27">
        <v>43365</v>
      </c>
      <c r="J304" s="1">
        <v>22</v>
      </c>
      <c r="K304" s="1">
        <v>9</v>
      </c>
      <c r="L304" s="1">
        <v>2018</v>
      </c>
      <c r="M304" s="3">
        <f t="shared" si="4"/>
        <v>43365</v>
      </c>
      <c r="N304" s="1" t="s">
        <v>773</v>
      </c>
      <c r="O304" s="1" t="s">
        <v>774</v>
      </c>
      <c r="P304" s="1">
        <v>19</v>
      </c>
      <c r="Q304" s="30" t="s">
        <v>137</v>
      </c>
      <c r="R304" s="1" t="s">
        <v>129</v>
      </c>
      <c r="S304" s="1">
        <v>0</v>
      </c>
      <c r="T304" s="1" t="s">
        <v>130</v>
      </c>
      <c r="V304" s="1" t="s">
        <v>131</v>
      </c>
      <c r="W304" s="1" t="s">
        <v>183</v>
      </c>
      <c r="X304" s="1" t="s">
        <v>160</v>
      </c>
      <c r="Y304" s="1">
        <v>3</v>
      </c>
    </row>
    <row r="305" spans="1:25" ht="22.15" customHeight="1">
      <c r="A305" s="1" t="s">
        <v>103</v>
      </c>
      <c r="B305" s="1" t="s">
        <v>26</v>
      </c>
      <c r="C305" s="1" t="s">
        <v>27</v>
      </c>
      <c r="E305" s="33" t="s">
        <v>61</v>
      </c>
      <c r="F305" s="1" t="s">
        <v>726</v>
      </c>
      <c r="G305" s="32" t="s">
        <v>31</v>
      </c>
      <c r="H305" s="32" t="s">
        <v>587</v>
      </c>
      <c r="I305" s="27">
        <v>43367</v>
      </c>
      <c r="J305" s="1">
        <v>24</v>
      </c>
      <c r="K305" s="1">
        <v>9</v>
      </c>
      <c r="L305" s="1">
        <v>2018</v>
      </c>
      <c r="M305" s="3">
        <f t="shared" si="4"/>
        <v>43367</v>
      </c>
      <c r="N305" s="1" t="s">
        <v>775</v>
      </c>
      <c r="O305" s="1" t="s">
        <v>776</v>
      </c>
      <c r="P305" s="1">
        <v>17</v>
      </c>
      <c r="Q305" s="30" t="s">
        <v>137</v>
      </c>
      <c r="R305" s="1" t="s">
        <v>129</v>
      </c>
      <c r="S305" s="1">
        <v>0</v>
      </c>
      <c r="T305" s="1" t="s">
        <v>130</v>
      </c>
      <c r="V305" s="1" t="s">
        <v>131</v>
      </c>
      <c r="W305" s="1" t="s">
        <v>132</v>
      </c>
      <c r="X305" s="1" t="s">
        <v>133</v>
      </c>
      <c r="Y305" s="1">
        <v>3</v>
      </c>
    </row>
    <row r="306" spans="1:25" ht="17.649999999999999" customHeight="1">
      <c r="A306" s="1" t="s">
        <v>103</v>
      </c>
      <c r="B306" s="1" t="s">
        <v>26</v>
      </c>
      <c r="C306" s="1" t="s">
        <v>27</v>
      </c>
      <c r="E306" s="33" t="s">
        <v>61</v>
      </c>
      <c r="F306" s="1" t="s">
        <v>726</v>
      </c>
      <c r="G306" s="32" t="s">
        <v>31</v>
      </c>
      <c r="H306" s="32" t="s">
        <v>587</v>
      </c>
      <c r="I306" s="27">
        <v>43368</v>
      </c>
      <c r="J306" s="1">
        <v>25</v>
      </c>
      <c r="K306" s="1">
        <v>9</v>
      </c>
      <c r="L306" s="1">
        <v>2018</v>
      </c>
      <c r="M306" s="3">
        <f t="shared" ref="M306:M369" si="5">DATE(L306,K306,J306)</f>
        <v>43368</v>
      </c>
      <c r="N306" s="1" t="s">
        <v>777</v>
      </c>
      <c r="O306" s="1" t="s">
        <v>778</v>
      </c>
      <c r="P306" s="1">
        <v>19</v>
      </c>
      <c r="Q306" s="30">
        <v>7067302893</v>
      </c>
      <c r="R306" s="1" t="s">
        <v>129</v>
      </c>
      <c r="S306" s="1">
        <v>0</v>
      </c>
      <c r="T306" s="1" t="s">
        <v>130</v>
      </c>
      <c r="V306" s="1" t="s">
        <v>131</v>
      </c>
      <c r="W306" s="1" t="s">
        <v>132</v>
      </c>
      <c r="X306" s="1" t="s">
        <v>133</v>
      </c>
      <c r="Y306" s="1">
        <v>3</v>
      </c>
    </row>
    <row r="307" spans="1:25" ht="22.15" customHeight="1">
      <c r="A307" s="1" t="s">
        <v>103</v>
      </c>
      <c r="B307" s="1" t="s">
        <v>26</v>
      </c>
      <c r="C307" s="1" t="s">
        <v>27</v>
      </c>
      <c r="E307" s="33" t="s">
        <v>61</v>
      </c>
      <c r="F307" s="1" t="s">
        <v>726</v>
      </c>
      <c r="G307" s="32" t="s">
        <v>31</v>
      </c>
      <c r="H307" s="32" t="s">
        <v>587</v>
      </c>
      <c r="I307" s="27">
        <v>43369</v>
      </c>
      <c r="J307" s="1">
        <v>26</v>
      </c>
      <c r="K307" s="1">
        <v>9</v>
      </c>
      <c r="L307" s="1">
        <v>2018</v>
      </c>
      <c r="M307" s="3">
        <f t="shared" si="5"/>
        <v>43369</v>
      </c>
      <c r="N307" s="1" t="s">
        <v>779</v>
      </c>
      <c r="O307" s="1" t="s">
        <v>780</v>
      </c>
      <c r="P307" s="1">
        <v>15</v>
      </c>
      <c r="Q307" s="30" t="s">
        <v>137</v>
      </c>
      <c r="R307" s="1" t="s">
        <v>129</v>
      </c>
      <c r="S307" s="1">
        <v>0</v>
      </c>
      <c r="T307" s="1" t="s">
        <v>167</v>
      </c>
      <c r="V307" s="1" t="s">
        <v>131</v>
      </c>
      <c r="W307" s="1" t="s">
        <v>132</v>
      </c>
      <c r="X307" s="1" t="s">
        <v>160</v>
      </c>
      <c r="Y307" s="1">
        <v>3</v>
      </c>
    </row>
    <row r="308" spans="1:25" ht="22.15" customHeight="1">
      <c r="A308" s="1" t="s">
        <v>103</v>
      </c>
      <c r="B308" s="1" t="s">
        <v>26</v>
      </c>
      <c r="C308" s="1" t="s">
        <v>27</v>
      </c>
      <c r="E308" s="33" t="s">
        <v>61</v>
      </c>
      <c r="F308" s="1" t="s">
        <v>726</v>
      </c>
      <c r="G308" s="32" t="s">
        <v>31</v>
      </c>
      <c r="H308" s="32" t="s">
        <v>587</v>
      </c>
      <c r="I308" s="27">
        <v>43370</v>
      </c>
      <c r="J308" s="1">
        <v>27</v>
      </c>
      <c r="K308" s="1">
        <v>9</v>
      </c>
      <c r="L308" s="1">
        <v>2018</v>
      </c>
      <c r="M308" s="3">
        <f t="shared" si="5"/>
        <v>43370</v>
      </c>
      <c r="N308" s="1" t="s">
        <v>781</v>
      </c>
      <c r="O308" s="1" t="s">
        <v>782</v>
      </c>
      <c r="P308" s="1">
        <v>19</v>
      </c>
      <c r="Q308" s="30">
        <v>814436334</v>
      </c>
      <c r="R308" s="1" t="s">
        <v>129</v>
      </c>
      <c r="S308" s="1">
        <v>0</v>
      </c>
      <c r="T308" s="1" t="s">
        <v>130</v>
      </c>
      <c r="V308" s="1" t="s">
        <v>131</v>
      </c>
      <c r="W308" s="1" t="s">
        <v>183</v>
      </c>
      <c r="X308" s="1" t="s">
        <v>133</v>
      </c>
      <c r="Y308" s="1">
        <v>3</v>
      </c>
    </row>
    <row r="309" spans="1:25" ht="22.15" customHeight="1">
      <c r="A309" s="1" t="s">
        <v>103</v>
      </c>
      <c r="B309" s="1" t="s">
        <v>26</v>
      </c>
      <c r="C309" s="1" t="s">
        <v>27</v>
      </c>
      <c r="E309" s="33" t="s">
        <v>61</v>
      </c>
      <c r="F309" s="1" t="s">
        <v>726</v>
      </c>
      <c r="G309" s="32" t="s">
        <v>31</v>
      </c>
      <c r="H309" s="32" t="s">
        <v>587</v>
      </c>
      <c r="I309" s="27">
        <v>43370</v>
      </c>
      <c r="J309" s="1">
        <v>27</v>
      </c>
      <c r="K309" s="1">
        <v>9</v>
      </c>
      <c r="L309" s="1">
        <v>2018</v>
      </c>
      <c r="M309" s="3">
        <f t="shared" si="5"/>
        <v>43370</v>
      </c>
      <c r="N309" s="1" t="s">
        <v>783</v>
      </c>
      <c r="O309" s="1" t="s">
        <v>784</v>
      </c>
      <c r="P309" s="1">
        <v>17</v>
      </c>
      <c r="Q309" s="30">
        <v>8100923404</v>
      </c>
      <c r="R309" s="1" t="s">
        <v>129</v>
      </c>
      <c r="S309" s="1">
        <v>0</v>
      </c>
      <c r="T309" s="1" t="s">
        <v>130</v>
      </c>
      <c r="V309" s="1" t="s">
        <v>131</v>
      </c>
      <c r="W309" s="1" t="s">
        <v>183</v>
      </c>
      <c r="X309" s="1" t="s">
        <v>133</v>
      </c>
      <c r="Y309" s="1">
        <v>3</v>
      </c>
    </row>
    <row r="310" spans="1:25" ht="22.15" customHeight="1">
      <c r="A310" s="1" t="s">
        <v>103</v>
      </c>
      <c r="B310" s="1" t="s">
        <v>26</v>
      </c>
      <c r="C310" s="1" t="s">
        <v>27</v>
      </c>
      <c r="E310" s="33" t="s">
        <v>61</v>
      </c>
      <c r="F310" s="1" t="s">
        <v>726</v>
      </c>
      <c r="G310" s="32" t="s">
        <v>31</v>
      </c>
      <c r="H310" s="32" t="s">
        <v>587</v>
      </c>
      <c r="I310" s="27">
        <v>43370</v>
      </c>
      <c r="J310" s="1">
        <v>27</v>
      </c>
      <c r="K310" s="1">
        <v>9</v>
      </c>
      <c r="L310" s="1">
        <v>2018</v>
      </c>
      <c r="M310" s="3">
        <f t="shared" si="5"/>
        <v>43370</v>
      </c>
      <c r="N310" s="1" t="s">
        <v>785</v>
      </c>
      <c r="O310" s="1" t="s">
        <v>786</v>
      </c>
      <c r="P310" s="1">
        <v>19</v>
      </c>
      <c r="Q310" s="30">
        <v>9099585612</v>
      </c>
      <c r="R310" s="1" t="s">
        <v>129</v>
      </c>
      <c r="S310" s="1">
        <v>0</v>
      </c>
      <c r="T310" s="1" t="s">
        <v>130</v>
      </c>
      <c r="V310" s="1" t="s">
        <v>131</v>
      </c>
      <c r="W310" s="1" t="s">
        <v>183</v>
      </c>
      <c r="X310" s="1" t="s">
        <v>133</v>
      </c>
      <c r="Y310" s="1">
        <v>3</v>
      </c>
    </row>
    <row r="311" spans="1:25" ht="22.15" customHeight="1">
      <c r="A311" s="1" t="s">
        <v>103</v>
      </c>
      <c r="B311" s="1" t="s">
        <v>26</v>
      </c>
      <c r="C311" s="1" t="s">
        <v>27</v>
      </c>
      <c r="E311" s="33" t="s">
        <v>61</v>
      </c>
      <c r="F311" s="1" t="s">
        <v>726</v>
      </c>
      <c r="G311" s="32" t="s">
        <v>31</v>
      </c>
      <c r="H311" s="32" t="s">
        <v>587</v>
      </c>
      <c r="I311" s="27">
        <v>43370</v>
      </c>
      <c r="J311" s="1">
        <v>27</v>
      </c>
      <c r="K311" s="1">
        <v>9</v>
      </c>
      <c r="L311" s="1">
        <v>2018</v>
      </c>
      <c r="M311" s="3">
        <f t="shared" si="5"/>
        <v>43370</v>
      </c>
      <c r="N311" s="1" t="s">
        <v>787</v>
      </c>
      <c r="O311" s="1" t="s">
        <v>788</v>
      </c>
      <c r="P311" s="1">
        <v>18</v>
      </c>
      <c r="Q311" s="30" t="s">
        <v>137</v>
      </c>
      <c r="R311" s="1" t="s">
        <v>129</v>
      </c>
      <c r="S311" s="1">
        <v>0</v>
      </c>
      <c r="T311" s="1" t="s">
        <v>130</v>
      </c>
      <c r="V311" s="1" t="s">
        <v>131</v>
      </c>
      <c r="W311" s="1" t="s">
        <v>183</v>
      </c>
      <c r="X311" s="1" t="s">
        <v>133</v>
      </c>
      <c r="Y311" s="1">
        <v>1</v>
      </c>
    </row>
    <row r="312" spans="1:25" ht="22.15" customHeight="1">
      <c r="A312" s="1" t="s">
        <v>103</v>
      </c>
      <c r="B312" s="1" t="s">
        <v>26</v>
      </c>
      <c r="C312" s="1" t="s">
        <v>27</v>
      </c>
      <c r="E312" s="33" t="s">
        <v>61</v>
      </c>
      <c r="F312" s="1" t="s">
        <v>726</v>
      </c>
      <c r="G312" s="32" t="s">
        <v>31</v>
      </c>
      <c r="H312" s="32" t="s">
        <v>587</v>
      </c>
      <c r="I312" s="27">
        <v>43370</v>
      </c>
      <c r="J312" s="1">
        <v>27</v>
      </c>
      <c r="K312" s="1">
        <v>9</v>
      </c>
      <c r="L312" s="1">
        <v>2018</v>
      </c>
      <c r="M312" s="3">
        <f t="shared" si="5"/>
        <v>43370</v>
      </c>
      <c r="N312" s="1" t="s">
        <v>789</v>
      </c>
      <c r="O312" s="1" t="s">
        <v>790</v>
      </c>
      <c r="P312" s="1">
        <v>19</v>
      </c>
      <c r="Q312" s="30">
        <v>7063597873</v>
      </c>
      <c r="R312" s="1" t="s">
        <v>129</v>
      </c>
      <c r="S312" s="1">
        <v>0</v>
      </c>
      <c r="T312" s="1" t="s">
        <v>130</v>
      </c>
      <c r="V312" s="1" t="s">
        <v>131</v>
      </c>
      <c r="W312" s="1" t="s">
        <v>183</v>
      </c>
      <c r="X312" s="1" t="s">
        <v>211</v>
      </c>
    </row>
    <row r="313" spans="1:25" ht="22.15" customHeight="1">
      <c r="A313" s="1" t="s">
        <v>103</v>
      </c>
      <c r="B313" s="1" t="s">
        <v>26</v>
      </c>
      <c r="C313" s="1" t="s">
        <v>27</v>
      </c>
      <c r="E313" s="33" t="s">
        <v>61</v>
      </c>
      <c r="F313" s="1" t="s">
        <v>726</v>
      </c>
      <c r="G313" s="32" t="s">
        <v>31</v>
      </c>
      <c r="H313" s="32" t="s">
        <v>587</v>
      </c>
      <c r="I313" s="27">
        <v>43371</v>
      </c>
      <c r="J313" s="1">
        <v>28</v>
      </c>
      <c r="K313" s="1">
        <v>9</v>
      </c>
      <c r="L313" s="1">
        <v>2018</v>
      </c>
      <c r="M313" s="3">
        <f t="shared" si="5"/>
        <v>43371</v>
      </c>
      <c r="N313" s="1" t="s">
        <v>791</v>
      </c>
      <c r="O313" s="1" t="s">
        <v>792</v>
      </c>
      <c r="P313" s="1">
        <v>17</v>
      </c>
      <c r="Q313" s="30">
        <v>70</v>
      </c>
      <c r="R313" s="1" t="s">
        <v>129</v>
      </c>
      <c r="S313" s="1">
        <v>0</v>
      </c>
      <c r="T313" s="1" t="s">
        <v>130</v>
      </c>
      <c r="V313" s="1" t="s">
        <v>131</v>
      </c>
      <c r="W313" s="1" t="s">
        <v>183</v>
      </c>
      <c r="X313" s="1" t="s">
        <v>160</v>
      </c>
      <c r="Y313" s="1">
        <v>3</v>
      </c>
    </row>
    <row r="314" spans="1:25" ht="22.15" customHeight="1">
      <c r="A314" s="1" t="s">
        <v>103</v>
      </c>
      <c r="B314" s="1" t="s">
        <v>26</v>
      </c>
      <c r="C314" s="1" t="s">
        <v>27</v>
      </c>
      <c r="E314" s="33" t="s">
        <v>61</v>
      </c>
      <c r="F314" s="1" t="s">
        <v>726</v>
      </c>
      <c r="G314" s="32" t="s">
        <v>31</v>
      </c>
      <c r="H314" s="32" t="s">
        <v>587</v>
      </c>
      <c r="I314" s="27">
        <v>43371</v>
      </c>
      <c r="J314" s="1">
        <v>28</v>
      </c>
      <c r="K314" s="1">
        <v>9</v>
      </c>
      <c r="L314" s="1">
        <v>2018</v>
      </c>
      <c r="M314" s="3">
        <f t="shared" si="5"/>
        <v>43371</v>
      </c>
      <c r="N314" s="1" t="s">
        <v>793</v>
      </c>
      <c r="O314" s="1" t="s">
        <v>794</v>
      </c>
      <c r="P314" s="1">
        <v>17</v>
      </c>
      <c r="Q314" s="30" t="s">
        <v>137</v>
      </c>
      <c r="R314" s="1" t="s">
        <v>129</v>
      </c>
      <c r="S314" s="1">
        <v>0</v>
      </c>
      <c r="T314" s="1" t="s">
        <v>130</v>
      </c>
      <c r="V314" s="1" t="s">
        <v>131</v>
      </c>
      <c r="W314" s="1" t="s">
        <v>183</v>
      </c>
      <c r="X314" s="1" t="s">
        <v>133</v>
      </c>
      <c r="Y314" s="1">
        <v>2</v>
      </c>
    </row>
    <row r="315" spans="1:25" ht="22.15" customHeight="1">
      <c r="A315" s="1" t="s">
        <v>103</v>
      </c>
      <c r="B315" s="1" t="s">
        <v>26</v>
      </c>
      <c r="C315" s="1" t="s">
        <v>27</v>
      </c>
      <c r="E315" s="33" t="s">
        <v>61</v>
      </c>
      <c r="F315" s="1" t="s">
        <v>726</v>
      </c>
      <c r="G315" s="32" t="s">
        <v>31</v>
      </c>
      <c r="H315" s="32" t="s">
        <v>587</v>
      </c>
      <c r="I315" s="27">
        <v>43371</v>
      </c>
      <c r="J315" s="1">
        <v>28</v>
      </c>
      <c r="K315" s="1">
        <v>9</v>
      </c>
      <c r="L315" s="1">
        <v>2018</v>
      </c>
      <c r="M315" s="3">
        <f t="shared" si="5"/>
        <v>43371</v>
      </c>
      <c r="N315" s="1" t="s">
        <v>795</v>
      </c>
      <c r="O315" s="1" t="s">
        <v>796</v>
      </c>
      <c r="P315" s="1">
        <v>16</v>
      </c>
      <c r="Q315" s="30" t="s">
        <v>137</v>
      </c>
      <c r="R315" s="1" t="s">
        <v>129</v>
      </c>
      <c r="S315" s="1">
        <v>0</v>
      </c>
      <c r="T315" s="1" t="s">
        <v>130</v>
      </c>
      <c r="V315" s="1" t="s">
        <v>131</v>
      </c>
      <c r="W315" s="1" t="s">
        <v>183</v>
      </c>
      <c r="X315" s="1" t="s">
        <v>133</v>
      </c>
      <c r="Y315" s="1">
        <v>2</v>
      </c>
    </row>
    <row r="316" spans="1:25" ht="22.15" customHeight="1">
      <c r="A316" s="1" t="s">
        <v>103</v>
      </c>
      <c r="B316" s="1" t="s">
        <v>26</v>
      </c>
      <c r="C316" s="1" t="s">
        <v>27</v>
      </c>
      <c r="E316" s="33" t="s">
        <v>61</v>
      </c>
      <c r="F316" s="1" t="s">
        <v>726</v>
      </c>
      <c r="G316" s="32" t="s">
        <v>31</v>
      </c>
      <c r="H316" s="32" t="s">
        <v>587</v>
      </c>
      <c r="I316" s="27">
        <v>43371</v>
      </c>
      <c r="J316" s="1">
        <v>28</v>
      </c>
      <c r="K316" s="1">
        <v>9</v>
      </c>
      <c r="L316" s="1">
        <v>2018</v>
      </c>
      <c r="M316" s="3">
        <f t="shared" si="5"/>
        <v>43371</v>
      </c>
      <c r="N316" s="1" t="s">
        <v>797</v>
      </c>
      <c r="O316" s="1" t="s">
        <v>798</v>
      </c>
      <c r="P316" s="1">
        <v>19</v>
      </c>
      <c r="Q316" s="30">
        <v>80</v>
      </c>
      <c r="R316" s="1" t="s">
        <v>129</v>
      </c>
      <c r="S316" s="1">
        <v>0</v>
      </c>
      <c r="T316" s="1" t="s">
        <v>130</v>
      </c>
      <c r="V316" s="1" t="s">
        <v>131</v>
      </c>
      <c r="W316" s="1" t="s">
        <v>183</v>
      </c>
      <c r="X316" s="1" t="s">
        <v>133</v>
      </c>
      <c r="Y316" s="1">
        <v>3</v>
      </c>
    </row>
    <row r="317" spans="1:25" ht="22.15" customHeight="1">
      <c r="A317" s="1" t="s">
        <v>103</v>
      </c>
      <c r="B317" s="1" t="s">
        <v>26</v>
      </c>
      <c r="C317" s="1" t="s">
        <v>27</v>
      </c>
      <c r="E317" s="33" t="s">
        <v>61</v>
      </c>
      <c r="F317" s="1" t="s">
        <v>726</v>
      </c>
      <c r="G317" s="32" t="s">
        <v>31</v>
      </c>
      <c r="H317" s="32" t="s">
        <v>587</v>
      </c>
      <c r="I317" s="27">
        <v>43371</v>
      </c>
      <c r="J317" s="1">
        <v>28</v>
      </c>
      <c r="K317" s="1">
        <v>9</v>
      </c>
      <c r="L317" s="1">
        <v>2018</v>
      </c>
      <c r="M317" s="3">
        <f t="shared" si="5"/>
        <v>43371</v>
      </c>
      <c r="N317" s="1" t="s">
        <v>799</v>
      </c>
      <c r="O317" s="1" t="s">
        <v>800</v>
      </c>
      <c r="P317" s="1">
        <v>15</v>
      </c>
      <c r="Q317" s="30" t="s">
        <v>137</v>
      </c>
      <c r="R317" s="1" t="s">
        <v>129</v>
      </c>
      <c r="S317" s="1">
        <v>0</v>
      </c>
      <c r="T317" s="1" t="s">
        <v>130</v>
      </c>
      <c r="V317" s="1" t="s">
        <v>131</v>
      </c>
      <c r="W317" s="1" t="s">
        <v>183</v>
      </c>
      <c r="X317" s="1" t="s">
        <v>160</v>
      </c>
      <c r="Y317" s="1">
        <v>2</v>
      </c>
    </row>
    <row r="318" spans="1:25" ht="22.15" customHeight="1">
      <c r="A318" s="1" t="s">
        <v>103</v>
      </c>
      <c r="B318" s="1" t="s">
        <v>26</v>
      </c>
      <c r="C318" s="1" t="s">
        <v>27</v>
      </c>
      <c r="E318" s="33" t="s">
        <v>61</v>
      </c>
      <c r="F318" s="1" t="s">
        <v>726</v>
      </c>
      <c r="G318" s="32" t="s">
        <v>31</v>
      </c>
      <c r="H318" s="32" t="s">
        <v>587</v>
      </c>
      <c r="I318" s="27">
        <v>43371</v>
      </c>
      <c r="J318" s="1">
        <v>28</v>
      </c>
      <c r="K318" s="1">
        <v>9</v>
      </c>
      <c r="L318" s="1">
        <v>2018</v>
      </c>
      <c r="M318" s="3">
        <f t="shared" si="5"/>
        <v>43371</v>
      </c>
      <c r="N318" s="1" t="s">
        <v>801</v>
      </c>
      <c r="O318" s="1" t="s">
        <v>802</v>
      </c>
      <c r="P318" s="1">
        <v>18</v>
      </c>
      <c r="Q318" s="30" t="s">
        <v>137</v>
      </c>
      <c r="R318" s="1" t="s">
        <v>129</v>
      </c>
      <c r="S318" s="1">
        <v>0</v>
      </c>
      <c r="T318" s="1" t="s">
        <v>130</v>
      </c>
      <c r="V318" s="1" t="s">
        <v>131</v>
      </c>
      <c r="W318" s="1" t="s">
        <v>183</v>
      </c>
      <c r="X318" s="1" t="s">
        <v>133</v>
      </c>
      <c r="Y318" s="1">
        <v>3</v>
      </c>
    </row>
    <row r="319" spans="1:25" ht="22.15" customHeight="1">
      <c r="A319" s="1" t="s">
        <v>103</v>
      </c>
      <c r="B319" s="1" t="s">
        <v>26</v>
      </c>
      <c r="C319" s="1" t="s">
        <v>27</v>
      </c>
      <c r="E319" s="33" t="s">
        <v>61</v>
      </c>
      <c r="F319" s="1" t="s">
        <v>726</v>
      </c>
      <c r="G319" s="32" t="s">
        <v>31</v>
      </c>
      <c r="H319" s="32" t="s">
        <v>587</v>
      </c>
      <c r="I319" s="27">
        <v>43371</v>
      </c>
      <c r="J319" s="1">
        <v>28</v>
      </c>
      <c r="K319" s="1">
        <v>9</v>
      </c>
      <c r="L319" s="1">
        <v>2018</v>
      </c>
      <c r="M319" s="3">
        <f t="shared" si="5"/>
        <v>43371</v>
      </c>
      <c r="N319" s="1" t="s">
        <v>803</v>
      </c>
      <c r="O319" s="1" t="s">
        <v>804</v>
      </c>
      <c r="P319" s="1">
        <v>19</v>
      </c>
      <c r="Q319" s="30">
        <v>8166354033</v>
      </c>
      <c r="R319" s="1" t="s">
        <v>129</v>
      </c>
      <c r="S319" s="1">
        <v>0</v>
      </c>
      <c r="T319" s="1" t="s">
        <v>130</v>
      </c>
      <c r="V319" s="1" t="s">
        <v>131</v>
      </c>
      <c r="W319" s="1" t="s">
        <v>183</v>
      </c>
      <c r="X319" s="1" t="s">
        <v>133</v>
      </c>
      <c r="Y319" s="1">
        <v>3</v>
      </c>
    </row>
    <row r="320" spans="1:25" ht="22.15" customHeight="1">
      <c r="A320" s="1" t="s">
        <v>103</v>
      </c>
      <c r="B320" s="1" t="s">
        <v>26</v>
      </c>
      <c r="C320" s="1" t="s">
        <v>27</v>
      </c>
      <c r="E320" s="33" t="s">
        <v>61</v>
      </c>
      <c r="F320" s="1" t="s">
        <v>726</v>
      </c>
      <c r="G320" s="32" t="s">
        <v>31</v>
      </c>
      <c r="H320" s="32" t="s">
        <v>587</v>
      </c>
      <c r="I320" s="27">
        <v>43371</v>
      </c>
      <c r="J320" s="1">
        <v>28</v>
      </c>
      <c r="K320" s="1">
        <v>9</v>
      </c>
      <c r="L320" s="1">
        <v>2018</v>
      </c>
      <c r="M320" s="3">
        <f t="shared" si="5"/>
        <v>43371</v>
      </c>
      <c r="N320" s="1" t="s">
        <v>805</v>
      </c>
      <c r="O320" s="1" t="s">
        <v>806</v>
      </c>
      <c r="P320" s="1">
        <v>19</v>
      </c>
      <c r="Q320" s="30">
        <v>9073333747</v>
      </c>
      <c r="R320" s="1" t="s">
        <v>129</v>
      </c>
      <c r="S320" s="1">
        <v>0</v>
      </c>
      <c r="T320" s="1" t="s">
        <v>130</v>
      </c>
      <c r="V320" s="1" t="s">
        <v>131</v>
      </c>
      <c r="W320" s="1" t="s">
        <v>183</v>
      </c>
      <c r="X320" s="1" t="s">
        <v>133</v>
      </c>
      <c r="Y320" s="1">
        <v>2</v>
      </c>
    </row>
    <row r="321" spans="1:25" ht="22.15" customHeight="1">
      <c r="A321" s="1" t="s">
        <v>103</v>
      </c>
      <c r="B321" s="1" t="s">
        <v>26</v>
      </c>
      <c r="C321" s="1" t="s">
        <v>27</v>
      </c>
      <c r="E321" s="33" t="s">
        <v>61</v>
      </c>
      <c r="F321" s="1" t="s">
        <v>726</v>
      </c>
      <c r="G321" s="32" t="s">
        <v>31</v>
      </c>
      <c r="H321" s="32" t="s">
        <v>587</v>
      </c>
      <c r="I321" s="27">
        <v>43371</v>
      </c>
      <c r="J321" s="1">
        <v>28</v>
      </c>
      <c r="K321" s="1">
        <v>9</v>
      </c>
      <c r="L321" s="1">
        <v>2018</v>
      </c>
      <c r="M321" s="3">
        <f t="shared" si="5"/>
        <v>43371</v>
      </c>
      <c r="N321" s="1" t="s">
        <v>807</v>
      </c>
      <c r="O321" s="1" t="s">
        <v>808</v>
      </c>
      <c r="P321" s="1">
        <v>19</v>
      </c>
      <c r="Q321" s="30" t="s">
        <v>137</v>
      </c>
      <c r="R321" s="1" t="s">
        <v>129</v>
      </c>
      <c r="S321" s="1">
        <v>0</v>
      </c>
      <c r="T321" s="1" t="s">
        <v>130</v>
      </c>
      <c r="V321" s="1" t="s">
        <v>131</v>
      </c>
      <c r="W321" s="1" t="s">
        <v>183</v>
      </c>
      <c r="X321" s="1" t="s">
        <v>133</v>
      </c>
      <c r="Y321" s="1">
        <v>3</v>
      </c>
    </row>
    <row r="322" spans="1:25" ht="22.15" customHeight="1">
      <c r="A322" s="1" t="s">
        <v>107</v>
      </c>
      <c r="B322" s="1" t="s">
        <v>26</v>
      </c>
      <c r="C322" s="1" t="s">
        <v>27</v>
      </c>
      <c r="E322" s="33" t="s">
        <v>61</v>
      </c>
      <c r="F322" s="1" t="s">
        <v>726</v>
      </c>
      <c r="G322" s="32" t="s">
        <v>31</v>
      </c>
      <c r="H322" s="32" t="s">
        <v>587</v>
      </c>
      <c r="I322" s="27">
        <v>43377</v>
      </c>
      <c r="J322" s="1">
        <v>4</v>
      </c>
      <c r="K322" s="1">
        <v>10</v>
      </c>
      <c r="L322" s="1">
        <v>2018</v>
      </c>
      <c r="M322" s="3">
        <f t="shared" si="5"/>
        <v>43377</v>
      </c>
      <c r="N322" s="1" t="s">
        <v>809</v>
      </c>
      <c r="O322" s="1" t="s">
        <v>810</v>
      </c>
      <c r="P322" s="1">
        <v>15</v>
      </c>
      <c r="Q322" s="30">
        <v>8166897134</v>
      </c>
      <c r="R322" s="1" t="s">
        <v>129</v>
      </c>
      <c r="S322" s="1">
        <v>0</v>
      </c>
      <c r="T322" s="1" t="s">
        <v>167</v>
      </c>
      <c r="V322" s="1" t="s">
        <v>131</v>
      </c>
      <c r="W322" s="1" t="s">
        <v>132</v>
      </c>
      <c r="X322" s="1" t="s">
        <v>160</v>
      </c>
      <c r="Y322" s="1">
        <v>3</v>
      </c>
    </row>
    <row r="323" spans="1:25" ht="22.15" customHeight="1">
      <c r="A323" s="1" t="s">
        <v>107</v>
      </c>
      <c r="B323" s="1" t="s">
        <v>26</v>
      </c>
      <c r="C323" s="1" t="s">
        <v>27</v>
      </c>
      <c r="E323" s="33" t="s">
        <v>61</v>
      </c>
      <c r="F323" s="1" t="s">
        <v>726</v>
      </c>
      <c r="G323" s="32" t="s">
        <v>31</v>
      </c>
      <c r="H323" s="32" t="s">
        <v>587</v>
      </c>
      <c r="I323" s="27">
        <v>43230</v>
      </c>
      <c r="J323" s="1">
        <v>5</v>
      </c>
      <c r="K323" s="1">
        <v>10</v>
      </c>
      <c r="L323" s="1">
        <v>2018</v>
      </c>
      <c r="M323" s="3">
        <f t="shared" si="5"/>
        <v>43378</v>
      </c>
      <c r="N323" s="1" t="s">
        <v>811</v>
      </c>
      <c r="O323" s="1" t="s">
        <v>812</v>
      </c>
      <c r="P323" s="1">
        <v>15</v>
      </c>
      <c r="Q323" s="30">
        <v>9076561898</v>
      </c>
      <c r="R323" s="1" t="s">
        <v>129</v>
      </c>
      <c r="S323" s="1">
        <v>0</v>
      </c>
      <c r="T323" s="1" t="s">
        <v>130</v>
      </c>
      <c r="V323" s="1" t="s">
        <v>131</v>
      </c>
      <c r="W323" s="1" t="s">
        <v>183</v>
      </c>
      <c r="X323" s="1" t="s">
        <v>160</v>
      </c>
      <c r="Y323" s="1">
        <v>2</v>
      </c>
    </row>
    <row r="324" spans="1:25" ht="22.15" customHeight="1">
      <c r="A324" s="1" t="s">
        <v>107</v>
      </c>
      <c r="B324" s="1" t="s">
        <v>26</v>
      </c>
      <c r="C324" s="1" t="s">
        <v>27</v>
      </c>
      <c r="E324" s="33" t="s">
        <v>61</v>
      </c>
      <c r="F324" s="1" t="s">
        <v>726</v>
      </c>
      <c r="G324" s="32" t="s">
        <v>31</v>
      </c>
      <c r="H324" s="32" t="s">
        <v>587</v>
      </c>
      <c r="I324" s="27">
        <v>43230</v>
      </c>
      <c r="J324" s="1">
        <v>5</v>
      </c>
      <c r="K324" s="1">
        <v>10</v>
      </c>
      <c r="L324" s="1">
        <v>2018</v>
      </c>
      <c r="M324" s="3">
        <f t="shared" si="5"/>
        <v>43378</v>
      </c>
      <c r="N324" s="1" t="s">
        <v>813</v>
      </c>
      <c r="O324" s="1" t="s">
        <v>814</v>
      </c>
      <c r="P324" s="1">
        <v>16</v>
      </c>
      <c r="Q324" s="30" t="s">
        <v>137</v>
      </c>
      <c r="R324" s="1" t="s">
        <v>129</v>
      </c>
      <c r="S324" s="1">
        <v>0</v>
      </c>
      <c r="T324" s="1" t="s">
        <v>130</v>
      </c>
      <c r="V324" s="1" t="s">
        <v>131</v>
      </c>
      <c r="W324" s="1" t="s">
        <v>132</v>
      </c>
      <c r="X324" s="1" t="s">
        <v>133</v>
      </c>
      <c r="Y324" s="1">
        <v>2</v>
      </c>
    </row>
    <row r="325" spans="1:25" ht="22.15" customHeight="1">
      <c r="A325" s="1" t="s">
        <v>107</v>
      </c>
      <c r="B325" s="1" t="s">
        <v>26</v>
      </c>
      <c r="C325" s="1" t="s">
        <v>27</v>
      </c>
      <c r="E325" s="33" t="s">
        <v>61</v>
      </c>
      <c r="F325" s="1" t="s">
        <v>726</v>
      </c>
      <c r="G325" s="32" t="s">
        <v>31</v>
      </c>
      <c r="H325" s="32" t="s">
        <v>587</v>
      </c>
      <c r="I325" s="27">
        <v>43230</v>
      </c>
      <c r="J325" s="1">
        <v>5</v>
      </c>
      <c r="K325" s="1">
        <v>10</v>
      </c>
      <c r="L325" s="1">
        <v>2018</v>
      </c>
      <c r="M325" s="3">
        <f t="shared" si="5"/>
        <v>43378</v>
      </c>
      <c r="N325" s="1" t="s">
        <v>815</v>
      </c>
      <c r="O325" s="1" t="s">
        <v>816</v>
      </c>
      <c r="P325" s="1">
        <v>17</v>
      </c>
      <c r="Q325" s="30">
        <v>9030702086</v>
      </c>
      <c r="R325" s="1" t="s">
        <v>129</v>
      </c>
      <c r="S325" s="1">
        <v>0</v>
      </c>
      <c r="T325" s="1" t="s">
        <v>130</v>
      </c>
      <c r="V325" s="1" t="s">
        <v>131</v>
      </c>
      <c r="W325" s="1" t="s">
        <v>132</v>
      </c>
      <c r="X325" s="1" t="s">
        <v>218</v>
      </c>
      <c r="Y325" s="1">
        <v>6</v>
      </c>
    </row>
    <row r="326" spans="1:25" ht="22.15" customHeight="1">
      <c r="A326" s="1" t="s">
        <v>107</v>
      </c>
      <c r="B326" s="1" t="s">
        <v>26</v>
      </c>
      <c r="C326" s="1" t="s">
        <v>27</v>
      </c>
      <c r="E326" s="33" t="s">
        <v>61</v>
      </c>
      <c r="F326" s="1" t="s">
        <v>726</v>
      </c>
      <c r="G326" s="32" t="s">
        <v>31</v>
      </c>
      <c r="H326" s="32" t="s">
        <v>587</v>
      </c>
      <c r="I326" s="27">
        <v>43230</v>
      </c>
      <c r="J326" s="1">
        <v>5</v>
      </c>
      <c r="K326" s="1">
        <v>10</v>
      </c>
      <c r="L326" s="1">
        <v>2018</v>
      </c>
      <c r="M326" s="3">
        <f t="shared" si="5"/>
        <v>43378</v>
      </c>
      <c r="N326" s="1" t="s">
        <v>817</v>
      </c>
      <c r="O326" s="1" t="s">
        <v>818</v>
      </c>
      <c r="P326" s="1">
        <v>15</v>
      </c>
      <c r="Q326" s="30" t="s">
        <v>137</v>
      </c>
      <c r="R326" s="1" t="s">
        <v>129</v>
      </c>
      <c r="S326" s="1">
        <v>0</v>
      </c>
      <c r="T326" s="1" t="s">
        <v>130</v>
      </c>
      <c r="V326" s="1" t="s">
        <v>131</v>
      </c>
      <c r="W326" s="1" t="s">
        <v>132</v>
      </c>
      <c r="X326" s="1" t="s">
        <v>218</v>
      </c>
      <c r="Y326" s="1">
        <v>6</v>
      </c>
    </row>
    <row r="327" spans="1:25" ht="22.15" customHeight="1">
      <c r="A327" s="1" t="s">
        <v>107</v>
      </c>
      <c r="B327" s="1" t="s">
        <v>26</v>
      </c>
      <c r="C327" s="1" t="s">
        <v>27</v>
      </c>
      <c r="E327" s="33" t="s">
        <v>61</v>
      </c>
      <c r="F327" s="1" t="s">
        <v>726</v>
      </c>
      <c r="G327" s="32" t="s">
        <v>31</v>
      </c>
      <c r="H327" s="32" t="s">
        <v>587</v>
      </c>
      <c r="I327" s="27">
        <v>43230</v>
      </c>
      <c r="J327" s="1">
        <v>5</v>
      </c>
      <c r="K327" s="1">
        <v>10</v>
      </c>
      <c r="L327" s="1">
        <v>2018</v>
      </c>
      <c r="M327" s="3">
        <f t="shared" si="5"/>
        <v>43378</v>
      </c>
      <c r="N327" s="1" t="s">
        <v>819</v>
      </c>
      <c r="O327" s="1" t="s">
        <v>820</v>
      </c>
      <c r="P327" s="1">
        <v>15</v>
      </c>
      <c r="Q327" s="30">
        <v>8107403441</v>
      </c>
      <c r="R327" s="1" t="s">
        <v>129</v>
      </c>
      <c r="S327" s="1">
        <v>0</v>
      </c>
      <c r="T327" s="1" t="s">
        <v>130</v>
      </c>
      <c r="V327" s="1" t="s">
        <v>131</v>
      </c>
      <c r="W327" s="1" t="s">
        <v>132</v>
      </c>
      <c r="X327" s="1" t="s">
        <v>218</v>
      </c>
      <c r="Y327" s="1">
        <v>6</v>
      </c>
    </row>
    <row r="328" spans="1:25" ht="22.15" customHeight="1">
      <c r="A328" s="1" t="s">
        <v>107</v>
      </c>
      <c r="B328" s="1" t="s">
        <v>26</v>
      </c>
      <c r="C328" s="1" t="s">
        <v>27</v>
      </c>
      <c r="E328" s="33" t="s">
        <v>61</v>
      </c>
      <c r="F328" s="1" t="s">
        <v>726</v>
      </c>
      <c r="G328" s="32" t="s">
        <v>31</v>
      </c>
      <c r="H328" s="32" t="s">
        <v>587</v>
      </c>
      <c r="I328" s="27">
        <v>43230</v>
      </c>
      <c r="J328" s="1">
        <v>5</v>
      </c>
      <c r="K328" s="1">
        <v>10</v>
      </c>
      <c r="L328" s="1">
        <v>2018</v>
      </c>
      <c r="M328" s="3">
        <f t="shared" si="5"/>
        <v>43378</v>
      </c>
      <c r="N328" s="1" t="s">
        <v>821</v>
      </c>
      <c r="O328" s="1" t="s">
        <v>822</v>
      </c>
      <c r="P328" s="1">
        <v>16</v>
      </c>
      <c r="Q328" s="30" t="s">
        <v>137</v>
      </c>
      <c r="R328" s="1" t="s">
        <v>129</v>
      </c>
      <c r="S328" s="1">
        <v>0</v>
      </c>
      <c r="T328" s="1" t="s">
        <v>130</v>
      </c>
      <c r="V328" s="1" t="s">
        <v>131</v>
      </c>
      <c r="W328" s="1" t="s">
        <v>132</v>
      </c>
      <c r="X328" s="1" t="s">
        <v>218</v>
      </c>
      <c r="Y328" s="1">
        <v>6</v>
      </c>
    </row>
    <row r="329" spans="1:25" ht="22.15" customHeight="1">
      <c r="A329" s="1" t="s">
        <v>107</v>
      </c>
      <c r="B329" s="1" t="s">
        <v>26</v>
      </c>
      <c r="C329" s="1" t="s">
        <v>27</v>
      </c>
      <c r="E329" s="33" t="s">
        <v>61</v>
      </c>
      <c r="F329" s="1" t="s">
        <v>726</v>
      </c>
      <c r="G329" s="32" t="s">
        <v>31</v>
      </c>
      <c r="H329" s="32" t="s">
        <v>587</v>
      </c>
      <c r="I329" s="27">
        <v>43230</v>
      </c>
      <c r="J329" s="1">
        <v>5</v>
      </c>
      <c r="K329" s="1">
        <v>10</v>
      </c>
      <c r="L329" s="1">
        <v>2018</v>
      </c>
      <c r="M329" s="3">
        <f t="shared" si="5"/>
        <v>43378</v>
      </c>
      <c r="N329" s="1" t="s">
        <v>823</v>
      </c>
      <c r="O329" s="1" t="s">
        <v>824</v>
      </c>
      <c r="P329" s="1">
        <v>16</v>
      </c>
      <c r="Q329" s="30">
        <v>8143534516</v>
      </c>
      <c r="R329" s="1" t="s">
        <v>129</v>
      </c>
      <c r="S329" s="1">
        <v>0</v>
      </c>
      <c r="T329" s="1" t="s">
        <v>130</v>
      </c>
      <c r="V329" s="1" t="s">
        <v>131</v>
      </c>
      <c r="W329" s="1" t="s">
        <v>132</v>
      </c>
      <c r="X329" s="1" t="s">
        <v>218</v>
      </c>
      <c r="Y329" s="1">
        <v>6</v>
      </c>
    </row>
    <row r="330" spans="1:25" ht="22.15" customHeight="1">
      <c r="A330" s="1" t="s">
        <v>107</v>
      </c>
      <c r="B330" s="1" t="s">
        <v>26</v>
      </c>
      <c r="C330" s="1" t="s">
        <v>27</v>
      </c>
      <c r="E330" s="33" t="s">
        <v>61</v>
      </c>
      <c r="F330" s="1" t="s">
        <v>726</v>
      </c>
      <c r="G330" s="32" t="s">
        <v>31</v>
      </c>
      <c r="H330" s="32" t="s">
        <v>587</v>
      </c>
      <c r="I330" s="27">
        <v>43261</v>
      </c>
      <c r="J330" s="1">
        <v>6</v>
      </c>
      <c r="K330" s="1">
        <v>10</v>
      </c>
      <c r="L330" s="1">
        <v>2018</v>
      </c>
      <c r="M330" s="3">
        <f t="shared" si="5"/>
        <v>43379</v>
      </c>
      <c r="N330" s="1" t="s">
        <v>825</v>
      </c>
      <c r="O330" s="1" t="s">
        <v>826</v>
      </c>
      <c r="P330" s="1">
        <v>15</v>
      </c>
      <c r="Q330" s="30" t="s">
        <v>137</v>
      </c>
      <c r="R330" s="1" t="s">
        <v>129</v>
      </c>
      <c r="S330" s="1">
        <v>0</v>
      </c>
      <c r="T330" s="1" t="s">
        <v>130</v>
      </c>
      <c r="V330" s="1" t="s">
        <v>159</v>
      </c>
      <c r="W330" s="1" t="s">
        <v>132</v>
      </c>
      <c r="X330" s="1" t="s">
        <v>218</v>
      </c>
      <c r="Y330" s="1">
        <v>6</v>
      </c>
    </row>
    <row r="331" spans="1:25" ht="22.15" customHeight="1">
      <c r="A331" s="1" t="s">
        <v>827</v>
      </c>
      <c r="B331" s="1" t="s">
        <v>26</v>
      </c>
      <c r="C331" s="1" t="s">
        <v>27</v>
      </c>
      <c r="E331" s="33" t="s">
        <v>61</v>
      </c>
      <c r="F331" s="1" t="s">
        <v>726</v>
      </c>
      <c r="G331" s="32" t="s">
        <v>31</v>
      </c>
      <c r="H331" s="32" t="s">
        <v>587</v>
      </c>
      <c r="I331" s="27">
        <v>43381</v>
      </c>
      <c r="J331" s="1">
        <v>8</v>
      </c>
      <c r="K331" s="1">
        <v>10</v>
      </c>
      <c r="L331" s="1">
        <v>2018</v>
      </c>
      <c r="M331" s="3">
        <f t="shared" si="5"/>
        <v>43381</v>
      </c>
      <c r="N331" s="1" t="s">
        <v>828</v>
      </c>
      <c r="O331" s="1" t="s">
        <v>829</v>
      </c>
      <c r="P331" s="1">
        <v>19</v>
      </c>
      <c r="Q331" s="30" t="s">
        <v>137</v>
      </c>
      <c r="R331" s="1" t="s">
        <v>298</v>
      </c>
      <c r="S331" s="1">
        <v>1</v>
      </c>
      <c r="T331" s="1" t="s">
        <v>130</v>
      </c>
      <c r="V331" s="1" t="s">
        <v>131</v>
      </c>
      <c r="W331" s="1" t="s">
        <v>132</v>
      </c>
      <c r="X331" s="1" t="s">
        <v>211</v>
      </c>
    </row>
    <row r="332" spans="1:25" ht="22.15" customHeight="1">
      <c r="A332" s="1" t="s">
        <v>827</v>
      </c>
      <c r="B332" s="1" t="s">
        <v>26</v>
      </c>
      <c r="C332" s="1" t="s">
        <v>27</v>
      </c>
      <c r="E332" s="33" t="s">
        <v>61</v>
      </c>
      <c r="F332" s="1" t="s">
        <v>726</v>
      </c>
      <c r="G332" s="32" t="s">
        <v>31</v>
      </c>
      <c r="H332" s="32" t="s">
        <v>587</v>
      </c>
      <c r="I332" s="27">
        <v>43381</v>
      </c>
      <c r="J332" s="1">
        <v>8</v>
      </c>
      <c r="K332" s="1">
        <v>10</v>
      </c>
      <c r="L332" s="1">
        <v>2018</v>
      </c>
      <c r="M332" s="3">
        <f t="shared" si="5"/>
        <v>43381</v>
      </c>
      <c r="N332" s="1" t="s">
        <v>830</v>
      </c>
      <c r="O332" s="1" t="s">
        <v>831</v>
      </c>
      <c r="P332" s="1">
        <v>19</v>
      </c>
      <c r="Q332" s="30">
        <v>8165371223</v>
      </c>
      <c r="R332" s="1" t="s">
        <v>129</v>
      </c>
      <c r="S332" s="1">
        <v>0</v>
      </c>
      <c r="T332" s="1" t="s">
        <v>130</v>
      </c>
      <c r="V332" s="1" t="s">
        <v>131</v>
      </c>
      <c r="W332" s="1" t="s">
        <v>132</v>
      </c>
      <c r="X332" s="1" t="s">
        <v>211</v>
      </c>
    </row>
    <row r="333" spans="1:25" ht="22.15" customHeight="1">
      <c r="A333" s="1" t="s">
        <v>827</v>
      </c>
      <c r="B333" s="1" t="s">
        <v>26</v>
      </c>
      <c r="C333" s="1" t="s">
        <v>27</v>
      </c>
      <c r="E333" s="33" t="s">
        <v>61</v>
      </c>
      <c r="F333" s="1" t="s">
        <v>726</v>
      </c>
      <c r="G333" s="32" t="s">
        <v>31</v>
      </c>
      <c r="H333" s="32" t="s">
        <v>587</v>
      </c>
      <c r="I333" s="27">
        <v>43382</v>
      </c>
      <c r="J333" s="1">
        <v>9</v>
      </c>
      <c r="K333" s="1">
        <v>10</v>
      </c>
      <c r="L333" s="1">
        <v>2018</v>
      </c>
      <c r="M333" s="3">
        <f t="shared" si="5"/>
        <v>43382</v>
      </c>
      <c r="N333" s="1" t="s">
        <v>832</v>
      </c>
      <c r="O333" s="1" t="s">
        <v>833</v>
      </c>
      <c r="P333" s="1">
        <v>19</v>
      </c>
      <c r="Q333" s="30" t="s">
        <v>137</v>
      </c>
      <c r="R333" s="1" t="s">
        <v>298</v>
      </c>
      <c r="S333" s="1">
        <v>2</v>
      </c>
      <c r="T333" s="1" t="s">
        <v>130</v>
      </c>
      <c r="V333" s="1" t="s">
        <v>131</v>
      </c>
      <c r="W333" s="1" t="s">
        <v>132</v>
      </c>
      <c r="X333" s="1" t="s">
        <v>133</v>
      </c>
    </row>
    <row r="334" spans="1:25" ht="22.15" customHeight="1">
      <c r="A334" s="1" t="s">
        <v>827</v>
      </c>
      <c r="B334" s="1" t="s">
        <v>26</v>
      </c>
      <c r="C334" s="1" t="s">
        <v>27</v>
      </c>
      <c r="E334" s="33" t="s">
        <v>61</v>
      </c>
      <c r="F334" s="1" t="s">
        <v>726</v>
      </c>
      <c r="G334" s="32" t="s">
        <v>31</v>
      </c>
      <c r="H334" s="32" t="s">
        <v>587</v>
      </c>
      <c r="I334" s="27">
        <v>43382</v>
      </c>
      <c r="J334" s="1">
        <v>9</v>
      </c>
      <c r="K334" s="1">
        <v>10</v>
      </c>
      <c r="L334" s="1">
        <v>2018</v>
      </c>
      <c r="M334" s="3">
        <f t="shared" si="5"/>
        <v>43382</v>
      </c>
      <c r="N334" s="1" t="s">
        <v>834</v>
      </c>
      <c r="O334" s="1" t="s">
        <v>835</v>
      </c>
      <c r="P334" s="1">
        <v>19</v>
      </c>
      <c r="Q334" s="30" t="s">
        <v>137</v>
      </c>
      <c r="R334" s="1" t="s">
        <v>298</v>
      </c>
      <c r="S334" s="1">
        <v>2</v>
      </c>
      <c r="T334" s="1" t="s">
        <v>130</v>
      </c>
      <c r="V334" s="1" t="s">
        <v>131</v>
      </c>
      <c r="W334" s="1" t="s">
        <v>132</v>
      </c>
      <c r="X334" s="1" t="s">
        <v>218</v>
      </c>
    </row>
    <row r="335" spans="1:25" ht="22.15" customHeight="1">
      <c r="A335" s="1" t="s">
        <v>827</v>
      </c>
      <c r="B335" s="1" t="s">
        <v>26</v>
      </c>
      <c r="C335" s="1" t="s">
        <v>27</v>
      </c>
      <c r="E335" s="33" t="s">
        <v>61</v>
      </c>
      <c r="F335" s="1" t="s">
        <v>726</v>
      </c>
      <c r="G335" s="32" t="s">
        <v>31</v>
      </c>
      <c r="H335" s="32" t="s">
        <v>587</v>
      </c>
      <c r="I335" s="27">
        <v>43382</v>
      </c>
      <c r="J335" s="1">
        <v>9</v>
      </c>
      <c r="K335" s="1">
        <v>10</v>
      </c>
      <c r="L335" s="1">
        <v>2018</v>
      </c>
      <c r="M335" s="3">
        <f t="shared" si="5"/>
        <v>43382</v>
      </c>
      <c r="N335" s="1" t="s">
        <v>836</v>
      </c>
      <c r="O335" s="1" t="s">
        <v>837</v>
      </c>
      <c r="P335" s="1">
        <v>19</v>
      </c>
      <c r="Q335" s="30" t="s">
        <v>137</v>
      </c>
      <c r="R335" s="1" t="s">
        <v>298</v>
      </c>
      <c r="S335" s="1">
        <v>2</v>
      </c>
      <c r="T335" s="1" t="s">
        <v>130</v>
      </c>
      <c r="V335" s="1" t="s">
        <v>131</v>
      </c>
      <c r="W335" s="1" t="s">
        <v>132</v>
      </c>
      <c r="X335" s="1" t="s">
        <v>211</v>
      </c>
    </row>
    <row r="336" spans="1:25" ht="22.15" customHeight="1">
      <c r="A336" s="1" t="s">
        <v>827</v>
      </c>
      <c r="B336" s="1" t="s">
        <v>26</v>
      </c>
      <c r="C336" s="1" t="s">
        <v>27</v>
      </c>
      <c r="E336" s="33" t="s">
        <v>61</v>
      </c>
      <c r="F336" s="1" t="s">
        <v>726</v>
      </c>
      <c r="G336" s="32" t="s">
        <v>31</v>
      </c>
      <c r="H336" s="32" t="s">
        <v>587</v>
      </c>
      <c r="I336" s="27">
        <v>43383</v>
      </c>
      <c r="J336" s="1">
        <v>10</v>
      </c>
      <c r="K336" s="1">
        <v>10</v>
      </c>
      <c r="L336" s="1">
        <v>2018</v>
      </c>
      <c r="M336" s="3">
        <f t="shared" si="5"/>
        <v>43383</v>
      </c>
      <c r="N336" s="1" t="s">
        <v>838</v>
      </c>
      <c r="O336" s="1" t="s">
        <v>839</v>
      </c>
      <c r="P336" s="1">
        <v>15</v>
      </c>
      <c r="Q336" s="30" t="s">
        <v>137</v>
      </c>
      <c r="R336" s="1" t="s">
        <v>129</v>
      </c>
      <c r="S336" s="1">
        <v>0</v>
      </c>
      <c r="T336" s="1" t="s">
        <v>216</v>
      </c>
      <c r="U336" s="1" t="s">
        <v>840</v>
      </c>
      <c r="V336" s="1" t="s">
        <v>131</v>
      </c>
      <c r="W336" s="1" t="s">
        <v>132</v>
      </c>
      <c r="X336" s="1" t="s">
        <v>218</v>
      </c>
    </row>
    <row r="337" spans="1:25" ht="22.15" customHeight="1">
      <c r="A337" s="1" t="s">
        <v>827</v>
      </c>
      <c r="B337" s="1" t="s">
        <v>26</v>
      </c>
      <c r="C337" s="1" t="s">
        <v>27</v>
      </c>
      <c r="E337" s="33" t="s">
        <v>61</v>
      </c>
      <c r="F337" s="1" t="s">
        <v>726</v>
      </c>
      <c r="G337" s="32" t="s">
        <v>31</v>
      </c>
      <c r="H337" s="32" t="s">
        <v>587</v>
      </c>
      <c r="I337" s="27">
        <v>43383</v>
      </c>
      <c r="J337" s="1">
        <v>10</v>
      </c>
      <c r="K337" s="1">
        <v>10</v>
      </c>
      <c r="L337" s="1">
        <v>2018</v>
      </c>
      <c r="M337" s="3">
        <f t="shared" si="5"/>
        <v>43383</v>
      </c>
      <c r="N337" s="1" t="s">
        <v>821</v>
      </c>
      <c r="O337" s="1" t="s">
        <v>841</v>
      </c>
      <c r="P337" s="1">
        <v>19</v>
      </c>
      <c r="Q337" s="30">
        <v>8169344080</v>
      </c>
      <c r="R337" s="1" t="s">
        <v>129</v>
      </c>
      <c r="S337" s="1">
        <v>0</v>
      </c>
      <c r="T337" s="1" t="s">
        <v>216</v>
      </c>
      <c r="U337" s="1" t="s">
        <v>252</v>
      </c>
      <c r="V337" s="1" t="s">
        <v>131</v>
      </c>
      <c r="W337" s="1" t="s">
        <v>132</v>
      </c>
      <c r="X337" s="1" t="s">
        <v>133</v>
      </c>
      <c r="Y337" s="1">
        <v>3</v>
      </c>
    </row>
    <row r="338" spans="1:25" ht="22.15" customHeight="1">
      <c r="A338" s="1" t="s">
        <v>827</v>
      </c>
      <c r="B338" s="1" t="s">
        <v>26</v>
      </c>
      <c r="C338" s="1" t="s">
        <v>27</v>
      </c>
      <c r="E338" s="33" t="s">
        <v>61</v>
      </c>
      <c r="F338" s="1" t="s">
        <v>726</v>
      </c>
      <c r="G338" s="32" t="s">
        <v>31</v>
      </c>
      <c r="H338" s="32" t="s">
        <v>587</v>
      </c>
      <c r="I338" s="27">
        <v>43383</v>
      </c>
      <c r="J338" s="1">
        <v>10</v>
      </c>
      <c r="K338" s="1">
        <v>10</v>
      </c>
      <c r="L338" s="1">
        <v>2018</v>
      </c>
      <c r="M338" s="3">
        <f t="shared" si="5"/>
        <v>43383</v>
      </c>
      <c r="N338" s="1" t="s">
        <v>842</v>
      </c>
      <c r="O338" s="1" t="s">
        <v>843</v>
      </c>
      <c r="P338" s="1">
        <v>15</v>
      </c>
      <c r="Q338" s="30">
        <v>8169344080</v>
      </c>
      <c r="R338" s="1" t="s">
        <v>129</v>
      </c>
      <c r="S338" s="1">
        <v>0</v>
      </c>
      <c r="T338" s="1" t="s">
        <v>216</v>
      </c>
      <c r="U338" s="1" t="s">
        <v>252</v>
      </c>
      <c r="V338" s="1" t="s">
        <v>131</v>
      </c>
      <c r="W338" s="1" t="s">
        <v>132</v>
      </c>
      <c r="X338" s="1" t="s">
        <v>133</v>
      </c>
      <c r="Y338" s="1">
        <v>3</v>
      </c>
    </row>
    <row r="339" spans="1:25" ht="22.15" customHeight="1">
      <c r="A339" s="1" t="s">
        <v>827</v>
      </c>
      <c r="B339" s="1" t="s">
        <v>26</v>
      </c>
      <c r="C339" s="1" t="s">
        <v>27</v>
      </c>
      <c r="E339" s="33" t="s">
        <v>61</v>
      </c>
      <c r="F339" s="1" t="s">
        <v>726</v>
      </c>
      <c r="G339" s="32" t="s">
        <v>31</v>
      </c>
      <c r="H339" s="32" t="s">
        <v>587</v>
      </c>
      <c r="I339" s="27">
        <v>43383</v>
      </c>
      <c r="J339" s="1">
        <v>10</v>
      </c>
      <c r="K339" s="1">
        <v>10</v>
      </c>
      <c r="L339" s="1">
        <v>2018</v>
      </c>
      <c r="M339" s="3">
        <f t="shared" si="5"/>
        <v>43383</v>
      </c>
      <c r="N339" s="1" t="s">
        <v>844</v>
      </c>
      <c r="O339" s="1" t="s">
        <v>794</v>
      </c>
      <c r="P339" s="1">
        <v>19</v>
      </c>
      <c r="Q339" s="30" t="s">
        <v>137</v>
      </c>
      <c r="R339" s="1" t="s">
        <v>129</v>
      </c>
      <c r="S339" s="1">
        <v>0</v>
      </c>
      <c r="T339" s="1" t="s">
        <v>216</v>
      </c>
      <c r="U339" s="1" t="s">
        <v>252</v>
      </c>
      <c r="V339" s="1" t="s">
        <v>131</v>
      </c>
      <c r="W339" s="1" t="s">
        <v>132</v>
      </c>
    </row>
    <row r="340" spans="1:25" ht="22.15" customHeight="1">
      <c r="A340" s="1" t="s">
        <v>827</v>
      </c>
      <c r="B340" s="1" t="s">
        <v>26</v>
      </c>
      <c r="C340" s="1" t="s">
        <v>27</v>
      </c>
      <c r="E340" s="33" t="s">
        <v>61</v>
      </c>
      <c r="F340" s="1" t="s">
        <v>726</v>
      </c>
      <c r="G340" s="32" t="s">
        <v>31</v>
      </c>
      <c r="H340" s="32" t="s">
        <v>587</v>
      </c>
      <c r="I340" s="27">
        <v>43384</v>
      </c>
      <c r="J340" s="1">
        <v>11</v>
      </c>
      <c r="K340" s="1">
        <v>10</v>
      </c>
      <c r="L340" s="1">
        <v>2018</v>
      </c>
      <c r="M340" s="3">
        <f t="shared" si="5"/>
        <v>43384</v>
      </c>
      <c r="N340" s="1" t="s">
        <v>845</v>
      </c>
      <c r="O340" s="1" t="s">
        <v>311</v>
      </c>
      <c r="P340" s="1">
        <v>18</v>
      </c>
      <c r="Q340" s="30">
        <v>9025993740</v>
      </c>
      <c r="R340" s="1" t="s">
        <v>129</v>
      </c>
      <c r="S340" s="1">
        <v>0</v>
      </c>
      <c r="T340" s="1" t="s">
        <v>216</v>
      </c>
      <c r="U340" s="1" t="s">
        <v>252</v>
      </c>
      <c r="V340" s="1" t="s">
        <v>131</v>
      </c>
      <c r="W340" s="1" t="s">
        <v>132</v>
      </c>
      <c r="X340" s="1" t="s">
        <v>133</v>
      </c>
      <c r="Y340" s="1">
        <v>1</v>
      </c>
    </row>
    <row r="341" spans="1:25" ht="22.15" customHeight="1">
      <c r="A341" s="1" t="s">
        <v>827</v>
      </c>
      <c r="B341" s="1" t="s">
        <v>26</v>
      </c>
      <c r="C341" s="1" t="s">
        <v>27</v>
      </c>
      <c r="E341" s="33" t="s">
        <v>61</v>
      </c>
      <c r="F341" s="1" t="s">
        <v>726</v>
      </c>
      <c r="G341" s="32" t="s">
        <v>31</v>
      </c>
      <c r="H341" s="32" t="s">
        <v>587</v>
      </c>
      <c r="I341" s="27">
        <v>43384</v>
      </c>
      <c r="J341" s="1">
        <v>11</v>
      </c>
      <c r="K341" s="1">
        <v>10</v>
      </c>
      <c r="L341" s="1">
        <v>2018</v>
      </c>
      <c r="M341" s="3">
        <f t="shared" si="5"/>
        <v>43384</v>
      </c>
      <c r="N341" s="1" t="s">
        <v>846</v>
      </c>
      <c r="O341" s="1" t="s">
        <v>847</v>
      </c>
      <c r="P341" s="1">
        <v>15</v>
      </c>
      <c r="R341" s="1" t="s">
        <v>129</v>
      </c>
      <c r="S341" s="1">
        <v>0</v>
      </c>
      <c r="T341" s="1" t="s">
        <v>216</v>
      </c>
      <c r="U341" s="1" t="s">
        <v>252</v>
      </c>
      <c r="V341" s="1" t="s">
        <v>131</v>
      </c>
      <c r="W341" s="1" t="s">
        <v>132</v>
      </c>
      <c r="X341" s="1" t="s">
        <v>218</v>
      </c>
      <c r="Y341" s="1">
        <v>6</v>
      </c>
    </row>
    <row r="342" spans="1:25" ht="22.15" customHeight="1">
      <c r="A342" s="1" t="s">
        <v>827</v>
      </c>
      <c r="B342" s="1" t="s">
        <v>26</v>
      </c>
      <c r="C342" s="1" t="s">
        <v>27</v>
      </c>
      <c r="E342" s="33" t="s">
        <v>61</v>
      </c>
      <c r="F342" s="1" t="s">
        <v>726</v>
      </c>
      <c r="G342" s="32" t="s">
        <v>31</v>
      </c>
      <c r="H342" s="32" t="s">
        <v>587</v>
      </c>
      <c r="I342" s="27">
        <v>43384</v>
      </c>
      <c r="J342" s="1">
        <v>11</v>
      </c>
      <c r="K342" s="1">
        <v>10</v>
      </c>
      <c r="L342" s="1">
        <v>2018</v>
      </c>
      <c r="M342" s="3">
        <f t="shared" si="5"/>
        <v>43384</v>
      </c>
      <c r="N342" s="1" t="s">
        <v>848</v>
      </c>
      <c r="O342" s="1" t="s">
        <v>849</v>
      </c>
      <c r="P342" s="1">
        <v>17</v>
      </c>
      <c r="Q342" s="30" t="s">
        <v>137</v>
      </c>
      <c r="R342" s="1" t="s">
        <v>129</v>
      </c>
      <c r="S342" s="1">
        <v>0</v>
      </c>
      <c r="T342" s="1" t="s">
        <v>216</v>
      </c>
      <c r="U342" s="1" t="s">
        <v>252</v>
      </c>
      <c r="V342" s="1" t="s">
        <v>131</v>
      </c>
      <c r="W342" s="1" t="s">
        <v>132</v>
      </c>
      <c r="X342" s="1" t="s">
        <v>133</v>
      </c>
      <c r="Y342" s="1">
        <v>3</v>
      </c>
    </row>
    <row r="343" spans="1:25" ht="22.15" customHeight="1">
      <c r="A343" s="1" t="s">
        <v>827</v>
      </c>
      <c r="B343" s="1" t="s">
        <v>26</v>
      </c>
      <c r="C343" s="1" t="s">
        <v>27</v>
      </c>
      <c r="E343" s="33" t="s">
        <v>61</v>
      </c>
      <c r="F343" s="1" t="s">
        <v>726</v>
      </c>
      <c r="G343" s="32" t="s">
        <v>31</v>
      </c>
      <c r="H343" s="32" t="s">
        <v>587</v>
      </c>
      <c r="I343" s="27">
        <v>43385</v>
      </c>
      <c r="J343" s="1">
        <v>12</v>
      </c>
      <c r="K343" s="1">
        <v>10</v>
      </c>
      <c r="L343" s="1">
        <v>2018</v>
      </c>
      <c r="M343" s="3">
        <f t="shared" si="5"/>
        <v>43385</v>
      </c>
      <c r="N343" s="1" t="s">
        <v>850</v>
      </c>
      <c r="O343" s="1" t="s">
        <v>851</v>
      </c>
      <c r="P343" s="1">
        <v>18</v>
      </c>
      <c r="Q343" s="30" t="s">
        <v>137</v>
      </c>
      <c r="R343" s="1" t="s">
        <v>129</v>
      </c>
      <c r="S343" s="1">
        <v>0</v>
      </c>
      <c r="T343" s="1" t="s">
        <v>130</v>
      </c>
      <c r="V343" s="1" t="s">
        <v>131</v>
      </c>
      <c r="W343" s="1" t="s">
        <v>132</v>
      </c>
      <c r="X343" s="1" t="s">
        <v>218</v>
      </c>
      <c r="Y343" s="1">
        <v>3</v>
      </c>
    </row>
    <row r="344" spans="1:25" ht="22.15" customHeight="1">
      <c r="A344" s="1" t="s">
        <v>827</v>
      </c>
      <c r="B344" s="1" t="s">
        <v>26</v>
      </c>
      <c r="C344" s="1" t="s">
        <v>27</v>
      </c>
      <c r="E344" s="33" t="s">
        <v>61</v>
      </c>
      <c r="F344" s="1" t="s">
        <v>726</v>
      </c>
      <c r="G344" s="32" t="s">
        <v>31</v>
      </c>
      <c r="H344" s="32" t="s">
        <v>587</v>
      </c>
      <c r="I344" s="27">
        <v>43386</v>
      </c>
      <c r="J344" s="1">
        <v>13</v>
      </c>
      <c r="K344" s="1">
        <v>10</v>
      </c>
      <c r="L344" s="1">
        <v>2018</v>
      </c>
      <c r="M344" s="3">
        <f t="shared" si="5"/>
        <v>43386</v>
      </c>
      <c r="N344" s="1" t="s">
        <v>852</v>
      </c>
      <c r="O344" s="1" t="s">
        <v>440</v>
      </c>
      <c r="P344" s="1">
        <v>19</v>
      </c>
      <c r="Q344" s="30">
        <v>7035166634</v>
      </c>
      <c r="R344" s="1" t="s">
        <v>129</v>
      </c>
      <c r="S344" s="1">
        <v>0</v>
      </c>
      <c r="T344" s="1" t="s">
        <v>130</v>
      </c>
      <c r="V344" s="1" t="s">
        <v>159</v>
      </c>
      <c r="W344" s="1" t="s">
        <v>132</v>
      </c>
      <c r="X344" s="1" t="s">
        <v>133</v>
      </c>
      <c r="Y344" s="1">
        <v>2</v>
      </c>
    </row>
    <row r="345" spans="1:25" ht="22.15" customHeight="1">
      <c r="A345" s="1" t="s">
        <v>827</v>
      </c>
      <c r="B345" s="1" t="s">
        <v>26</v>
      </c>
      <c r="C345" s="1" t="s">
        <v>27</v>
      </c>
      <c r="E345" s="33" t="s">
        <v>61</v>
      </c>
      <c r="F345" s="1" t="s">
        <v>726</v>
      </c>
      <c r="G345" s="32" t="s">
        <v>31</v>
      </c>
      <c r="H345" s="32" t="s">
        <v>587</v>
      </c>
      <c r="I345" s="27">
        <v>43386</v>
      </c>
      <c r="J345" s="1">
        <v>13</v>
      </c>
      <c r="K345" s="1">
        <v>10</v>
      </c>
      <c r="L345" s="1">
        <v>2018</v>
      </c>
      <c r="M345" s="3">
        <f t="shared" si="5"/>
        <v>43386</v>
      </c>
      <c r="N345" s="1" t="s">
        <v>853</v>
      </c>
      <c r="O345" s="1" t="s">
        <v>854</v>
      </c>
      <c r="P345" s="1">
        <v>18</v>
      </c>
      <c r="Q345" s="30">
        <v>9082340853</v>
      </c>
      <c r="R345" s="1" t="s">
        <v>129</v>
      </c>
      <c r="S345" s="1">
        <v>0</v>
      </c>
      <c r="T345" s="1" t="s">
        <v>130</v>
      </c>
      <c r="V345" s="1" t="s">
        <v>159</v>
      </c>
      <c r="W345" s="1" t="s">
        <v>132</v>
      </c>
      <c r="X345" s="1" t="s">
        <v>133</v>
      </c>
      <c r="Y345" s="1">
        <v>2</v>
      </c>
    </row>
    <row r="346" spans="1:25" ht="22.15" customHeight="1">
      <c r="A346" s="1" t="s">
        <v>827</v>
      </c>
      <c r="B346" s="1" t="s">
        <v>26</v>
      </c>
      <c r="C346" s="1" t="s">
        <v>27</v>
      </c>
      <c r="E346" s="33" t="s">
        <v>61</v>
      </c>
      <c r="F346" s="1" t="s">
        <v>726</v>
      </c>
      <c r="G346" s="32" t="s">
        <v>31</v>
      </c>
      <c r="H346" s="32" t="s">
        <v>587</v>
      </c>
      <c r="I346" s="27">
        <v>43386</v>
      </c>
      <c r="J346" s="1">
        <v>13</v>
      </c>
      <c r="K346" s="1">
        <v>10</v>
      </c>
      <c r="L346" s="1">
        <v>2018</v>
      </c>
      <c r="M346" s="3">
        <f t="shared" si="5"/>
        <v>43386</v>
      </c>
      <c r="N346" s="1" t="s">
        <v>855</v>
      </c>
      <c r="O346" s="1" t="s">
        <v>856</v>
      </c>
      <c r="P346" s="1">
        <v>19</v>
      </c>
      <c r="Q346" s="30" t="s">
        <v>137</v>
      </c>
      <c r="R346" s="1" t="s">
        <v>129</v>
      </c>
      <c r="S346" s="1">
        <v>0</v>
      </c>
      <c r="T346" s="1" t="s">
        <v>130</v>
      </c>
      <c r="V346" s="1" t="s">
        <v>159</v>
      </c>
      <c r="W346" s="1" t="s">
        <v>132</v>
      </c>
      <c r="X346" s="1" t="s">
        <v>133</v>
      </c>
      <c r="Y346" s="1">
        <v>3</v>
      </c>
    </row>
    <row r="347" spans="1:25" ht="22.15" customHeight="1">
      <c r="A347" s="1" t="s">
        <v>827</v>
      </c>
      <c r="B347" s="1" t="s">
        <v>26</v>
      </c>
      <c r="C347" s="1" t="s">
        <v>27</v>
      </c>
      <c r="E347" s="33" t="s">
        <v>61</v>
      </c>
      <c r="F347" s="1" t="s">
        <v>726</v>
      </c>
      <c r="G347" s="32" t="s">
        <v>31</v>
      </c>
      <c r="H347" s="32" t="s">
        <v>587</v>
      </c>
      <c r="I347" s="27">
        <v>43386</v>
      </c>
      <c r="J347" s="1">
        <v>13</v>
      </c>
      <c r="K347" s="1">
        <v>10</v>
      </c>
      <c r="L347" s="1">
        <v>2018</v>
      </c>
      <c r="M347" s="3">
        <f t="shared" si="5"/>
        <v>43386</v>
      </c>
      <c r="N347" s="1" t="s">
        <v>857</v>
      </c>
      <c r="O347" s="1" t="s">
        <v>858</v>
      </c>
      <c r="P347" s="1">
        <v>17</v>
      </c>
      <c r="Q347" s="30">
        <v>7015934758</v>
      </c>
      <c r="R347" s="1" t="s">
        <v>129</v>
      </c>
      <c r="S347" s="1">
        <v>0</v>
      </c>
      <c r="T347" s="1" t="s">
        <v>130</v>
      </c>
      <c r="V347" s="1" t="s">
        <v>159</v>
      </c>
      <c r="W347" s="1" t="s">
        <v>132</v>
      </c>
      <c r="X347" s="1" t="s">
        <v>160</v>
      </c>
      <c r="Y347" s="1">
        <v>3</v>
      </c>
    </row>
    <row r="348" spans="1:25" ht="22.15" customHeight="1">
      <c r="A348" s="1" t="s">
        <v>827</v>
      </c>
      <c r="B348" s="1" t="s">
        <v>26</v>
      </c>
      <c r="C348" s="1" t="s">
        <v>27</v>
      </c>
      <c r="E348" s="33" t="s">
        <v>61</v>
      </c>
      <c r="F348" s="1" t="s">
        <v>726</v>
      </c>
      <c r="G348" s="32" t="s">
        <v>31</v>
      </c>
      <c r="H348" s="32" t="s">
        <v>587</v>
      </c>
      <c r="I348" s="27">
        <v>43386</v>
      </c>
      <c r="J348" s="1">
        <v>13</v>
      </c>
      <c r="K348" s="1">
        <v>10</v>
      </c>
      <c r="L348" s="1">
        <v>2018</v>
      </c>
      <c r="M348" s="3">
        <f t="shared" si="5"/>
        <v>43386</v>
      </c>
      <c r="N348" s="1" t="s">
        <v>859</v>
      </c>
      <c r="O348" s="1" t="s">
        <v>860</v>
      </c>
      <c r="P348" s="1">
        <v>19</v>
      </c>
      <c r="Q348" s="30">
        <v>8100890863</v>
      </c>
      <c r="R348" s="1" t="s">
        <v>129</v>
      </c>
      <c r="S348" s="1">
        <v>0</v>
      </c>
      <c r="T348" s="1" t="s">
        <v>130</v>
      </c>
      <c r="V348" s="1" t="s">
        <v>159</v>
      </c>
      <c r="W348" s="1" t="s">
        <v>132</v>
      </c>
      <c r="X348" s="1" t="s">
        <v>133</v>
      </c>
      <c r="Y348" s="1">
        <v>3</v>
      </c>
    </row>
    <row r="349" spans="1:25" ht="22.15" customHeight="1">
      <c r="A349" s="1" t="s">
        <v>827</v>
      </c>
      <c r="B349" s="1" t="s">
        <v>26</v>
      </c>
      <c r="C349" s="1" t="s">
        <v>27</v>
      </c>
      <c r="E349" s="33" t="s">
        <v>61</v>
      </c>
      <c r="F349" s="1" t="s">
        <v>726</v>
      </c>
      <c r="G349" s="32" t="s">
        <v>31</v>
      </c>
      <c r="H349" s="32" t="s">
        <v>587</v>
      </c>
      <c r="I349" s="27">
        <v>43386</v>
      </c>
      <c r="J349" s="1">
        <v>13</v>
      </c>
      <c r="K349" s="1">
        <v>10</v>
      </c>
      <c r="L349" s="1">
        <v>2018</v>
      </c>
      <c r="M349" s="3">
        <f t="shared" si="5"/>
        <v>43386</v>
      </c>
      <c r="N349" s="1" t="s">
        <v>861</v>
      </c>
      <c r="O349" s="1" t="s">
        <v>862</v>
      </c>
      <c r="P349" s="1">
        <v>19</v>
      </c>
      <c r="Q349" s="30">
        <v>9073336987</v>
      </c>
      <c r="R349" s="1" t="s">
        <v>129</v>
      </c>
      <c r="S349" s="1">
        <v>0</v>
      </c>
      <c r="T349" s="1" t="s">
        <v>130</v>
      </c>
      <c r="V349" s="1" t="s">
        <v>159</v>
      </c>
      <c r="W349" s="1" t="s">
        <v>132</v>
      </c>
      <c r="X349" s="1" t="s">
        <v>133</v>
      </c>
      <c r="Y349" s="1">
        <v>3</v>
      </c>
    </row>
    <row r="350" spans="1:25" ht="22.15" customHeight="1">
      <c r="A350" s="1" t="s">
        <v>827</v>
      </c>
      <c r="B350" s="1" t="s">
        <v>26</v>
      </c>
      <c r="C350" s="1" t="s">
        <v>27</v>
      </c>
      <c r="E350" s="33" t="s">
        <v>61</v>
      </c>
      <c r="F350" s="1" t="s">
        <v>726</v>
      </c>
      <c r="G350" s="32" t="s">
        <v>31</v>
      </c>
      <c r="H350" s="32" t="s">
        <v>587</v>
      </c>
      <c r="I350" s="27">
        <v>43386</v>
      </c>
      <c r="J350" s="1">
        <v>13</v>
      </c>
      <c r="K350" s="1">
        <v>10</v>
      </c>
      <c r="L350" s="1">
        <v>2018</v>
      </c>
      <c r="M350" s="3">
        <f t="shared" si="5"/>
        <v>43386</v>
      </c>
      <c r="N350" s="1" t="s">
        <v>163</v>
      </c>
      <c r="O350" s="1" t="s">
        <v>164</v>
      </c>
      <c r="P350" s="1">
        <v>18</v>
      </c>
      <c r="Q350" s="30">
        <v>81636671635</v>
      </c>
      <c r="R350" s="1" t="s">
        <v>129</v>
      </c>
      <c r="S350" s="1">
        <v>0</v>
      </c>
      <c r="T350" s="1" t="s">
        <v>130</v>
      </c>
      <c r="V350" s="1" t="s">
        <v>159</v>
      </c>
      <c r="W350" s="1" t="s">
        <v>132</v>
      </c>
      <c r="X350" s="1" t="s">
        <v>133</v>
      </c>
      <c r="Y350" s="1">
        <v>2</v>
      </c>
    </row>
    <row r="351" spans="1:25" ht="22.15" customHeight="1">
      <c r="A351" s="1" t="s">
        <v>827</v>
      </c>
      <c r="B351" s="1" t="s">
        <v>26</v>
      </c>
      <c r="C351" s="1" t="s">
        <v>27</v>
      </c>
      <c r="E351" s="33" t="s">
        <v>61</v>
      </c>
      <c r="F351" s="1" t="s">
        <v>726</v>
      </c>
      <c r="G351" s="32" t="s">
        <v>31</v>
      </c>
      <c r="H351" s="32" t="s">
        <v>587</v>
      </c>
      <c r="I351" s="27">
        <v>43386</v>
      </c>
      <c r="J351" s="1">
        <v>13</v>
      </c>
      <c r="K351" s="1">
        <v>10</v>
      </c>
      <c r="L351" s="1">
        <v>2018</v>
      </c>
      <c r="M351" s="3">
        <f t="shared" si="5"/>
        <v>43386</v>
      </c>
      <c r="N351" s="1" t="s">
        <v>863</v>
      </c>
      <c r="O351" s="1" t="s">
        <v>864</v>
      </c>
      <c r="P351" s="1">
        <v>17</v>
      </c>
      <c r="Q351" s="30">
        <v>9013268028</v>
      </c>
      <c r="R351" s="1" t="s">
        <v>129</v>
      </c>
      <c r="S351" s="1">
        <v>0</v>
      </c>
      <c r="T351" s="1" t="s">
        <v>130</v>
      </c>
      <c r="V351" s="1" t="s">
        <v>159</v>
      </c>
      <c r="W351" s="1" t="s">
        <v>132</v>
      </c>
      <c r="X351" s="1" t="s">
        <v>133</v>
      </c>
      <c r="Y351" s="1">
        <v>2</v>
      </c>
    </row>
    <row r="352" spans="1:25" ht="22.15" customHeight="1">
      <c r="A352" s="2" t="s">
        <v>109</v>
      </c>
      <c r="B352" s="1" t="s">
        <v>26</v>
      </c>
      <c r="C352" s="1" t="s">
        <v>27</v>
      </c>
      <c r="E352" s="33" t="s">
        <v>61</v>
      </c>
      <c r="F352" s="1" t="s">
        <v>726</v>
      </c>
      <c r="G352" s="32" t="s">
        <v>31</v>
      </c>
      <c r="H352" s="32" t="s">
        <v>587</v>
      </c>
      <c r="I352" s="27">
        <v>43389</v>
      </c>
      <c r="J352" s="1">
        <v>16</v>
      </c>
      <c r="K352" s="1">
        <v>10</v>
      </c>
      <c r="L352" s="1">
        <v>2018</v>
      </c>
      <c r="M352" s="3">
        <f t="shared" si="5"/>
        <v>43389</v>
      </c>
      <c r="N352" s="1" t="s">
        <v>865</v>
      </c>
      <c r="O352" s="1" t="s">
        <v>866</v>
      </c>
      <c r="P352" s="1">
        <v>19</v>
      </c>
      <c r="Q352" s="30" t="s">
        <v>137</v>
      </c>
      <c r="R352" s="1" t="s">
        <v>129</v>
      </c>
      <c r="S352" s="1">
        <v>0</v>
      </c>
      <c r="T352" s="1" t="s">
        <v>130</v>
      </c>
      <c r="V352" s="1" t="s">
        <v>131</v>
      </c>
      <c r="W352" s="1" t="s">
        <v>132</v>
      </c>
      <c r="X352" s="1" t="s">
        <v>211</v>
      </c>
    </row>
    <row r="353" spans="1:25" ht="22.15" customHeight="1">
      <c r="A353" s="2" t="s">
        <v>109</v>
      </c>
      <c r="B353" s="1" t="s">
        <v>26</v>
      </c>
      <c r="C353" s="1" t="s">
        <v>27</v>
      </c>
      <c r="E353" s="33" t="s">
        <v>61</v>
      </c>
      <c r="F353" s="1" t="s">
        <v>726</v>
      </c>
      <c r="G353" s="32" t="s">
        <v>31</v>
      </c>
      <c r="H353" s="32" t="s">
        <v>587</v>
      </c>
      <c r="I353" s="27">
        <v>43390</v>
      </c>
      <c r="J353" s="1">
        <v>17</v>
      </c>
      <c r="K353" s="1">
        <v>10</v>
      </c>
      <c r="L353" s="1">
        <v>2018</v>
      </c>
      <c r="M353" s="3">
        <f t="shared" si="5"/>
        <v>43390</v>
      </c>
      <c r="N353" s="1" t="s">
        <v>867</v>
      </c>
      <c r="O353" s="1" t="s">
        <v>868</v>
      </c>
      <c r="P353" s="1">
        <v>17</v>
      </c>
      <c r="Q353" s="30">
        <v>8138357489</v>
      </c>
      <c r="R353" s="1" t="s">
        <v>298</v>
      </c>
      <c r="S353" s="1">
        <v>1</v>
      </c>
      <c r="T353" s="1" t="s">
        <v>216</v>
      </c>
      <c r="U353" s="1" t="s">
        <v>252</v>
      </c>
      <c r="V353" s="1" t="s">
        <v>131</v>
      </c>
      <c r="W353" s="1" t="s">
        <v>132</v>
      </c>
      <c r="X353" s="1" t="s">
        <v>133</v>
      </c>
      <c r="Y353" s="1">
        <v>2</v>
      </c>
    </row>
    <row r="354" spans="1:25" ht="22.15" customHeight="1">
      <c r="A354" s="2" t="s">
        <v>109</v>
      </c>
      <c r="B354" s="1" t="s">
        <v>26</v>
      </c>
      <c r="C354" s="1" t="s">
        <v>27</v>
      </c>
      <c r="E354" s="33" t="s">
        <v>61</v>
      </c>
      <c r="F354" s="1" t="s">
        <v>726</v>
      </c>
      <c r="G354" s="32" t="s">
        <v>31</v>
      </c>
      <c r="H354" s="32" t="s">
        <v>587</v>
      </c>
      <c r="I354" s="27">
        <v>43390</v>
      </c>
      <c r="J354" s="1">
        <v>17</v>
      </c>
      <c r="K354" s="1">
        <v>10</v>
      </c>
      <c r="L354" s="1">
        <v>2018</v>
      </c>
      <c r="M354" s="3">
        <f t="shared" si="5"/>
        <v>43390</v>
      </c>
      <c r="N354" s="1" t="s">
        <v>869</v>
      </c>
      <c r="O354" s="1" t="s">
        <v>870</v>
      </c>
      <c r="P354" s="1">
        <v>19</v>
      </c>
      <c r="Q354" s="30">
        <v>7032046625</v>
      </c>
      <c r="R354" s="1" t="s">
        <v>129</v>
      </c>
      <c r="S354" s="1">
        <v>2</v>
      </c>
      <c r="T354" s="1" t="s">
        <v>216</v>
      </c>
      <c r="U354" s="1" t="s">
        <v>252</v>
      </c>
      <c r="V354" s="1" t="s">
        <v>131</v>
      </c>
      <c r="W354" s="1" t="s">
        <v>132</v>
      </c>
      <c r="X354" s="1" t="s">
        <v>133</v>
      </c>
      <c r="Y354" s="1">
        <v>3</v>
      </c>
    </row>
    <row r="355" spans="1:25" ht="22.15" customHeight="1">
      <c r="A355" s="2" t="s">
        <v>109</v>
      </c>
      <c r="B355" s="1" t="s">
        <v>26</v>
      </c>
      <c r="C355" s="1" t="s">
        <v>27</v>
      </c>
      <c r="E355" s="33" t="s">
        <v>61</v>
      </c>
      <c r="F355" s="1" t="s">
        <v>726</v>
      </c>
      <c r="G355" s="32" t="s">
        <v>31</v>
      </c>
      <c r="H355" s="32" t="s">
        <v>587</v>
      </c>
      <c r="I355" s="27">
        <v>43390</v>
      </c>
      <c r="J355" s="1">
        <v>17</v>
      </c>
      <c r="K355" s="1">
        <v>10</v>
      </c>
      <c r="L355" s="1">
        <v>2018</v>
      </c>
      <c r="M355" s="3">
        <f t="shared" si="5"/>
        <v>43390</v>
      </c>
      <c r="N355" s="1" t="s">
        <v>871</v>
      </c>
      <c r="O355" s="1" t="s">
        <v>872</v>
      </c>
      <c r="P355" s="1">
        <v>19</v>
      </c>
      <c r="Q355" s="30" t="s">
        <v>137</v>
      </c>
      <c r="R355" s="1" t="s">
        <v>129</v>
      </c>
      <c r="S355" s="1">
        <v>2</v>
      </c>
      <c r="T355" s="1" t="s">
        <v>216</v>
      </c>
      <c r="U355" s="1" t="s">
        <v>252</v>
      </c>
      <c r="V355" s="1" t="s">
        <v>131</v>
      </c>
      <c r="W355" s="1" t="s">
        <v>132</v>
      </c>
      <c r="X355" s="1" t="s">
        <v>160</v>
      </c>
      <c r="Y355" s="1">
        <v>3</v>
      </c>
    </row>
    <row r="356" spans="1:25" ht="22.15" customHeight="1">
      <c r="A356" s="2" t="s">
        <v>109</v>
      </c>
      <c r="B356" s="1" t="s">
        <v>26</v>
      </c>
      <c r="C356" s="1" t="s">
        <v>27</v>
      </c>
      <c r="E356" s="33" t="s">
        <v>61</v>
      </c>
      <c r="F356" s="1" t="s">
        <v>726</v>
      </c>
      <c r="G356" s="32" t="s">
        <v>31</v>
      </c>
      <c r="H356" s="32" t="s">
        <v>587</v>
      </c>
      <c r="I356" s="27">
        <v>43390</v>
      </c>
      <c r="J356" s="1">
        <v>17</v>
      </c>
      <c r="K356" s="1">
        <v>10</v>
      </c>
      <c r="L356" s="1">
        <v>2018</v>
      </c>
      <c r="M356" s="3">
        <f t="shared" si="5"/>
        <v>43390</v>
      </c>
      <c r="N356" s="1" t="s">
        <v>873</v>
      </c>
      <c r="O356" s="1" t="s">
        <v>874</v>
      </c>
      <c r="P356" s="1">
        <v>17</v>
      </c>
      <c r="Q356" s="30" t="s">
        <v>137</v>
      </c>
      <c r="R356" s="1" t="s">
        <v>129</v>
      </c>
      <c r="S356" s="1">
        <v>1</v>
      </c>
      <c r="T356" s="1" t="s">
        <v>216</v>
      </c>
      <c r="U356" s="1" t="s">
        <v>252</v>
      </c>
      <c r="V356" s="1" t="s">
        <v>131</v>
      </c>
      <c r="W356" s="1" t="s">
        <v>132</v>
      </c>
      <c r="X356" s="1" t="s">
        <v>133</v>
      </c>
      <c r="Y356" s="1">
        <v>3</v>
      </c>
    </row>
    <row r="357" spans="1:25" ht="22.15" customHeight="1">
      <c r="A357" s="2" t="s">
        <v>109</v>
      </c>
      <c r="B357" s="1" t="s">
        <v>26</v>
      </c>
      <c r="C357" s="1" t="s">
        <v>27</v>
      </c>
      <c r="E357" s="33" t="s">
        <v>61</v>
      </c>
      <c r="F357" s="1" t="s">
        <v>726</v>
      </c>
      <c r="G357" s="32" t="s">
        <v>31</v>
      </c>
      <c r="H357" s="32" t="s">
        <v>587</v>
      </c>
      <c r="I357" s="27">
        <v>43390</v>
      </c>
      <c r="J357" s="1">
        <v>17</v>
      </c>
      <c r="K357" s="1">
        <v>10</v>
      </c>
      <c r="L357" s="1">
        <v>2018</v>
      </c>
      <c r="M357" s="3">
        <f t="shared" si="5"/>
        <v>43390</v>
      </c>
      <c r="N357" s="1" t="s">
        <v>875</v>
      </c>
      <c r="O357" s="1" t="s">
        <v>876</v>
      </c>
      <c r="P357" s="1">
        <v>19</v>
      </c>
      <c r="Q357" s="30">
        <v>8123181124</v>
      </c>
      <c r="R357" s="1" t="s">
        <v>129</v>
      </c>
      <c r="S357" s="1">
        <v>1</v>
      </c>
      <c r="T357" s="1" t="s">
        <v>216</v>
      </c>
      <c r="U357" s="1" t="s">
        <v>252</v>
      </c>
      <c r="V357" s="1" t="s">
        <v>131</v>
      </c>
      <c r="W357" s="1" t="s">
        <v>132</v>
      </c>
      <c r="X357" s="1" t="s">
        <v>133</v>
      </c>
      <c r="Y357" s="1">
        <v>2</v>
      </c>
    </row>
    <row r="358" spans="1:25" ht="22.15" customHeight="1">
      <c r="A358" s="2" t="s">
        <v>109</v>
      </c>
      <c r="B358" s="1" t="s">
        <v>26</v>
      </c>
      <c r="C358" s="1" t="s">
        <v>27</v>
      </c>
      <c r="E358" s="33" t="s">
        <v>61</v>
      </c>
      <c r="F358" s="1" t="s">
        <v>726</v>
      </c>
      <c r="G358" s="32" t="s">
        <v>31</v>
      </c>
      <c r="H358" s="32" t="s">
        <v>587</v>
      </c>
      <c r="I358" s="27">
        <v>43391</v>
      </c>
      <c r="J358" s="1">
        <v>18</v>
      </c>
      <c r="K358" s="1">
        <v>10</v>
      </c>
      <c r="L358" s="1">
        <v>2018</v>
      </c>
      <c r="M358" s="3">
        <f t="shared" si="5"/>
        <v>43391</v>
      </c>
      <c r="N358" s="1" t="s">
        <v>877</v>
      </c>
      <c r="O358" s="1" t="s">
        <v>878</v>
      </c>
      <c r="P358" s="1">
        <v>19</v>
      </c>
      <c r="Q358" s="30" t="s">
        <v>137</v>
      </c>
      <c r="R358" s="1" t="s">
        <v>129</v>
      </c>
      <c r="S358" s="1">
        <v>0</v>
      </c>
      <c r="T358" s="1" t="s">
        <v>130</v>
      </c>
      <c r="V358" s="1" t="s">
        <v>131</v>
      </c>
      <c r="W358" s="1" t="s">
        <v>183</v>
      </c>
      <c r="X358" s="1" t="s">
        <v>133</v>
      </c>
      <c r="Y358" s="1">
        <v>3</v>
      </c>
    </row>
    <row r="359" spans="1:25" ht="22.15" customHeight="1">
      <c r="A359" s="2" t="s">
        <v>109</v>
      </c>
      <c r="B359" s="1" t="s">
        <v>26</v>
      </c>
      <c r="C359" s="1" t="s">
        <v>27</v>
      </c>
      <c r="E359" s="33" t="s">
        <v>61</v>
      </c>
      <c r="F359" s="1" t="s">
        <v>726</v>
      </c>
      <c r="G359" s="32" t="s">
        <v>31</v>
      </c>
      <c r="H359" s="32" t="s">
        <v>587</v>
      </c>
      <c r="I359" s="27">
        <v>43391</v>
      </c>
      <c r="J359" s="1">
        <v>18</v>
      </c>
      <c r="K359" s="1">
        <v>10</v>
      </c>
      <c r="L359" s="1">
        <v>2018</v>
      </c>
      <c r="M359" s="3">
        <f t="shared" si="5"/>
        <v>43391</v>
      </c>
      <c r="N359" s="1" t="s">
        <v>879</v>
      </c>
      <c r="O359" s="1" t="s">
        <v>880</v>
      </c>
      <c r="P359" s="1">
        <v>19</v>
      </c>
      <c r="Q359" s="30" t="s">
        <v>137</v>
      </c>
      <c r="R359" s="1" t="s">
        <v>129</v>
      </c>
      <c r="S359" s="1">
        <v>0</v>
      </c>
      <c r="T359" s="1" t="s">
        <v>216</v>
      </c>
      <c r="U359" s="1" t="s">
        <v>472</v>
      </c>
      <c r="V359" s="1" t="s">
        <v>131</v>
      </c>
      <c r="W359" s="1" t="s">
        <v>132</v>
      </c>
      <c r="X359" s="1" t="s">
        <v>133</v>
      </c>
      <c r="Y359" s="1">
        <v>3</v>
      </c>
    </row>
    <row r="360" spans="1:25" ht="22.15" customHeight="1">
      <c r="A360" s="2" t="s">
        <v>109</v>
      </c>
      <c r="B360" s="1" t="s">
        <v>26</v>
      </c>
      <c r="C360" s="1" t="s">
        <v>27</v>
      </c>
      <c r="E360" s="33" t="s">
        <v>61</v>
      </c>
      <c r="F360" s="1" t="s">
        <v>726</v>
      </c>
      <c r="G360" s="32" t="s">
        <v>31</v>
      </c>
      <c r="H360" s="32" t="s">
        <v>587</v>
      </c>
      <c r="I360" s="27">
        <v>43392</v>
      </c>
      <c r="J360" s="1">
        <v>19</v>
      </c>
      <c r="K360" s="1">
        <v>10</v>
      </c>
      <c r="L360" s="1">
        <v>2018</v>
      </c>
      <c r="M360" s="3">
        <f t="shared" si="5"/>
        <v>43392</v>
      </c>
      <c r="N360" s="1" t="s">
        <v>881</v>
      </c>
      <c r="O360" s="1" t="s">
        <v>882</v>
      </c>
      <c r="P360" s="1">
        <v>18</v>
      </c>
      <c r="Q360" s="30" t="s">
        <v>137</v>
      </c>
      <c r="R360" s="1" t="s">
        <v>298</v>
      </c>
      <c r="S360" s="1">
        <v>1</v>
      </c>
      <c r="T360" s="1" t="s">
        <v>216</v>
      </c>
      <c r="U360" s="1" t="s">
        <v>252</v>
      </c>
      <c r="V360" s="1" t="s">
        <v>131</v>
      </c>
      <c r="W360" s="1" t="s">
        <v>132</v>
      </c>
      <c r="X360" s="1" t="s">
        <v>133</v>
      </c>
      <c r="Y360" s="1">
        <v>3</v>
      </c>
    </row>
    <row r="361" spans="1:25" ht="22.15" customHeight="1">
      <c r="A361" s="2" t="s">
        <v>109</v>
      </c>
      <c r="B361" s="1" t="s">
        <v>26</v>
      </c>
      <c r="C361" s="1" t="s">
        <v>27</v>
      </c>
      <c r="E361" s="33" t="s">
        <v>61</v>
      </c>
      <c r="F361" s="1" t="s">
        <v>726</v>
      </c>
      <c r="G361" s="32" t="s">
        <v>31</v>
      </c>
      <c r="H361" s="32" t="s">
        <v>587</v>
      </c>
      <c r="I361" s="27">
        <v>43392</v>
      </c>
      <c r="J361" s="1">
        <v>19</v>
      </c>
      <c r="K361" s="1">
        <v>10</v>
      </c>
      <c r="L361" s="1">
        <v>2018</v>
      </c>
      <c r="M361" s="3">
        <f t="shared" si="5"/>
        <v>43392</v>
      </c>
      <c r="N361" s="1" t="s">
        <v>883</v>
      </c>
      <c r="O361" s="1" t="s">
        <v>884</v>
      </c>
      <c r="P361" s="1">
        <v>16</v>
      </c>
      <c r="Q361" s="30" t="s">
        <v>137</v>
      </c>
      <c r="R361" s="1" t="s">
        <v>129</v>
      </c>
      <c r="S361" s="1">
        <v>0</v>
      </c>
      <c r="T361" s="1" t="s">
        <v>216</v>
      </c>
      <c r="U361" s="1" t="s">
        <v>252</v>
      </c>
      <c r="V361" s="1" t="s">
        <v>131</v>
      </c>
      <c r="W361" s="1" t="s">
        <v>132</v>
      </c>
      <c r="X361" s="1" t="s">
        <v>133</v>
      </c>
      <c r="Y361" s="1">
        <v>1</v>
      </c>
    </row>
    <row r="362" spans="1:25" ht="22.15" customHeight="1">
      <c r="A362" s="2" t="s">
        <v>109</v>
      </c>
      <c r="B362" s="1" t="s">
        <v>26</v>
      </c>
      <c r="C362" s="1" t="s">
        <v>27</v>
      </c>
      <c r="E362" s="33" t="s">
        <v>61</v>
      </c>
      <c r="F362" s="1" t="s">
        <v>726</v>
      </c>
      <c r="G362" s="32" t="s">
        <v>31</v>
      </c>
      <c r="H362" s="32" t="s">
        <v>587</v>
      </c>
      <c r="I362" s="27">
        <v>43393</v>
      </c>
      <c r="J362" s="1">
        <v>20</v>
      </c>
      <c r="K362" s="1">
        <v>10</v>
      </c>
      <c r="L362" s="1">
        <v>2018</v>
      </c>
      <c r="M362" s="3">
        <f t="shared" si="5"/>
        <v>43393</v>
      </c>
      <c r="N362" s="1" t="s">
        <v>885</v>
      </c>
      <c r="O362" s="1" t="s">
        <v>447</v>
      </c>
      <c r="P362" s="1">
        <v>16</v>
      </c>
      <c r="Q362" s="30" t="s">
        <v>137</v>
      </c>
      <c r="R362" s="1" t="s">
        <v>129</v>
      </c>
      <c r="S362" s="1">
        <v>0</v>
      </c>
      <c r="T362" s="1" t="s">
        <v>130</v>
      </c>
      <c r="V362" s="1" t="s">
        <v>159</v>
      </c>
      <c r="W362" s="1" t="s">
        <v>183</v>
      </c>
      <c r="X362" s="1" t="s">
        <v>133</v>
      </c>
      <c r="Y362" s="1">
        <v>3</v>
      </c>
    </row>
    <row r="363" spans="1:25" ht="22.15" customHeight="1">
      <c r="A363" s="2" t="s">
        <v>109</v>
      </c>
      <c r="B363" s="1" t="s">
        <v>26</v>
      </c>
      <c r="C363" s="1" t="s">
        <v>27</v>
      </c>
      <c r="E363" s="33" t="s">
        <v>61</v>
      </c>
      <c r="F363" s="1" t="s">
        <v>726</v>
      </c>
      <c r="G363" s="32" t="s">
        <v>31</v>
      </c>
      <c r="H363" s="32" t="s">
        <v>587</v>
      </c>
      <c r="I363" s="27">
        <v>43393</v>
      </c>
      <c r="J363" s="1">
        <v>20</v>
      </c>
      <c r="K363" s="1">
        <v>10</v>
      </c>
      <c r="L363" s="1">
        <v>2018</v>
      </c>
      <c r="M363" s="3">
        <f t="shared" si="5"/>
        <v>43393</v>
      </c>
      <c r="N363" s="1" t="s">
        <v>886</v>
      </c>
      <c r="O363" s="1" t="s">
        <v>887</v>
      </c>
      <c r="P363" s="1">
        <v>15</v>
      </c>
      <c r="Q363" s="30" t="s">
        <v>137</v>
      </c>
      <c r="R363" s="1" t="s">
        <v>129</v>
      </c>
      <c r="S363" s="1">
        <v>0</v>
      </c>
      <c r="T363" s="1" t="s">
        <v>130</v>
      </c>
      <c r="V363" s="1" t="s">
        <v>159</v>
      </c>
      <c r="W363" s="1" t="s">
        <v>183</v>
      </c>
      <c r="X363" s="1" t="s">
        <v>160</v>
      </c>
      <c r="Y363" s="1">
        <v>3</v>
      </c>
    </row>
    <row r="364" spans="1:25" ht="22.15" customHeight="1">
      <c r="A364" s="2" t="s">
        <v>109</v>
      </c>
      <c r="B364" s="1" t="s">
        <v>26</v>
      </c>
      <c r="C364" s="1" t="s">
        <v>27</v>
      </c>
      <c r="E364" s="33" t="s">
        <v>61</v>
      </c>
      <c r="F364" s="1" t="s">
        <v>726</v>
      </c>
      <c r="G364" s="32" t="s">
        <v>31</v>
      </c>
      <c r="H364" s="32" t="s">
        <v>587</v>
      </c>
      <c r="I364" s="27">
        <v>43393</v>
      </c>
      <c r="J364" s="1">
        <v>20</v>
      </c>
      <c r="K364" s="1">
        <v>10</v>
      </c>
      <c r="L364" s="1">
        <v>2018</v>
      </c>
      <c r="M364" s="3">
        <f t="shared" si="5"/>
        <v>43393</v>
      </c>
      <c r="N364" s="1" t="s">
        <v>888</v>
      </c>
      <c r="O364" s="1" t="s">
        <v>889</v>
      </c>
      <c r="P364" s="1">
        <v>18</v>
      </c>
      <c r="Q364" s="30" t="s">
        <v>137</v>
      </c>
      <c r="R364" s="1" t="s">
        <v>298</v>
      </c>
      <c r="S364" s="1">
        <v>1</v>
      </c>
      <c r="T364" s="1" t="s">
        <v>130</v>
      </c>
      <c r="V364" s="1" t="s">
        <v>159</v>
      </c>
      <c r="W364" s="1" t="s">
        <v>132</v>
      </c>
      <c r="X364" s="1" t="s">
        <v>133</v>
      </c>
      <c r="Y364" s="1">
        <v>2</v>
      </c>
    </row>
    <row r="365" spans="1:25" ht="22.15" customHeight="1">
      <c r="A365" s="2" t="s">
        <v>890</v>
      </c>
      <c r="B365" s="1" t="s">
        <v>26</v>
      </c>
      <c r="C365" s="1" t="s">
        <v>27</v>
      </c>
      <c r="E365" s="33" t="s">
        <v>61</v>
      </c>
      <c r="F365" s="1" t="s">
        <v>726</v>
      </c>
      <c r="G365" s="32" t="s">
        <v>31</v>
      </c>
      <c r="H365" s="32" t="s">
        <v>587</v>
      </c>
      <c r="I365" s="27">
        <v>43396</v>
      </c>
      <c r="J365" s="1">
        <v>23</v>
      </c>
      <c r="K365" s="1">
        <v>10</v>
      </c>
      <c r="L365" s="1">
        <v>2018</v>
      </c>
      <c r="M365" s="3">
        <f t="shared" si="5"/>
        <v>43396</v>
      </c>
      <c r="N365" s="1" t="s">
        <v>891</v>
      </c>
      <c r="O365" s="1" t="s">
        <v>892</v>
      </c>
      <c r="P365" s="1">
        <v>19</v>
      </c>
      <c r="Q365" s="30" t="s">
        <v>137</v>
      </c>
      <c r="R365" s="1" t="s">
        <v>129</v>
      </c>
      <c r="S365" s="1">
        <v>0</v>
      </c>
      <c r="T365" s="1" t="s">
        <v>216</v>
      </c>
      <c r="U365" s="1" t="s">
        <v>893</v>
      </c>
      <c r="V365" s="1" t="s">
        <v>131</v>
      </c>
      <c r="W365" s="1" t="s">
        <v>132</v>
      </c>
      <c r="X365" s="1" t="s">
        <v>133</v>
      </c>
      <c r="Y365" s="1">
        <v>3</v>
      </c>
    </row>
    <row r="366" spans="1:25" ht="22.15" customHeight="1">
      <c r="A366" s="2" t="s">
        <v>890</v>
      </c>
      <c r="B366" s="1" t="s">
        <v>26</v>
      </c>
      <c r="C366" s="1" t="s">
        <v>27</v>
      </c>
      <c r="E366" s="33" t="s">
        <v>61</v>
      </c>
      <c r="F366" s="1" t="s">
        <v>726</v>
      </c>
      <c r="G366" s="32" t="s">
        <v>31</v>
      </c>
      <c r="H366" s="32" t="s">
        <v>587</v>
      </c>
      <c r="I366" s="27">
        <v>43396</v>
      </c>
      <c r="J366" s="1">
        <v>23</v>
      </c>
      <c r="K366" s="1">
        <v>10</v>
      </c>
      <c r="L366" s="1">
        <v>2018</v>
      </c>
      <c r="M366" s="3">
        <f t="shared" si="5"/>
        <v>43396</v>
      </c>
      <c r="N366" s="1" t="s">
        <v>894</v>
      </c>
      <c r="O366" s="1" t="s">
        <v>895</v>
      </c>
      <c r="P366" s="1">
        <v>19</v>
      </c>
      <c r="Q366" s="30">
        <v>9079520380</v>
      </c>
      <c r="R366" s="1" t="s">
        <v>129</v>
      </c>
      <c r="S366" s="1">
        <v>0</v>
      </c>
      <c r="T366" s="1" t="s">
        <v>216</v>
      </c>
      <c r="U366" s="1" t="s">
        <v>893</v>
      </c>
      <c r="V366" s="1" t="s">
        <v>131</v>
      </c>
      <c r="W366" s="1" t="s">
        <v>132</v>
      </c>
      <c r="X366" s="1" t="s">
        <v>133</v>
      </c>
      <c r="Y366" s="1">
        <v>3</v>
      </c>
    </row>
    <row r="367" spans="1:25" ht="22.15" customHeight="1">
      <c r="A367" s="2" t="s">
        <v>890</v>
      </c>
      <c r="B367" s="1" t="s">
        <v>26</v>
      </c>
      <c r="C367" s="1" t="s">
        <v>27</v>
      </c>
      <c r="E367" s="33" t="s">
        <v>61</v>
      </c>
      <c r="F367" s="1" t="s">
        <v>726</v>
      </c>
      <c r="G367" s="32" t="s">
        <v>31</v>
      </c>
      <c r="H367" s="32" t="s">
        <v>587</v>
      </c>
      <c r="I367" s="27">
        <v>43396</v>
      </c>
      <c r="J367" s="1">
        <v>23</v>
      </c>
      <c r="K367" s="1">
        <v>10</v>
      </c>
      <c r="L367" s="1">
        <v>2018</v>
      </c>
      <c r="M367" s="3">
        <f t="shared" si="5"/>
        <v>43396</v>
      </c>
      <c r="N367" s="1" t="s">
        <v>896</v>
      </c>
      <c r="O367" s="1" t="s">
        <v>716</v>
      </c>
      <c r="P367" s="1">
        <v>18</v>
      </c>
      <c r="Q367" s="30">
        <v>8061628508</v>
      </c>
      <c r="R367" s="1" t="s">
        <v>129</v>
      </c>
      <c r="S367" s="1">
        <v>0</v>
      </c>
      <c r="T367" s="1" t="s">
        <v>216</v>
      </c>
      <c r="U367" s="1" t="s">
        <v>893</v>
      </c>
      <c r="V367" s="1" t="s">
        <v>131</v>
      </c>
      <c r="W367" s="1" t="s">
        <v>132</v>
      </c>
      <c r="X367" s="1" t="s">
        <v>133</v>
      </c>
      <c r="Y367" s="1">
        <v>3</v>
      </c>
    </row>
    <row r="368" spans="1:25" ht="22.15" customHeight="1">
      <c r="A368" s="2" t="s">
        <v>890</v>
      </c>
      <c r="B368" s="1" t="s">
        <v>26</v>
      </c>
      <c r="C368" s="1" t="s">
        <v>27</v>
      </c>
      <c r="E368" s="33" t="s">
        <v>61</v>
      </c>
      <c r="F368" s="1" t="s">
        <v>726</v>
      </c>
      <c r="G368" s="32" t="s">
        <v>31</v>
      </c>
      <c r="H368" s="32" t="s">
        <v>587</v>
      </c>
      <c r="I368" s="27">
        <v>43396</v>
      </c>
      <c r="J368" s="1">
        <v>23</v>
      </c>
      <c r="K368" s="1">
        <v>10</v>
      </c>
      <c r="L368" s="1">
        <v>2018</v>
      </c>
      <c r="M368" s="3">
        <f t="shared" si="5"/>
        <v>43396</v>
      </c>
      <c r="N368" s="1" t="s">
        <v>897</v>
      </c>
      <c r="O368" s="1" t="s">
        <v>898</v>
      </c>
      <c r="P368" s="1">
        <v>19</v>
      </c>
      <c r="Q368" s="30" t="s">
        <v>137</v>
      </c>
      <c r="R368" s="1" t="s">
        <v>129</v>
      </c>
      <c r="S368" s="1">
        <v>0</v>
      </c>
      <c r="T368" s="1" t="s">
        <v>216</v>
      </c>
      <c r="U368" s="1" t="s">
        <v>893</v>
      </c>
      <c r="V368" s="1" t="s">
        <v>131</v>
      </c>
      <c r="W368" s="1" t="s">
        <v>132</v>
      </c>
      <c r="X368" s="1" t="s">
        <v>133</v>
      </c>
      <c r="Y368" s="1">
        <v>3</v>
      </c>
    </row>
    <row r="369" spans="1:25" ht="22.15" customHeight="1">
      <c r="A369" s="2" t="s">
        <v>890</v>
      </c>
      <c r="B369" s="1" t="s">
        <v>26</v>
      </c>
      <c r="C369" s="1" t="s">
        <v>27</v>
      </c>
      <c r="E369" s="33" t="s">
        <v>61</v>
      </c>
      <c r="F369" s="1" t="s">
        <v>726</v>
      </c>
      <c r="G369" s="32" t="s">
        <v>31</v>
      </c>
      <c r="H369" s="32" t="s">
        <v>587</v>
      </c>
      <c r="I369" s="27">
        <v>43396</v>
      </c>
      <c r="J369" s="1">
        <v>23</v>
      </c>
      <c r="K369" s="1">
        <v>10</v>
      </c>
      <c r="L369" s="1">
        <v>2018</v>
      </c>
      <c r="M369" s="3">
        <f t="shared" si="5"/>
        <v>43396</v>
      </c>
      <c r="N369" s="1" t="s">
        <v>899</v>
      </c>
      <c r="O369" s="1" t="s">
        <v>900</v>
      </c>
      <c r="P369" s="1">
        <v>18</v>
      </c>
      <c r="Q369" s="30">
        <v>9026137067</v>
      </c>
      <c r="R369" s="1" t="s">
        <v>129</v>
      </c>
      <c r="S369" s="1">
        <v>0</v>
      </c>
      <c r="T369" s="1" t="s">
        <v>216</v>
      </c>
      <c r="U369" s="1" t="s">
        <v>893</v>
      </c>
      <c r="V369" s="1" t="s">
        <v>131</v>
      </c>
      <c r="W369" s="1" t="s">
        <v>132</v>
      </c>
      <c r="X369" s="1" t="s">
        <v>133</v>
      </c>
      <c r="Y369" s="1">
        <v>3</v>
      </c>
    </row>
    <row r="370" spans="1:25" ht="22.15" customHeight="1">
      <c r="A370" s="2" t="s">
        <v>890</v>
      </c>
      <c r="B370" s="1" t="s">
        <v>26</v>
      </c>
      <c r="C370" s="1" t="s">
        <v>27</v>
      </c>
      <c r="E370" s="33" t="s">
        <v>61</v>
      </c>
      <c r="F370" s="1" t="s">
        <v>726</v>
      </c>
      <c r="G370" s="32" t="s">
        <v>31</v>
      </c>
      <c r="H370" s="32" t="s">
        <v>587</v>
      </c>
      <c r="I370" s="27">
        <v>43396</v>
      </c>
      <c r="J370" s="1">
        <v>23</v>
      </c>
      <c r="K370" s="1">
        <v>10</v>
      </c>
      <c r="L370" s="1">
        <v>2018</v>
      </c>
      <c r="M370" s="3">
        <f t="shared" ref="M370:M377" si="6">DATE(L370,K370,J370)</f>
        <v>43396</v>
      </c>
      <c r="N370" s="1" t="s">
        <v>901</v>
      </c>
      <c r="O370" s="1" t="s">
        <v>902</v>
      </c>
      <c r="P370" s="1">
        <v>19</v>
      </c>
      <c r="Q370" s="30">
        <v>8118131431</v>
      </c>
      <c r="R370" s="1" t="s">
        <v>129</v>
      </c>
      <c r="S370" s="1">
        <v>0</v>
      </c>
      <c r="T370" s="1" t="s">
        <v>216</v>
      </c>
      <c r="U370" s="1" t="s">
        <v>893</v>
      </c>
      <c r="V370" s="1" t="s">
        <v>131</v>
      </c>
      <c r="W370" s="1" t="s">
        <v>132</v>
      </c>
      <c r="X370" s="1" t="s">
        <v>133</v>
      </c>
      <c r="Y370" s="1">
        <v>3</v>
      </c>
    </row>
    <row r="371" spans="1:25" ht="22.15" customHeight="1">
      <c r="A371" s="2" t="s">
        <v>890</v>
      </c>
      <c r="B371" s="1" t="s">
        <v>26</v>
      </c>
      <c r="C371" s="1" t="s">
        <v>27</v>
      </c>
      <c r="E371" s="33" t="s">
        <v>61</v>
      </c>
      <c r="F371" s="1" t="s">
        <v>726</v>
      </c>
      <c r="G371" s="32" t="s">
        <v>31</v>
      </c>
      <c r="H371" s="32" t="s">
        <v>587</v>
      </c>
      <c r="I371" s="27">
        <v>43397</v>
      </c>
      <c r="J371" s="1">
        <v>24</v>
      </c>
      <c r="K371" s="1">
        <v>10</v>
      </c>
      <c r="L371" s="1">
        <v>2018</v>
      </c>
      <c r="M371" s="3">
        <f t="shared" si="6"/>
        <v>43397</v>
      </c>
      <c r="N371" s="1" t="s">
        <v>903</v>
      </c>
      <c r="O371" s="1" t="s">
        <v>904</v>
      </c>
      <c r="P371" s="1">
        <v>19</v>
      </c>
      <c r="Q371" s="30" t="s">
        <v>137</v>
      </c>
      <c r="R371" s="1" t="s">
        <v>129</v>
      </c>
      <c r="S371" s="1">
        <v>0</v>
      </c>
      <c r="T371" s="1" t="s">
        <v>167</v>
      </c>
      <c r="V371" s="1" t="s">
        <v>131</v>
      </c>
      <c r="W371" s="1" t="s">
        <v>132</v>
      </c>
      <c r="X371" s="1" t="s">
        <v>133</v>
      </c>
      <c r="Y371" s="1">
        <v>3</v>
      </c>
    </row>
    <row r="372" spans="1:25" ht="22.15" customHeight="1">
      <c r="A372" s="2" t="s">
        <v>890</v>
      </c>
      <c r="B372" s="1" t="s">
        <v>26</v>
      </c>
      <c r="C372" s="1" t="s">
        <v>27</v>
      </c>
      <c r="E372" s="33" t="s">
        <v>61</v>
      </c>
      <c r="F372" s="1" t="s">
        <v>726</v>
      </c>
      <c r="G372" s="32" t="s">
        <v>31</v>
      </c>
      <c r="H372" s="32" t="s">
        <v>587</v>
      </c>
      <c r="I372" s="27">
        <v>43400</v>
      </c>
      <c r="J372" s="1">
        <v>27</v>
      </c>
      <c r="K372" s="1">
        <v>10</v>
      </c>
      <c r="L372" s="1">
        <v>2018</v>
      </c>
      <c r="M372" s="3">
        <f t="shared" si="6"/>
        <v>43400</v>
      </c>
      <c r="N372" s="1" t="s">
        <v>905</v>
      </c>
      <c r="O372" s="1" t="s">
        <v>906</v>
      </c>
      <c r="P372" s="1">
        <v>15</v>
      </c>
      <c r="Q372" s="30" t="s">
        <v>137</v>
      </c>
      <c r="R372" s="1" t="s">
        <v>129</v>
      </c>
      <c r="S372" s="1">
        <v>0</v>
      </c>
      <c r="T372" s="1" t="s">
        <v>130</v>
      </c>
      <c r="V372" s="1" t="s">
        <v>159</v>
      </c>
      <c r="W372" s="1" t="s">
        <v>132</v>
      </c>
      <c r="X372" s="1" t="s">
        <v>160</v>
      </c>
      <c r="Y372" s="1">
        <v>3</v>
      </c>
    </row>
    <row r="373" spans="1:25" ht="22.15" customHeight="1">
      <c r="A373" s="2" t="s">
        <v>890</v>
      </c>
      <c r="B373" s="1" t="s">
        <v>26</v>
      </c>
      <c r="C373" s="1" t="s">
        <v>27</v>
      </c>
      <c r="E373" s="33" t="s">
        <v>61</v>
      </c>
      <c r="F373" s="1" t="s">
        <v>726</v>
      </c>
      <c r="G373" s="32" t="s">
        <v>31</v>
      </c>
      <c r="H373" s="32" t="s">
        <v>587</v>
      </c>
      <c r="I373" s="27">
        <v>43400</v>
      </c>
      <c r="J373" s="1">
        <v>27</v>
      </c>
      <c r="K373" s="1">
        <v>10</v>
      </c>
      <c r="L373" s="1">
        <v>2018</v>
      </c>
      <c r="M373" s="3">
        <f t="shared" si="6"/>
        <v>43400</v>
      </c>
      <c r="N373" s="1" t="s">
        <v>907</v>
      </c>
      <c r="O373" s="1" t="s">
        <v>908</v>
      </c>
      <c r="P373" s="1">
        <v>16</v>
      </c>
      <c r="Q373" s="30" t="s">
        <v>137</v>
      </c>
      <c r="R373" s="1" t="s">
        <v>129</v>
      </c>
      <c r="S373" s="1">
        <v>0</v>
      </c>
      <c r="T373" s="1" t="s">
        <v>130</v>
      </c>
      <c r="V373" s="1" t="s">
        <v>159</v>
      </c>
      <c r="W373" s="1" t="s">
        <v>132</v>
      </c>
      <c r="X373" s="1" t="s">
        <v>133</v>
      </c>
      <c r="Y373" s="1">
        <v>2</v>
      </c>
    </row>
    <row r="374" spans="1:25" ht="22.15" customHeight="1">
      <c r="A374" s="2" t="s">
        <v>890</v>
      </c>
      <c r="B374" s="1" t="s">
        <v>26</v>
      </c>
      <c r="C374" s="1" t="s">
        <v>27</v>
      </c>
      <c r="E374" s="33" t="s">
        <v>61</v>
      </c>
      <c r="F374" s="1" t="s">
        <v>726</v>
      </c>
      <c r="G374" s="32" t="s">
        <v>31</v>
      </c>
      <c r="H374" s="32" t="s">
        <v>587</v>
      </c>
      <c r="I374" s="27">
        <v>43400</v>
      </c>
      <c r="J374" s="1">
        <v>27</v>
      </c>
      <c r="K374" s="1">
        <v>10</v>
      </c>
      <c r="L374" s="1">
        <v>2018</v>
      </c>
      <c r="M374" s="3">
        <f t="shared" si="6"/>
        <v>43400</v>
      </c>
      <c r="N374" s="1" t="s">
        <v>909</v>
      </c>
      <c r="O374" s="1" t="s">
        <v>910</v>
      </c>
      <c r="P374" s="1">
        <v>18</v>
      </c>
      <c r="Q374" s="30">
        <v>8064576249</v>
      </c>
      <c r="R374" s="1" t="s">
        <v>129</v>
      </c>
      <c r="S374" s="1">
        <v>0</v>
      </c>
      <c r="T374" s="1" t="s">
        <v>130</v>
      </c>
      <c r="V374" s="1" t="s">
        <v>159</v>
      </c>
      <c r="W374" s="1" t="s">
        <v>183</v>
      </c>
      <c r="X374" s="1" t="s">
        <v>133</v>
      </c>
      <c r="Y374" s="1">
        <v>1</v>
      </c>
    </row>
    <row r="375" spans="1:25" ht="22.15" customHeight="1">
      <c r="A375" s="2" t="s">
        <v>890</v>
      </c>
      <c r="B375" s="1" t="s">
        <v>26</v>
      </c>
      <c r="C375" s="1" t="s">
        <v>27</v>
      </c>
      <c r="E375" s="33" t="s">
        <v>61</v>
      </c>
      <c r="F375" s="1" t="s">
        <v>726</v>
      </c>
      <c r="G375" s="32" t="s">
        <v>31</v>
      </c>
      <c r="H375" s="32" t="s">
        <v>587</v>
      </c>
      <c r="I375" s="27">
        <v>43400</v>
      </c>
      <c r="J375" s="1">
        <v>27</v>
      </c>
      <c r="K375" s="1">
        <v>10</v>
      </c>
      <c r="L375" s="1">
        <v>2018</v>
      </c>
      <c r="M375" s="3">
        <f t="shared" si="6"/>
        <v>43400</v>
      </c>
      <c r="N375" s="1" t="s">
        <v>911</v>
      </c>
      <c r="O375" s="1" t="s">
        <v>912</v>
      </c>
      <c r="P375" s="1">
        <v>18</v>
      </c>
      <c r="Q375" s="30" t="s">
        <v>137</v>
      </c>
      <c r="R375" s="1" t="s">
        <v>129</v>
      </c>
      <c r="S375" s="1">
        <v>0</v>
      </c>
      <c r="T375" s="1" t="s">
        <v>130</v>
      </c>
      <c r="V375" s="1" t="s">
        <v>159</v>
      </c>
      <c r="W375" s="1" t="s">
        <v>183</v>
      </c>
      <c r="X375" s="1" t="s">
        <v>133</v>
      </c>
      <c r="Y375" s="1">
        <v>3</v>
      </c>
    </row>
    <row r="376" spans="1:25" ht="22.15" customHeight="1">
      <c r="A376" s="2" t="s">
        <v>890</v>
      </c>
      <c r="B376" s="1" t="s">
        <v>26</v>
      </c>
      <c r="C376" s="1" t="s">
        <v>27</v>
      </c>
      <c r="E376" s="33" t="s">
        <v>61</v>
      </c>
      <c r="F376" s="1" t="s">
        <v>726</v>
      </c>
      <c r="G376" s="32" t="s">
        <v>31</v>
      </c>
      <c r="H376" s="32" t="s">
        <v>587</v>
      </c>
      <c r="I376" s="27">
        <v>43400</v>
      </c>
      <c r="J376" s="1">
        <v>27</v>
      </c>
      <c r="K376" s="1">
        <v>10</v>
      </c>
      <c r="L376" s="1">
        <v>2018</v>
      </c>
      <c r="M376" s="3">
        <f t="shared" si="6"/>
        <v>43400</v>
      </c>
      <c r="N376" s="1" t="s">
        <v>913</v>
      </c>
      <c r="O376" s="1" t="s">
        <v>914</v>
      </c>
      <c r="P376" s="1">
        <v>19</v>
      </c>
      <c r="Q376" s="30">
        <v>8131048328</v>
      </c>
      <c r="R376" s="1" t="s">
        <v>129</v>
      </c>
      <c r="S376" s="1">
        <v>0</v>
      </c>
      <c r="T376" s="1" t="s">
        <v>130</v>
      </c>
      <c r="V376" s="1" t="s">
        <v>159</v>
      </c>
      <c r="W376" s="1" t="s">
        <v>183</v>
      </c>
      <c r="X376" s="1" t="s">
        <v>133</v>
      </c>
      <c r="Y376" s="1">
        <v>3</v>
      </c>
    </row>
    <row r="377" spans="1:25" ht="22.15" customHeight="1">
      <c r="A377" s="1" t="s">
        <v>915</v>
      </c>
      <c r="B377" s="1" t="s">
        <v>26</v>
      </c>
      <c r="C377" s="1" t="s">
        <v>27</v>
      </c>
      <c r="E377" s="33" t="s">
        <v>61</v>
      </c>
      <c r="F377" s="1" t="s">
        <v>726</v>
      </c>
      <c r="G377" s="32" t="s">
        <v>31</v>
      </c>
      <c r="H377" s="32" t="s">
        <v>587</v>
      </c>
      <c r="I377" s="27">
        <v>43403</v>
      </c>
      <c r="J377" s="1">
        <v>30</v>
      </c>
      <c r="K377" s="1">
        <v>10</v>
      </c>
      <c r="L377" s="1">
        <v>2018</v>
      </c>
      <c r="M377" s="3">
        <f t="shared" si="6"/>
        <v>43403</v>
      </c>
      <c r="N377" s="1" t="s">
        <v>916</v>
      </c>
      <c r="O377" s="1" t="s">
        <v>917</v>
      </c>
      <c r="P377" s="1">
        <v>19</v>
      </c>
      <c r="Q377" s="30" t="s">
        <v>137</v>
      </c>
      <c r="R377" s="1" t="s">
        <v>129</v>
      </c>
      <c r="S377" s="1">
        <v>0</v>
      </c>
      <c r="T377" s="1" t="s">
        <v>130</v>
      </c>
      <c r="V377" s="1" t="s">
        <v>131</v>
      </c>
      <c r="W377" s="1" t="s">
        <v>183</v>
      </c>
      <c r="X377" s="1" t="s">
        <v>133</v>
      </c>
      <c r="Y377" s="1">
        <v>3</v>
      </c>
    </row>
    <row r="378" spans="1:25" ht="22.15" customHeight="1">
      <c r="A378" s="1" t="s">
        <v>915</v>
      </c>
      <c r="B378" s="1" t="s">
        <v>26</v>
      </c>
      <c r="C378" s="1" t="s">
        <v>27</v>
      </c>
      <c r="E378" s="33" t="s">
        <v>61</v>
      </c>
      <c r="F378" s="1" t="s">
        <v>726</v>
      </c>
      <c r="G378" s="32" t="s">
        <v>31</v>
      </c>
      <c r="H378" s="32" t="s">
        <v>587</v>
      </c>
      <c r="I378" s="27">
        <v>43403</v>
      </c>
      <c r="J378" s="1">
        <v>30</v>
      </c>
      <c r="K378" s="1">
        <v>10</v>
      </c>
      <c r="L378" s="1">
        <v>2018</v>
      </c>
      <c r="M378" s="3">
        <f t="shared" ref="M378:M384" si="7">DATE(L378,K378,J378)</f>
        <v>43403</v>
      </c>
      <c r="N378" s="1" t="s">
        <v>918</v>
      </c>
      <c r="O378" s="1" t="s">
        <v>906</v>
      </c>
      <c r="P378" s="1">
        <v>19</v>
      </c>
      <c r="Q378" s="30" t="s">
        <v>137</v>
      </c>
      <c r="R378" s="1" t="s">
        <v>129</v>
      </c>
      <c r="S378" s="1">
        <v>0</v>
      </c>
      <c r="T378" s="1" t="s">
        <v>216</v>
      </c>
      <c r="U378" s="1" t="s">
        <v>252</v>
      </c>
      <c r="V378" s="1" t="s">
        <v>131</v>
      </c>
      <c r="W378" s="1" t="s">
        <v>132</v>
      </c>
      <c r="X378" s="1" t="s">
        <v>133</v>
      </c>
      <c r="Y378" s="1">
        <v>2</v>
      </c>
    </row>
    <row r="379" spans="1:25" ht="22.15" customHeight="1">
      <c r="A379" s="1" t="s">
        <v>915</v>
      </c>
      <c r="B379" s="1" t="s">
        <v>26</v>
      </c>
      <c r="C379" s="1" t="s">
        <v>27</v>
      </c>
      <c r="E379" s="1" t="s">
        <v>61</v>
      </c>
      <c r="F379" s="1" t="s">
        <v>726</v>
      </c>
      <c r="G379" s="1" t="s">
        <v>31</v>
      </c>
      <c r="H379" s="1" t="s">
        <v>587</v>
      </c>
      <c r="I379" s="27">
        <v>43403</v>
      </c>
      <c r="J379" s="1">
        <v>30</v>
      </c>
      <c r="K379" s="1">
        <v>10</v>
      </c>
      <c r="L379" s="1">
        <v>2018</v>
      </c>
      <c r="M379" s="3">
        <f t="shared" si="7"/>
        <v>43403</v>
      </c>
      <c r="N379" s="1" t="s">
        <v>919</v>
      </c>
      <c r="O379" s="1" t="s">
        <v>920</v>
      </c>
      <c r="P379" s="1">
        <v>18</v>
      </c>
      <c r="Q379" s="30" t="s">
        <v>137</v>
      </c>
      <c r="R379" s="1" t="s">
        <v>298</v>
      </c>
      <c r="S379" s="1">
        <v>1</v>
      </c>
      <c r="T379" s="1" t="s">
        <v>216</v>
      </c>
      <c r="U379" s="1" t="s">
        <v>252</v>
      </c>
      <c r="V379" s="1" t="s">
        <v>131</v>
      </c>
      <c r="W379" s="1" t="s">
        <v>132</v>
      </c>
      <c r="X379" s="1" t="s">
        <v>218</v>
      </c>
    </row>
    <row r="380" spans="1:25" ht="22.15" customHeight="1">
      <c r="A380" s="1" t="s">
        <v>915</v>
      </c>
      <c r="B380" s="1" t="s">
        <v>26</v>
      </c>
      <c r="C380" s="1" t="s">
        <v>27</v>
      </c>
      <c r="E380" s="1" t="s">
        <v>61</v>
      </c>
      <c r="F380" s="1" t="s">
        <v>726</v>
      </c>
      <c r="G380" s="1" t="s">
        <v>31</v>
      </c>
      <c r="H380" s="1" t="s">
        <v>587</v>
      </c>
      <c r="I380" s="27">
        <v>43403</v>
      </c>
      <c r="J380" s="1">
        <v>30</v>
      </c>
      <c r="K380" s="1">
        <v>10</v>
      </c>
      <c r="L380" s="1">
        <v>2018</v>
      </c>
      <c r="M380" s="3">
        <f t="shared" si="7"/>
        <v>43403</v>
      </c>
      <c r="N380" s="1" t="s">
        <v>921</v>
      </c>
      <c r="O380" s="1" t="s">
        <v>922</v>
      </c>
      <c r="P380" s="1">
        <v>18</v>
      </c>
      <c r="Q380" s="30" t="s">
        <v>137</v>
      </c>
      <c r="R380" s="1" t="s">
        <v>129</v>
      </c>
      <c r="S380" s="1">
        <v>0</v>
      </c>
      <c r="T380" s="1" t="s">
        <v>216</v>
      </c>
      <c r="U380" s="1" t="s">
        <v>252</v>
      </c>
      <c r="V380" s="1" t="s">
        <v>131</v>
      </c>
      <c r="W380" s="1" t="s">
        <v>132</v>
      </c>
      <c r="X380" s="1" t="s">
        <v>218</v>
      </c>
    </row>
    <row r="381" spans="1:25" ht="22.15" customHeight="1">
      <c r="A381" s="1" t="s">
        <v>915</v>
      </c>
      <c r="B381" s="1" t="s">
        <v>26</v>
      </c>
      <c r="C381" s="1" t="s">
        <v>27</v>
      </c>
      <c r="E381" s="1" t="s">
        <v>61</v>
      </c>
      <c r="F381" s="1" t="s">
        <v>726</v>
      </c>
      <c r="G381" s="1" t="s">
        <v>31</v>
      </c>
      <c r="H381" s="1" t="s">
        <v>587</v>
      </c>
      <c r="I381" s="27">
        <v>43404</v>
      </c>
      <c r="J381" s="1">
        <v>31</v>
      </c>
      <c r="K381" s="1">
        <v>10</v>
      </c>
      <c r="L381" s="1">
        <v>2018</v>
      </c>
      <c r="M381" s="3">
        <f t="shared" si="7"/>
        <v>43404</v>
      </c>
      <c r="N381" s="1" t="s">
        <v>923</v>
      </c>
      <c r="O381" s="1" t="s">
        <v>924</v>
      </c>
      <c r="P381" s="1">
        <v>18</v>
      </c>
      <c r="Q381" s="30" t="s">
        <v>137</v>
      </c>
      <c r="R381" s="1" t="s">
        <v>129</v>
      </c>
      <c r="S381" s="1">
        <v>0</v>
      </c>
      <c r="T381" s="1" t="s">
        <v>216</v>
      </c>
      <c r="U381" s="1" t="s">
        <v>252</v>
      </c>
      <c r="V381" s="1" t="s">
        <v>131</v>
      </c>
      <c r="W381" s="1" t="s">
        <v>132</v>
      </c>
      <c r="X381" s="1" t="s">
        <v>133</v>
      </c>
      <c r="Y381" s="1">
        <v>3</v>
      </c>
    </row>
    <row r="382" spans="1:25" ht="22.15" customHeight="1">
      <c r="A382" s="1" t="s">
        <v>915</v>
      </c>
      <c r="B382" s="1" t="s">
        <v>26</v>
      </c>
      <c r="C382" s="1" t="s">
        <v>27</v>
      </c>
      <c r="E382" s="1" t="s">
        <v>61</v>
      </c>
      <c r="F382" s="1" t="s">
        <v>726</v>
      </c>
      <c r="G382" s="1" t="s">
        <v>31</v>
      </c>
      <c r="H382" s="1" t="s">
        <v>587</v>
      </c>
      <c r="I382" s="27">
        <v>43404</v>
      </c>
      <c r="J382" s="1">
        <v>31</v>
      </c>
      <c r="K382" s="1">
        <v>10</v>
      </c>
      <c r="L382" s="1">
        <v>2018</v>
      </c>
      <c r="M382" s="3">
        <f t="shared" si="7"/>
        <v>43404</v>
      </c>
      <c r="N382" s="1" t="s">
        <v>925</v>
      </c>
      <c r="O382" s="1" t="s">
        <v>926</v>
      </c>
      <c r="P382" s="1">
        <v>19</v>
      </c>
      <c r="Q382" s="30" t="s">
        <v>137</v>
      </c>
      <c r="R382" s="1" t="s">
        <v>129</v>
      </c>
      <c r="S382" s="1">
        <v>0</v>
      </c>
      <c r="T382" s="1" t="s">
        <v>167</v>
      </c>
      <c r="V382" s="1" t="s">
        <v>131</v>
      </c>
      <c r="W382" s="1" t="s">
        <v>132</v>
      </c>
      <c r="X382" s="1" t="s">
        <v>133</v>
      </c>
      <c r="Y382" s="1">
        <v>3</v>
      </c>
    </row>
    <row r="383" spans="1:25" ht="22.15" customHeight="1">
      <c r="A383" s="1" t="s">
        <v>915</v>
      </c>
      <c r="B383" s="1" t="s">
        <v>26</v>
      </c>
      <c r="C383" s="1" t="s">
        <v>27</v>
      </c>
      <c r="E383" s="1" t="s">
        <v>61</v>
      </c>
      <c r="F383" s="1" t="s">
        <v>726</v>
      </c>
      <c r="G383" s="1" t="s">
        <v>31</v>
      </c>
      <c r="H383" s="1" t="s">
        <v>587</v>
      </c>
      <c r="I383" s="27">
        <v>43404</v>
      </c>
      <c r="J383" s="1">
        <v>31</v>
      </c>
      <c r="K383" s="1">
        <v>10</v>
      </c>
      <c r="L383" s="1">
        <v>2018</v>
      </c>
      <c r="M383" s="3">
        <f t="shared" si="7"/>
        <v>43404</v>
      </c>
      <c r="N383" s="1" t="s">
        <v>927</v>
      </c>
      <c r="O383" s="1" t="s">
        <v>928</v>
      </c>
      <c r="P383" s="1">
        <v>18</v>
      </c>
      <c r="Q383" s="30" t="s">
        <v>137</v>
      </c>
      <c r="R383" s="1" t="s">
        <v>129</v>
      </c>
      <c r="S383" s="1">
        <v>0</v>
      </c>
      <c r="T383" s="1" t="s">
        <v>216</v>
      </c>
      <c r="U383" s="1" t="s">
        <v>252</v>
      </c>
      <c r="V383" s="1" t="s">
        <v>131</v>
      </c>
      <c r="W383" s="1" t="s">
        <v>132</v>
      </c>
      <c r="X383" s="1" t="s">
        <v>133</v>
      </c>
      <c r="Y383" s="1">
        <v>3</v>
      </c>
    </row>
    <row r="384" spans="1:25" ht="22.15" customHeight="1">
      <c r="A384" s="1" t="s">
        <v>915</v>
      </c>
      <c r="B384" s="1" t="s">
        <v>26</v>
      </c>
      <c r="C384" s="1" t="s">
        <v>27</v>
      </c>
      <c r="E384" s="1" t="s">
        <v>61</v>
      </c>
      <c r="F384" s="1" t="s">
        <v>726</v>
      </c>
      <c r="G384" s="1" t="s">
        <v>31</v>
      </c>
      <c r="H384" s="1" t="s">
        <v>587</v>
      </c>
      <c r="I384" s="27">
        <v>43404</v>
      </c>
      <c r="J384" s="1">
        <v>31</v>
      </c>
      <c r="K384" s="1">
        <v>10</v>
      </c>
      <c r="L384" s="1">
        <v>2018</v>
      </c>
      <c r="M384" s="3">
        <f t="shared" si="7"/>
        <v>43404</v>
      </c>
      <c r="N384" s="1" t="s">
        <v>929</v>
      </c>
      <c r="O384" s="1" t="s">
        <v>930</v>
      </c>
      <c r="P384" s="1">
        <v>19</v>
      </c>
      <c r="Q384" s="30" t="s">
        <v>137</v>
      </c>
      <c r="R384" s="1" t="s">
        <v>298</v>
      </c>
      <c r="S384" s="1">
        <v>1</v>
      </c>
      <c r="T384" s="1" t="s">
        <v>167</v>
      </c>
      <c r="V384" s="1" t="s">
        <v>131</v>
      </c>
      <c r="W384" s="1" t="s">
        <v>132</v>
      </c>
      <c r="X384" s="1" t="s">
        <v>133</v>
      </c>
      <c r="Y384" s="1">
        <v>3</v>
      </c>
    </row>
    <row r="385" spans="1:13" ht="22.15" customHeight="1">
      <c r="A385" s="1"/>
      <c r="M385" s="1"/>
    </row>
    <row r="386" spans="1:13" ht="22.15" customHeight="1">
      <c r="A386" s="1"/>
      <c r="M386" s="1"/>
    </row>
    <row r="387" spans="1:13" ht="22.15" customHeight="1">
      <c r="A387" s="1"/>
      <c r="M387" s="1"/>
    </row>
    <row r="388" spans="1:13" ht="22.15" customHeight="1">
      <c r="A388" s="1"/>
      <c r="M388" s="1"/>
    </row>
    <row r="389" spans="1:13" ht="22.15" customHeight="1">
      <c r="A389" s="1"/>
      <c r="M389" s="1"/>
    </row>
    <row r="390" spans="1:13" ht="22.15" customHeight="1">
      <c r="A390" s="1"/>
      <c r="M390" s="1"/>
    </row>
    <row r="391" spans="1:13" ht="22.15" customHeight="1">
      <c r="A391" s="1"/>
      <c r="M391" s="1"/>
    </row>
    <row r="392" spans="1:13" ht="22.15" customHeight="1">
      <c r="A392" s="1"/>
      <c r="M392" s="1"/>
    </row>
    <row r="393" spans="1:13" ht="22.15" customHeight="1">
      <c r="A393" s="1"/>
      <c r="M393" s="1"/>
    </row>
    <row r="394" spans="1:13" ht="22.15" customHeight="1">
      <c r="A394" s="1"/>
      <c r="M394" s="1"/>
    </row>
    <row r="395" spans="1:13" ht="22.15" customHeight="1">
      <c r="A395" s="1"/>
      <c r="M395" s="1"/>
    </row>
    <row r="396" spans="1:13" ht="22.15" customHeight="1">
      <c r="A396" s="1"/>
      <c r="M396" s="1"/>
    </row>
    <row r="397" spans="1:13" ht="22.15" customHeight="1">
      <c r="A397" s="1"/>
      <c r="M397" s="1"/>
    </row>
    <row r="398" spans="1:13" ht="22.15" customHeight="1">
      <c r="A398" s="1"/>
      <c r="M398" s="1"/>
    </row>
    <row r="399" spans="1:13" ht="22.15" customHeight="1">
      <c r="A399" s="1"/>
      <c r="M399" s="1"/>
    </row>
    <row r="400" spans="1:13" ht="22.15" customHeight="1">
      <c r="A400" s="1"/>
      <c r="M400" s="1"/>
    </row>
    <row r="401" spans="1:13" ht="22.15" customHeight="1">
      <c r="A401" s="1"/>
      <c r="M401" s="1"/>
    </row>
    <row r="402" spans="1:13" ht="22.15" customHeight="1">
      <c r="A402" s="1"/>
      <c r="M402" s="1"/>
    </row>
    <row r="403" spans="1:13" ht="22.15" customHeight="1">
      <c r="A403" s="1"/>
      <c r="M403" s="1"/>
    </row>
    <row r="404" spans="1:13" ht="22.15" customHeight="1">
      <c r="A404" s="1"/>
      <c r="M404" s="1"/>
    </row>
    <row r="405" spans="1:13" ht="22.15" customHeight="1">
      <c r="A405" s="1"/>
      <c r="M405" s="1"/>
    </row>
    <row r="406" spans="1:13" ht="22.15" customHeight="1">
      <c r="A406" s="1"/>
      <c r="M406" s="1"/>
    </row>
    <row r="407" spans="1:13" ht="22.15" customHeight="1">
      <c r="A407" s="1"/>
      <c r="M407" s="1"/>
    </row>
    <row r="408" spans="1:13" ht="22.15" customHeight="1">
      <c r="A408" s="1"/>
      <c r="M408" s="1"/>
    </row>
    <row r="409" spans="1:13" ht="22.15" customHeight="1">
      <c r="A409" s="1"/>
      <c r="M409" s="1"/>
    </row>
    <row r="410" spans="1:13" ht="22.15" customHeight="1">
      <c r="A410" s="1"/>
      <c r="M410" s="1"/>
    </row>
    <row r="411" spans="1:13" ht="22.15" customHeight="1">
      <c r="A411" s="1"/>
      <c r="M411" s="1"/>
    </row>
    <row r="412" spans="1:13" ht="22.15" customHeight="1">
      <c r="A412" s="1"/>
      <c r="M412" s="1"/>
    </row>
    <row r="413" spans="1:13" ht="22.15" customHeight="1">
      <c r="A413" s="1"/>
      <c r="M413" s="1"/>
    </row>
    <row r="414" spans="1:13" ht="22.15" customHeight="1">
      <c r="A414" s="1"/>
      <c r="M414" s="1"/>
    </row>
    <row r="415" spans="1:13" ht="22.15" customHeight="1">
      <c r="A415" s="1"/>
      <c r="M415" s="1"/>
    </row>
    <row r="416" spans="1:13" ht="22.15" customHeight="1">
      <c r="A416" s="1"/>
      <c r="M416" s="1"/>
    </row>
    <row r="417" spans="1:13" ht="22.15" customHeight="1">
      <c r="A417" s="1"/>
      <c r="M417" s="1"/>
    </row>
    <row r="418" spans="1:13" ht="22.15" customHeight="1">
      <c r="A418" s="1"/>
      <c r="M418" s="1"/>
    </row>
    <row r="419" spans="1:13" ht="22.15" customHeight="1">
      <c r="A419" s="1"/>
      <c r="M419" s="1"/>
    </row>
    <row r="420" spans="1:13" ht="22.15" customHeight="1">
      <c r="A420" s="1"/>
      <c r="M420" s="1"/>
    </row>
    <row r="421" spans="1:13" ht="22.15" customHeight="1">
      <c r="A421" s="1"/>
      <c r="M421" s="1"/>
    </row>
    <row r="422" spans="1:13" ht="22.15" customHeight="1">
      <c r="A422" s="1"/>
      <c r="M422" s="1"/>
    </row>
    <row r="423" spans="1:13" ht="22.15" customHeight="1">
      <c r="A423" s="1"/>
      <c r="M423" s="1"/>
    </row>
    <row r="424" spans="1:13" ht="22.15" customHeight="1">
      <c r="A424" s="1"/>
      <c r="M424" s="1"/>
    </row>
    <row r="425" spans="1:13" ht="22.15" customHeight="1">
      <c r="A425" s="1"/>
      <c r="M425" s="1"/>
    </row>
    <row r="426" spans="1:13" ht="22.15" customHeight="1">
      <c r="A426" s="1"/>
      <c r="M426" s="1"/>
    </row>
    <row r="427" spans="1:13" ht="22.15" customHeight="1">
      <c r="A427" s="1"/>
      <c r="M427" s="1"/>
    </row>
    <row r="428" spans="1:13" ht="22.15" customHeight="1">
      <c r="A428" s="1"/>
      <c r="M428" s="1"/>
    </row>
    <row r="429" spans="1:13" ht="22.15" customHeight="1">
      <c r="A429" s="1"/>
      <c r="M429" s="1"/>
    </row>
    <row r="430" spans="1:13" ht="22.15" customHeight="1">
      <c r="A430" s="1"/>
      <c r="M430" s="1"/>
    </row>
    <row r="431" spans="1:13" ht="22.15" customHeight="1">
      <c r="A431" s="1"/>
      <c r="M431" s="1"/>
    </row>
    <row r="432" spans="1:13" ht="22.15" customHeight="1">
      <c r="A432" s="1"/>
      <c r="M432" s="1"/>
    </row>
    <row r="433" spans="1:13" ht="22.15" customHeight="1">
      <c r="A433" s="1"/>
      <c r="M433" s="1"/>
    </row>
    <row r="434" spans="1:13" ht="22.15" customHeight="1">
      <c r="A434" s="1"/>
      <c r="M434" s="1"/>
    </row>
  </sheetData>
  <autoFilter ref="A1:Y376"/>
  <dataValidations count="13">
    <dataValidation type="list" allowBlank="1" showInputMessage="1" showErrorMessage="1" sqref="B2:B65585">
      <formula1>Region</formula1>
    </dataValidation>
    <dataValidation type="list" allowBlank="1" showInputMessage="1" showErrorMessage="1" sqref="D2:D65585">
      <formula1>LGA</formula1>
    </dataValidation>
    <dataValidation type="list" allowBlank="1" showInputMessage="1" showErrorMessage="1" sqref="E2:E65585">
      <formula1>Ward</formula1>
    </dataValidation>
    <dataValidation type="list" allowBlank="1" showInputMessage="1" showErrorMessage="1" sqref="T2:T378 T435:T65585">
      <formula1>Heard</formula1>
    </dataValidation>
    <dataValidation type="list" allowBlank="1" showInputMessage="1" showErrorMessage="1" sqref="W2:W376 W435:W65585">
      <formula1>Mobilized</formula1>
    </dataValidation>
    <dataValidation type="list" allowBlank="1" showInputMessage="1" showErrorMessage="1" sqref="V2:V376 V435:V65585">
      <formula1>Activity</formula1>
    </dataValidation>
    <dataValidation type="list" allowBlank="1" showInputMessage="1" showErrorMessage="1" sqref="X2:X376 X435:X65585">
      <formula1>Last_Class</formula1>
    </dataValidation>
    <dataValidation type="whole" allowBlank="1" showInputMessage="1" showErrorMessage="1" sqref="J2:J378 J435:J65585">
      <formula1>1</formula1>
      <formula2>31</formula2>
    </dataValidation>
    <dataValidation type="whole" allowBlank="1" showInputMessage="1" showErrorMessage="1" sqref="K2:K376 K435:K65585">
      <formula1>1</formula1>
      <formula2>12</formula2>
    </dataValidation>
    <dataValidation type="whole" allowBlank="1" showInputMessage="1" showErrorMessage="1" sqref="L2:L378 L435:L65585">
      <formula1>2017</formula1>
      <formula2>2020</formula2>
    </dataValidation>
    <dataValidation type="whole" allowBlank="1" showInputMessage="1" showErrorMessage="1" sqref="P2:P378 P435:P65585">
      <formula1>10</formula1>
      <formula2>25</formula2>
    </dataValidation>
    <dataValidation type="whole" allowBlank="1" showInputMessage="1" showErrorMessage="1" sqref="Y2:Y376 Y435:Y65585">
      <formula1>1</formula1>
      <formula2>6</formula2>
    </dataValidation>
    <dataValidation type="whole" allowBlank="1" showInputMessage="1" showErrorMessage="1" sqref="S2:S378 S435:S65585 K377:K378">
      <formula1>0</formula1>
      <formula2>10</formula2>
    </dataValidation>
  </dataValidations>
  <pageMargins left="0.75" right="0.75" top="1" bottom="1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'Lists (DO NOT TOUCH)'!$C$2:$C$38</xm:f>
          </x14:formula1>
          <xm:sqref>C2:C24 C33:C104 C31 C27:C29 C109:C140 C144:C215 C313:C65585</xm:sqref>
        </x14:dataValidation>
        <x14:dataValidation type="list" allowBlank="1" showInputMessage="1" showErrorMessage="1">
          <x14:formula1>
            <xm:f>'Lists (DO NOT TOUCH)'!$F$2:$F$5</xm:f>
          </x14:formula1>
          <xm:sqref>H2:H24 H33:H104 H31 H27:H29 H109:H140 H144:H215 H435:H65585</xm:sqref>
        </x14:dataValidation>
        <x14:dataValidation type="list" allowBlank="1" showInputMessage="1" showErrorMessage="1">
          <x14:formula1>
            <xm:f>'Lists (DO NOT TOUCH)'!$K$2:$K$4</xm:f>
          </x14:formula1>
          <xm:sqref>R145 R435:R65585 R288:R378</xm:sqref>
        </x14:dataValidation>
        <x14:dataValidation type="list" allowBlank="1" showInputMessage="1" showErrorMessage="1">
          <x14:formula1>
            <xm:f>'[2]Lists (DO NOT TOUCH)'!#REF!</xm:f>
          </x14:formula1>
          <xm:sqref>C216:C312 H25:H26 R2:R144 R146:R287 C141:C143 H141:H143 C105:C108 C32 C30 C25:C26 H105:H108 H32 H30 H216:H378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0"/>
  <sheetViews>
    <sheetView tabSelected="1" topLeftCell="K1" zoomScale="98" zoomScaleNormal="98" workbookViewId="0">
      <pane ySplit="1" topLeftCell="A2" activePane="bottomLeft" state="frozen"/>
      <selection pane="bottomLeft" activeCell="I1" sqref="I1:I1048576"/>
    </sheetView>
  </sheetViews>
  <sheetFormatPr defaultColWidth="13.7109375" defaultRowHeight="23.1" customHeight="1"/>
  <cols>
    <col min="1" max="2" width="13.7109375" style="1"/>
    <col min="3" max="3" width="26.7109375" style="1" bestFit="1" customWidth="1"/>
    <col min="4" max="5" width="13.7109375" style="1"/>
    <col min="6" max="6" width="21.28515625" style="1" customWidth="1"/>
    <col min="7" max="7" width="20.28515625" style="1" customWidth="1"/>
    <col min="8" max="8" width="13.7109375" style="1"/>
    <col min="9" max="9" width="19.28515625" style="1" customWidth="1"/>
    <col min="10" max="10" width="26.7109375" style="1" customWidth="1"/>
    <col min="11" max="14" width="13.7109375" style="1"/>
    <col min="15" max="15" width="13.7109375" style="3"/>
    <col min="16" max="16" width="26.5703125" style="1" customWidth="1"/>
    <col min="17" max="17" width="18.7109375" style="1" customWidth="1"/>
    <col min="18" max="16384" width="13.7109375" style="1"/>
  </cols>
  <sheetData>
    <row r="1" spans="1:18" ht="23.1" customHeight="1">
      <c r="A1" s="42" t="s">
        <v>6</v>
      </c>
      <c r="B1" s="42" t="s">
        <v>8</v>
      </c>
      <c r="C1" s="42" t="s">
        <v>9</v>
      </c>
      <c r="D1" s="42" t="s">
        <v>10</v>
      </c>
      <c r="E1" s="42" t="s">
        <v>11</v>
      </c>
      <c r="F1" s="42" t="s">
        <v>12</v>
      </c>
      <c r="G1" s="42" t="s">
        <v>13</v>
      </c>
      <c r="H1" s="42" t="s">
        <v>14</v>
      </c>
      <c r="I1" s="42" t="s">
        <v>931</v>
      </c>
      <c r="J1" s="48" t="s">
        <v>113</v>
      </c>
      <c r="K1" s="48" t="s">
        <v>112</v>
      </c>
      <c r="L1" s="42" t="s">
        <v>16</v>
      </c>
      <c r="M1" s="42" t="s">
        <v>17</v>
      </c>
      <c r="N1" s="42" t="s">
        <v>18</v>
      </c>
      <c r="O1" s="43" t="s">
        <v>19</v>
      </c>
      <c r="P1" s="48" t="s">
        <v>114</v>
      </c>
      <c r="Q1" s="42" t="s">
        <v>932</v>
      </c>
      <c r="R1" s="42" t="s">
        <v>115</v>
      </c>
    </row>
    <row r="2" spans="1:18" ht="23.1" customHeight="1">
      <c r="A2" s="42" t="s">
        <v>24</v>
      </c>
      <c r="B2" s="42" t="s">
        <v>26</v>
      </c>
      <c r="C2" s="42" t="s">
        <v>27</v>
      </c>
      <c r="D2" s="48" t="s">
        <v>28</v>
      </c>
      <c r="E2" s="42" t="s">
        <v>61</v>
      </c>
      <c r="F2" s="42" t="s">
        <v>29</v>
      </c>
      <c r="G2" s="42" t="s">
        <v>31</v>
      </c>
      <c r="H2" s="42" t="s">
        <v>933</v>
      </c>
      <c r="I2" s="42" t="s">
        <v>934</v>
      </c>
      <c r="J2" s="44" t="s">
        <v>127</v>
      </c>
      <c r="K2" s="44">
        <v>43237</v>
      </c>
      <c r="L2" s="42">
        <v>17</v>
      </c>
      <c r="M2" s="42">
        <v>5</v>
      </c>
      <c r="N2" s="42">
        <v>2018</v>
      </c>
      <c r="O2" s="43">
        <f>DATE(N2, M2, L2)</f>
        <v>43237</v>
      </c>
      <c r="P2" s="42" t="s">
        <v>128</v>
      </c>
      <c r="Q2" s="48" t="s">
        <v>131</v>
      </c>
      <c r="R2" s="42">
        <f>VLOOKUP(P2,Registration!O:P,2,FALSE)</f>
        <v>19</v>
      </c>
    </row>
    <row r="3" spans="1:18" ht="23.1" customHeight="1">
      <c r="A3" s="42" t="s">
        <v>24</v>
      </c>
      <c r="B3" s="42" t="s">
        <v>26</v>
      </c>
      <c r="C3" s="42" t="s">
        <v>27</v>
      </c>
      <c r="D3" s="48" t="s">
        <v>28</v>
      </c>
      <c r="E3" s="42" t="s">
        <v>61</v>
      </c>
      <c r="F3" s="42" t="s">
        <v>29</v>
      </c>
      <c r="G3" s="42" t="s">
        <v>31</v>
      </c>
      <c r="H3" s="42" t="s">
        <v>933</v>
      </c>
      <c r="I3" s="42" t="s">
        <v>934</v>
      </c>
      <c r="J3" s="42" t="s">
        <v>135</v>
      </c>
      <c r="K3" s="44">
        <v>43238</v>
      </c>
      <c r="L3" s="42">
        <v>18</v>
      </c>
      <c r="M3" s="42">
        <v>5</v>
      </c>
      <c r="N3" s="42">
        <v>2018</v>
      </c>
      <c r="O3" s="43">
        <f t="shared" ref="O3:O67" si="0">DATE(N3, M3, L3)</f>
        <v>43238</v>
      </c>
      <c r="P3" s="42" t="s">
        <v>136</v>
      </c>
      <c r="Q3" s="48" t="s">
        <v>131</v>
      </c>
      <c r="R3" s="42">
        <f>VLOOKUP(P3,Registration!O:P,2,FALSE)</f>
        <v>19</v>
      </c>
    </row>
    <row r="4" spans="1:18" ht="23.1" customHeight="1">
      <c r="A4" s="42" t="s">
        <v>24</v>
      </c>
      <c r="B4" s="42" t="s">
        <v>26</v>
      </c>
      <c r="C4" s="42" t="s">
        <v>27</v>
      </c>
      <c r="D4" s="48" t="s">
        <v>28</v>
      </c>
      <c r="E4" s="42" t="s">
        <v>61</v>
      </c>
      <c r="F4" s="42" t="s">
        <v>29</v>
      </c>
      <c r="G4" s="42" t="s">
        <v>31</v>
      </c>
      <c r="H4" s="42" t="s">
        <v>933</v>
      </c>
      <c r="I4" s="42" t="s">
        <v>934</v>
      </c>
      <c r="J4" s="42" t="s">
        <v>138</v>
      </c>
      <c r="K4" s="44">
        <v>43238</v>
      </c>
      <c r="L4" s="42">
        <v>18</v>
      </c>
      <c r="M4" s="42">
        <v>5</v>
      </c>
      <c r="N4" s="42">
        <v>2018</v>
      </c>
      <c r="O4" s="43">
        <f t="shared" si="0"/>
        <v>43238</v>
      </c>
      <c r="P4" s="42" t="s">
        <v>139</v>
      </c>
      <c r="Q4" s="48" t="s">
        <v>131</v>
      </c>
      <c r="R4" s="42">
        <f>VLOOKUP(P4,Registration!O:P,2,FALSE)</f>
        <v>18</v>
      </c>
    </row>
    <row r="5" spans="1:18" ht="23.1" customHeight="1">
      <c r="A5" s="42" t="s">
        <v>24</v>
      </c>
      <c r="B5" s="42" t="s">
        <v>26</v>
      </c>
      <c r="C5" s="42" t="s">
        <v>27</v>
      </c>
      <c r="D5" s="48" t="s">
        <v>28</v>
      </c>
      <c r="E5" s="42" t="s">
        <v>61</v>
      </c>
      <c r="F5" s="42" t="s">
        <v>29</v>
      </c>
      <c r="G5" s="42" t="s">
        <v>31</v>
      </c>
      <c r="H5" s="42" t="s">
        <v>933</v>
      </c>
      <c r="I5" s="42" t="s">
        <v>934</v>
      </c>
      <c r="J5" s="42" t="s">
        <v>140</v>
      </c>
      <c r="K5" s="44">
        <v>43238</v>
      </c>
      <c r="L5" s="42">
        <v>18</v>
      </c>
      <c r="M5" s="42">
        <v>5</v>
      </c>
      <c r="N5" s="42">
        <v>2018</v>
      </c>
      <c r="O5" s="43">
        <f t="shared" si="0"/>
        <v>43238</v>
      </c>
      <c r="P5" s="42" t="s">
        <v>141</v>
      </c>
      <c r="Q5" s="48" t="s">
        <v>131</v>
      </c>
      <c r="R5" s="42">
        <f>VLOOKUP(P5,Registration!O:P,2,FALSE)</f>
        <v>19</v>
      </c>
    </row>
    <row r="6" spans="1:18" ht="23.1" customHeight="1">
      <c r="A6" s="42" t="s">
        <v>24</v>
      </c>
      <c r="B6" s="42" t="s">
        <v>26</v>
      </c>
      <c r="C6" s="42" t="s">
        <v>27</v>
      </c>
      <c r="D6" s="48" t="s">
        <v>28</v>
      </c>
      <c r="E6" s="42" t="s">
        <v>61</v>
      </c>
      <c r="F6" s="42" t="s">
        <v>29</v>
      </c>
      <c r="G6" s="42" t="s">
        <v>31</v>
      </c>
      <c r="H6" s="42" t="s">
        <v>933</v>
      </c>
      <c r="I6" s="42" t="s">
        <v>934</v>
      </c>
      <c r="J6" s="42" t="s">
        <v>142</v>
      </c>
      <c r="K6" s="44">
        <v>43238</v>
      </c>
      <c r="L6" s="42">
        <v>18</v>
      </c>
      <c r="M6" s="42">
        <v>5</v>
      </c>
      <c r="N6" s="42">
        <v>2018</v>
      </c>
      <c r="O6" s="43">
        <f t="shared" si="0"/>
        <v>43238</v>
      </c>
      <c r="P6" s="42" t="s">
        <v>143</v>
      </c>
      <c r="Q6" s="48" t="s">
        <v>131</v>
      </c>
      <c r="R6" s="42">
        <f>VLOOKUP(P6,Registration!O:P,2,FALSE)</f>
        <v>17</v>
      </c>
    </row>
    <row r="7" spans="1:18" ht="23.1" customHeight="1">
      <c r="A7" s="42" t="s">
        <v>24</v>
      </c>
      <c r="B7" s="42" t="s">
        <v>26</v>
      </c>
      <c r="C7" s="42" t="s">
        <v>27</v>
      </c>
      <c r="D7" s="48" t="s">
        <v>28</v>
      </c>
      <c r="E7" s="42" t="s">
        <v>61</v>
      </c>
      <c r="F7" s="42" t="s">
        <v>29</v>
      </c>
      <c r="G7" s="42" t="s">
        <v>31</v>
      </c>
      <c r="H7" s="42" t="s">
        <v>933</v>
      </c>
      <c r="I7" s="42" t="s">
        <v>934</v>
      </c>
      <c r="J7" s="42" t="s">
        <v>144</v>
      </c>
      <c r="K7" s="44">
        <v>43238</v>
      </c>
      <c r="L7" s="42">
        <v>18</v>
      </c>
      <c r="M7" s="42">
        <v>5</v>
      </c>
      <c r="N7" s="42">
        <v>2018</v>
      </c>
      <c r="O7" s="43">
        <f t="shared" si="0"/>
        <v>43238</v>
      </c>
      <c r="P7" s="42" t="s">
        <v>145</v>
      </c>
      <c r="Q7" s="48" t="s">
        <v>131</v>
      </c>
      <c r="R7" s="42">
        <f>VLOOKUP(P7,Registration!O:P,2,FALSE)</f>
        <v>17</v>
      </c>
    </row>
    <row r="8" spans="1:18" ht="23.1" customHeight="1">
      <c r="A8" s="42" t="s">
        <v>24</v>
      </c>
      <c r="B8" s="42" t="s">
        <v>26</v>
      </c>
      <c r="C8" s="42" t="s">
        <v>27</v>
      </c>
      <c r="D8" s="48" t="s">
        <v>28</v>
      </c>
      <c r="E8" s="42" t="s">
        <v>61</v>
      </c>
      <c r="F8" s="42" t="s">
        <v>29</v>
      </c>
      <c r="G8" s="42" t="s">
        <v>31</v>
      </c>
      <c r="H8" s="42" t="s">
        <v>933</v>
      </c>
      <c r="I8" s="42" t="s">
        <v>934</v>
      </c>
      <c r="J8" s="42" t="s">
        <v>146</v>
      </c>
      <c r="K8" s="44">
        <v>43238</v>
      </c>
      <c r="L8" s="42">
        <v>18</v>
      </c>
      <c r="M8" s="42">
        <v>5</v>
      </c>
      <c r="N8" s="42">
        <v>2018</v>
      </c>
      <c r="O8" s="43">
        <f t="shared" si="0"/>
        <v>43238</v>
      </c>
      <c r="P8" s="42" t="s">
        <v>147</v>
      </c>
      <c r="Q8" s="48" t="s">
        <v>131</v>
      </c>
      <c r="R8" s="42">
        <f>VLOOKUP(P8,Registration!O:P,2,FALSE)</f>
        <v>19</v>
      </c>
    </row>
    <row r="9" spans="1:18" ht="23.1" customHeight="1">
      <c r="A9" s="42" t="s">
        <v>24</v>
      </c>
      <c r="B9" s="42" t="s">
        <v>26</v>
      </c>
      <c r="C9" s="42" t="s">
        <v>27</v>
      </c>
      <c r="D9" s="48" t="s">
        <v>28</v>
      </c>
      <c r="E9" s="42" t="s">
        <v>61</v>
      </c>
      <c r="F9" s="42" t="s">
        <v>29</v>
      </c>
      <c r="G9" s="42" t="s">
        <v>31</v>
      </c>
      <c r="H9" s="42" t="s">
        <v>933</v>
      </c>
      <c r="I9" s="42" t="s">
        <v>934</v>
      </c>
      <c r="J9" s="42" t="s">
        <v>148</v>
      </c>
      <c r="K9" s="44">
        <v>43238</v>
      </c>
      <c r="L9" s="42">
        <v>18</v>
      </c>
      <c r="M9" s="42">
        <v>5</v>
      </c>
      <c r="N9" s="42">
        <v>2018</v>
      </c>
      <c r="O9" s="43">
        <f t="shared" si="0"/>
        <v>43238</v>
      </c>
      <c r="P9" s="42" t="s">
        <v>149</v>
      </c>
      <c r="Q9" s="48" t="s">
        <v>131</v>
      </c>
      <c r="R9" s="42">
        <f>VLOOKUP(P9,Registration!O:P,2,FALSE)</f>
        <v>19</v>
      </c>
    </row>
    <row r="10" spans="1:18" ht="23.1" customHeight="1">
      <c r="A10" s="42" t="s">
        <v>24</v>
      </c>
      <c r="B10" s="42" t="s">
        <v>26</v>
      </c>
      <c r="C10" s="42" t="s">
        <v>27</v>
      </c>
      <c r="D10" s="48" t="s">
        <v>28</v>
      </c>
      <c r="E10" s="42" t="s">
        <v>61</v>
      </c>
      <c r="F10" s="42" t="s">
        <v>29</v>
      </c>
      <c r="G10" s="42" t="s">
        <v>31</v>
      </c>
      <c r="H10" s="42" t="s">
        <v>933</v>
      </c>
      <c r="I10" s="42" t="s">
        <v>934</v>
      </c>
      <c r="J10" s="42" t="s">
        <v>150</v>
      </c>
      <c r="K10" s="44">
        <v>43238</v>
      </c>
      <c r="L10" s="42">
        <v>18</v>
      </c>
      <c r="M10" s="42">
        <v>5</v>
      </c>
      <c r="N10" s="42">
        <v>2018</v>
      </c>
      <c r="O10" s="43">
        <f t="shared" si="0"/>
        <v>43238</v>
      </c>
      <c r="P10" s="42" t="s">
        <v>151</v>
      </c>
      <c r="Q10" s="48" t="s">
        <v>131</v>
      </c>
      <c r="R10" s="42">
        <f>VLOOKUP(P10,Registration!O:P,2,FALSE)</f>
        <v>19</v>
      </c>
    </row>
    <row r="11" spans="1:18" ht="23.1" customHeight="1">
      <c r="A11" s="42" t="s">
        <v>24</v>
      </c>
      <c r="B11" s="42" t="s">
        <v>26</v>
      </c>
      <c r="C11" s="42" t="s">
        <v>27</v>
      </c>
      <c r="D11" s="48" t="s">
        <v>28</v>
      </c>
      <c r="E11" s="42" t="s">
        <v>61</v>
      </c>
      <c r="F11" s="42" t="s">
        <v>29</v>
      </c>
      <c r="G11" s="42" t="s">
        <v>31</v>
      </c>
      <c r="H11" s="42" t="s">
        <v>933</v>
      </c>
      <c r="I11" s="42" t="s">
        <v>934</v>
      </c>
      <c r="J11" s="42" t="s">
        <v>152</v>
      </c>
      <c r="K11" s="44">
        <v>43238</v>
      </c>
      <c r="L11" s="42">
        <v>18</v>
      </c>
      <c r="M11" s="42">
        <v>5</v>
      </c>
      <c r="N11" s="42">
        <v>2018</v>
      </c>
      <c r="O11" s="43">
        <f t="shared" si="0"/>
        <v>43238</v>
      </c>
      <c r="P11" s="42" t="s">
        <v>153</v>
      </c>
      <c r="Q11" s="48" t="s">
        <v>131</v>
      </c>
      <c r="R11" s="42">
        <f>VLOOKUP(P11,Registration!O:P,2,FALSE)</f>
        <v>17</v>
      </c>
    </row>
    <row r="12" spans="1:18" ht="23.1" customHeight="1">
      <c r="A12" s="42" t="s">
        <v>24</v>
      </c>
      <c r="B12" s="42" t="s">
        <v>26</v>
      </c>
      <c r="C12" s="42" t="s">
        <v>27</v>
      </c>
      <c r="D12" s="48" t="s">
        <v>28</v>
      </c>
      <c r="E12" s="42" t="s">
        <v>61</v>
      </c>
      <c r="F12" s="42" t="s">
        <v>29</v>
      </c>
      <c r="G12" s="42" t="s">
        <v>31</v>
      </c>
      <c r="H12" s="42" t="s">
        <v>933</v>
      </c>
      <c r="I12" s="42" t="s">
        <v>934</v>
      </c>
      <c r="J12" s="42" t="s">
        <v>154</v>
      </c>
      <c r="K12" s="44">
        <v>43238</v>
      </c>
      <c r="L12" s="42">
        <v>18</v>
      </c>
      <c r="M12" s="42">
        <v>5</v>
      </c>
      <c r="N12" s="42">
        <v>2018</v>
      </c>
      <c r="O12" s="43">
        <f t="shared" si="0"/>
        <v>43238</v>
      </c>
      <c r="P12" s="42" t="s">
        <v>155</v>
      </c>
      <c r="Q12" s="48" t="s">
        <v>131</v>
      </c>
      <c r="R12" s="42">
        <f>VLOOKUP(P12,Registration!O:P,2,FALSE)</f>
        <v>18</v>
      </c>
    </row>
    <row r="13" spans="1:18" ht="23.1" customHeight="1">
      <c r="A13" s="42" t="s">
        <v>24</v>
      </c>
      <c r="B13" s="42" t="s">
        <v>26</v>
      </c>
      <c r="C13" s="42" t="s">
        <v>27</v>
      </c>
      <c r="D13" s="48" t="s">
        <v>28</v>
      </c>
      <c r="E13" s="42" t="s">
        <v>61</v>
      </c>
      <c r="F13" s="42" t="s">
        <v>29</v>
      </c>
      <c r="G13" s="42" t="s">
        <v>31</v>
      </c>
      <c r="H13" s="42" t="s">
        <v>933</v>
      </c>
      <c r="I13" s="42" t="s">
        <v>935</v>
      </c>
      <c r="J13" s="42" t="s">
        <v>157</v>
      </c>
      <c r="K13" s="44">
        <v>43239</v>
      </c>
      <c r="L13" s="42">
        <v>19</v>
      </c>
      <c r="M13" s="42">
        <v>5</v>
      </c>
      <c r="N13" s="42">
        <v>2018</v>
      </c>
      <c r="O13" s="43">
        <f t="shared" si="0"/>
        <v>43239</v>
      </c>
      <c r="P13" s="42" t="s">
        <v>158</v>
      </c>
      <c r="Q13" s="48" t="s">
        <v>159</v>
      </c>
      <c r="R13" s="42">
        <f>VLOOKUP(P13,Registration!O:P,2,FALSE)</f>
        <v>19</v>
      </c>
    </row>
    <row r="14" spans="1:18" ht="23.1" customHeight="1">
      <c r="A14" s="42" t="s">
        <v>24</v>
      </c>
      <c r="B14" s="42" t="s">
        <v>26</v>
      </c>
      <c r="C14" s="42" t="s">
        <v>27</v>
      </c>
      <c r="D14" s="48" t="s">
        <v>28</v>
      </c>
      <c r="E14" s="42" t="s">
        <v>61</v>
      </c>
      <c r="F14" s="42" t="s">
        <v>29</v>
      </c>
      <c r="G14" s="42" t="s">
        <v>31</v>
      </c>
      <c r="H14" s="42" t="s">
        <v>933</v>
      </c>
      <c r="I14" s="42" t="s">
        <v>935</v>
      </c>
      <c r="J14" s="42" t="s">
        <v>161</v>
      </c>
      <c r="K14" s="44">
        <v>43239</v>
      </c>
      <c r="L14" s="42">
        <v>19</v>
      </c>
      <c r="M14" s="42">
        <v>5</v>
      </c>
      <c r="N14" s="42">
        <v>2018</v>
      </c>
      <c r="O14" s="43">
        <f t="shared" si="0"/>
        <v>43239</v>
      </c>
      <c r="P14" s="42" t="s">
        <v>162</v>
      </c>
      <c r="Q14" s="48" t="s">
        <v>159</v>
      </c>
      <c r="R14" s="42">
        <f>VLOOKUP(P14,Registration!O:P,2,FALSE)</f>
        <v>18</v>
      </c>
    </row>
    <row r="15" spans="1:18" ht="23.1" customHeight="1">
      <c r="A15" s="42" t="s">
        <v>24</v>
      </c>
      <c r="B15" s="42" t="s">
        <v>26</v>
      </c>
      <c r="C15" s="42" t="s">
        <v>27</v>
      </c>
      <c r="D15" s="48" t="s">
        <v>28</v>
      </c>
      <c r="E15" s="42" t="s">
        <v>61</v>
      </c>
      <c r="F15" s="42" t="s">
        <v>29</v>
      </c>
      <c r="G15" s="42" t="s">
        <v>31</v>
      </c>
      <c r="H15" s="42" t="s">
        <v>933</v>
      </c>
      <c r="I15" s="42" t="s">
        <v>935</v>
      </c>
      <c r="J15" s="42" t="s">
        <v>163</v>
      </c>
      <c r="K15" s="44">
        <v>43239</v>
      </c>
      <c r="L15" s="42">
        <v>19</v>
      </c>
      <c r="M15" s="42">
        <v>5</v>
      </c>
      <c r="N15" s="42">
        <v>2018</v>
      </c>
      <c r="O15" s="43">
        <f t="shared" si="0"/>
        <v>43239</v>
      </c>
      <c r="P15" s="42" t="s">
        <v>164</v>
      </c>
      <c r="Q15" s="48" t="s">
        <v>159</v>
      </c>
      <c r="R15" s="42">
        <f>VLOOKUP(P15,Registration!O:P,2,FALSE)</f>
        <v>17</v>
      </c>
    </row>
    <row r="16" spans="1:18" ht="23.1" customHeight="1">
      <c r="A16" s="42" t="s">
        <v>24</v>
      </c>
      <c r="B16" s="42" t="s">
        <v>26</v>
      </c>
      <c r="C16" s="42" t="s">
        <v>27</v>
      </c>
      <c r="D16" s="48" t="s">
        <v>28</v>
      </c>
      <c r="E16" s="42" t="s">
        <v>61</v>
      </c>
      <c r="F16" s="42" t="s">
        <v>29</v>
      </c>
      <c r="G16" s="42" t="s">
        <v>31</v>
      </c>
      <c r="H16" s="42" t="s">
        <v>933</v>
      </c>
      <c r="I16" s="42" t="s">
        <v>935</v>
      </c>
      <c r="J16" s="42" t="s">
        <v>165</v>
      </c>
      <c r="K16" s="44">
        <v>43239</v>
      </c>
      <c r="L16" s="42">
        <v>19</v>
      </c>
      <c r="M16" s="42">
        <v>5</v>
      </c>
      <c r="N16" s="42">
        <v>2018</v>
      </c>
      <c r="O16" s="43">
        <f t="shared" si="0"/>
        <v>43239</v>
      </c>
      <c r="P16" s="42" t="s">
        <v>166</v>
      </c>
      <c r="Q16" s="48" t="s">
        <v>159</v>
      </c>
      <c r="R16" s="42">
        <f>VLOOKUP(P16,Registration!O:P,2,FALSE)</f>
        <v>19</v>
      </c>
    </row>
    <row r="17" spans="1:18" ht="23.1" customHeight="1">
      <c r="A17" s="42" t="s">
        <v>35</v>
      </c>
      <c r="B17" s="42" t="s">
        <v>26</v>
      </c>
      <c r="C17" s="42" t="s">
        <v>27</v>
      </c>
      <c r="D17" s="48" t="s">
        <v>28</v>
      </c>
      <c r="E17" s="42" t="s">
        <v>61</v>
      </c>
      <c r="F17" s="42" t="s">
        <v>29</v>
      </c>
      <c r="G17" s="42" t="s">
        <v>31</v>
      </c>
      <c r="H17" s="42" t="s">
        <v>933</v>
      </c>
      <c r="I17" s="42" t="s">
        <v>934</v>
      </c>
      <c r="J17" s="42" t="s">
        <v>168</v>
      </c>
      <c r="K17" s="44">
        <v>43241</v>
      </c>
      <c r="L17" s="42">
        <v>21</v>
      </c>
      <c r="M17" s="42">
        <v>5</v>
      </c>
      <c r="N17" s="42">
        <v>2018</v>
      </c>
      <c r="O17" s="43">
        <f t="shared" si="0"/>
        <v>43241</v>
      </c>
      <c r="P17" s="42" t="s">
        <v>169</v>
      </c>
      <c r="Q17" s="48" t="s">
        <v>131</v>
      </c>
      <c r="R17" s="42">
        <f>VLOOKUP(P17,Registration!O:P,2,FALSE)</f>
        <v>19</v>
      </c>
    </row>
    <row r="18" spans="1:18" ht="23.1" customHeight="1">
      <c r="A18" s="42" t="s">
        <v>35</v>
      </c>
      <c r="B18" s="42" t="s">
        <v>26</v>
      </c>
      <c r="C18" s="42" t="s">
        <v>27</v>
      </c>
      <c r="D18" s="48" t="s">
        <v>28</v>
      </c>
      <c r="E18" s="42" t="s">
        <v>61</v>
      </c>
      <c r="F18" s="42" t="s">
        <v>29</v>
      </c>
      <c r="G18" s="42" t="s">
        <v>31</v>
      </c>
      <c r="H18" s="42" t="s">
        <v>933</v>
      </c>
      <c r="I18" s="42" t="s">
        <v>934</v>
      </c>
      <c r="J18" s="42" t="s">
        <v>170</v>
      </c>
      <c r="K18" s="44">
        <v>43241</v>
      </c>
      <c r="L18" s="42">
        <v>21</v>
      </c>
      <c r="M18" s="42">
        <v>5</v>
      </c>
      <c r="N18" s="42">
        <v>2018</v>
      </c>
      <c r="O18" s="43">
        <f t="shared" si="0"/>
        <v>43241</v>
      </c>
      <c r="P18" s="42" t="s">
        <v>171</v>
      </c>
      <c r="Q18" s="48" t="s">
        <v>131</v>
      </c>
      <c r="R18" s="42">
        <f>VLOOKUP(P18,Registration!O:P,2,FALSE)</f>
        <v>18</v>
      </c>
    </row>
    <row r="19" spans="1:18" ht="23.1" customHeight="1">
      <c r="A19" s="42" t="s">
        <v>35</v>
      </c>
      <c r="B19" s="42" t="s">
        <v>26</v>
      </c>
      <c r="C19" s="42" t="s">
        <v>27</v>
      </c>
      <c r="D19" s="48" t="s">
        <v>28</v>
      </c>
      <c r="E19" s="42" t="s">
        <v>61</v>
      </c>
      <c r="F19" s="42" t="s">
        <v>29</v>
      </c>
      <c r="G19" s="42" t="s">
        <v>31</v>
      </c>
      <c r="H19" s="42" t="s">
        <v>933</v>
      </c>
      <c r="I19" s="42" t="s">
        <v>934</v>
      </c>
      <c r="J19" s="42" t="s">
        <v>172</v>
      </c>
      <c r="K19" s="44">
        <v>43243</v>
      </c>
      <c r="L19" s="42">
        <v>23</v>
      </c>
      <c r="M19" s="42">
        <v>5</v>
      </c>
      <c r="N19" s="42">
        <v>2018</v>
      </c>
      <c r="O19" s="43">
        <f t="shared" si="0"/>
        <v>43243</v>
      </c>
      <c r="P19" s="42" t="s">
        <v>173</v>
      </c>
      <c r="Q19" s="48" t="s">
        <v>131</v>
      </c>
      <c r="R19" s="42">
        <f>VLOOKUP(P19,Registration!O:P,2,FALSE)</f>
        <v>17</v>
      </c>
    </row>
    <row r="20" spans="1:18" ht="23.1" customHeight="1">
      <c r="A20" s="42" t="s">
        <v>35</v>
      </c>
      <c r="B20" s="42" t="s">
        <v>26</v>
      </c>
      <c r="C20" s="42" t="s">
        <v>27</v>
      </c>
      <c r="D20" s="48" t="s">
        <v>28</v>
      </c>
      <c r="E20" s="42" t="s">
        <v>61</v>
      </c>
      <c r="F20" s="42" t="s">
        <v>29</v>
      </c>
      <c r="G20" s="42" t="s">
        <v>31</v>
      </c>
      <c r="H20" s="42" t="s">
        <v>933</v>
      </c>
      <c r="I20" s="42" t="s">
        <v>934</v>
      </c>
      <c r="J20" s="42" t="s">
        <v>936</v>
      </c>
      <c r="K20" s="44">
        <v>43243</v>
      </c>
      <c r="L20" s="42">
        <v>23</v>
      </c>
      <c r="M20" s="42">
        <v>5</v>
      </c>
      <c r="N20" s="42">
        <v>2018</v>
      </c>
      <c r="O20" s="43">
        <f t="shared" si="0"/>
        <v>43243</v>
      </c>
      <c r="P20" s="42" t="s">
        <v>175</v>
      </c>
      <c r="Q20" s="48" t="s">
        <v>131</v>
      </c>
      <c r="R20" s="42">
        <f>VLOOKUP(P20,Registration!O:P,2,FALSE)</f>
        <v>19</v>
      </c>
    </row>
    <row r="21" spans="1:18" ht="23.1" customHeight="1">
      <c r="A21" s="42" t="s">
        <v>35</v>
      </c>
      <c r="B21" s="42" t="s">
        <v>26</v>
      </c>
      <c r="C21" s="42" t="s">
        <v>27</v>
      </c>
      <c r="D21" s="48" t="s">
        <v>28</v>
      </c>
      <c r="E21" s="42" t="s">
        <v>61</v>
      </c>
      <c r="F21" s="42" t="s">
        <v>29</v>
      </c>
      <c r="G21" s="42" t="s">
        <v>31</v>
      </c>
      <c r="H21" s="42" t="s">
        <v>933</v>
      </c>
      <c r="I21" s="42" t="s">
        <v>934</v>
      </c>
      <c r="J21" s="42" t="s">
        <v>179</v>
      </c>
      <c r="K21" s="44">
        <v>43244</v>
      </c>
      <c r="L21" s="42">
        <v>24</v>
      </c>
      <c r="M21" s="42">
        <v>5</v>
      </c>
      <c r="N21" s="42">
        <v>2018</v>
      </c>
      <c r="O21" s="43">
        <f t="shared" si="0"/>
        <v>43244</v>
      </c>
      <c r="P21" s="42" t="s">
        <v>180</v>
      </c>
      <c r="Q21" s="48" t="s">
        <v>131</v>
      </c>
      <c r="R21" s="42">
        <f>VLOOKUP(P21,Registration!O:P,2,FALSE)</f>
        <v>18</v>
      </c>
    </row>
    <row r="22" spans="1:18" ht="23.1" customHeight="1">
      <c r="A22" s="42" t="s">
        <v>35</v>
      </c>
      <c r="B22" s="42" t="s">
        <v>26</v>
      </c>
      <c r="C22" s="42" t="s">
        <v>27</v>
      </c>
      <c r="D22" s="48" t="s">
        <v>28</v>
      </c>
      <c r="E22" s="42" t="s">
        <v>61</v>
      </c>
      <c r="F22" s="42" t="s">
        <v>29</v>
      </c>
      <c r="G22" s="42" t="s">
        <v>31</v>
      </c>
      <c r="H22" s="42" t="s">
        <v>933</v>
      </c>
      <c r="I22" s="42" t="s">
        <v>934</v>
      </c>
      <c r="J22" s="42" t="s">
        <v>937</v>
      </c>
      <c r="K22" s="44">
        <v>43244</v>
      </c>
      <c r="L22" s="42">
        <v>24</v>
      </c>
      <c r="M22" s="42">
        <v>5</v>
      </c>
      <c r="N22" s="42">
        <v>2018</v>
      </c>
      <c r="O22" s="43">
        <f t="shared" si="0"/>
        <v>43244</v>
      </c>
      <c r="P22" s="42" t="s">
        <v>178</v>
      </c>
      <c r="Q22" s="48" t="s">
        <v>131</v>
      </c>
      <c r="R22" s="42">
        <f>VLOOKUP(P22,Registration!O:P,2,FALSE)</f>
        <v>18</v>
      </c>
    </row>
    <row r="23" spans="1:18" ht="23.1" customHeight="1">
      <c r="A23" s="42" t="s">
        <v>35</v>
      </c>
      <c r="B23" s="42" t="s">
        <v>26</v>
      </c>
      <c r="C23" s="42" t="s">
        <v>27</v>
      </c>
      <c r="D23" s="48" t="s">
        <v>28</v>
      </c>
      <c r="E23" s="42" t="s">
        <v>61</v>
      </c>
      <c r="F23" s="42" t="s">
        <v>29</v>
      </c>
      <c r="G23" s="42" t="s">
        <v>31</v>
      </c>
      <c r="H23" s="42" t="s">
        <v>933</v>
      </c>
      <c r="I23" s="48" t="s">
        <v>935</v>
      </c>
      <c r="J23" s="42" t="s">
        <v>938</v>
      </c>
      <c r="K23" s="44">
        <v>43246</v>
      </c>
      <c r="L23" s="42">
        <v>26</v>
      </c>
      <c r="M23" s="42">
        <v>5</v>
      </c>
      <c r="N23" s="42">
        <v>2018</v>
      </c>
      <c r="O23" s="43">
        <f t="shared" si="0"/>
        <v>43246</v>
      </c>
      <c r="P23" s="42" t="s">
        <v>203</v>
      </c>
      <c r="Q23" s="48" t="s">
        <v>159</v>
      </c>
      <c r="R23" s="42">
        <f>VLOOKUP(P23,Registration!O:P,2,FALSE)</f>
        <v>18</v>
      </c>
    </row>
    <row r="24" spans="1:18" ht="23.1" customHeight="1">
      <c r="A24" s="42" t="s">
        <v>35</v>
      </c>
      <c r="B24" s="42" t="s">
        <v>26</v>
      </c>
      <c r="C24" s="42" t="s">
        <v>27</v>
      </c>
      <c r="D24" s="48" t="s">
        <v>28</v>
      </c>
      <c r="E24" s="42" t="s">
        <v>61</v>
      </c>
      <c r="F24" s="42" t="s">
        <v>29</v>
      </c>
      <c r="G24" s="42" t="s">
        <v>31</v>
      </c>
      <c r="H24" s="42" t="s">
        <v>933</v>
      </c>
      <c r="I24" s="48" t="s">
        <v>935</v>
      </c>
      <c r="J24" s="42" t="s">
        <v>939</v>
      </c>
      <c r="K24" s="44">
        <v>43246</v>
      </c>
      <c r="L24" s="42">
        <v>26</v>
      </c>
      <c r="M24" s="42">
        <v>5</v>
      </c>
      <c r="N24" s="42">
        <v>2018</v>
      </c>
      <c r="O24" s="43">
        <f t="shared" si="0"/>
        <v>43246</v>
      </c>
      <c r="P24" s="42" t="s">
        <v>205</v>
      </c>
      <c r="Q24" s="48" t="s">
        <v>159</v>
      </c>
      <c r="R24" s="42">
        <f>VLOOKUP(P24,Registration!O:P,2,FALSE)</f>
        <v>18</v>
      </c>
    </row>
    <row r="25" spans="1:18" ht="23.1" customHeight="1">
      <c r="A25" s="42" t="s">
        <v>35</v>
      </c>
      <c r="B25" s="42" t="s">
        <v>26</v>
      </c>
      <c r="C25" s="42" t="s">
        <v>27</v>
      </c>
      <c r="D25" s="48" t="s">
        <v>28</v>
      </c>
      <c r="E25" s="42" t="s">
        <v>61</v>
      </c>
      <c r="F25" s="42" t="s">
        <v>29</v>
      </c>
      <c r="G25" s="42" t="s">
        <v>31</v>
      </c>
      <c r="H25" s="42" t="s">
        <v>933</v>
      </c>
      <c r="I25" s="48" t="s">
        <v>935</v>
      </c>
      <c r="J25" s="42" t="s">
        <v>186</v>
      </c>
      <c r="K25" s="44">
        <v>43246</v>
      </c>
      <c r="L25" s="42">
        <v>26</v>
      </c>
      <c r="M25" s="42">
        <v>5</v>
      </c>
      <c r="N25" s="42">
        <v>2018</v>
      </c>
      <c r="O25" s="43">
        <f t="shared" si="0"/>
        <v>43246</v>
      </c>
      <c r="P25" s="42" t="s">
        <v>187</v>
      </c>
      <c r="Q25" s="48" t="s">
        <v>159</v>
      </c>
      <c r="R25" s="42">
        <f>VLOOKUP(P25,Registration!O:P,2,FALSE)</f>
        <v>17</v>
      </c>
    </row>
    <row r="26" spans="1:18" ht="23.1" customHeight="1">
      <c r="A26" s="42" t="s">
        <v>35</v>
      </c>
      <c r="B26" s="42" t="s">
        <v>26</v>
      </c>
      <c r="C26" s="42" t="s">
        <v>27</v>
      </c>
      <c r="D26" s="48" t="s">
        <v>28</v>
      </c>
      <c r="E26" s="42" t="s">
        <v>61</v>
      </c>
      <c r="F26" s="42" t="s">
        <v>29</v>
      </c>
      <c r="G26" s="42" t="s">
        <v>31</v>
      </c>
      <c r="H26" s="42" t="s">
        <v>933</v>
      </c>
      <c r="I26" s="48" t="s">
        <v>935</v>
      </c>
      <c r="J26" s="42" t="s">
        <v>188</v>
      </c>
      <c r="K26" s="44">
        <v>43246</v>
      </c>
      <c r="L26" s="42">
        <v>26</v>
      </c>
      <c r="M26" s="42">
        <v>5</v>
      </c>
      <c r="N26" s="42">
        <v>2018</v>
      </c>
      <c r="O26" s="43">
        <f t="shared" si="0"/>
        <v>43246</v>
      </c>
      <c r="P26" s="42" t="s">
        <v>189</v>
      </c>
      <c r="Q26" s="48" t="s">
        <v>159</v>
      </c>
      <c r="R26" s="42">
        <f>VLOOKUP(P26,Registration!O:P,2,FALSE)</f>
        <v>16</v>
      </c>
    </row>
    <row r="27" spans="1:18" ht="23.1" customHeight="1">
      <c r="A27" s="42" t="s">
        <v>35</v>
      </c>
      <c r="B27" s="42" t="s">
        <v>26</v>
      </c>
      <c r="C27" s="42" t="s">
        <v>27</v>
      </c>
      <c r="D27" s="48" t="s">
        <v>28</v>
      </c>
      <c r="E27" s="42" t="s">
        <v>61</v>
      </c>
      <c r="F27" s="42" t="s">
        <v>29</v>
      </c>
      <c r="G27" s="42" t="s">
        <v>31</v>
      </c>
      <c r="H27" s="42" t="s">
        <v>933</v>
      </c>
      <c r="I27" s="48" t="s">
        <v>935</v>
      </c>
      <c r="J27" s="42" t="s">
        <v>940</v>
      </c>
      <c r="K27" s="44">
        <v>43246</v>
      </c>
      <c r="L27" s="42">
        <v>26</v>
      </c>
      <c r="M27" s="42">
        <v>5</v>
      </c>
      <c r="N27" s="42">
        <v>2018</v>
      </c>
      <c r="O27" s="43">
        <f t="shared" si="0"/>
        <v>43246</v>
      </c>
      <c r="P27" s="42" t="s">
        <v>199</v>
      </c>
      <c r="Q27" s="48" t="s">
        <v>159</v>
      </c>
      <c r="R27" s="42">
        <f>VLOOKUP(P27,Registration!O:P,2,FALSE)</f>
        <v>18</v>
      </c>
    </row>
    <row r="28" spans="1:18" ht="23.1" customHeight="1">
      <c r="A28" s="42" t="s">
        <v>35</v>
      </c>
      <c r="B28" s="42" t="s">
        <v>26</v>
      </c>
      <c r="C28" s="42" t="s">
        <v>27</v>
      </c>
      <c r="D28" s="48" t="s">
        <v>28</v>
      </c>
      <c r="E28" s="42" t="s">
        <v>61</v>
      </c>
      <c r="F28" s="42" t="s">
        <v>29</v>
      </c>
      <c r="G28" s="42" t="s">
        <v>31</v>
      </c>
      <c r="H28" s="42" t="s">
        <v>933</v>
      </c>
      <c r="I28" s="48" t="s">
        <v>935</v>
      </c>
      <c r="J28" s="42" t="s">
        <v>941</v>
      </c>
      <c r="K28" s="44">
        <v>43246</v>
      </c>
      <c r="L28" s="42">
        <v>26</v>
      </c>
      <c r="M28" s="42">
        <v>5</v>
      </c>
      <c r="N28" s="42">
        <v>2018</v>
      </c>
      <c r="O28" s="43">
        <f t="shared" si="0"/>
        <v>43246</v>
      </c>
      <c r="P28" s="42" t="s">
        <v>151</v>
      </c>
      <c r="Q28" s="48" t="s">
        <v>159</v>
      </c>
      <c r="R28" s="42">
        <f>VLOOKUP(P28,Registration!O:P,2,FALSE)</f>
        <v>19</v>
      </c>
    </row>
    <row r="29" spans="1:18" ht="23.1" customHeight="1">
      <c r="A29" s="42" t="s">
        <v>35</v>
      </c>
      <c r="B29" s="42" t="s">
        <v>26</v>
      </c>
      <c r="C29" s="42" t="s">
        <v>27</v>
      </c>
      <c r="D29" s="48" t="s">
        <v>28</v>
      </c>
      <c r="E29" s="42" t="s">
        <v>61</v>
      </c>
      <c r="F29" s="42" t="s">
        <v>29</v>
      </c>
      <c r="G29" s="42" t="s">
        <v>31</v>
      </c>
      <c r="H29" s="42" t="s">
        <v>933</v>
      </c>
      <c r="I29" s="48" t="s">
        <v>935</v>
      </c>
      <c r="J29" s="42" t="s">
        <v>942</v>
      </c>
      <c r="K29" s="44">
        <v>43246</v>
      </c>
      <c r="L29" s="42">
        <v>26</v>
      </c>
      <c r="M29" s="42">
        <v>5</v>
      </c>
      <c r="N29" s="42">
        <v>2018</v>
      </c>
      <c r="O29" s="43">
        <f t="shared" si="0"/>
        <v>43246</v>
      </c>
      <c r="P29" s="42" t="s">
        <v>197</v>
      </c>
      <c r="Q29" s="48" t="s">
        <v>159</v>
      </c>
      <c r="R29" s="42">
        <f>VLOOKUP(P29,Registration!O:P,2,FALSE)</f>
        <v>18</v>
      </c>
    </row>
    <row r="30" spans="1:18" ht="23.1" customHeight="1">
      <c r="A30" s="42" t="s">
        <v>35</v>
      </c>
      <c r="B30" s="42" t="s">
        <v>26</v>
      </c>
      <c r="C30" s="42" t="s">
        <v>27</v>
      </c>
      <c r="D30" s="48" t="s">
        <v>28</v>
      </c>
      <c r="E30" s="42" t="s">
        <v>61</v>
      </c>
      <c r="F30" s="42" t="s">
        <v>29</v>
      </c>
      <c r="G30" s="42" t="s">
        <v>31</v>
      </c>
      <c r="H30" s="42" t="s">
        <v>933</v>
      </c>
      <c r="I30" s="48" t="s">
        <v>935</v>
      </c>
      <c r="J30" s="42" t="s">
        <v>943</v>
      </c>
      <c r="K30" s="44">
        <v>43246</v>
      </c>
      <c r="L30" s="42">
        <v>26</v>
      </c>
      <c r="M30" s="42">
        <v>5</v>
      </c>
      <c r="N30" s="42">
        <v>2018</v>
      </c>
      <c r="O30" s="43">
        <f t="shared" si="0"/>
        <v>43246</v>
      </c>
      <c r="P30" s="42" t="s">
        <v>201</v>
      </c>
      <c r="Q30" s="48" t="s">
        <v>159</v>
      </c>
      <c r="R30" s="42">
        <f>VLOOKUP(P30,Registration!O:P,2,FALSE)</f>
        <v>17</v>
      </c>
    </row>
    <row r="31" spans="1:18" ht="23.1" customHeight="1">
      <c r="A31" s="42" t="s">
        <v>35</v>
      </c>
      <c r="B31" s="42" t="s">
        <v>26</v>
      </c>
      <c r="C31" s="42" t="s">
        <v>27</v>
      </c>
      <c r="D31" s="48" t="s">
        <v>28</v>
      </c>
      <c r="E31" s="42" t="s">
        <v>61</v>
      </c>
      <c r="F31" s="42" t="s">
        <v>29</v>
      </c>
      <c r="G31" s="42" t="s">
        <v>31</v>
      </c>
      <c r="H31" s="42" t="s">
        <v>933</v>
      </c>
      <c r="I31" s="48" t="s">
        <v>935</v>
      </c>
      <c r="J31" s="42" t="s">
        <v>944</v>
      </c>
      <c r="K31" s="44">
        <v>43246</v>
      </c>
      <c r="L31" s="42">
        <v>26</v>
      </c>
      <c r="M31" s="42">
        <v>5</v>
      </c>
      <c r="N31" s="42">
        <v>2018</v>
      </c>
      <c r="O31" s="43">
        <f t="shared" si="0"/>
        <v>43246</v>
      </c>
      <c r="P31" s="42" t="s">
        <v>195</v>
      </c>
      <c r="Q31" s="48" t="s">
        <v>159</v>
      </c>
      <c r="R31" s="42">
        <f>VLOOKUP(P31,Registration!O:P,2,FALSE)</f>
        <v>17</v>
      </c>
    </row>
    <row r="32" spans="1:18" ht="23.1" customHeight="1">
      <c r="A32" s="42" t="s">
        <v>35</v>
      </c>
      <c r="B32" s="42" t="s">
        <v>26</v>
      </c>
      <c r="C32" s="42" t="s">
        <v>27</v>
      </c>
      <c r="D32" s="48" t="s">
        <v>28</v>
      </c>
      <c r="E32" s="42" t="s">
        <v>61</v>
      </c>
      <c r="F32" s="42" t="s">
        <v>29</v>
      </c>
      <c r="G32" s="42" t="s">
        <v>31</v>
      </c>
      <c r="H32" s="42" t="s">
        <v>933</v>
      </c>
      <c r="I32" s="48" t="s">
        <v>935</v>
      </c>
      <c r="J32" s="42" t="s">
        <v>179</v>
      </c>
      <c r="K32" s="44">
        <v>43246</v>
      </c>
      <c r="L32" s="42">
        <v>26</v>
      </c>
      <c r="M32" s="42">
        <v>5</v>
      </c>
      <c r="N32" s="42">
        <v>2018</v>
      </c>
      <c r="O32" s="43">
        <f t="shared" si="0"/>
        <v>43246</v>
      </c>
      <c r="P32" s="42" t="s">
        <v>180</v>
      </c>
      <c r="Q32" s="48" t="s">
        <v>159</v>
      </c>
      <c r="R32" s="42">
        <f>VLOOKUP(P32,Registration!O:P,2,FALSE)</f>
        <v>18</v>
      </c>
    </row>
    <row r="33" spans="1:18" ht="23.1" customHeight="1">
      <c r="A33" s="42" t="s">
        <v>35</v>
      </c>
      <c r="B33" s="42" t="s">
        <v>26</v>
      </c>
      <c r="C33" s="42" t="s">
        <v>27</v>
      </c>
      <c r="D33" s="48" t="s">
        <v>28</v>
      </c>
      <c r="E33" s="42" t="s">
        <v>61</v>
      </c>
      <c r="F33" s="42" t="s">
        <v>29</v>
      </c>
      <c r="G33" s="42" t="s">
        <v>31</v>
      </c>
      <c r="H33" s="42" t="s">
        <v>933</v>
      </c>
      <c r="I33" s="48" t="s">
        <v>935</v>
      </c>
      <c r="J33" s="42" t="s">
        <v>181</v>
      </c>
      <c r="K33" s="44">
        <v>43246</v>
      </c>
      <c r="L33" s="42">
        <v>26</v>
      </c>
      <c r="M33" s="42">
        <v>5</v>
      </c>
      <c r="N33" s="42">
        <v>2018</v>
      </c>
      <c r="O33" s="43">
        <f t="shared" si="0"/>
        <v>43246</v>
      </c>
      <c r="P33" s="42" t="s">
        <v>182</v>
      </c>
      <c r="Q33" s="48" t="s">
        <v>159</v>
      </c>
      <c r="R33" s="42">
        <f>VLOOKUP(P33,Registration!O:P,2,FALSE)</f>
        <v>18</v>
      </c>
    </row>
    <row r="34" spans="1:18" ht="23.1" customHeight="1">
      <c r="A34" s="42" t="s">
        <v>35</v>
      </c>
      <c r="B34" s="42" t="s">
        <v>26</v>
      </c>
      <c r="C34" s="42" t="s">
        <v>27</v>
      </c>
      <c r="D34" s="48" t="s">
        <v>28</v>
      </c>
      <c r="E34" s="42" t="s">
        <v>61</v>
      </c>
      <c r="F34" s="42" t="s">
        <v>29</v>
      </c>
      <c r="G34" s="42" t="s">
        <v>31</v>
      </c>
      <c r="H34" s="42" t="s">
        <v>933</v>
      </c>
      <c r="I34" s="48" t="s">
        <v>935</v>
      </c>
      <c r="J34" s="42" t="s">
        <v>184</v>
      </c>
      <c r="K34" s="44">
        <v>43246</v>
      </c>
      <c r="L34" s="42">
        <v>26</v>
      </c>
      <c r="M34" s="42">
        <v>5</v>
      </c>
      <c r="N34" s="42">
        <v>2018</v>
      </c>
      <c r="O34" s="43">
        <f t="shared" si="0"/>
        <v>43246</v>
      </c>
      <c r="P34" s="42" t="s">
        <v>185</v>
      </c>
      <c r="Q34" s="48" t="s">
        <v>159</v>
      </c>
      <c r="R34" s="42">
        <f>VLOOKUP(P34,Registration!O:P,2,FALSE)</f>
        <v>16</v>
      </c>
    </row>
    <row r="35" spans="1:18" ht="23.1" customHeight="1">
      <c r="A35" s="42" t="s">
        <v>35</v>
      </c>
      <c r="B35" s="42" t="s">
        <v>26</v>
      </c>
      <c r="C35" s="42" t="s">
        <v>27</v>
      </c>
      <c r="D35" s="48" t="s">
        <v>28</v>
      </c>
      <c r="E35" s="42" t="s">
        <v>61</v>
      </c>
      <c r="F35" s="42" t="s">
        <v>29</v>
      </c>
      <c r="G35" s="42" t="s">
        <v>31</v>
      </c>
      <c r="H35" s="42" t="s">
        <v>933</v>
      </c>
      <c r="I35" s="48" t="s">
        <v>935</v>
      </c>
      <c r="J35" s="42" t="s">
        <v>140</v>
      </c>
      <c r="K35" s="44">
        <v>43246</v>
      </c>
      <c r="L35" s="42">
        <v>26</v>
      </c>
      <c r="M35" s="42">
        <v>5</v>
      </c>
      <c r="N35" s="42">
        <v>2018</v>
      </c>
      <c r="O35" s="43">
        <f t="shared" si="0"/>
        <v>43246</v>
      </c>
      <c r="P35" s="42" t="s">
        <v>190</v>
      </c>
      <c r="Q35" s="48" t="s">
        <v>159</v>
      </c>
      <c r="R35" s="42">
        <f>VLOOKUP(P35,Registration!O:P,2,FALSE)</f>
        <v>19</v>
      </c>
    </row>
    <row r="36" spans="1:18" ht="23.1" customHeight="1">
      <c r="A36" s="42" t="s">
        <v>35</v>
      </c>
      <c r="B36" s="42" t="s">
        <v>26</v>
      </c>
      <c r="C36" s="42" t="s">
        <v>27</v>
      </c>
      <c r="D36" s="48" t="s">
        <v>28</v>
      </c>
      <c r="E36" s="42" t="s">
        <v>61</v>
      </c>
      <c r="F36" s="42" t="s">
        <v>29</v>
      </c>
      <c r="G36" s="42" t="s">
        <v>31</v>
      </c>
      <c r="H36" s="42" t="s">
        <v>933</v>
      </c>
      <c r="I36" s="48" t="s">
        <v>935</v>
      </c>
      <c r="J36" s="42" t="s">
        <v>148</v>
      </c>
      <c r="K36" s="44">
        <v>43246</v>
      </c>
      <c r="L36" s="42">
        <v>26</v>
      </c>
      <c r="M36" s="42">
        <v>5</v>
      </c>
      <c r="N36" s="42">
        <v>2018</v>
      </c>
      <c r="O36" s="43">
        <f t="shared" si="0"/>
        <v>43246</v>
      </c>
      <c r="P36" s="42" t="s">
        <v>191</v>
      </c>
      <c r="Q36" s="48" t="s">
        <v>159</v>
      </c>
      <c r="R36" s="42">
        <f>VLOOKUP(P36,Registration!O:P,2,FALSE)</f>
        <v>19</v>
      </c>
    </row>
    <row r="37" spans="1:18" ht="23.1" customHeight="1">
      <c r="A37" s="42" t="s">
        <v>35</v>
      </c>
      <c r="B37" s="42" t="s">
        <v>26</v>
      </c>
      <c r="C37" s="42" t="s">
        <v>27</v>
      </c>
      <c r="D37" s="48" t="s">
        <v>28</v>
      </c>
      <c r="E37" s="42" t="s">
        <v>61</v>
      </c>
      <c r="F37" s="42" t="s">
        <v>29</v>
      </c>
      <c r="G37" s="42" t="s">
        <v>31</v>
      </c>
      <c r="H37" s="42" t="s">
        <v>933</v>
      </c>
      <c r="I37" s="48" t="s">
        <v>935</v>
      </c>
      <c r="J37" s="42" t="s">
        <v>192</v>
      </c>
      <c r="K37" s="44">
        <v>43246</v>
      </c>
      <c r="L37" s="42">
        <v>26</v>
      </c>
      <c r="M37" s="42">
        <v>5</v>
      </c>
      <c r="N37" s="42">
        <v>2018</v>
      </c>
      <c r="O37" s="43">
        <f t="shared" si="0"/>
        <v>43246</v>
      </c>
      <c r="P37" s="42" t="s">
        <v>147</v>
      </c>
      <c r="Q37" s="48" t="s">
        <v>159</v>
      </c>
      <c r="R37" s="42">
        <f>VLOOKUP(P37,Registration!O:P,2,FALSE)</f>
        <v>19</v>
      </c>
    </row>
    <row r="38" spans="1:18" ht="23.1" customHeight="1">
      <c r="A38" s="42" t="s">
        <v>35</v>
      </c>
      <c r="B38" s="42" t="s">
        <v>26</v>
      </c>
      <c r="C38" s="42" t="s">
        <v>27</v>
      </c>
      <c r="D38" s="48" t="s">
        <v>28</v>
      </c>
      <c r="E38" s="42" t="s">
        <v>61</v>
      </c>
      <c r="F38" s="42" t="s">
        <v>29</v>
      </c>
      <c r="G38" s="42" t="s">
        <v>31</v>
      </c>
      <c r="H38" s="42" t="s">
        <v>933</v>
      </c>
      <c r="I38" s="48" t="s">
        <v>935</v>
      </c>
      <c r="J38" s="42" t="s">
        <v>168</v>
      </c>
      <c r="K38" s="44">
        <v>43246</v>
      </c>
      <c r="L38" s="42">
        <v>26</v>
      </c>
      <c r="M38" s="42">
        <v>5</v>
      </c>
      <c r="N38" s="42">
        <v>2018</v>
      </c>
      <c r="O38" s="43">
        <f t="shared" si="0"/>
        <v>43246</v>
      </c>
      <c r="P38" s="42" t="s">
        <v>169</v>
      </c>
      <c r="Q38" s="48" t="s">
        <v>159</v>
      </c>
      <c r="R38" s="42">
        <f>VLOOKUP(P38,Registration!O:P,2,FALSE)</f>
        <v>19</v>
      </c>
    </row>
    <row r="39" spans="1:18" ht="23.1" customHeight="1">
      <c r="A39" s="42" t="s">
        <v>35</v>
      </c>
      <c r="B39" s="42" t="s">
        <v>26</v>
      </c>
      <c r="C39" s="42" t="s">
        <v>27</v>
      </c>
      <c r="D39" s="48" t="s">
        <v>28</v>
      </c>
      <c r="E39" s="42" t="s">
        <v>61</v>
      </c>
      <c r="F39" s="42" t="s">
        <v>29</v>
      </c>
      <c r="G39" s="42" t="s">
        <v>31</v>
      </c>
      <c r="H39" s="42" t="s">
        <v>933</v>
      </c>
      <c r="I39" s="48" t="s">
        <v>935</v>
      </c>
      <c r="J39" s="42" t="s">
        <v>936</v>
      </c>
      <c r="K39" s="44">
        <v>43246</v>
      </c>
      <c r="L39" s="42">
        <v>26</v>
      </c>
      <c r="M39" s="42">
        <v>5</v>
      </c>
      <c r="N39" s="42">
        <v>2018</v>
      </c>
      <c r="O39" s="43">
        <f t="shared" si="0"/>
        <v>43246</v>
      </c>
      <c r="P39" s="42" t="s">
        <v>175</v>
      </c>
      <c r="Q39" s="48" t="s">
        <v>159</v>
      </c>
      <c r="R39" s="42">
        <f>VLOOKUP(P39,Registration!O:P,2,FALSE)</f>
        <v>19</v>
      </c>
    </row>
    <row r="40" spans="1:18" ht="23.1" customHeight="1">
      <c r="A40" s="42" t="s">
        <v>35</v>
      </c>
      <c r="B40" s="42" t="s">
        <v>26</v>
      </c>
      <c r="C40" s="42" t="s">
        <v>27</v>
      </c>
      <c r="D40" s="48" t="s">
        <v>28</v>
      </c>
      <c r="E40" s="42" t="s">
        <v>206</v>
      </c>
      <c r="F40" s="42" t="s">
        <v>207</v>
      </c>
      <c r="G40" s="42" t="s">
        <v>39</v>
      </c>
      <c r="H40" s="42" t="s">
        <v>4716</v>
      </c>
      <c r="I40" s="48" t="s">
        <v>4717</v>
      </c>
      <c r="J40" s="42" t="s">
        <v>209</v>
      </c>
      <c r="K40" s="42" t="s">
        <v>43</v>
      </c>
      <c r="L40" s="42">
        <v>26</v>
      </c>
      <c r="M40" s="42">
        <v>5</v>
      </c>
      <c r="N40" s="42">
        <v>2018</v>
      </c>
      <c r="O40" s="43">
        <f t="shared" si="0"/>
        <v>43246</v>
      </c>
      <c r="P40" s="42" t="s">
        <v>210</v>
      </c>
      <c r="Q40" s="48" t="s">
        <v>1228</v>
      </c>
      <c r="R40" s="42">
        <f>VLOOKUP(P40,Registration!O:P,2,FALSE)</f>
        <v>19</v>
      </c>
    </row>
    <row r="41" spans="1:18" ht="23.1" customHeight="1">
      <c r="A41" s="42" t="s">
        <v>35</v>
      </c>
      <c r="B41" s="42" t="s">
        <v>26</v>
      </c>
      <c r="C41" s="42" t="s">
        <v>27</v>
      </c>
      <c r="D41" s="48" t="s">
        <v>28</v>
      </c>
      <c r="E41" s="42" t="s">
        <v>206</v>
      </c>
      <c r="F41" s="42" t="s">
        <v>207</v>
      </c>
      <c r="G41" s="42" t="s">
        <v>39</v>
      </c>
      <c r="H41" s="42" t="s">
        <v>4716</v>
      </c>
      <c r="I41" s="48" t="s">
        <v>4717</v>
      </c>
      <c r="J41" s="42" t="s">
        <v>945</v>
      </c>
      <c r="K41" s="42" t="s">
        <v>43</v>
      </c>
      <c r="L41" s="42">
        <v>26</v>
      </c>
      <c r="M41" s="42">
        <v>5</v>
      </c>
      <c r="N41" s="42">
        <v>2018</v>
      </c>
      <c r="O41" s="43">
        <f t="shared" si="0"/>
        <v>43246</v>
      </c>
      <c r="P41" s="42" t="s">
        <v>213</v>
      </c>
      <c r="Q41" s="48" t="s">
        <v>1228</v>
      </c>
      <c r="R41" s="42">
        <f>VLOOKUP(P41,Registration!O:P,2,FALSE)</f>
        <v>18</v>
      </c>
    </row>
    <row r="42" spans="1:18" ht="23.1" customHeight="1">
      <c r="A42" s="42" t="s">
        <v>35</v>
      </c>
      <c r="B42" s="42" t="s">
        <v>26</v>
      </c>
      <c r="C42" s="42" t="s">
        <v>27</v>
      </c>
      <c r="D42" s="48" t="s">
        <v>28</v>
      </c>
      <c r="E42" s="42" t="s">
        <v>206</v>
      </c>
      <c r="F42" s="42" t="s">
        <v>207</v>
      </c>
      <c r="G42" s="42" t="s">
        <v>39</v>
      </c>
      <c r="H42" s="42" t="s">
        <v>4716</v>
      </c>
      <c r="I42" s="48" t="s">
        <v>4717</v>
      </c>
      <c r="J42" s="42" t="s">
        <v>214</v>
      </c>
      <c r="K42" s="42" t="s">
        <v>43</v>
      </c>
      <c r="L42" s="42">
        <v>26</v>
      </c>
      <c r="M42" s="42">
        <v>5</v>
      </c>
      <c r="N42" s="42">
        <v>2018</v>
      </c>
      <c r="O42" s="43">
        <f t="shared" si="0"/>
        <v>43246</v>
      </c>
      <c r="P42" s="42" t="s">
        <v>215</v>
      </c>
      <c r="Q42" s="48" t="s">
        <v>1228</v>
      </c>
      <c r="R42" s="42">
        <f>VLOOKUP(P42,Registration!O:P,2,FALSE)</f>
        <v>15</v>
      </c>
    </row>
    <row r="43" spans="1:18" ht="23.1" customHeight="1">
      <c r="A43" s="42" t="s">
        <v>35</v>
      </c>
      <c r="B43" s="42" t="s">
        <v>26</v>
      </c>
      <c r="C43" s="42" t="s">
        <v>27</v>
      </c>
      <c r="D43" s="48" t="s">
        <v>28</v>
      </c>
      <c r="E43" s="42" t="s">
        <v>206</v>
      </c>
      <c r="F43" s="42" t="s">
        <v>207</v>
      </c>
      <c r="G43" s="42" t="s">
        <v>39</v>
      </c>
      <c r="H43" s="42" t="s">
        <v>4716</v>
      </c>
      <c r="I43" s="48" t="s">
        <v>4717</v>
      </c>
      <c r="J43" s="42" t="s">
        <v>219</v>
      </c>
      <c r="K43" s="42" t="s">
        <v>43</v>
      </c>
      <c r="L43" s="42">
        <v>26</v>
      </c>
      <c r="M43" s="42">
        <v>5</v>
      </c>
      <c r="N43" s="42">
        <v>2018</v>
      </c>
      <c r="O43" s="43">
        <f t="shared" si="0"/>
        <v>43246</v>
      </c>
      <c r="P43" s="42" t="s">
        <v>220</v>
      </c>
      <c r="Q43" s="48" t="s">
        <v>1228</v>
      </c>
      <c r="R43" s="42">
        <f>VLOOKUP(P43,Registration!O:P,2,FALSE)</f>
        <v>18</v>
      </c>
    </row>
    <row r="44" spans="1:18" ht="23.1" customHeight="1">
      <c r="A44" s="42" t="s">
        <v>35</v>
      </c>
      <c r="B44" s="42" t="s">
        <v>26</v>
      </c>
      <c r="C44" s="42" t="s">
        <v>27</v>
      </c>
      <c r="D44" s="48" t="s">
        <v>28</v>
      </c>
      <c r="E44" s="42" t="s">
        <v>206</v>
      </c>
      <c r="F44" s="42" t="s">
        <v>207</v>
      </c>
      <c r="G44" s="42" t="s">
        <v>39</v>
      </c>
      <c r="H44" s="42" t="s">
        <v>4716</v>
      </c>
      <c r="I44" s="48" t="s">
        <v>4717</v>
      </c>
      <c r="J44" s="42" t="s">
        <v>946</v>
      </c>
      <c r="K44" s="42" t="s">
        <v>43</v>
      </c>
      <c r="L44" s="42">
        <v>26</v>
      </c>
      <c r="M44" s="42">
        <v>5</v>
      </c>
      <c r="N44" s="42">
        <v>2018</v>
      </c>
      <c r="O44" s="43">
        <f t="shared" si="0"/>
        <v>43246</v>
      </c>
      <c r="P44" s="42" t="s">
        <v>222</v>
      </c>
      <c r="Q44" s="48" t="s">
        <v>1228</v>
      </c>
      <c r="R44" s="42">
        <f>VLOOKUP(P44,Registration!O:P,2,FALSE)</f>
        <v>15</v>
      </c>
    </row>
    <row r="45" spans="1:18" ht="23.1" customHeight="1">
      <c r="A45" s="42" t="s">
        <v>35</v>
      </c>
      <c r="B45" s="42" t="s">
        <v>26</v>
      </c>
      <c r="C45" s="42" t="s">
        <v>27</v>
      </c>
      <c r="D45" s="48" t="s">
        <v>28</v>
      </c>
      <c r="E45" s="42" t="s">
        <v>206</v>
      </c>
      <c r="F45" s="42" t="s">
        <v>207</v>
      </c>
      <c r="G45" s="42" t="s">
        <v>39</v>
      </c>
      <c r="H45" s="42" t="s">
        <v>4716</v>
      </c>
      <c r="I45" s="48" t="s">
        <v>4717</v>
      </c>
      <c r="J45" s="42" t="s">
        <v>223</v>
      </c>
      <c r="K45" s="42" t="s">
        <v>43</v>
      </c>
      <c r="L45" s="42">
        <v>26</v>
      </c>
      <c r="M45" s="42">
        <v>5</v>
      </c>
      <c r="N45" s="42">
        <v>2018</v>
      </c>
      <c r="O45" s="43">
        <f t="shared" si="0"/>
        <v>43246</v>
      </c>
      <c r="P45" s="42" t="s">
        <v>224</v>
      </c>
      <c r="Q45" s="48" t="s">
        <v>1228</v>
      </c>
      <c r="R45" s="42">
        <f>VLOOKUP(P45,Registration!O:P,2,FALSE)</f>
        <v>18</v>
      </c>
    </row>
    <row r="46" spans="1:18" ht="23.1" customHeight="1">
      <c r="A46" s="42" t="s">
        <v>35</v>
      </c>
      <c r="B46" s="42" t="s">
        <v>26</v>
      </c>
      <c r="C46" s="42" t="s">
        <v>27</v>
      </c>
      <c r="D46" s="48" t="s">
        <v>28</v>
      </c>
      <c r="E46" s="42" t="s">
        <v>206</v>
      </c>
      <c r="F46" s="42" t="s">
        <v>207</v>
      </c>
      <c r="G46" s="42" t="s">
        <v>39</v>
      </c>
      <c r="H46" s="42" t="s">
        <v>4716</v>
      </c>
      <c r="I46" s="48" t="s">
        <v>4717</v>
      </c>
      <c r="J46" s="42" t="s">
        <v>225</v>
      </c>
      <c r="K46" s="42" t="s">
        <v>43</v>
      </c>
      <c r="L46" s="42">
        <v>26</v>
      </c>
      <c r="M46" s="42">
        <v>5</v>
      </c>
      <c r="N46" s="42">
        <v>2018</v>
      </c>
      <c r="O46" s="43">
        <f t="shared" si="0"/>
        <v>43246</v>
      </c>
      <c r="P46" s="42" t="s">
        <v>226</v>
      </c>
      <c r="Q46" s="48" t="s">
        <v>1228</v>
      </c>
      <c r="R46" s="42">
        <f>VLOOKUP(P46,Registration!O:P,2,FALSE)</f>
        <v>18</v>
      </c>
    </row>
    <row r="47" spans="1:18" ht="23.1" customHeight="1">
      <c r="A47" s="42" t="s">
        <v>35</v>
      </c>
      <c r="B47" s="42" t="s">
        <v>26</v>
      </c>
      <c r="C47" s="42" t="s">
        <v>27</v>
      </c>
      <c r="D47" s="48" t="s">
        <v>28</v>
      </c>
      <c r="E47" s="42" t="s">
        <v>206</v>
      </c>
      <c r="F47" s="42" t="s">
        <v>207</v>
      </c>
      <c r="G47" s="42" t="s">
        <v>39</v>
      </c>
      <c r="H47" s="42" t="s">
        <v>4716</v>
      </c>
      <c r="I47" s="48" t="s">
        <v>4717</v>
      </c>
      <c r="J47" s="42" t="s">
        <v>227</v>
      </c>
      <c r="K47" s="42" t="s">
        <v>43</v>
      </c>
      <c r="L47" s="42">
        <v>26</v>
      </c>
      <c r="M47" s="42">
        <v>5</v>
      </c>
      <c r="N47" s="42">
        <v>2018</v>
      </c>
      <c r="O47" s="43">
        <f t="shared" si="0"/>
        <v>43246</v>
      </c>
      <c r="P47" s="42" t="s">
        <v>228</v>
      </c>
      <c r="Q47" s="48" t="s">
        <v>1228</v>
      </c>
      <c r="R47" s="42">
        <f>VLOOKUP(P47,Registration!O:P,2,FALSE)</f>
        <v>18</v>
      </c>
    </row>
    <row r="48" spans="1:18" ht="23.1" customHeight="1">
      <c r="A48" s="42" t="s">
        <v>35</v>
      </c>
      <c r="B48" s="42" t="s">
        <v>26</v>
      </c>
      <c r="C48" s="42" t="s">
        <v>27</v>
      </c>
      <c r="D48" s="48" t="s">
        <v>28</v>
      </c>
      <c r="E48" s="42" t="s">
        <v>206</v>
      </c>
      <c r="F48" s="42" t="s">
        <v>207</v>
      </c>
      <c r="G48" s="42" t="s">
        <v>39</v>
      </c>
      <c r="H48" s="42" t="s">
        <v>4716</v>
      </c>
      <c r="I48" s="48" t="s">
        <v>4717</v>
      </c>
      <c r="J48" s="42" t="s">
        <v>947</v>
      </c>
      <c r="K48" s="42" t="s">
        <v>43</v>
      </c>
      <c r="L48" s="42">
        <v>26</v>
      </c>
      <c r="M48" s="42">
        <v>5</v>
      </c>
      <c r="N48" s="42">
        <v>2018</v>
      </c>
      <c r="O48" s="43">
        <f t="shared" si="0"/>
        <v>43246</v>
      </c>
      <c r="P48" s="42" t="s">
        <v>231</v>
      </c>
      <c r="Q48" s="48" t="s">
        <v>1228</v>
      </c>
      <c r="R48" s="42">
        <f>VLOOKUP(P48,Registration!O:P,2,FALSE)</f>
        <v>17</v>
      </c>
    </row>
    <row r="49" spans="1:18" ht="23.1" customHeight="1">
      <c r="A49" s="42" t="s">
        <v>35</v>
      </c>
      <c r="B49" s="42" t="s">
        <v>26</v>
      </c>
      <c r="C49" s="42" t="s">
        <v>27</v>
      </c>
      <c r="D49" s="48" t="s">
        <v>28</v>
      </c>
      <c r="E49" s="42" t="s">
        <v>206</v>
      </c>
      <c r="F49" s="42" t="s">
        <v>207</v>
      </c>
      <c r="G49" s="42" t="s">
        <v>39</v>
      </c>
      <c r="H49" s="42" t="s">
        <v>4716</v>
      </c>
      <c r="I49" s="48" t="s">
        <v>4717</v>
      </c>
      <c r="J49" s="42" t="s">
        <v>232</v>
      </c>
      <c r="K49" s="42" t="s">
        <v>43</v>
      </c>
      <c r="L49" s="42">
        <v>26</v>
      </c>
      <c r="M49" s="42">
        <v>5</v>
      </c>
      <c r="N49" s="42">
        <v>2018</v>
      </c>
      <c r="O49" s="43">
        <f t="shared" si="0"/>
        <v>43246</v>
      </c>
      <c r="P49" s="42" t="s">
        <v>233</v>
      </c>
      <c r="Q49" s="48" t="s">
        <v>1228</v>
      </c>
      <c r="R49" s="42">
        <f>VLOOKUP(P49,Registration!O:P,2,FALSE)</f>
        <v>16</v>
      </c>
    </row>
    <row r="50" spans="1:18" ht="23.1" customHeight="1">
      <c r="A50" s="42" t="s">
        <v>35</v>
      </c>
      <c r="B50" s="42" t="s">
        <v>26</v>
      </c>
      <c r="C50" s="42" t="s">
        <v>27</v>
      </c>
      <c r="D50" s="48" t="s">
        <v>28</v>
      </c>
      <c r="E50" s="42" t="s">
        <v>206</v>
      </c>
      <c r="F50" s="42" t="s">
        <v>207</v>
      </c>
      <c r="G50" s="42" t="s">
        <v>39</v>
      </c>
      <c r="H50" s="42" t="s">
        <v>4716</v>
      </c>
      <c r="I50" s="48" t="s">
        <v>4717</v>
      </c>
      <c r="J50" s="42" t="s">
        <v>234</v>
      </c>
      <c r="K50" s="42" t="s">
        <v>43</v>
      </c>
      <c r="L50" s="42">
        <v>26</v>
      </c>
      <c r="M50" s="42">
        <v>5</v>
      </c>
      <c r="N50" s="42">
        <v>2018</v>
      </c>
      <c r="O50" s="43">
        <f t="shared" si="0"/>
        <v>43246</v>
      </c>
      <c r="P50" s="42" t="s">
        <v>235</v>
      </c>
      <c r="Q50" s="48" t="s">
        <v>1228</v>
      </c>
      <c r="R50" s="42">
        <f>VLOOKUP(P50,Registration!O:P,2,FALSE)</f>
        <v>17</v>
      </c>
    </row>
    <row r="51" spans="1:18" ht="23.1" customHeight="1">
      <c r="A51" s="42" t="s">
        <v>35</v>
      </c>
      <c r="B51" s="42" t="s">
        <v>26</v>
      </c>
      <c r="C51" s="42" t="s">
        <v>27</v>
      </c>
      <c r="D51" s="48" t="s">
        <v>28</v>
      </c>
      <c r="E51" s="42" t="s">
        <v>206</v>
      </c>
      <c r="F51" s="42" t="s">
        <v>207</v>
      </c>
      <c r="G51" s="42" t="s">
        <v>39</v>
      </c>
      <c r="H51" s="42" t="s">
        <v>4716</v>
      </c>
      <c r="I51" s="48" t="s">
        <v>4717</v>
      </c>
      <c r="J51" s="42" t="s">
        <v>948</v>
      </c>
      <c r="K51" s="42" t="s">
        <v>43</v>
      </c>
      <c r="L51" s="42">
        <v>26</v>
      </c>
      <c r="M51" s="42">
        <v>5</v>
      </c>
      <c r="N51" s="42">
        <v>2018</v>
      </c>
      <c r="O51" s="43">
        <f t="shared" si="0"/>
        <v>43246</v>
      </c>
      <c r="P51" s="42" t="s">
        <v>237</v>
      </c>
      <c r="Q51" s="48" t="s">
        <v>1228</v>
      </c>
      <c r="R51" s="42">
        <f>VLOOKUP(P51,Registration!O:P,2,FALSE)</f>
        <v>15</v>
      </c>
    </row>
    <row r="52" spans="1:18" ht="23.1" customHeight="1">
      <c r="A52" s="42" t="s">
        <v>35</v>
      </c>
      <c r="B52" s="42" t="s">
        <v>26</v>
      </c>
      <c r="C52" s="42" t="s">
        <v>27</v>
      </c>
      <c r="D52" s="48" t="s">
        <v>28</v>
      </c>
      <c r="E52" s="42" t="s">
        <v>206</v>
      </c>
      <c r="F52" s="42" t="s">
        <v>207</v>
      </c>
      <c r="G52" s="42" t="s">
        <v>39</v>
      </c>
      <c r="H52" s="42" t="s">
        <v>4716</v>
      </c>
      <c r="I52" s="48" t="s">
        <v>4717</v>
      </c>
      <c r="J52" s="42" t="s">
        <v>238</v>
      </c>
      <c r="K52" s="42" t="s">
        <v>43</v>
      </c>
      <c r="L52" s="42">
        <v>26</v>
      </c>
      <c r="M52" s="42">
        <v>5</v>
      </c>
      <c r="N52" s="42">
        <v>2018</v>
      </c>
      <c r="O52" s="43">
        <f t="shared" si="0"/>
        <v>43246</v>
      </c>
      <c r="P52" s="42" t="s">
        <v>233</v>
      </c>
      <c r="Q52" s="48" t="s">
        <v>1228</v>
      </c>
      <c r="R52" s="42">
        <f>VLOOKUP(P52,Registration!O:P,2,FALSE)</f>
        <v>16</v>
      </c>
    </row>
    <row r="53" spans="1:18" ht="23.1" customHeight="1">
      <c r="A53" s="42" t="s">
        <v>35</v>
      </c>
      <c r="B53" s="42" t="s">
        <v>26</v>
      </c>
      <c r="C53" s="42" t="s">
        <v>27</v>
      </c>
      <c r="D53" s="48" t="s">
        <v>28</v>
      </c>
      <c r="E53" s="42" t="s">
        <v>206</v>
      </c>
      <c r="F53" s="42" t="s">
        <v>207</v>
      </c>
      <c r="G53" s="42" t="s">
        <v>39</v>
      </c>
      <c r="H53" s="42" t="s">
        <v>4716</v>
      </c>
      <c r="I53" s="48" t="s">
        <v>4717</v>
      </c>
      <c r="J53" s="42" t="s">
        <v>949</v>
      </c>
      <c r="K53" s="42" t="s">
        <v>43</v>
      </c>
      <c r="L53" s="42">
        <v>26</v>
      </c>
      <c r="M53" s="42">
        <v>5</v>
      </c>
      <c r="N53" s="42">
        <v>2018</v>
      </c>
      <c r="O53" s="43">
        <f t="shared" si="0"/>
        <v>43246</v>
      </c>
      <c r="P53" s="42" t="s">
        <v>240</v>
      </c>
      <c r="Q53" s="48" t="s">
        <v>1228</v>
      </c>
      <c r="R53" s="42">
        <f>VLOOKUP(P53,Registration!O:P,2,FALSE)</f>
        <v>18</v>
      </c>
    </row>
    <row r="54" spans="1:18" ht="23.1" customHeight="1">
      <c r="A54" s="42" t="s">
        <v>35</v>
      </c>
      <c r="B54" s="42" t="s">
        <v>26</v>
      </c>
      <c r="C54" s="42" t="s">
        <v>27</v>
      </c>
      <c r="D54" s="48" t="s">
        <v>28</v>
      </c>
      <c r="E54" s="42" t="s">
        <v>206</v>
      </c>
      <c r="F54" s="42" t="s">
        <v>207</v>
      </c>
      <c r="G54" s="42" t="s">
        <v>39</v>
      </c>
      <c r="H54" s="42" t="s">
        <v>4716</v>
      </c>
      <c r="I54" s="48" t="s">
        <v>4717</v>
      </c>
      <c r="J54" s="42" t="s">
        <v>950</v>
      </c>
      <c r="K54" s="42" t="s">
        <v>43</v>
      </c>
      <c r="L54" s="42">
        <v>26</v>
      </c>
      <c r="M54" s="42">
        <v>5</v>
      </c>
      <c r="N54" s="42">
        <v>2018</v>
      </c>
      <c r="O54" s="43">
        <f t="shared" si="0"/>
        <v>43246</v>
      </c>
      <c r="P54" s="42" t="s">
        <v>242</v>
      </c>
      <c r="Q54" s="48" t="s">
        <v>1228</v>
      </c>
      <c r="R54" s="42">
        <f>VLOOKUP(P54,Registration!O:P,2,FALSE)</f>
        <v>17</v>
      </c>
    </row>
    <row r="55" spans="1:18" ht="23.1" customHeight="1">
      <c r="A55" s="42" t="s">
        <v>35</v>
      </c>
      <c r="B55" s="42" t="s">
        <v>26</v>
      </c>
      <c r="C55" s="42" t="s">
        <v>27</v>
      </c>
      <c r="D55" s="48" t="s">
        <v>28</v>
      </c>
      <c r="E55" s="42" t="s">
        <v>206</v>
      </c>
      <c r="F55" s="42" t="s">
        <v>207</v>
      </c>
      <c r="G55" s="42" t="s">
        <v>39</v>
      </c>
      <c r="H55" s="42" t="s">
        <v>4716</v>
      </c>
      <c r="I55" s="48" t="s">
        <v>4717</v>
      </c>
      <c r="J55" s="42" t="s">
        <v>951</v>
      </c>
      <c r="K55" s="42" t="s">
        <v>43</v>
      </c>
      <c r="L55" s="42">
        <v>26</v>
      </c>
      <c r="M55" s="42">
        <v>5</v>
      </c>
      <c r="N55" s="42">
        <v>2018</v>
      </c>
      <c r="O55" s="43">
        <f t="shared" si="0"/>
        <v>43246</v>
      </c>
      <c r="P55" s="42" t="s">
        <v>245</v>
      </c>
      <c r="Q55" s="48" t="s">
        <v>1228</v>
      </c>
      <c r="R55" s="42">
        <f>VLOOKUP(P55,Registration!O:P,2,FALSE)</f>
        <v>17</v>
      </c>
    </row>
    <row r="56" spans="1:18" ht="23.1" customHeight="1">
      <c r="A56" s="42" t="s">
        <v>35</v>
      </c>
      <c r="B56" s="42" t="s">
        <v>26</v>
      </c>
      <c r="C56" s="42" t="s">
        <v>27</v>
      </c>
      <c r="D56" s="48" t="s">
        <v>28</v>
      </c>
      <c r="E56" s="42" t="s">
        <v>206</v>
      </c>
      <c r="F56" s="42" t="s">
        <v>207</v>
      </c>
      <c r="G56" s="42" t="s">
        <v>39</v>
      </c>
      <c r="H56" s="42" t="s">
        <v>4716</v>
      </c>
      <c r="I56" s="48" t="s">
        <v>4717</v>
      </c>
      <c r="J56" s="42" t="s">
        <v>952</v>
      </c>
      <c r="K56" s="42" t="s">
        <v>43</v>
      </c>
      <c r="L56" s="42">
        <v>26</v>
      </c>
      <c r="M56" s="42">
        <v>5</v>
      </c>
      <c r="N56" s="42">
        <v>2018</v>
      </c>
      <c r="O56" s="43">
        <f t="shared" si="0"/>
        <v>43246</v>
      </c>
      <c r="P56" s="42" t="s">
        <v>247</v>
      </c>
      <c r="Q56" s="48" t="s">
        <v>1228</v>
      </c>
      <c r="R56" s="42">
        <f>VLOOKUP(P56,Registration!O:P,2,FALSE)</f>
        <v>17</v>
      </c>
    </row>
    <row r="57" spans="1:18" ht="23.1" customHeight="1">
      <c r="A57" s="42" t="s">
        <v>35</v>
      </c>
      <c r="B57" s="42" t="s">
        <v>26</v>
      </c>
      <c r="C57" s="42" t="s">
        <v>27</v>
      </c>
      <c r="D57" s="48" t="s">
        <v>28</v>
      </c>
      <c r="E57" s="42" t="s">
        <v>206</v>
      </c>
      <c r="F57" s="42" t="s">
        <v>207</v>
      </c>
      <c r="G57" s="42" t="s">
        <v>39</v>
      </c>
      <c r="H57" s="42" t="s">
        <v>4716</v>
      </c>
      <c r="I57" s="48" t="s">
        <v>4717</v>
      </c>
      <c r="J57" s="42" t="s">
        <v>248</v>
      </c>
      <c r="K57" s="42" t="s">
        <v>43</v>
      </c>
      <c r="L57" s="42">
        <v>26</v>
      </c>
      <c r="M57" s="42">
        <v>5</v>
      </c>
      <c r="N57" s="42">
        <v>2018</v>
      </c>
      <c r="O57" s="43">
        <f t="shared" si="0"/>
        <v>43246</v>
      </c>
      <c r="P57" s="42" t="s">
        <v>249</v>
      </c>
      <c r="Q57" s="48" t="s">
        <v>1228</v>
      </c>
      <c r="R57" s="42">
        <f>VLOOKUP(P57,Registration!O:P,2,FALSE)</f>
        <v>17</v>
      </c>
    </row>
    <row r="58" spans="1:18" ht="23.1" customHeight="1">
      <c r="A58" s="42" t="s">
        <v>35</v>
      </c>
      <c r="B58" s="42" t="s">
        <v>26</v>
      </c>
      <c r="C58" s="42" t="s">
        <v>27</v>
      </c>
      <c r="D58" s="48" t="s">
        <v>28</v>
      </c>
      <c r="E58" s="42" t="s">
        <v>206</v>
      </c>
      <c r="F58" s="42" t="s">
        <v>207</v>
      </c>
      <c r="G58" s="42" t="s">
        <v>39</v>
      </c>
      <c r="H58" s="42" t="s">
        <v>4716</v>
      </c>
      <c r="I58" s="48" t="s">
        <v>4717</v>
      </c>
      <c r="J58" s="42" t="s">
        <v>250</v>
      </c>
      <c r="K58" s="42" t="s">
        <v>43</v>
      </c>
      <c r="L58" s="42">
        <v>26</v>
      </c>
      <c r="M58" s="42">
        <v>5</v>
      </c>
      <c r="N58" s="42">
        <v>2018</v>
      </c>
      <c r="O58" s="43">
        <f t="shared" si="0"/>
        <v>43246</v>
      </c>
      <c r="P58" s="42" t="s">
        <v>251</v>
      </c>
      <c r="Q58" s="48" t="s">
        <v>1228</v>
      </c>
      <c r="R58" s="42">
        <f>VLOOKUP(P58,Registration!O:P,2,FALSE)</f>
        <v>15</v>
      </c>
    </row>
    <row r="59" spans="1:18" ht="23.1" customHeight="1">
      <c r="A59" s="42" t="s">
        <v>35</v>
      </c>
      <c r="B59" s="42" t="s">
        <v>26</v>
      </c>
      <c r="C59" s="42" t="s">
        <v>27</v>
      </c>
      <c r="D59" s="48" t="s">
        <v>28</v>
      </c>
      <c r="E59" s="42" t="s">
        <v>206</v>
      </c>
      <c r="F59" s="42" t="s">
        <v>207</v>
      </c>
      <c r="G59" s="42" t="s">
        <v>39</v>
      </c>
      <c r="H59" s="42" t="s">
        <v>4716</v>
      </c>
      <c r="I59" s="48" t="s">
        <v>4717</v>
      </c>
      <c r="J59" s="42" t="s">
        <v>953</v>
      </c>
      <c r="K59" s="42" t="s">
        <v>43</v>
      </c>
      <c r="L59" s="42">
        <v>26</v>
      </c>
      <c r="M59" s="42">
        <v>5</v>
      </c>
      <c r="N59" s="42">
        <v>2018</v>
      </c>
      <c r="O59" s="43">
        <f t="shared" si="0"/>
        <v>43246</v>
      </c>
      <c r="P59" s="42" t="s">
        <v>254</v>
      </c>
      <c r="Q59" s="48" t="s">
        <v>1228</v>
      </c>
      <c r="R59" s="42">
        <f>VLOOKUP(P59,Registration!O:P,2,FALSE)</f>
        <v>15</v>
      </c>
    </row>
    <row r="60" spans="1:18" ht="23.1" customHeight="1">
      <c r="A60" s="42" t="s">
        <v>35</v>
      </c>
      <c r="B60" s="42" t="s">
        <v>26</v>
      </c>
      <c r="C60" s="42" t="s">
        <v>27</v>
      </c>
      <c r="D60" s="48" t="s">
        <v>28</v>
      </c>
      <c r="E60" s="42" t="s">
        <v>206</v>
      </c>
      <c r="F60" s="42" t="s">
        <v>207</v>
      </c>
      <c r="G60" s="42" t="s">
        <v>39</v>
      </c>
      <c r="H60" s="42" t="s">
        <v>4716</v>
      </c>
      <c r="I60" s="48" t="s">
        <v>4717</v>
      </c>
      <c r="J60" s="42" t="s">
        <v>954</v>
      </c>
      <c r="K60" s="42" t="s">
        <v>43</v>
      </c>
      <c r="L60" s="42">
        <v>26</v>
      </c>
      <c r="M60" s="42">
        <v>5</v>
      </c>
      <c r="N60" s="42">
        <v>2018</v>
      </c>
      <c r="O60" s="43">
        <f t="shared" si="0"/>
        <v>43246</v>
      </c>
      <c r="P60" s="42" t="s">
        <v>257</v>
      </c>
      <c r="Q60" s="48" t="s">
        <v>1228</v>
      </c>
      <c r="R60" s="42">
        <f>VLOOKUP(P60,Registration!O:P,2,FALSE)</f>
        <v>18</v>
      </c>
    </row>
    <row r="61" spans="1:18" ht="23.1" customHeight="1">
      <c r="A61" s="42" t="s">
        <v>35</v>
      </c>
      <c r="B61" s="42" t="s">
        <v>26</v>
      </c>
      <c r="C61" s="42" t="s">
        <v>27</v>
      </c>
      <c r="D61" s="48" t="s">
        <v>28</v>
      </c>
      <c r="E61" s="42" t="s">
        <v>206</v>
      </c>
      <c r="F61" s="42" t="s">
        <v>207</v>
      </c>
      <c r="G61" s="42" t="s">
        <v>39</v>
      </c>
      <c r="H61" s="42" t="s">
        <v>4716</v>
      </c>
      <c r="I61" s="48" t="s">
        <v>4717</v>
      </c>
      <c r="J61" s="42" t="s">
        <v>955</v>
      </c>
      <c r="K61" s="42" t="s">
        <v>43</v>
      </c>
      <c r="L61" s="42">
        <v>26</v>
      </c>
      <c r="M61" s="42">
        <v>5</v>
      </c>
      <c r="N61" s="42">
        <v>2018</v>
      </c>
      <c r="O61" s="43">
        <f t="shared" si="0"/>
        <v>43246</v>
      </c>
      <c r="P61" s="42" t="s">
        <v>259</v>
      </c>
      <c r="Q61" s="48" t="s">
        <v>1228</v>
      </c>
      <c r="R61" s="42">
        <f>VLOOKUP(P61,Registration!O:P,2,FALSE)</f>
        <v>17</v>
      </c>
    </row>
    <row r="62" spans="1:18" ht="23.1" customHeight="1">
      <c r="A62" s="42" t="s">
        <v>35</v>
      </c>
      <c r="B62" s="42" t="s">
        <v>26</v>
      </c>
      <c r="C62" s="42" t="s">
        <v>27</v>
      </c>
      <c r="D62" s="48" t="s">
        <v>28</v>
      </c>
      <c r="E62" s="42" t="s">
        <v>206</v>
      </c>
      <c r="F62" s="42" t="s">
        <v>207</v>
      </c>
      <c r="G62" s="42" t="s">
        <v>39</v>
      </c>
      <c r="H62" s="42" t="s">
        <v>4716</v>
      </c>
      <c r="I62" s="48" t="s">
        <v>4717</v>
      </c>
      <c r="J62" s="42" t="s">
        <v>260</v>
      </c>
      <c r="K62" s="42" t="s">
        <v>43</v>
      </c>
      <c r="L62" s="42">
        <v>26</v>
      </c>
      <c r="M62" s="42">
        <v>5</v>
      </c>
      <c r="N62" s="42">
        <v>2018</v>
      </c>
      <c r="O62" s="43">
        <f t="shared" si="0"/>
        <v>43246</v>
      </c>
      <c r="P62" s="42" t="s">
        <v>261</v>
      </c>
      <c r="Q62" s="48" t="s">
        <v>1228</v>
      </c>
      <c r="R62" s="42">
        <f>VLOOKUP(P62,Registration!O:P,2,FALSE)</f>
        <v>15</v>
      </c>
    </row>
    <row r="63" spans="1:18" ht="23.1" customHeight="1">
      <c r="A63" s="42" t="s">
        <v>35</v>
      </c>
      <c r="B63" s="42" t="s">
        <v>26</v>
      </c>
      <c r="C63" s="42" t="s">
        <v>27</v>
      </c>
      <c r="D63" s="48" t="s">
        <v>28</v>
      </c>
      <c r="E63" s="42" t="s">
        <v>206</v>
      </c>
      <c r="F63" s="42" t="s">
        <v>207</v>
      </c>
      <c r="G63" s="42" t="s">
        <v>39</v>
      </c>
      <c r="H63" s="42" t="s">
        <v>4716</v>
      </c>
      <c r="I63" s="48" t="s">
        <v>4717</v>
      </c>
      <c r="J63" s="42" t="s">
        <v>956</v>
      </c>
      <c r="K63" s="42" t="s">
        <v>43</v>
      </c>
      <c r="L63" s="42">
        <v>26</v>
      </c>
      <c r="M63" s="42">
        <v>5</v>
      </c>
      <c r="N63" s="42">
        <v>2018</v>
      </c>
      <c r="O63" s="43">
        <f t="shared" si="0"/>
        <v>43246</v>
      </c>
      <c r="P63" s="42" t="s">
        <v>263</v>
      </c>
      <c r="Q63" s="48" t="s">
        <v>1228</v>
      </c>
      <c r="R63" s="42">
        <f>VLOOKUP(P63,Registration!O:P,2,FALSE)</f>
        <v>16</v>
      </c>
    </row>
    <row r="64" spans="1:18" ht="23.1" customHeight="1">
      <c r="A64" s="42" t="s">
        <v>35</v>
      </c>
      <c r="B64" s="42" t="s">
        <v>26</v>
      </c>
      <c r="C64" s="42" t="s">
        <v>27</v>
      </c>
      <c r="D64" s="48" t="s">
        <v>28</v>
      </c>
      <c r="E64" s="42" t="s">
        <v>206</v>
      </c>
      <c r="F64" s="42" t="s">
        <v>207</v>
      </c>
      <c r="G64" s="42" t="s">
        <v>39</v>
      </c>
      <c r="H64" s="42" t="s">
        <v>4716</v>
      </c>
      <c r="I64" s="48" t="s">
        <v>4717</v>
      </c>
      <c r="J64" s="42" t="s">
        <v>264</v>
      </c>
      <c r="K64" s="42" t="s">
        <v>43</v>
      </c>
      <c r="L64" s="42">
        <v>26</v>
      </c>
      <c r="M64" s="42">
        <v>5</v>
      </c>
      <c r="N64" s="42">
        <v>2018</v>
      </c>
      <c r="O64" s="43">
        <f t="shared" si="0"/>
        <v>43246</v>
      </c>
      <c r="P64" s="42" t="s">
        <v>265</v>
      </c>
      <c r="Q64" s="48" t="s">
        <v>1228</v>
      </c>
      <c r="R64" s="42">
        <f>VLOOKUP(P64,Registration!O:P,2,FALSE)</f>
        <v>15</v>
      </c>
    </row>
    <row r="65" spans="1:18" ht="23.1" customHeight="1">
      <c r="A65" s="42" t="s">
        <v>35</v>
      </c>
      <c r="B65" s="42" t="s">
        <v>26</v>
      </c>
      <c r="C65" s="42" t="s">
        <v>27</v>
      </c>
      <c r="D65" s="48" t="s">
        <v>28</v>
      </c>
      <c r="E65" s="42" t="s">
        <v>206</v>
      </c>
      <c r="F65" s="42" t="s">
        <v>207</v>
      </c>
      <c r="G65" s="42" t="s">
        <v>39</v>
      </c>
      <c r="H65" s="42" t="s">
        <v>4716</v>
      </c>
      <c r="I65" s="48" t="s">
        <v>4717</v>
      </c>
      <c r="J65" s="42" t="s">
        <v>957</v>
      </c>
      <c r="K65" s="42" t="s">
        <v>43</v>
      </c>
      <c r="L65" s="42">
        <v>26</v>
      </c>
      <c r="M65" s="42">
        <v>5</v>
      </c>
      <c r="N65" s="42">
        <v>2018</v>
      </c>
      <c r="O65" s="43">
        <f t="shared" si="0"/>
        <v>43246</v>
      </c>
      <c r="P65" s="42" t="s">
        <v>267</v>
      </c>
      <c r="Q65" s="48" t="s">
        <v>1228</v>
      </c>
      <c r="R65" s="42">
        <f>VLOOKUP(P65,Registration!O:P,2,FALSE)</f>
        <v>15</v>
      </c>
    </row>
    <row r="66" spans="1:18" ht="23.1" customHeight="1">
      <c r="A66" s="42" t="s">
        <v>35</v>
      </c>
      <c r="B66" s="42" t="s">
        <v>26</v>
      </c>
      <c r="C66" s="42" t="s">
        <v>27</v>
      </c>
      <c r="D66" s="48" t="s">
        <v>28</v>
      </c>
      <c r="E66" s="42" t="s">
        <v>206</v>
      </c>
      <c r="F66" s="42" t="s">
        <v>207</v>
      </c>
      <c r="G66" s="42" t="s">
        <v>39</v>
      </c>
      <c r="H66" s="42" t="s">
        <v>4716</v>
      </c>
      <c r="I66" s="48" t="s">
        <v>4717</v>
      </c>
      <c r="J66" s="42" t="s">
        <v>268</v>
      </c>
      <c r="K66" s="42" t="s">
        <v>43</v>
      </c>
      <c r="L66" s="42">
        <v>26</v>
      </c>
      <c r="M66" s="42">
        <v>5</v>
      </c>
      <c r="N66" s="42">
        <v>2018</v>
      </c>
      <c r="O66" s="43">
        <f t="shared" si="0"/>
        <v>43246</v>
      </c>
      <c r="P66" s="42" t="s">
        <v>269</v>
      </c>
      <c r="Q66" s="48" t="s">
        <v>1228</v>
      </c>
      <c r="R66" s="42">
        <f>VLOOKUP(P66,Registration!O:P,2,FALSE)</f>
        <v>15</v>
      </c>
    </row>
    <row r="67" spans="1:18" ht="23.1" customHeight="1">
      <c r="A67" s="42" t="s">
        <v>35</v>
      </c>
      <c r="B67" s="42" t="s">
        <v>26</v>
      </c>
      <c r="C67" s="42" t="s">
        <v>27</v>
      </c>
      <c r="D67" s="48" t="s">
        <v>28</v>
      </c>
      <c r="E67" s="42" t="s">
        <v>206</v>
      </c>
      <c r="F67" s="42" t="s">
        <v>207</v>
      </c>
      <c r="G67" s="42" t="s">
        <v>39</v>
      </c>
      <c r="H67" s="42" t="s">
        <v>4716</v>
      </c>
      <c r="I67" s="48" t="s">
        <v>4717</v>
      </c>
      <c r="J67" s="42" t="s">
        <v>270</v>
      </c>
      <c r="K67" s="42" t="s">
        <v>43</v>
      </c>
      <c r="L67" s="42">
        <v>26</v>
      </c>
      <c r="M67" s="42">
        <v>5</v>
      </c>
      <c r="N67" s="42">
        <v>2018</v>
      </c>
      <c r="O67" s="43">
        <f t="shared" si="0"/>
        <v>43246</v>
      </c>
      <c r="P67" s="42" t="s">
        <v>271</v>
      </c>
      <c r="Q67" s="48" t="s">
        <v>1228</v>
      </c>
      <c r="R67" s="42">
        <f>VLOOKUP(P67,Registration!O:P,2,FALSE)</f>
        <v>15</v>
      </c>
    </row>
    <row r="68" spans="1:18" ht="23.1" customHeight="1">
      <c r="A68" s="42" t="s">
        <v>35</v>
      </c>
      <c r="B68" s="42" t="s">
        <v>26</v>
      </c>
      <c r="C68" s="42" t="s">
        <v>27</v>
      </c>
      <c r="D68" s="48" t="s">
        <v>28</v>
      </c>
      <c r="E68" s="42" t="s">
        <v>206</v>
      </c>
      <c r="F68" s="42" t="s">
        <v>207</v>
      </c>
      <c r="G68" s="42" t="s">
        <v>39</v>
      </c>
      <c r="H68" s="42" t="s">
        <v>4716</v>
      </c>
      <c r="I68" s="48" t="s">
        <v>4717</v>
      </c>
      <c r="J68" s="42" t="s">
        <v>272</v>
      </c>
      <c r="K68" s="42" t="s">
        <v>43</v>
      </c>
      <c r="L68" s="42">
        <v>26</v>
      </c>
      <c r="M68" s="42">
        <v>5</v>
      </c>
      <c r="N68" s="42">
        <v>2018</v>
      </c>
      <c r="O68" s="43">
        <f t="shared" ref="O68:O125" si="1">DATE(N68, M68, L68)</f>
        <v>43246</v>
      </c>
      <c r="P68" s="42" t="s">
        <v>273</v>
      </c>
      <c r="Q68" s="48" t="s">
        <v>1228</v>
      </c>
      <c r="R68" s="42">
        <f>VLOOKUP(P68,Registration!O:P,2,FALSE)</f>
        <v>15</v>
      </c>
    </row>
    <row r="69" spans="1:18" ht="23.1" customHeight="1">
      <c r="A69" s="42" t="s">
        <v>35</v>
      </c>
      <c r="B69" s="42" t="s">
        <v>26</v>
      </c>
      <c r="C69" s="42" t="s">
        <v>27</v>
      </c>
      <c r="D69" s="48" t="s">
        <v>28</v>
      </c>
      <c r="E69" s="42" t="s">
        <v>206</v>
      </c>
      <c r="F69" s="42" t="s">
        <v>207</v>
      </c>
      <c r="G69" s="42" t="s">
        <v>39</v>
      </c>
      <c r="H69" s="42" t="s">
        <v>4716</v>
      </c>
      <c r="I69" s="48" t="s">
        <v>4717</v>
      </c>
      <c r="J69" s="42" t="s">
        <v>958</v>
      </c>
      <c r="K69" s="42" t="s">
        <v>43</v>
      </c>
      <c r="L69" s="42">
        <v>26</v>
      </c>
      <c r="M69" s="42">
        <v>5</v>
      </c>
      <c r="N69" s="42">
        <v>2018</v>
      </c>
      <c r="O69" s="43">
        <f t="shared" si="1"/>
        <v>43246</v>
      </c>
      <c r="P69" s="42" t="s">
        <v>275</v>
      </c>
      <c r="Q69" s="48" t="s">
        <v>1228</v>
      </c>
      <c r="R69" s="42">
        <f>VLOOKUP(P69,Registration!O:P,2,FALSE)</f>
        <v>15</v>
      </c>
    </row>
    <row r="70" spans="1:18" ht="23.1" customHeight="1">
      <c r="A70" s="42" t="s">
        <v>35</v>
      </c>
      <c r="B70" s="42" t="s">
        <v>26</v>
      </c>
      <c r="C70" s="42" t="s">
        <v>27</v>
      </c>
      <c r="D70" s="48" t="s">
        <v>28</v>
      </c>
      <c r="E70" s="42" t="s">
        <v>206</v>
      </c>
      <c r="F70" s="42" t="s">
        <v>207</v>
      </c>
      <c r="G70" s="42" t="s">
        <v>39</v>
      </c>
      <c r="H70" s="42" t="s">
        <v>4716</v>
      </c>
      <c r="I70" s="48" t="s">
        <v>4717</v>
      </c>
      <c r="J70" s="42" t="s">
        <v>959</v>
      </c>
      <c r="K70" s="42" t="s">
        <v>43</v>
      </c>
      <c r="L70" s="42">
        <v>26</v>
      </c>
      <c r="M70" s="42">
        <v>5</v>
      </c>
      <c r="N70" s="42">
        <v>2018</v>
      </c>
      <c r="O70" s="43">
        <f t="shared" si="1"/>
        <v>43246</v>
      </c>
      <c r="P70" s="42" t="s">
        <v>277</v>
      </c>
      <c r="Q70" s="48" t="s">
        <v>1228</v>
      </c>
      <c r="R70" s="42">
        <f>VLOOKUP(P70,Registration!O:P,2,FALSE)</f>
        <v>15</v>
      </c>
    </row>
    <row r="71" spans="1:18" ht="23.1" customHeight="1">
      <c r="A71" s="42" t="s">
        <v>35</v>
      </c>
      <c r="B71" s="42" t="s">
        <v>26</v>
      </c>
      <c r="C71" s="42" t="s">
        <v>27</v>
      </c>
      <c r="D71" s="48" t="s">
        <v>28</v>
      </c>
      <c r="E71" s="42" t="s">
        <v>206</v>
      </c>
      <c r="F71" s="42" t="s">
        <v>207</v>
      </c>
      <c r="G71" s="42" t="s">
        <v>39</v>
      </c>
      <c r="H71" s="42" t="s">
        <v>4716</v>
      </c>
      <c r="I71" s="48" t="s">
        <v>4717</v>
      </c>
      <c r="J71" s="42" t="s">
        <v>960</v>
      </c>
      <c r="K71" s="42" t="s">
        <v>43</v>
      </c>
      <c r="L71" s="42">
        <v>26</v>
      </c>
      <c r="M71" s="42">
        <v>5</v>
      </c>
      <c r="N71" s="42">
        <v>2018</v>
      </c>
      <c r="O71" s="43">
        <f t="shared" si="1"/>
        <v>43246</v>
      </c>
      <c r="P71" s="42" t="s">
        <v>279</v>
      </c>
      <c r="Q71" s="48" t="s">
        <v>1228</v>
      </c>
      <c r="R71" s="42">
        <f>VLOOKUP(P71,Registration!O:P,2,FALSE)</f>
        <v>15</v>
      </c>
    </row>
    <row r="72" spans="1:18" ht="23.1" customHeight="1">
      <c r="A72" s="42" t="s">
        <v>35</v>
      </c>
      <c r="B72" s="42" t="s">
        <v>26</v>
      </c>
      <c r="C72" s="42" t="s">
        <v>27</v>
      </c>
      <c r="D72" s="48" t="s">
        <v>28</v>
      </c>
      <c r="E72" s="42" t="s">
        <v>206</v>
      </c>
      <c r="F72" s="42" t="s">
        <v>207</v>
      </c>
      <c r="G72" s="42" t="s">
        <v>39</v>
      </c>
      <c r="H72" s="42" t="s">
        <v>4716</v>
      </c>
      <c r="I72" s="48" t="s">
        <v>4717</v>
      </c>
      <c r="J72" s="42" t="s">
        <v>280</v>
      </c>
      <c r="K72" s="42" t="s">
        <v>43</v>
      </c>
      <c r="L72" s="42">
        <v>26</v>
      </c>
      <c r="M72" s="42">
        <v>5</v>
      </c>
      <c r="N72" s="42">
        <v>2018</v>
      </c>
      <c r="O72" s="43">
        <f t="shared" si="1"/>
        <v>43246</v>
      </c>
      <c r="P72" s="42" t="s">
        <v>281</v>
      </c>
      <c r="Q72" s="48" t="s">
        <v>1228</v>
      </c>
      <c r="R72" s="42">
        <f>VLOOKUP(P72,Registration!O:P,2,FALSE)</f>
        <v>15</v>
      </c>
    </row>
    <row r="73" spans="1:18" ht="23.1" customHeight="1">
      <c r="A73" s="42" t="s">
        <v>35</v>
      </c>
      <c r="B73" s="42" t="s">
        <v>26</v>
      </c>
      <c r="C73" s="42" t="s">
        <v>27</v>
      </c>
      <c r="D73" s="48" t="s">
        <v>28</v>
      </c>
      <c r="E73" s="42" t="s">
        <v>206</v>
      </c>
      <c r="F73" s="42" t="s">
        <v>207</v>
      </c>
      <c r="G73" s="42" t="s">
        <v>39</v>
      </c>
      <c r="H73" s="42" t="s">
        <v>4716</v>
      </c>
      <c r="I73" s="48" t="s">
        <v>4717</v>
      </c>
      <c r="J73" s="42" t="s">
        <v>282</v>
      </c>
      <c r="K73" s="42" t="s">
        <v>43</v>
      </c>
      <c r="L73" s="42">
        <v>26</v>
      </c>
      <c r="M73" s="42">
        <v>5</v>
      </c>
      <c r="N73" s="42">
        <v>2018</v>
      </c>
      <c r="O73" s="43">
        <f t="shared" si="1"/>
        <v>43246</v>
      </c>
      <c r="P73" s="42" t="s">
        <v>283</v>
      </c>
      <c r="Q73" s="48" t="s">
        <v>1228</v>
      </c>
      <c r="R73" s="42">
        <f>VLOOKUP(P73,Registration!O:P,2,FALSE)</f>
        <v>15</v>
      </c>
    </row>
    <row r="74" spans="1:18" ht="23.1" customHeight="1">
      <c r="A74" s="42" t="s">
        <v>35</v>
      </c>
      <c r="B74" s="42" t="s">
        <v>26</v>
      </c>
      <c r="C74" s="42" t="s">
        <v>27</v>
      </c>
      <c r="D74" s="48" t="s">
        <v>28</v>
      </c>
      <c r="E74" s="42" t="s">
        <v>206</v>
      </c>
      <c r="F74" s="42" t="s">
        <v>207</v>
      </c>
      <c r="G74" s="42" t="s">
        <v>39</v>
      </c>
      <c r="H74" s="42" t="s">
        <v>4716</v>
      </c>
      <c r="I74" s="48" t="s">
        <v>4717</v>
      </c>
      <c r="J74" s="42" t="s">
        <v>284</v>
      </c>
      <c r="K74" s="42" t="s">
        <v>43</v>
      </c>
      <c r="L74" s="42">
        <v>26</v>
      </c>
      <c r="M74" s="42">
        <v>5</v>
      </c>
      <c r="N74" s="42">
        <v>2018</v>
      </c>
      <c r="O74" s="43">
        <f t="shared" si="1"/>
        <v>43246</v>
      </c>
      <c r="P74" s="42" t="s">
        <v>285</v>
      </c>
      <c r="Q74" s="48" t="s">
        <v>1228</v>
      </c>
      <c r="R74" s="42">
        <f>VLOOKUP(P74,Registration!O:P,2,FALSE)</f>
        <v>17</v>
      </c>
    </row>
    <row r="75" spans="1:18" ht="23.1" customHeight="1">
      <c r="A75" s="42" t="s">
        <v>35</v>
      </c>
      <c r="B75" s="42" t="s">
        <v>26</v>
      </c>
      <c r="C75" s="42" t="s">
        <v>27</v>
      </c>
      <c r="D75" s="48" t="s">
        <v>28</v>
      </c>
      <c r="E75" s="42" t="s">
        <v>206</v>
      </c>
      <c r="F75" s="42" t="s">
        <v>207</v>
      </c>
      <c r="G75" s="42" t="s">
        <v>39</v>
      </c>
      <c r="H75" s="42" t="s">
        <v>4716</v>
      </c>
      <c r="I75" s="48" t="s">
        <v>4717</v>
      </c>
      <c r="J75" s="42" t="s">
        <v>287</v>
      </c>
      <c r="K75" s="42" t="s">
        <v>43</v>
      </c>
      <c r="L75" s="42">
        <v>26</v>
      </c>
      <c r="M75" s="42">
        <v>5</v>
      </c>
      <c r="N75" s="42">
        <v>2018</v>
      </c>
      <c r="O75" s="43">
        <f t="shared" si="1"/>
        <v>43246</v>
      </c>
      <c r="P75" s="42" t="s">
        <v>288</v>
      </c>
      <c r="Q75" s="48" t="s">
        <v>1228</v>
      </c>
      <c r="R75" s="42">
        <f>VLOOKUP(P75,Registration!O:P,2,FALSE)</f>
        <v>15</v>
      </c>
    </row>
    <row r="76" spans="1:18" ht="23.1" customHeight="1">
      <c r="A76" s="42" t="s">
        <v>35</v>
      </c>
      <c r="B76" s="42" t="s">
        <v>26</v>
      </c>
      <c r="C76" s="42" t="s">
        <v>27</v>
      </c>
      <c r="D76" s="48" t="s">
        <v>28</v>
      </c>
      <c r="E76" s="42" t="s">
        <v>206</v>
      </c>
      <c r="F76" s="42" t="s">
        <v>207</v>
      </c>
      <c r="G76" s="42" t="s">
        <v>39</v>
      </c>
      <c r="H76" s="42" t="s">
        <v>4716</v>
      </c>
      <c r="I76" s="48" t="s">
        <v>4717</v>
      </c>
      <c r="J76" s="42" t="s">
        <v>289</v>
      </c>
      <c r="K76" s="42" t="s">
        <v>43</v>
      </c>
      <c r="L76" s="42">
        <v>26</v>
      </c>
      <c r="M76" s="42">
        <v>5</v>
      </c>
      <c r="N76" s="42">
        <v>2018</v>
      </c>
      <c r="O76" s="43">
        <f t="shared" si="1"/>
        <v>43246</v>
      </c>
      <c r="P76" s="42" t="s">
        <v>290</v>
      </c>
      <c r="Q76" s="48" t="s">
        <v>1228</v>
      </c>
      <c r="R76" s="42">
        <f>VLOOKUP(P76,Registration!O:P,2,FALSE)</f>
        <v>18</v>
      </c>
    </row>
    <row r="77" spans="1:18" ht="23.1" customHeight="1">
      <c r="A77" s="42" t="s">
        <v>35</v>
      </c>
      <c r="B77" s="42" t="s">
        <v>26</v>
      </c>
      <c r="C77" s="42" t="s">
        <v>27</v>
      </c>
      <c r="D77" s="48" t="s">
        <v>28</v>
      </c>
      <c r="E77" s="42" t="s">
        <v>206</v>
      </c>
      <c r="F77" s="42" t="s">
        <v>207</v>
      </c>
      <c r="G77" s="42" t="s">
        <v>39</v>
      </c>
      <c r="H77" s="42" t="s">
        <v>4716</v>
      </c>
      <c r="I77" s="48" t="s">
        <v>4717</v>
      </c>
      <c r="J77" s="42" t="s">
        <v>291</v>
      </c>
      <c r="K77" s="42" t="s">
        <v>43</v>
      </c>
      <c r="L77" s="42">
        <v>26</v>
      </c>
      <c r="M77" s="42">
        <v>5</v>
      </c>
      <c r="N77" s="42">
        <v>2018</v>
      </c>
      <c r="O77" s="43">
        <f t="shared" si="1"/>
        <v>43246</v>
      </c>
      <c r="P77" s="42" t="s">
        <v>292</v>
      </c>
      <c r="Q77" s="48" t="s">
        <v>1228</v>
      </c>
      <c r="R77" s="42">
        <f>VLOOKUP(P77,Registration!O:P,2,FALSE)</f>
        <v>15</v>
      </c>
    </row>
    <row r="78" spans="1:18" ht="23.1" customHeight="1">
      <c r="A78" s="42" t="s">
        <v>35</v>
      </c>
      <c r="B78" s="42" t="s">
        <v>26</v>
      </c>
      <c r="C78" s="42" t="s">
        <v>27</v>
      </c>
      <c r="D78" s="48" t="s">
        <v>28</v>
      </c>
      <c r="E78" s="42" t="s">
        <v>206</v>
      </c>
      <c r="F78" s="42" t="s">
        <v>207</v>
      </c>
      <c r="G78" s="42" t="s">
        <v>39</v>
      </c>
      <c r="H78" s="42" t="s">
        <v>4716</v>
      </c>
      <c r="I78" s="48" t="s">
        <v>4717</v>
      </c>
      <c r="J78" s="42" t="s">
        <v>294</v>
      </c>
      <c r="K78" s="42" t="s">
        <v>43</v>
      </c>
      <c r="L78" s="42">
        <v>26</v>
      </c>
      <c r="M78" s="42">
        <v>5</v>
      </c>
      <c r="N78" s="42">
        <v>2018</v>
      </c>
      <c r="O78" s="43">
        <f t="shared" si="1"/>
        <v>43246</v>
      </c>
      <c r="P78" s="42" t="s">
        <v>295</v>
      </c>
      <c r="Q78" s="48" t="s">
        <v>1228</v>
      </c>
      <c r="R78" s="42">
        <f>VLOOKUP(P78,Registration!O:P,2,FALSE)</f>
        <v>15</v>
      </c>
    </row>
    <row r="79" spans="1:18" ht="23.1" customHeight="1">
      <c r="A79" s="42" t="s">
        <v>44</v>
      </c>
      <c r="B79" s="42" t="s">
        <v>26</v>
      </c>
      <c r="C79" s="42" t="s">
        <v>27</v>
      </c>
      <c r="D79" s="48" t="s">
        <v>28</v>
      </c>
      <c r="E79" s="42" t="s">
        <v>61</v>
      </c>
      <c r="F79" s="42" t="s">
        <v>29</v>
      </c>
      <c r="G79" s="42" t="s">
        <v>31</v>
      </c>
      <c r="H79" s="42" t="s">
        <v>933</v>
      </c>
      <c r="I79" s="42" t="s">
        <v>934</v>
      </c>
      <c r="J79" s="42" t="s">
        <v>961</v>
      </c>
      <c r="K79" s="44">
        <v>43252</v>
      </c>
      <c r="L79" s="42">
        <v>1</v>
      </c>
      <c r="M79" s="42">
        <v>6</v>
      </c>
      <c r="N79" s="42">
        <v>2018</v>
      </c>
      <c r="O79" s="43">
        <f t="shared" si="1"/>
        <v>43252</v>
      </c>
      <c r="P79" s="42" t="s">
        <v>297</v>
      </c>
      <c r="Q79" s="42" t="s">
        <v>131</v>
      </c>
      <c r="R79" s="42">
        <f>VLOOKUP(P79,Registration!O:P,2,FALSE)</f>
        <v>18</v>
      </c>
    </row>
    <row r="80" spans="1:18" ht="23.1" customHeight="1">
      <c r="A80" s="42" t="s">
        <v>44</v>
      </c>
      <c r="B80" s="42" t="s">
        <v>26</v>
      </c>
      <c r="C80" s="42" t="s">
        <v>27</v>
      </c>
      <c r="D80" s="48" t="s">
        <v>28</v>
      </c>
      <c r="E80" s="42" t="s">
        <v>61</v>
      </c>
      <c r="F80" s="42" t="s">
        <v>29</v>
      </c>
      <c r="G80" s="42" t="s">
        <v>31</v>
      </c>
      <c r="H80" s="42" t="s">
        <v>933</v>
      </c>
      <c r="I80" s="42" t="s">
        <v>934</v>
      </c>
      <c r="J80" s="42" t="s">
        <v>962</v>
      </c>
      <c r="K80" s="44">
        <v>43252</v>
      </c>
      <c r="L80" s="42">
        <v>1</v>
      </c>
      <c r="M80" s="42">
        <v>6</v>
      </c>
      <c r="N80" s="42">
        <v>2018</v>
      </c>
      <c r="O80" s="43">
        <f t="shared" si="1"/>
        <v>43252</v>
      </c>
      <c r="P80" s="42" t="s">
        <v>300</v>
      </c>
      <c r="Q80" s="42" t="s">
        <v>131</v>
      </c>
      <c r="R80" s="42">
        <f>VLOOKUP(P80,Registration!O:P,2,FALSE)</f>
        <v>19</v>
      </c>
    </row>
    <row r="81" spans="1:18" ht="23.1" customHeight="1">
      <c r="A81" s="42" t="s">
        <v>44</v>
      </c>
      <c r="B81" s="42" t="s">
        <v>26</v>
      </c>
      <c r="C81" s="42" t="s">
        <v>27</v>
      </c>
      <c r="D81" s="48" t="s">
        <v>28</v>
      </c>
      <c r="E81" s="42" t="s">
        <v>61</v>
      </c>
      <c r="F81" s="42" t="s">
        <v>29</v>
      </c>
      <c r="G81" s="42" t="s">
        <v>31</v>
      </c>
      <c r="H81" s="42" t="s">
        <v>933</v>
      </c>
      <c r="I81" s="48" t="s">
        <v>935</v>
      </c>
      <c r="J81" s="42" t="s">
        <v>963</v>
      </c>
      <c r="K81" s="44">
        <v>43253</v>
      </c>
      <c r="L81" s="42">
        <v>2</v>
      </c>
      <c r="M81" s="42">
        <v>6</v>
      </c>
      <c r="N81" s="42">
        <v>2018</v>
      </c>
      <c r="O81" s="43">
        <f t="shared" si="1"/>
        <v>43253</v>
      </c>
      <c r="P81" s="42" t="s">
        <v>302</v>
      </c>
      <c r="Q81" s="48" t="s">
        <v>159</v>
      </c>
      <c r="R81" s="42">
        <f>VLOOKUP(P81,Registration!O:P,2,FALSE)</f>
        <v>18</v>
      </c>
    </row>
    <row r="82" spans="1:18" ht="23.1" customHeight="1">
      <c r="A82" s="42" t="s">
        <v>44</v>
      </c>
      <c r="B82" s="42" t="s">
        <v>26</v>
      </c>
      <c r="C82" s="42" t="s">
        <v>27</v>
      </c>
      <c r="D82" s="48" t="s">
        <v>28</v>
      </c>
      <c r="E82" s="42" t="s">
        <v>61</v>
      </c>
      <c r="F82" s="42" t="s">
        <v>29</v>
      </c>
      <c r="G82" s="42" t="s">
        <v>31</v>
      </c>
      <c r="H82" s="42" t="s">
        <v>933</v>
      </c>
      <c r="I82" s="48" t="s">
        <v>935</v>
      </c>
      <c r="J82" s="42" t="s">
        <v>964</v>
      </c>
      <c r="K82" s="44">
        <v>43253</v>
      </c>
      <c r="L82" s="42">
        <v>2</v>
      </c>
      <c r="M82" s="42">
        <v>6</v>
      </c>
      <c r="N82" s="42">
        <v>2018</v>
      </c>
      <c r="O82" s="43">
        <f t="shared" si="1"/>
        <v>43253</v>
      </c>
      <c r="P82" s="42" t="s">
        <v>304</v>
      </c>
      <c r="Q82" s="48" t="s">
        <v>159</v>
      </c>
      <c r="R82" s="42">
        <f>VLOOKUP(P82,Registration!O:P,2,FALSE)</f>
        <v>18</v>
      </c>
    </row>
    <row r="83" spans="1:18" ht="23.1" customHeight="1">
      <c r="A83" s="42" t="s">
        <v>44</v>
      </c>
      <c r="B83" s="42" t="s">
        <v>26</v>
      </c>
      <c r="C83" s="42" t="s">
        <v>27</v>
      </c>
      <c r="D83" s="48" t="s">
        <v>28</v>
      </c>
      <c r="E83" s="42" t="s">
        <v>61</v>
      </c>
      <c r="F83" s="42" t="s">
        <v>29</v>
      </c>
      <c r="G83" s="42" t="s">
        <v>31</v>
      </c>
      <c r="H83" s="42" t="s">
        <v>933</v>
      </c>
      <c r="I83" s="48" t="s">
        <v>935</v>
      </c>
      <c r="J83" s="42" t="s">
        <v>965</v>
      </c>
      <c r="K83" s="44">
        <v>43253</v>
      </c>
      <c r="L83" s="42">
        <v>2</v>
      </c>
      <c r="M83" s="42">
        <v>6</v>
      </c>
      <c r="N83" s="42">
        <v>2018</v>
      </c>
      <c r="O83" s="43">
        <f t="shared" si="1"/>
        <v>43253</v>
      </c>
      <c r="P83" s="42" t="s">
        <v>306</v>
      </c>
      <c r="Q83" s="48" t="s">
        <v>159</v>
      </c>
      <c r="R83" s="42">
        <f>VLOOKUP(P83,Registration!O:P,2,FALSE)</f>
        <v>18</v>
      </c>
    </row>
    <row r="84" spans="1:18" ht="23.1" customHeight="1">
      <c r="A84" s="42" t="s">
        <v>44</v>
      </c>
      <c r="B84" s="42" t="s">
        <v>26</v>
      </c>
      <c r="C84" s="42" t="s">
        <v>27</v>
      </c>
      <c r="D84" s="48" t="s">
        <v>28</v>
      </c>
      <c r="E84" s="42" t="s">
        <v>61</v>
      </c>
      <c r="F84" s="42" t="s">
        <v>29</v>
      </c>
      <c r="G84" s="42" t="s">
        <v>31</v>
      </c>
      <c r="H84" s="42" t="s">
        <v>933</v>
      </c>
      <c r="I84" s="48" t="s">
        <v>935</v>
      </c>
      <c r="J84" s="42" t="s">
        <v>966</v>
      </c>
      <c r="K84" s="44">
        <v>43253</v>
      </c>
      <c r="L84" s="42">
        <v>2</v>
      </c>
      <c r="M84" s="42">
        <v>6</v>
      </c>
      <c r="N84" s="42">
        <v>2018</v>
      </c>
      <c r="O84" s="43">
        <f t="shared" si="1"/>
        <v>43253</v>
      </c>
      <c r="P84" s="42" t="s">
        <v>321</v>
      </c>
      <c r="Q84" s="48" t="s">
        <v>159</v>
      </c>
      <c r="R84" s="42">
        <f>VLOOKUP(P84,Registration!O:P,2,FALSE)</f>
        <v>18</v>
      </c>
    </row>
    <row r="85" spans="1:18" ht="23.1" customHeight="1">
      <c r="A85" s="42" t="s">
        <v>44</v>
      </c>
      <c r="B85" s="42" t="s">
        <v>26</v>
      </c>
      <c r="C85" s="42" t="s">
        <v>27</v>
      </c>
      <c r="D85" s="48" t="s">
        <v>28</v>
      </c>
      <c r="E85" s="42" t="s">
        <v>61</v>
      </c>
      <c r="F85" s="42" t="s">
        <v>29</v>
      </c>
      <c r="G85" s="42" t="s">
        <v>31</v>
      </c>
      <c r="H85" s="42" t="s">
        <v>933</v>
      </c>
      <c r="I85" s="48" t="s">
        <v>935</v>
      </c>
      <c r="J85" s="42" t="s">
        <v>967</v>
      </c>
      <c r="K85" s="44">
        <v>43253</v>
      </c>
      <c r="L85" s="42">
        <v>2</v>
      </c>
      <c r="M85" s="42">
        <v>6</v>
      </c>
      <c r="N85" s="42">
        <v>2018</v>
      </c>
      <c r="O85" s="43">
        <f t="shared" si="1"/>
        <v>43253</v>
      </c>
      <c r="P85" s="42" t="s">
        <v>335</v>
      </c>
      <c r="Q85" s="48" t="s">
        <v>159</v>
      </c>
      <c r="R85" s="42">
        <f>VLOOKUP(P85,Registration!O:P,2,FALSE)</f>
        <v>18</v>
      </c>
    </row>
    <row r="86" spans="1:18" ht="23.1" customHeight="1">
      <c r="A86" s="42" t="s">
        <v>44</v>
      </c>
      <c r="B86" s="42" t="s">
        <v>26</v>
      </c>
      <c r="C86" s="42" t="s">
        <v>27</v>
      </c>
      <c r="D86" s="48" t="s">
        <v>28</v>
      </c>
      <c r="E86" s="42" t="s">
        <v>61</v>
      </c>
      <c r="F86" s="42" t="s">
        <v>29</v>
      </c>
      <c r="G86" s="42" t="s">
        <v>31</v>
      </c>
      <c r="H86" s="42" t="s">
        <v>933</v>
      </c>
      <c r="I86" s="48" t="s">
        <v>935</v>
      </c>
      <c r="J86" s="42" t="s">
        <v>308</v>
      </c>
      <c r="K86" s="44">
        <v>43253</v>
      </c>
      <c r="L86" s="42">
        <v>2</v>
      </c>
      <c r="M86" s="42">
        <v>6</v>
      </c>
      <c r="N86" s="42">
        <v>2018</v>
      </c>
      <c r="O86" s="43">
        <f t="shared" si="1"/>
        <v>43253</v>
      </c>
      <c r="P86" s="42" t="s">
        <v>309</v>
      </c>
      <c r="Q86" s="48" t="s">
        <v>159</v>
      </c>
      <c r="R86" s="42">
        <f>VLOOKUP(P86,Registration!O:P,2,FALSE)</f>
        <v>18</v>
      </c>
    </row>
    <row r="87" spans="1:18" ht="23.1" customHeight="1">
      <c r="A87" s="42" t="s">
        <v>44</v>
      </c>
      <c r="B87" s="42" t="s">
        <v>26</v>
      </c>
      <c r="C87" s="42" t="s">
        <v>27</v>
      </c>
      <c r="D87" s="48" t="s">
        <v>28</v>
      </c>
      <c r="E87" s="42" t="s">
        <v>61</v>
      </c>
      <c r="F87" s="42" t="s">
        <v>29</v>
      </c>
      <c r="G87" s="42" t="s">
        <v>31</v>
      </c>
      <c r="H87" s="42" t="s">
        <v>933</v>
      </c>
      <c r="I87" s="48" t="s">
        <v>935</v>
      </c>
      <c r="J87" s="42" t="s">
        <v>968</v>
      </c>
      <c r="K87" s="44">
        <v>43253</v>
      </c>
      <c r="L87" s="42">
        <v>2</v>
      </c>
      <c r="M87" s="42">
        <v>6</v>
      </c>
      <c r="N87" s="42">
        <v>2018</v>
      </c>
      <c r="O87" s="43">
        <f t="shared" si="1"/>
        <v>43253</v>
      </c>
      <c r="P87" s="42" t="s">
        <v>311</v>
      </c>
      <c r="Q87" s="48" t="s">
        <v>159</v>
      </c>
      <c r="R87" s="42">
        <f>VLOOKUP(P87,Registration!O:P,2,FALSE)</f>
        <v>16</v>
      </c>
    </row>
    <row r="88" spans="1:18" ht="23.1" customHeight="1">
      <c r="A88" s="42" t="s">
        <v>44</v>
      </c>
      <c r="B88" s="42" t="s">
        <v>26</v>
      </c>
      <c r="C88" s="42" t="s">
        <v>27</v>
      </c>
      <c r="D88" s="48" t="s">
        <v>28</v>
      </c>
      <c r="E88" s="42" t="s">
        <v>61</v>
      </c>
      <c r="F88" s="42" t="s">
        <v>29</v>
      </c>
      <c r="G88" s="42" t="s">
        <v>31</v>
      </c>
      <c r="H88" s="42" t="s">
        <v>933</v>
      </c>
      <c r="I88" s="48" t="s">
        <v>935</v>
      </c>
      <c r="J88" s="42" t="s">
        <v>969</v>
      </c>
      <c r="K88" s="44">
        <v>43253</v>
      </c>
      <c r="L88" s="42">
        <v>2</v>
      </c>
      <c r="M88" s="42">
        <v>6</v>
      </c>
      <c r="N88" s="42">
        <v>2018</v>
      </c>
      <c r="O88" s="43">
        <f t="shared" si="1"/>
        <v>43253</v>
      </c>
      <c r="P88" s="42" t="s">
        <v>313</v>
      </c>
      <c r="Q88" s="48" t="s">
        <v>159</v>
      </c>
      <c r="R88" s="42">
        <f>VLOOKUP(P88,Registration!O:P,2,FALSE)</f>
        <v>19</v>
      </c>
    </row>
    <row r="89" spans="1:18" ht="23.1" customHeight="1">
      <c r="A89" s="42" t="s">
        <v>44</v>
      </c>
      <c r="B89" s="42" t="s">
        <v>26</v>
      </c>
      <c r="C89" s="42" t="s">
        <v>27</v>
      </c>
      <c r="D89" s="48" t="s">
        <v>28</v>
      </c>
      <c r="E89" s="42" t="s">
        <v>61</v>
      </c>
      <c r="F89" s="42" t="s">
        <v>29</v>
      </c>
      <c r="G89" s="42" t="s">
        <v>31</v>
      </c>
      <c r="H89" s="42" t="s">
        <v>933</v>
      </c>
      <c r="I89" s="48" t="s">
        <v>935</v>
      </c>
      <c r="J89" s="42" t="s">
        <v>314</v>
      </c>
      <c r="K89" s="44">
        <v>43253</v>
      </c>
      <c r="L89" s="42">
        <v>2</v>
      </c>
      <c r="M89" s="42">
        <v>6</v>
      </c>
      <c r="N89" s="42">
        <v>2018</v>
      </c>
      <c r="O89" s="43">
        <f t="shared" si="1"/>
        <v>43253</v>
      </c>
      <c r="P89" s="42" t="s">
        <v>315</v>
      </c>
      <c r="Q89" s="48" t="s">
        <v>159</v>
      </c>
      <c r="R89" s="42">
        <f>VLOOKUP(P89,Registration!O:P,2,FALSE)</f>
        <v>18</v>
      </c>
    </row>
    <row r="90" spans="1:18" ht="23.1" customHeight="1">
      <c r="A90" s="42" t="s">
        <v>44</v>
      </c>
      <c r="B90" s="42" t="s">
        <v>26</v>
      </c>
      <c r="C90" s="42" t="s">
        <v>27</v>
      </c>
      <c r="D90" s="48" t="s">
        <v>28</v>
      </c>
      <c r="E90" s="42" t="s">
        <v>61</v>
      </c>
      <c r="F90" s="42" t="s">
        <v>29</v>
      </c>
      <c r="G90" s="42" t="s">
        <v>31</v>
      </c>
      <c r="H90" s="42" t="s">
        <v>933</v>
      </c>
      <c r="I90" s="48" t="s">
        <v>935</v>
      </c>
      <c r="J90" s="42" t="s">
        <v>970</v>
      </c>
      <c r="K90" s="44">
        <v>43253</v>
      </c>
      <c r="L90" s="42">
        <v>2</v>
      </c>
      <c r="M90" s="42">
        <v>6</v>
      </c>
      <c r="N90" s="42">
        <v>2018</v>
      </c>
      <c r="O90" s="43">
        <f t="shared" si="1"/>
        <v>43253</v>
      </c>
      <c r="P90" s="42" t="s">
        <v>325</v>
      </c>
      <c r="Q90" s="48" t="s">
        <v>159</v>
      </c>
      <c r="R90" s="42">
        <f>VLOOKUP(P90,Registration!O:P,2,FALSE)</f>
        <v>17</v>
      </c>
    </row>
    <row r="91" spans="1:18" ht="23.1" customHeight="1">
      <c r="A91" s="42" t="s">
        <v>44</v>
      </c>
      <c r="B91" s="42" t="s">
        <v>26</v>
      </c>
      <c r="C91" s="42" t="s">
        <v>27</v>
      </c>
      <c r="D91" s="48" t="s">
        <v>28</v>
      </c>
      <c r="E91" s="42" t="s">
        <v>61</v>
      </c>
      <c r="F91" s="42" t="s">
        <v>29</v>
      </c>
      <c r="G91" s="42" t="s">
        <v>31</v>
      </c>
      <c r="H91" s="42" t="s">
        <v>933</v>
      </c>
      <c r="I91" s="48" t="s">
        <v>935</v>
      </c>
      <c r="J91" s="42" t="s">
        <v>971</v>
      </c>
      <c r="K91" s="44">
        <v>43253</v>
      </c>
      <c r="L91" s="42">
        <v>2</v>
      </c>
      <c r="M91" s="42">
        <v>6</v>
      </c>
      <c r="N91" s="42">
        <v>2018</v>
      </c>
      <c r="O91" s="43">
        <f t="shared" ref="O91:O97" si="2">DATE(N91,M91,L91)</f>
        <v>43253</v>
      </c>
      <c r="P91" s="42" t="s">
        <v>317</v>
      </c>
      <c r="Q91" s="48" t="s">
        <v>159</v>
      </c>
      <c r="R91" s="42">
        <f>VLOOKUP(P91,Registration!O:P,2,FALSE)</f>
        <v>16</v>
      </c>
    </row>
    <row r="92" spans="1:18" ht="23.1" customHeight="1">
      <c r="A92" s="42" t="s">
        <v>44</v>
      </c>
      <c r="B92" s="42" t="s">
        <v>26</v>
      </c>
      <c r="C92" s="42" t="s">
        <v>27</v>
      </c>
      <c r="D92" s="48" t="s">
        <v>28</v>
      </c>
      <c r="E92" s="42" t="s">
        <v>61</v>
      </c>
      <c r="F92" s="42" t="s">
        <v>29</v>
      </c>
      <c r="G92" s="42" t="s">
        <v>31</v>
      </c>
      <c r="H92" s="42" t="s">
        <v>933</v>
      </c>
      <c r="I92" s="48" t="s">
        <v>935</v>
      </c>
      <c r="J92" s="42" t="s">
        <v>972</v>
      </c>
      <c r="K92" s="44">
        <v>43253</v>
      </c>
      <c r="L92" s="42">
        <v>2</v>
      </c>
      <c r="M92" s="42">
        <v>6</v>
      </c>
      <c r="N92" s="42">
        <v>2018</v>
      </c>
      <c r="O92" s="43">
        <f t="shared" si="2"/>
        <v>43253</v>
      </c>
      <c r="P92" s="42" t="s">
        <v>327</v>
      </c>
      <c r="Q92" s="48" t="s">
        <v>159</v>
      </c>
      <c r="R92" s="42">
        <f>VLOOKUP(P92,Registration!O:P,2,FALSE)</f>
        <v>15</v>
      </c>
    </row>
    <row r="93" spans="1:18" ht="23.1" customHeight="1">
      <c r="A93" s="42" t="s">
        <v>44</v>
      </c>
      <c r="B93" s="42" t="s">
        <v>26</v>
      </c>
      <c r="C93" s="42" t="s">
        <v>27</v>
      </c>
      <c r="D93" s="48" t="s">
        <v>28</v>
      </c>
      <c r="E93" s="42" t="s">
        <v>61</v>
      </c>
      <c r="F93" s="42" t="s">
        <v>29</v>
      </c>
      <c r="G93" s="42" t="s">
        <v>31</v>
      </c>
      <c r="H93" s="42" t="s">
        <v>933</v>
      </c>
      <c r="I93" s="48" t="s">
        <v>935</v>
      </c>
      <c r="J93" s="42" t="s">
        <v>328</v>
      </c>
      <c r="K93" s="44">
        <v>43253</v>
      </c>
      <c r="L93" s="42">
        <v>2</v>
      </c>
      <c r="M93" s="42">
        <v>6</v>
      </c>
      <c r="N93" s="42">
        <v>2018</v>
      </c>
      <c r="O93" s="43">
        <f t="shared" si="2"/>
        <v>43253</v>
      </c>
      <c r="P93" s="42" t="s">
        <v>329</v>
      </c>
      <c r="Q93" s="48" t="s">
        <v>159</v>
      </c>
      <c r="R93" s="42">
        <f>VLOOKUP(P93,Registration!O:P,2,FALSE)</f>
        <v>18</v>
      </c>
    </row>
    <row r="94" spans="1:18" ht="23.1" customHeight="1">
      <c r="A94" s="42" t="s">
        <v>44</v>
      </c>
      <c r="B94" s="42" t="s">
        <v>26</v>
      </c>
      <c r="C94" s="42" t="s">
        <v>27</v>
      </c>
      <c r="D94" s="48" t="s">
        <v>28</v>
      </c>
      <c r="E94" s="42" t="s">
        <v>61</v>
      </c>
      <c r="F94" s="42" t="s">
        <v>29</v>
      </c>
      <c r="G94" s="42" t="s">
        <v>31</v>
      </c>
      <c r="H94" s="42" t="s">
        <v>933</v>
      </c>
      <c r="I94" s="48" t="s">
        <v>935</v>
      </c>
      <c r="J94" s="42" t="s">
        <v>973</v>
      </c>
      <c r="K94" s="44">
        <v>43253</v>
      </c>
      <c r="L94" s="42">
        <v>2</v>
      </c>
      <c r="M94" s="42">
        <v>6</v>
      </c>
      <c r="N94" s="42">
        <v>2018</v>
      </c>
      <c r="O94" s="43">
        <f t="shared" si="2"/>
        <v>43253</v>
      </c>
      <c r="P94" s="42" t="s">
        <v>331</v>
      </c>
      <c r="Q94" s="48" t="s">
        <v>159</v>
      </c>
      <c r="R94" s="42">
        <f>VLOOKUP(P94,Registration!O:P,2,FALSE)</f>
        <v>18</v>
      </c>
    </row>
    <row r="95" spans="1:18" ht="23.1" customHeight="1">
      <c r="A95" s="42" t="s">
        <v>44</v>
      </c>
      <c r="B95" s="42" t="s">
        <v>26</v>
      </c>
      <c r="C95" s="42" t="s">
        <v>27</v>
      </c>
      <c r="D95" s="48" t="s">
        <v>28</v>
      </c>
      <c r="E95" s="42" t="s">
        <v>61</v>
      </c>
      <c r="F95" s="42" t="s">
        <v>29</v>
      </c>
      <c r="G95" s="42" t="s">
        <v>31</v>
      </c>
      <c r="H95" s="42" t="s">
        <v>933</v>
      </c>
      <c r="I95" s="48" t="s">
        <v>935</v>
      </c>
      <c r="J95" s="42" t="s">
        <v>332</v>
      </c>
      <c r="K95" s="44">
        <v>43253</v>
      </c>
      <c r="L95" s="42">
        <v>2</v>
      </c>
      <c r="M95" s="42">
        <v>6</v>
      </c>
      <c r="N95" s="42">
        <v>2018</v>
      </c>
      <c r="O95" s="43">
        <f t="shared" si="2"/>
        <v>43253</v>
      </c>
      <c r="P95" s="42" t="s">
        <v>333</v>
      </c>
      <c r="Q95" s="48" t="s">
        <v>159</v>
      </c>
      <c r="R95" s="42">
        <f>VLOOKUP(P95,Registration!O:P,2,FALSE)</f>
        <v>15</v>
      </c>
    </row>
    <row r="96" spans="1:18" ht="23.1" customHeight="1">
      <c r="A96" s="42" t="s">
        <v>44</v>
      </c>
      <c r="B96" s="42" t="s">
        <v>26</v>
      </c>
      <c r="C96" s="42" t="s">
        <v>27</v>
      </c>
      <c r="D96" s="48" t="s">
        <v>28</v>
      </c>
      <c r="E96" s="42" t="s">
        <v>61</v>
      </c>
      <c r="F96" s="42" t="s">
        <v>29</v>
      </c>
      <c r="G96" s="42" t="s">
        <v>31</v>
      </c>
      <c r="H96" s="42" t="s">
        <v>933</v>
      </c>
      <c r="I96" s="48" t="s">
        <v>935</v>
      </c>
      <c r="J96" s="42" t="s">
        <v>971</v>
      </c>
      <c r="K96" s="44">
        <v>43253</v>
      </c>
      <c r="L96" s="42">
        <v>2</v>
      </c>
      <c r="M96" s="42">
        <v>6</v>
      </c>
      <c r="N96" s="42">
        <v>2018</v>
      </c>
      <c r="O96" s="43">
        <f t="shared" si="2"/>
        <v>43253</v>
      </c>
      <c r="P96" s="42" t="s">
        <v>317</v>
      </c>
      <c r="Q96" s="48" t="s">
        <v>159</v>
      </c>
      <c r="R96" s="42">
        <f>VLOOKUP(P96,Registration!O:P,2,FALSE)</f>
        <v>16</v>
      </c>
    </row>
    <row r="97" spans="1:18" ht="23.1" customHeight="1">
      <c r="A97" s="42" t="s">
        <v>44</v>
      </c>
      <c r="B97" s="42" t="s">
        <v>26</v>
      </c>
      <c r="C97" s="42" t="s">
        <v>27</v>
      </c>
      <c r="D97" s="48" t="s">
        <v>28</v>
      </c>
      <c r="E97" s="42" t="s">
        <v>61</v>
      </c>
      <c r="F97" s="42" t="s">
        <v>29</v>
      </c>
      <c r="G97" s="42" t="s">
        <v>31</v>
      </c>
      <c r="H97" s="42" t="s">
        <v>933</v>
      </c>
      <c r="I97" s="48" t="s">
        <v>935</v>
      </c>
      <c r="J97" s="42" t="s">
        <v>974</v>
      </c>
      <c r="K97" s="44">
        <v>43253</v>
      </c>
      <c r="L97" s="42">
        <v>2</v>
      </c>
      <c r="M97" s="42">
        <v>6</v>
      </c>
      <c r="N97" s="42">
        <v>2018</v>
      </c>
      <c r="O97" s="43">
        <f t="shared" si="2"/>
        <v>43253</v>
      </c>
      <c r="P97" s="42" t="s">
        <v>319</v>
      </c>
      <c r="Q97" s="48" t="s">
        <v>159</v>
      </c>
      <c r="R97" s="42">
        <f>VLOOKUP(P97,Registration!O:P,2,FALSE)</f>
        <v>17</v>
      </c>
    </row>
    <row r="98" spans="1:18" ht="23.1" customHeight="1">
      <c r="A98" s="42" t="s">
        <v>44</v>
      </c>
      <c r="B98" s="42" t="s">
        <v>26</v>
      </c>
      <c r="C98" s="42" t="s">
        <v>27</v>
      </c>
      <c r="D98" s="48" t="s">
        <v>28</v>
      </c>
      <c r="E98" s="42" t="s">
        <v>61</v>
      </c>
      <c r="F98" s="42" t="s">
        <v>29</v>
      </c>
      <c r="G98" s="42" t="s">
        <v>31</v>
      </c>
      <c r="H98" s="42" t="s">
        <v>933</v>
      </c>
      <c r="I98" s="48" t="s">
        <v>935</v>
      </c>
      <c r="J98" s="42" t="s">
        <v>936</v>
      </c>
      <c r="K98" s="44">
        <v>43253</v>
      </c>
      <c r="L98" s="42">
        <v>2</v>
      </c>
      <c r="M98" s="42">
        <v>6</v>
      </c>
      <c r="N98" s="42">
        <v>2018</v>
      </c>
      <c r="O98" s="43">
        <f t="shared" si="1"/>
        <v>43253</v>
      </c>
      <c r="P98" s="42" t="s">
        <v>175</v>
      </c>
      <c r="Q98" s="48" t="s">
        <v>159</v>
      </c>
      <c r="R98" s="42">
        <f>VLOOKUP(P98,Registration!O:P,2,FALSE)</f>
        <v>19</v>
      </c>
    </row>
    <row r="99" spans="1:18" ht="23.1" customHeight="1">
      <c r="A99" s="42" t="s">
        <v>44</v>
      </c>
      <c r="B99" s="42" t="s">
        <v>26</v>
      </c>
      <c r="C99" s="42" t="s">
        <v>27</v>
      </c>
      <c r="D99" s="48" t="s">
        <v>28</v>
      </c>
      <c r="E99" s="42" t="s">
        <v>61</v>
      </c>
      <c r="F99" s="42" t="s">
        <v>29</v>
      </c>
      <c r="G99" s="42" t="s">
        <v>31</v>
      </c>
      <c r="H99" s="42" t="s">
        <v>933</v>
      </c>
      <c r="I99" s="42" t="s">
        <v>935</v>
      </c>
      <c r="J99" s="42" t="s">
        <v>975</v>
      </c>
      <c r="K99" s="44">
        <v>43253</v>
      </c>
      <c r="L99" s="42">
        <v>2</v>
      </c>
      <c r="M99" s="42">
        <v>6</v>
      </c>
      <c r="N99" s="42">
        <v>2018</v>
      </c>
      <c r="O99" s="43">
        <f t="shared" si="1"/>
        <v>43253</v>
      </c>
      <c r="P99" s="42" t="s">
        <v>323</v>
      </c>
      <c r="Q99" s="48" t="s">
        <v>159</v>
      </c>
      <c r="R99" s="42">
        <f>VLOOKUP(P99,Registration!O:P,2,FALSE)</f>
        <v>18</v>
      </c>
    </row>
    <row r="100" spans="1:18" ht="23.1" customHeight="1">
      <c r="A100" s="42" t="s">
        <v>976</v>
      </c>
      <c r="B100" s="42" t="s">
        <v>26</v>
      </c>
      <c r="C100" s="42" t="s">
        <v>27</v>
      </c>
      <c r="D100" s="48" t="s">
        <v>28</v>
      </c>
      <c r="E100" s="42" t="s">
        <v>61</v>
      </c>
      <c r="F100" s="42" t="s">
        <v>29</v>
      </c>
      <c r="G100" s="42" t="s">
        <v>31</v>
      </c>
      <c r="H100" s="42" t="s">
        <v>933</v>
      </c>
      <c r="I100" s="48" t="s">
        <v>934</v>
      </c>
      <c r="J100" s="42" t="s">
        <v>977</v>
      </c>
      <c r="K100" s="44">
        <v>43256</v>
      </c>
      <c r="L100" s="42">
        <v>5</v>
      </c>
      <c r="M100" s="42">
        <v>6</v>
      </c>
      <c r="N100" s="42">
        <v>2018</v>
      </c>
      <c r="O100" s="43">
        <f t="shared" si="1"/>
        <v>43256</v>
      </c>
      <c r="P100" s="42" t="s">
        <v>347</v>
      </c>
      <c r="Q100" s="42" t="s">
        <v>131</v>
      </c>
      <c r="R100" s="42">
        <f>VLOOKUP(P100,Registration!O:P,2,FALSE)</f>
        <v>17</v>
      </c>
    </row>
    <row r="101" spans="1:18" ht="23.1" customHeight="1">
      <c r="A101" s="42" t="s">
        <v>976</v>
      </c>
      <c r="B101" s="42" t="s">
        <v>26</v>
      </c>
      <c r="C101" s="42" t="s">
        <v>27</v>
      </c>
      <c r="D101" s="48" t="s">
        <v>28</v>
      </c>
      <c r="E101" s="42" t="s">
        <v>61</v>
      </c>
      <c r="F101" s="42" t="s">
        <v>29</v>
      </c>
      <c r="G101" s="42" t="s">
        <v>31</v>
      </c>
      <c r="H101" s="42" t="s">
        <v>933</v>
      </c>
      <c r="I101" s="48" t="s">
        <v>934</v>
      </c>
      <c r="J101" s="42" t="s">
        <v>336</v>
      </c>
      <c r="K101" s="44">
        <v>43256</v>
      </c>
      <c r="L101" s="42">
        <v>5</v>
      </c>
      <c r="M101" s="42">
        <v>6</v>
      </c>
      <c r="N101" s="42">
        <v>2018</v>
      </c>
      <c r="O101" s="43">
        <f t="shared" si="1"/>
        <v>43256</v>
      </c>
      <c r="P101" s="42" t="s">
        <v>337</v>
      </c>
      <c r="Q101" s="42" t="s">
        <v>131</v>
      </c>
      <c r="R101" s="42">
        <f>VLOOKUP(P101,Registration!O:P,2,FALSE)</f>
        <v>16</v>
      </c>
    </row>
    <row r="102" spans="1:18" ht="23.1" customHeight="1">
      <c r="A102" s="42" t="s">
        <v>976</v>
      </c>
      <c r="B102" s="42" t="s">
        <v>26</v>
      </c>
      <c r="C102" s="42" t="s">
        <v>27</v>
      </c>
      <c r="D102" s="48" t="s">
        <v>28</v>
      </c>
      <c r="E102" s="42" t="s">
        <v>61</v>
      </c>
      <c r="F102" s="42" t="s">
        <v>29</v>
      </c>
      <c r="G102" s="42" t="s">
        <v>31</v>
      </c>
      <c r="H102" s="42" t="s">
        <v>933</v>
      </c>
      <c r="I102" s="48" t="s">
        <v>934</v>
      </c>
      <c r="J102" s="42" t="s">
        <v>936</v>
      </c>
      <c r="K102" s="44">
        <v>43257</v>
      </c>
      <c r="L102" s="42">
        <v>6</v>
      </c>
      <c r="M102" s="42">
        <v>6</v>
      </c>
      <c r="N102" s="42">
        <v>2018</v>
      </c>
      <c r="O102" s="43">
        <f t="shared" si="1"/>
        <v>43257</v>
      </c>
      <c r="P102" s="42" t="s">
        <v>175</v>
      </c>
      <c r="Q102" s="48" t="s">
        <v>131</v>
      </c>
      <c r="R102" s="42">
        <f>VLOOKUP(P102,Registration!O:P,2,FALSE)</f>
        <v>19</v>
      </c>
    </row>
    <row r="103" spans="1:18" ht="23.1" customHeight="1">
      <c r="A103" s="42" t="s">
        <v>976</v>
      </c>
      <c r="B103" s="42" t="s">
        <v>26</v>
      </c>
      <c r="C103" s="42" t="s">
        <v>27</v>
      </c>
      <c r="D103" s="48" t="s">
        <v>28</v>
      </c>
      <c r="E103" s="42" t="s">
        <v>61</v>
      </c>
      <c r="F103" s="42" t="s">
        <v>29</v>
      </c>
      <c r="G103" s="42" t="s">
        <v>31</v>
      </c>
      <c r="H103" s="42" t="s">
        <v>933</v>
      </c>
      <c r="I103" s="48" t="s">
        <v>934</v>
      </c>
      <c r="J103" s="42" t="s">
        <v>301</v>
      </c>
      <c r="K103" s="44">
        <v>43260</v>
      </c>
      <c r="L103" s="42">
        <v>9</v>
      </c>
      <c r="M103" s="42">
        <v>6</v>
      </c>
      <c r="N103" s="42">
        <v>2018</v>
      </c>
      <c r="O103" s="43">
        <f t="shared" ref="O103:O124" si="3">DATE(N103,M103,L103)</f>
        <v>43260</v>
      </c>
      <c r="P103" s="42" t="s">
        <v>302</v>
      </c>
      <c r="Q103" s="48" t="s">
        <v>159</v>
      </c>
      <c r="R103" s="42">
        <f>VLOOKUP(P103,Registration!O:P,2,FALSE)</f>
        <v>18</v>
      </c>
    </row>
    <row r="104" spans="1:18" ht="23.1" customHeight="1">
      <c r="A104" s="42" t="s">
        <v>976</v>
      </c>
      <c r="B104" s="42" t="s">
        <v>26</v>
      </c>
      <c r="C104" s="42" t="s">
        <v>27</v>
      </c>
      <c r="D104" s="48" t="s">
        <v>28</v>
      </c>
      <c r="E104" s="42" t="s">
        <v>61</v>
      </c>
      <c r="F104" s="42" t="s">
        <v>29</v>
      </c>
      <c r="G104" s="42" t="s">
        <v>31</v>
      </c>
      <c r="H104" s="42" t="s">
        <v>933</v>
      </c>
      <c r="I104" s="48" t="s">
        <v>935</v>
      </c>
      <c r="J104" s="42" t="s">
        <v>305</v>
      </c>
      <c r="K104" s="44">
        <v>43260</v>
      </c>
      <c r="L104" s="42">
        <v>9</v>
      </c>
      <c r="M104" s="42">
        <v>6</v>
      </c>
      <c r="N104" s="42">
        <v>2018</v>
      </c>
      <c r="O104" s="43">
        <f t="shared" si="3"/>
        <v>43260</v>
      </c>
      <c r="P104" s="42" t="s">
        <v>306</v>
      </c>
      <c r="Q104" s="48" t="s">
        <v>159</v>
      </c>
      <c r="R104" s="42">
        <f>VLOOKUP(P104,Registration!O:P,2,FALSE)</f>
        <v>18</v>
      </c>
    </row>
    <row r="105" spans="1:18" ht="23.1" customHeight="1">
      <c r="A105" s="42" t="s">
        <v>976</v>
      </c>
      <c r="B105" s="42" t="s">
        <v>26</v>
      </c>
      <c r="C105" s="42" t="s">
        <v>27</v>
      </c>
      <c r="D105" s="48" t="s">
        <v>28</v>
      </c>
      <c r="E105" s="42" t="s">
        <v>61</v>
      </c>
      <c r="F105" s="42" t="s">
        <v>29</v>
      </c>
      <c r="G105" s="42" t="s">
        <v>31</v>
      </c>
      <c r="H105" s="42" t="s">
        <v>933</v>
      </c>
      <c r="I105" s="48" t="s">
        <v>935</v>
      </c>
      <c r="J105" s="42" t="s">
        <v>328</v>
      </c>
      <c r="K105" s="44">
        <v>43260</v>
      </c>
      <c r="L105" s="42">
        <v>9</v>
      </c>
      <c r="M105" s="42">
        <v>6</v>
      </c>
      <c r="N105" s="42">
        <v>2018</v>
      </c>
      <c r="O105" s="43">
        <f t="shared" si="3"/>
        <v>43260</v>
      </c>
      <c r="P105" s="42" t="s">
        <v>329</v>
      </c>
      <c r="Q105" s="48" t="s">
        <v>159</v>
      </c>
      <c r="R105" s="42">
        <f>VLOOKUP(P105,Registration!O:P,2,FALSE)</f>
        <v>18</v>
      </c>
    </row>
    <row r="106" spans="1:18" ht="23.1" customHeight="1">
      <c r="A106" s="42" t="s">
        <v>976</v>
      </c>
      <c r="B106" s="42" t="s">
        <v>26</v>
      </c>
      <c r="C106" s="42" t="s">
        <v>27</v>
      </c>
      <c r="D106" s="48" t="s">
        <v>28</v>
      </c>
      <c r="E106" s="42" t="s">
        <v>61</v>
      </c>
      <c r="F106" s="42" t="s">
        <v>29</v>
      </c>
      <c r="G106" s="42" t="s">
        <v>31</v>
      </c>
      <c r="H106" s="42" t="s">
        <v>933</v>
      </c>
      <c r="I106" s="48" t="s">
        <v>935</v>
      </c>
      <c r="J106" s="42" t="s">
        <v>978</v>
      </c>
      <c r="K106" s="44">
        <v>43260</v>
      </c>
      <c r="L106" s="42">
        <v>9</v>
      </c>
      <c r="M106" s="42">
        <v>6</v>
      </c>
      <c r="N106" s="42">
        <v>2018</v>
      </c>
      <c r="O106" s="43">
        <f t="shared" si="3"/>
        <v>43260</v>
      </c>
      <c r="P106" s="42" t="s">
        <v>333</v>
      </c>
      <c r="Q106" s="48" t="s">
        <v>159</v>
      </c>
      <c r="R106" s="42">
        <f>VLOOKUP(P106,Registration!O:P,2,FALSE)</f>
        <v>15</v>
      </c>
    </row>
    <row r="107" spans="1:18" ht="23.1" customHeight="1">
      <c r="A107" s="42" t="s">
        <v>976</v>
      </c>
      <c r="B107" s="42" t="s">
        <v>26</v>
      </c>
      <c r="C107" s="42" t="s">
        <v>27</v>
      </c>
      <c r="D107" s="48" t="s">
        <v>28</v>
      </c>
      <c r="E107" s="42" t="s">
        <v>61</v>
      </c>
      <c r="F107" s="42" t="s">
        <v>29</v>
      </c>
      <c r="G107" s="42" t="s">
        <v>31</v>
      </c>
      <c r="H107" s="42" t="s">
        <v>933</v>
      </c>
      <c r="I107" s="48" t="s">
        <v>935</v>
      </c>
      <c r="J107" s="42" t="s">
        <v>356</v>
      </c>
      <c r="K107" s="44">
        <v>43260</v>
      </c>
      <c r="L107" s="42">
        <v>9</v>
      </c>
      <c r="M107" s="42">
        <v>6</v>
      </c>
      <c r="N107" s="42">
        <v>2018</v>
      </c>
      <c r="O107" s="43">
        <f t="shared" si="3"/>
        <v>43260</v>
      </c>
      <c r="P107" s="42" t="s">
        <v>357</v>
      </c>
      <c r="Q107" s="48" t="s">
        <v>159</v>
      </c>
      <c r="R107" s="42">
        <f>VLOOKUP(P107,Registration!O:P,2,FALSE)</f>
        <v>17</v>
      </c>
    </row>
    <row r="108" spans="1:18" ht="23.1" customHeight="1">
      <c r="A108" s="42" t="s">
        <v>976</v>
      </c>
      <c r="B108" s="42" t="s">
        <v>26</v>
      </c>
      <c r="C108" s="42" t="s">
        <v>27</v>
      </c>
      <c r="D108" s="48" t="s">
        <v>28</v>
      </c>
      <c r="E108" s="42" t="s">
        <v>61</v>
      </c>
      <c r="F108" s="42" t="s">
        <v>29</v>
      </c>
      <c r="G108" s="42" t="s">
        <v>31</v>
      </c>
      <c r="H108" s="42" t="s">
        <v>933</v>
      </c>
      <c r="I108" s="48" t="s">
        <v>935</v>
      </c>
      <c r="J108" s="42" t="s">
        <v>979</v>
      </c>
      <c r="K108" s="44">
        <v>43260</v>
      </c>
      <c r="L108" s="42">
        <v>9</v>
      </c>
      <c r="M108" s="42">
        <v>6</v>
      </c>
      <c r="N108" s="42">
        <v>2018</v>
      </c>
      <c r="O108" s="43">
        <f t="shared" si="3"/>
        <v>43260</v>
      </c>
      <c r="P108" s="42" t="s">
        <v>203</v>
      </c>
      <c r="Q108" s="48" t="s">
        <v>159</v>
      </c>
      <c r="R108" s="42">
        <f>VLOOKUP(P108,Registration!O:P,2,FALSE)</f>
        <v>18</v>
      </c>
    </row>
    <row r="109" spans="1:18" ht="23.1" customHeight="1">
      <c r="A109" s="42" t="s">
        <v>976</v>
      </c>
      <c r="B109" s="42" t="s">
        <v>26</v>
      </c>
      <c r="C109" s="42" t="s">
        <v>27</v>
      </c>
      <c r="D109" s="48" t="s">
        <v>28</v>
      </c>
      <c r="E109" s="42" t="s">
        <v>61</v>
      </c>
      <c r="F109" s="42" t="s">
        <v>29</v>
      </c>
      <c r="G109" s="42" t="s">
        <v>31</v>
      </c>
      <c r="H109" s="42" t="s">
        <v>933</v>
      </c>
      <c r="I109" s="48" t="s">
        <v>935</v>
      </c>
      <c r="J109" s="42" t="s">
        <v>980</v>
      </c>
      <c r="K109" s="44">
        <v>43260</v>
      </c>
      <c r="L109" s="42">
        <v>9</v>
      </c>
      <c r="M109" s="42">
        <v>6</v>
      </c>
      <c r="N109" s="42">
        <v>2018</v>
      </c>
      <c r="O109" s="43">
        <f t="shared" si="3"/>
        <v>43260</v>
      </c>
      <c r="P109" s="42" t="s">
        <v>349</v>
      </c>
      <c r="Q109" s="48" t="s">
        <v>159</v>
      </c>
      <c r="R109" s="42">
        <f>VLOOKUP(P109,Registration!O:P,2,FALSE)</f>
        <v>17</v>
      </c>
    </row>
    <row r="110" spans="1:18" ht="23.1" customHeight="1">
      <c r="A110" s="42" t="s">
        <v>976</v>
      </c>
      <c r="B110" s="42" t="s">
        <v>26</v>
      </c>
      <c r="C110" s="42" t="s">
        <v>27</v>
      </c>
      <c r="D110" s="48" t="s">
        <v>28</v>
      </c>
      <c r="E110" s="42" t="s">
        <v>61</v>
      </c>
      <c r="F110" s="42" t="s">
        <v>29</v>
      </c>
      <c r="G110" s="42" t="s">
        <v>31</v>
      </c>
      <c r="H110" s="42" t="s">
        <v>933</v>
      </c>
      <c r="I110" s="48" t="s">
        <v>935</v>
      </c>
      <c r="J110" s="42" t="s">
        <v>981</v>
      </c>
      <c r="K110" s="44">
        <v>43260</v>
      </c>
      <c r="L110" s="42">
        <v>9</v>
      </c>
      <c r="M110" s="42">
        <v>6</v>
      </c>
      <c r="N110" s="42">
        <v>2018</v>
      </c>
      <c r="O110" s="43">
        <f t="shared" si="3"/>
        <v>43260</v>
      </c>
      <c r="P110" s="42" t="s">
        <v>327</v>
      </c>
      <c r="Q110" s="48" t="s">
        <v>159</v>
      </c>
      <c r="R110" s="42">
        <f>VLOOKUP(P110,Registration!O:P,2,FALSE)</f>
        <v>15</v>
      </c>
    </row>
    <row r="111" spans="1:18" ht="23.1" customHeight="1">
      <c r="A111" s="42" t="s">
        <v>976</v>
      </c>
      <c r="B111" s="42" t="s">
        <v>26</v>
      </c>
      <c r="C111" s="42" t="s">
        <v>27</v>
      </c>
      <c r="D111" s="48" t="s">
        <v>28</v>
      </c>
      <c r="E111" s="42" t="s">
        <v>61</v>
      </c>
      <c r="F111" s="42" t="s">
        <v>29</v>
      </c>
      <c r="G111" s="42" t="s">
        <v>31</v>
      </c>
      <c r="H111" s="42" t="s">
        <v>933</v>
      </c>
      <c r="I111" s="48" t="s">
        <v>935</v>
      </c>
      <c r="J111" s="42" t="s">
        <v>314</v>
      </c>
      <c r="K111" s="44">
        <v>43260</v>
      </c>
      <c r="L111" s="42">
        <v>9</v>
      </c>
      <c r="M111" s="42">
        <v>6</v>
      </c>
      <c r="N111" s="42">
        <v>2018</v>
      </c>
      <c r="O111" s="43">
        <f t="shared" si="3"/>
        <v>43260</v>
      </c>
      <c r="P111" s="42" t="s">
        <v>315</v>
      </c>
      <c r="Q111" s="48" t="s">
        <v>159</v>
      </c>
      <c r="R111" s="42">
        <f>VLOOKUP(P111,Registration!O:P,2,FALSE)</f>
        <v>18</v>
      </c>
    </row>
    <row r="112" spans="1:18" ht="23.1" customHeight="1">
      <c r="A112" s="42" t="s">
        <v>976</v>
      </c>
      <c r="B112" s="42" t="s">
        <v>26</v>
      </c>
      <c r="C112" s="42" t="s">
        <v>27</v>
      </c>
      <c r="D112" s="48" t="s">
        <v>28</v>
      </c>
      <c r="E112" s="42" t="s">
        <v>61</v>
      </c>
      <c r="F112" s="42" t="s">
        <v>29</v>
      </c>
      <c r="G112" s="42" t="s">
        <v>31</v>
      </c>
      <c r="H112" s="42" t="s">
        <v>933</v>
      </c>
      <c r="I112" s="48" t="s">
        <v>935</v>
      </c>
      <c r="J112" s="42" t="s">
        <v>970</v>
      </c>
      <c r="K112" s="44">
        <v>43260</v>
      </c>
      <c r="L112" s="42">
        <v>9</v>
      </c>
      <c r="M112" s="42">
        <v>6</v>
      </c>
      <c r="N112" s="42">
        <v>2018</v>
      </c>
      <c r="O112" s="43">
        <f t="shared" si="3"/>
        <v>43260</v>
      </c>
      <c r="P112" s="42" t="s">
        <v>325</v>
      </c>
      <c r="Q112" s="48" t="s">
        <v>159</v>
      </c>
      <c r="R112" s="42">
        <f>VLOOKUP(P112,Registration!O:P,2,FALSE)</f>
        <v>17</v>
      </c>
    </row>
    <row r="113" spans="1:18" ht="23.1" customHeight="1">
      <c r="A113" s="42" t="s">
        <v>976</v>
      </c>
      <c r="B113" s="42" t="s">
        <v>26</v>
      </c>
      <c r="C113" s="42" t="s">
        <v>27</v>
      </c>
      <c r="D113" s="48" t="s">
        <v>28</v>
      </c>
      <c r="E113" s="42" t="s">
        <v>61</v>
      </c>
      <c r="F113" s="42" t="s">
        <v>29</v>
      </c>
      <c r="G113" s="42" t="s">
        <v>31</v>
      </c>
      <c r="H113" s="42" t="s">
        <v>933</v>
      </c>
      <c r="I113" s="48" t="s">
        <v>935</v>
      </c>
      <c r="J113" s="42" t="s">
        <v>344</v>
      </c>
      <c r="K113" s="44">
        <v>43260</v>
      </c>
      <c r="L113" s="42">
        <v>9</v>
      </c>
      <c r="M113" s="42">
        <v>6</v>
      </c>
      <c r="N113" s="42">
        <v>2018</v>
      </c>
      <c r="O113" s="43">
        <f t="shared" si="3"/>
        <v>43260</v>
      </c>
      <c r="P113" s="42" t="s">
        <v>345</v>
      </c>
      <c r="Q113" s="48" t="s">
        <v>159</v>
      </c>
      <c r="R113" s="42">
        <f>VLOOKUP(P113,Registration!O:P,2,FALSE)</f>
        <v>18</v>
      </c>
    </row>
    <row r="114" spans="1:18" ht="23.1" customHeight="1">
      <c r="A114" s="42" t="s">
        <v>976</v>
      </c>
      <c r="B114" s="42" t="s">
        <v>26</v>
      </c>
      <c r="C114" s="42" t="s">
        <v>27</v>
      </c>
      <c r="D114" s="48" t="s">
        <v>28</v>
      </c>
      <c r="E114" s="42" t="s">
        <v>61</v>
      </c>
      <c r="F114" s="42" t="s">
        <v>29</v>
      </c>
      <c r="G114" s="42" t="s">
        <v>31</v>
      </c>
      <c r="H114" s="42" t="s">
        <v>933</v>
      </c>
      <c r="I114" s="48" t="s">
        <v>935</v>
      </c>
      <c r="J114" s="42" t="s">
        <v>308</v>
      </c>
      <c r="K114" s="44">
        <v>43260</v>
      </c>
      <c r="L114" s="42">
        <v>9</v>
      </c>
      <c r="M114" s="42">
        <v>6</v>
      </c>
      <c r="N114" s="42">
        <v>2018</v>
      </c>
      <c r="O114" s="43">
        <f t="shared" si="3"/>
        <v>43260</v>
      </c>
      <c r="P114" s="42" t="s">
        <v>309</v>
      </c>
      <c r="Q114" s="48" t="s">
        <v>159</v>
      </c>
      <c r="R114" s="42">
        <f>VLOOKUP(P114,Registration!O:P,2,FALSE)</f>
        <v>18</v>
      </c>
    </row>
    <row r="115" spans="1:18" ht="23.1" customHeight="1">
      <c r="A115" s="42" t="s">
        <v>976</v>
      </c>
      <c r="B115" s="42" t="s">
        <v>26</v>
      </c>
      <c r="C115" s="42" t="s">
        <v>27</v>
      </c>
      <c r="D115" s="48" t="s">
        <v>28</v>
      </c>
      <c r="E115" s="42" t="s">
        <v>61</v>
      </c>
      <c r="F115" s="42" t="s">
        <v>29</v>
      </c>
      <c r="G115" s="42" t="s">
        <v>31</v>
      </c>
      <c r="H115" s="42" t="s">
        <v>933</v>
      </c>
      <c r="I115" s="48" t="s">
        <v>935</v>
      </c>
      <c r="J115" s="42" t="s">
        <v>982</v>
      </c>
      <c r="K115" s="44">
        <v>43260</v>
      </c>
      <c r="L115" s="42">
        <v>9</v>
      </c>
      <c r="M115" s="42">
        <v>6</v>
      </c>
      <c r="N115" s="42">
        <v>2018</v>
      </c>
      <c r="O115" s="43">
        <f t="shared" si="3"/>
        <v>43260</v>
      </c>
      <c r="P115" s="42" t="s">
        <v>351</v>
      </c>
      <c r="Q115" s="48" t="s">
        <v>159</v>
      </c>
      <c r="R115" s="42">
        <f>VLOOKUP(P115,Registration!O:P,2,FALSE)</f>
        <v>19</v>
      </c>
    </row>
    <row r="116" spans="1:18" ht="23.1" customHeight="1">
      <c r="A116" s="42" t="s">
        <v>976</v>
      </c>
      <c r="B116" s="42" t="s">
        <v>26</v>
      </c>
      <c r="C116" s="42" t="s">
        <v>27</v>
      </c>
      <c r="D116" s="48" t="s">
        <v>28</v>
      </c>
      <c r="E116" s="42" t="s">
        <v>61</v>
      </c>
      <c r="F116" s="42" t="s">
        <v>29</v>
      </c>
      <c r="G116" s="42" t="s">
        <v>31</v>
      </c>
      <c r="H116" s="42" t="s">
        <v>933</v>
      </c>
      <c r="I116" s="48" t="s">
        <v>935</v>
      </c>
      <c r="J116" s="42" t="s">
        <v>352</v>
      </c>
      <c r="K116" s="44">
        <v>43260</v>
      </c>
      <c r="L116" s="42">
        <v>9</v>
      </c>
      <c r="M116" s="42">
        <v>6</v>
      </c>
      <c r="N116" s="42">
        <v>2018</v>
      </c>
      <c r="O116" s="43">
        <f t="shared" si="3"/>
        <v>43260</v>
      </c>
      <c r="P116" s="42" t="s">
        <v>353</v>
      </c>
      <c r="Q116" s="48" t="s">
        <v>159</v>
      </c>
      <c r="R116" s="42">
        <f>VLOOKUP(P116,Registration!O:P,2,FALSE)</f>
        <v>19</v>
      </c>
    </row>
    <row r="117" spans="1:18" ht="23.1" customHeight="1">
      <c r="A117" s="42" t="s">
        <v>976</v>
      </c>
      <c r="B117" s="42" t="s">
        <v>26</v>
      </c>
      <c r="C117" s="42" t="s">
        <v>27</v>
      </c>
      <c r="D117" s="48" t="s">
        <v>28</v>
      </c>
      <c r="E117" s="42" t="s">
        <v>61</v>
      </c>
      <c r="F117" s="42" t="s">
        <v>29</v>
      </c>
      <c r="G117" s="42" t="s">
        <v>31</v>
      </c>
      <c r="H117" s="42" t="s">
        <v>933</v>
      </c>
      <c r="I117" s="48" t="s">
        <v>935</v>
      </c>
      <c r="J117" s="42" t="s">
        <v>983</v>
      </c>
      <c r="K117" s="44">
        <v>43260</v>
      </c>
      <c r="L117" s="42">
        <v>9</v>
      </c>
      <c r="M117" s="42">
        <v>6</v>
      </c>
      <c r="N117" s="42">
        <v>2018</v>
      </c>
      <c r="O117" s="43">
        <f t="shared" si="3"/>
        <v>43260</v>
      </c>
      <c r="P117" s="42" t="s">
        <v>355</v>
      </c>
      <c r="Q117" s="48" t="s">
        <v>159</v>
      </c>
      <c r="R117" s="42">
        <f>VLOOKUP(P117,Registration!O:P,2,FALSE)</f>
        <v>18</v>
      </c>
    </row>
    <row r="118" spans="1:18" ht="23.1" customHeight="1">
      <c r="A118" s="42" t="s">
        <v>976</v>
      </c>
      <c r="B118" s="42" t="s">
        <v>26</v>
      </c>
      <c r="C118" s="42" t="s">
        <v>27</v>
      </c>
      <c r="D118" s="48" t="s">
        <v>28</v>
      </c>
      <c r="E118" s="42" t="s">
        <v>61</v>
      </c>
      <c r="F118" s="42" t="s">
        <v>29</v>
      </c>
      <c r="G118" s="42" t="s">
        <v>31</v>
      </c>
      <c r="H118" s="42" t="s">
        <v>933</v>
      </c>
      <c r="I118" s="48" t="s">
        <v>935</v>
      </c>
      <c r="J118" s="42" t="s">
        <v>966</v>
      </c>
      <c r="K118" s="44">
        <v>43260</v>
      </c>
      <c r="L118" s="42">
        <v>9</v>
      </c>
      <c r="M118" s="42">
        <v>6</v>
      </c>
      <c r="N118" s="42">
        <v>2018</v>
      </c>
      <c r="O118" s="43">
        <f t="shared" si="3"/>
        <v>43260</v>
      </c>
      <c r="P118" s="42" t="s">
        <v>321</v>
      </c>
      <c r="Q118" s="48" t="s">
        <v>159</v>
      </c>
      <c r="R118" s="42">
        <f>VLOOKUP(P118,Registration!O:P,2,FALSE)</f>
        <v>18</v>
      </c>
    </row>
    <row r="119" spans="1:18" ht="23.1" customHeight="1">
      <c r="A119" s="42" t="s">
        <v>976</v>
      </c>
      <c r="B119" s="42" t="s">
        <v>26</v>
      </c>
      <c r="C119" s="42" t="s">
        <v>27</v>
      </c>
      <c r="D119" s="48" t="s">
        <v>28</v>
      </c>
      <c r="E119" s="42" t="s">
        <v>61</v>
      </c>
      <c r="F119" s="42" t="s">
        <v>29</v>
      </c>
      <c r="G119" s="42" t="s">
        <v>31</v>
      </c>
      <c r="H119" s="42" t="s">
        <v>933</v>
      </c>
      <c r="I119" s="48" t="s">
        <v>935</v>
      </c>
      <c r="J119" s="42" t="s">
        <v>984</v>
      </c>
      <c r="K119" s="44">
        <v>43260</v>
      </c>
      <c r="L119" s="42">
        <v>9</v>
      </c>
      <c r="M119" s="42">
        <v>6</v>
      </c>
      <c r="N119" s="42">
        <v>2018</v>
      </c>
      <c r="O119" s="43">
        <f t="shared" si="3"/>
        <v>43260</v>
      </c>
      <c r="P119" s="42" t="s">
        <v>199</v>
      </c>
      <c r="Q119" s="48" t="s">
        <v>159</v>
      </c>
      <c r="R119" s="42">
        <f>VLOOKUP(P119,Registration!O:P,2,FALSE)</f>
        <v>18</v>
      </c>
    </row>
    <row r="120" spans="1:18" ht="23.1" customHeight="1">
      <c r="A120" s="42" t="s">
        <v>976</v>
      </c>
      <c r="B120" s="42" t="s">
        <v>26</v>
      </c>
      <c r="C120" s="42" t="s">
        <v>27</v>
      </c>
      <c r="D120" s="48" t="s">
        <v>28</v>
      </c>
      <c r="E120" s="42" t="s">
        <v>61</v>
      </c>
      <c r="F120" s="42" t="s">
        <v>29</v>
      </c>
      <c r="G120" s="42" t="s">
        <v>31</v>
      </c>
      <c r="H120" s="42" t="s">
        <v>933</v>
      </c>
      <c r="I120" s="48" t="s">
        <v>935</v>
      </c>
      <c r="J120" s="42" t="s">
        <v>985</v>
      </c>
      <c r="K120" s="44">
        <v>43260</v>
      </c>
      <c r="L120" s="42">
        <v>9</v>
      </c>
      <c r="M120" s="42">
        <v>6</v>
      </c>
      <c r="N120" s="42">
        <v>2018</v>
      </c>
      <c r="O120" s="43">
        <f t="shared" si="3"/>
        <v>43260</v>
      </c>
      <c r="P120" s="42" t="s">
        <v>304</v>
      </c>
      <c r="Q120" s="48" t="s">
        <v>159</v>
      </c>
      <c r="R120" s="42">
        <f>VLOOKUP(P120,Registration!O:P,2,FALSE)</f>
        <v>18</v>
      </c>
    </row>
    <row r="121" spans="1:18" ht="23.1" customHeight="1">
      <c r="A121" s="42" t="s">
        <v>976</v>
      </c>
      <c r="B121" s="42" t="s">
        <v>26</v>
      </c>
      <c r="C121" s="42" t="s">
        <v>27</v>
      </c>
      <c r="D121" s="48" t="s">
        <v>28</v>
      </c>
      <c r="E121" s="42" t="s">
        <v>61</v>
      </c>
      <c r="F121" s="42" t="s">
        <v>29</v>
      </c>
      <c r="G121" s="42" t="s">
        <v>31</v>
      </c>
      <c r="H121" s="42" t="s">
        <v>933</v>
      </c>
      <c r="I121" s="48" t="s">
        <v>935</v>
      </c>
      <c r="J121" s="42" t="s">
        <v>986</v>
      </c>
      <c r="K121" s="44">
        <v>43260</v>
      </c>
      <c r="L121" s="42">
        <v>9</v>
      </c>
      <c r="M121" s="42">
        <v>6</v>
      </c>
      <c r="N121" s="42">
        <v>2018</v>
      </c>
      <c r="O121" s="43">
        <f t="shared" si="3"/>
        <v>43260</v>
      </c>
      <c r="P121" s="42" t="s">
        <v>343</v>
      </c>
      <c r="Q121" s="48" t="s">
        <v>159</v>
      </c>
      <c r="R121" s="42">
        <f>VLOOKUP(P121,Registration!O:P,2,FALSE)</f>
        <v>19</v>
      </c>
    </row>
    <row r="122" spans="1:18" ht="23.1" customHeight="1">
      <c r="A122" s="42" t="s">
        <v>976</v>
      </c>
      <c r="B122" s="42" t="s">
        <v>26</v>
      </c>
      <c r="C122" s="42" t="s">
        <v>27</v>
      </c>
      <c r="D122" s="48" t="s">
        <v>28</v>
      </c>
      <c r="E122" s="42" t="s">
        <v>61</v>
      </c>
      <c r="F122" s="42" t="s">
        <v>29</v>
      </c>
      <c r="G122" s="42" t="s">
        <v>31</v>
      </c>
      <c r="H122" s="42" t="s">
        <v>933</v>
      </c>
      <c r="I122" s="48" t="s">
        <v>935</v>
      </c>
      <c r="J122" s="42" t="s">
        <v>987</v>
      </c>
      <c r="K122" s="44">
        <v>43260</v>
      </c>
      <c r="L122" s="42">
        <v>9</v>
      </c>
      <c r="M122" s="42">
        <v>6</v>
      </c>
      <c r="N122" s="42">
        <v>2018</v>
      </c>
      <c r="O122" s="43">
        <f t="shared" si="3"/>
        <v>43260</v>
      </c>
      <c r="P122" s="42" t="s">
        <v>180</v>
      </c>
      <c r="Q122" s="48" t="s">
        <v>159</v>
      </c>
      <c r="R122" s="42">
        <f>VLOOKUP(P122,Registration!O:P,2,FALSE)</f>
        <v>18</v>
      </c>
    </row>
    <row r="123" spans="1:18" ht="23.1" customHeight="1">
      <c r="A123" s="42" t="s">
        <v>976</v>
      </c>
      <c r="B123" s="42" t="s">
        <v>26</v>
      </c>
      <c r="C123" s="42" t="s">
        <v>27</v>
      </c>
      <c r="D123" s="48" t="s">
        <v>28</v>
      </c>
      <c r="E123" s="42" t="s">
        <v>61</v>
      </c>
      <c r="F123" s="42" t="s">
        <v>29</v>
      </c>
      <c r="G123" s="42" t="s">
        <v>31</v>
      </c>
      <c r="H123" s="42" t="s">
        <v>933</v>
      </c>
      <c r="I123" s="48" t="s">
        <v>935</v>
      </c>
      <c r="J123" s="42" t="s">
        <v>340</v>
      </c>
      <c r="K123" s="44">
        <v>43260</v>
      </c>
      <c r="L123" s="42">
        <v>9</v>
      </c>
      <c r="M123" s="42">
        <v>6</v>
      </c>
      <c r="N123" s="42">
        <v>2018</v>
      </c>
      <c r="O123" s="43">
        <f t="shared" si="3"/>
        <v>43260</v>
      </c>
      <c r="P123" s="42" t="s">
        <v>341</v>
      </c>
      <c r="Q123" s="48" t="s">
        <v>159</v>
      </c>
      <c r="R123" s="42">
        <f>VLOOKUP(P123,Registration!O:P,2,FALSE)</f>
        <v>16</v>
      </c>
    </row>
    <row r="124" spans="1:18" ht="23.1" customHeight="1">
      <c r="A124" s="42" t="s">
        <v>976</v>
      </c>
      <c r="B124" s="42" t="s">
        <v>26</v>
      </c>
      <c r="C124" s="42" t="s">
        <v>27</v>
      </c>
      <c r="D124" s="48" t="s">
        <v>28</v>
      </c>
      <c r="E124" s="42" t="s">
        <v>61</v>
      </c>
      <c r="F124" s="42" t="s">
        <v>29</v>
      </c>
      <c r="G124" s="42" t="s">
        <v>31</v>
      </c>
      <c r="H124" s="42" t="s">
        <v>933</v>
      </c>
      <c r="I124" s="48" t="s">
        <v>935</v>
      </c>
      <c r="J124" s="42" t="s">
        <v>338</v>
      </c>
      <c r="K124" s="44">
        <v>43260</v>
      </c>
      <c r="L124" s="42">
        <v>9</v>
      </c>
      <c r="M124" s="42">
        <v>6</v>
      </c>
      <c r="N124" s="42">
        <v>2018</v>
      </c>
      <c r="O124" s="43">
        <f t="shared" si="3"/>
        <v>43260</v>
      </c>
      <c r="P124" s="42" t="s">
        <v>339</v>
      </c>
      <c r="Q124" s="48" t="s">
        <v>159</v>
      </c>
      <c r="R124" s="42">
        <f>VLOOKUP(P124,Registration!O:P,2,FALSE)</f>
        <v>19</v>
      </c>
    </row>
    <row r="125" spans="1:18" ht="23.1" customHeight="1">
      <c r="A125" s="42" t="s">
        <v>976</v>
      </c>
      <c r="B125" s="42" t="s">
        <v>26</v>
      </c>
      <c r="C125" s="42" t="s">
        <v>27</v>
      </c>
      <c r="D125" s="48" t="s">
        <v>28</v>
      </c>
      <c r="E125" s="42" t="s">
        <v>61</v>
      </c>
      <c r="F125" s="42" t="s">
        <v>29</v>
      </c>
      <c r="G125" s="42" t="s">
        <v>31</v>
      </c>
      <c r="H125" s="42" t="s">
        <v>933</v>
      </c>
      <c r="I125" s="48" t="s">
        <v>935</v>
      </c>
      <c r="J125" s="42" t="s">
        <v>971</v>
      </c>
      <c r="K125" s="44">
        <v>43260</v>
      </c>
      <c r="L125" s="42">
        <v>9</v>
      </c>
      <c r="M125" s="42">
        <v>6</v>
      </c>
      <c r="N125" s="42">
        <v>2018</v>
      </c>
      <c r="O125" s="43">
        <f t="shared" si="1"/>
        <v>43260</v>
      </c>
      <c r="P125" s="42" t="s">
        <v>317</v>
      </c>
      <c r="Q125" s="48" t="s">
        <v>159</v>
      </c>
      <c r="R125" s="42">
        <f>VLOOKUP(P125,Registration!O:P,2,FALSE)</f>
        <v>16</v>
      </c>
    </row>
    <row r="126" spans="1:18" ht="23.1" customHeight="1">
      <c r="A126" s="42" t="s">
        <v>976</v>
      </c>
      <c r="B126" s="42" t="s">
        <v>26</v>
      </c>
      <c r="C126" s="42" t="s">
        <v>27</v>
      </c>
      <c r="D126" s="48" t="s">
        <v>28</v>
      </c>
      <c r="E126" s="42" t="s">
        <v>206</v>
      </c>
      <c r="F126" s="42" t="s">
        <v>207</v>
      </c>
      <c r="G126" s="42" t="s">
        <v>39</v>
      </c>
      <c r="H126" s="42" t="s">
        <v>4716</v>
      </c>
      <c r="I126" s="48" t="s">
        <v>4717</v>
      </c>
      <c r="J126" s="42" t="s">
        <v>949</v>
      </c>
      <c r="K126" s="44">
        <v>43260</v>
      </c>
      <c r="L126" s="42">
        <v>9</v>
      </c>
      <c r="M126" s="42">
        <v>6</v>
      </c>
      <c r="N126" s="42">
        <v>2018</v>
      </c>
      <c r="O126" s="43">
        <f t="shared" ref="O126:O155" si="4">DATE(N126,M126,L126)</f>
        <v>43260</v>
      </c>
      <c r="P126" s="42" t="s">
        <v>240</v>
      </c>
      <c r="Q126" s="48" t="s">
        <v>159</v>
      </c>
      <c r="R126" s="42">
        <f>VLOOKUP(P126,Registration!O:P,2,FALSE)</f>
        <v>18</v>
      </c>
    </row>
    <row r="127" spans="1:18" ht="23.1" customHeight="1">
      <c r="A127" s="42" t="s">
        <v>976</v>
      </c>
      <c r="B127" s="42" t="s">
        <v>26</v>
      </c>
      <c r="C127" s="42" t="s">
        <v>27</v>
      </c>
      <c r="D127" s="48" t="s">
        <v>28</v>
      </c>
      <c r="E127" s="42" t="s">
        <v>206</v>
      </c>
      <c r="F127" s="42" t="s">
        <v>207</v>
      </c>
      <c r="G127" s="42" t="s">
        <v>39</v>
      </c>
      <c r="H127" s="42" t="s">
        <v>4716</v>
      </c>
      <c r="I127" s="48" t="s">
        <v>4717</v>
      </c>
      <c r="J127" s="42" t="s">
        <v>364</v>
      </c>
      <c r="K127" s="44">
        <v>43260</v>
      </c>
      <c r="L127" s="42">
        <v>9</v>
      </c>
      <c r="M127" s="42">
        <v>6</v>
      </c>
      <c r="N127" s="42">
        <v>2018</v>
      </c>
      <c r="O127" s="43">
        <f t="shared" si="4"/>
        <v>43260</v>
      </c>
      <c r="P127" s="42" t="s">
        <v>365</v>
      </c>
      <c r="Q127" s="48" t="s">
        <v>159</v>
      </c>
      <c r="R127" s="42">
        <f>VLOOKUP(P127,Registration!O:P,2,FALSE)</f>
        <v>15</v>
      </c>
    </row>
    <row r="128" spans="1:18" ht="23.1" customHeight="1">
      <c r="A128" s="42" t="s">
        <v>976</v>
      </c>
      <c r="B128" s="42" t="s">
        <v>26</v>
      </c>
      <c r="C128" s="42" t="s">
        <v>27</v>
      </c>
      <c r="D128" s="48" t="s">
        <v>28</v>
      </c>
      <c r="E128" s="42" t="s">
        <v>206</v>
      </c>
      <c r="F128" s="42" t="s">
        <v>207</v>
      </c>
      <c r="G128" s="42" t="s">
        <v>39</v>
      </c>
      <c r="H128" s="42" t="s">
        <v>4716</v>
      </c>
      <c r="I128" s="48" t="s">
        <v>4717</v>
      </c>
      <c r="J128" s="42" t="s">
        <v>988</v>
      </c>
      <c r="K128" s="44">
        <v>43260</v>
      </c>
      <c r="L128" s="42">
        <v>9</v>
      </c>
      <c r="M128" s="42">
        <v>6</v>
      </c>
      <c r="N128" s="42">
        <v>2018</v>
      </c>
      <c r="O128" s="43">
        <f t="shared" si="4"/>
        <v>43260</v>
      </c>
      <c r="P128" s="42" t="s">
        <v>360</v>
      </c>
      <c r="Q128" s="48" t="s">
        <v>159</v>
      </c>
      <c r="R128" s="42">
        <f>VLOOKUP(P128,Registration!O:P,2,FALSE)</f>
        <v>15</v>
      </c>
    </row>
    <row r="129" spans="1:18" ht="23.1" customHeight="1">
      <c r="A129" s="42" t="s">
        <v>976</v>
      </c>
      <c r="B129" s="42" t="s">
        <v>26</v>
      </c>
      <c r="C129" s="42" t="s">
        <v>27</v>
      </c>
      <c r="D129" s="48" t="s">
        <v>28</v>
      </c>
      <c r="E129" s="42" t="s">
        <v>206</v>
      </c>
      <c r="F129" s="42" t="s">
        <v>207</v>
      </c>
      <c r="G129" s="42" t="s">
        <v>39</v>
      </c>
      <c r="H129" s="42" t="s">
        <v>4716</v>
      </c>
      <c r="I129" s="48" t="s">
        <v>4717</v>
      </c>
      <c r="J129" s="42" t="s">
        <v>989</v>
      </c>
      <c r="K129" s="44">
        <v>43260</v>
      </c>
      <c r="L129" s="42">
        <v>9</v>
      </c>
      <c r="M129" s="42">
        <v>6</v>
      </c>
      <c r="N129" s="42">
        <v>2018</v>
      </c>
      <c r="O129" s="43">
        <f t="shared" si="4"/>
        <v>43260</v>
      </c>
      <c r="P129" s="42" t="s">
        <v>233</v>
      </c>
      <c r="Q129" s="48" t="s">
        <v>159</v>
      </c>
      <c r="R129" s="42">
        <f>VLOOKUP(P129,Registration!O:P,2,FALSE)</f>
        <v>16</v>
      </c>
    </row>
    <row r="130" spans="1:18" ht="23.1" customHeight="1">
      <c r="A130" s="42" t="s">
        <v>976</v>
      </c>
      <c r="B130" s="42" t="s">
        <v>26</v>
      </c>
      <c r="C130" s="42" t="s">
        <v>27</v>
      </c>
      <c r="D130" s="48" t="s">
        <v>28</v>
      </c>
      <c r="E130" s="42" t="s">
        <v>206</v>
      </c>
      <c r="F130" s="42" t="s">
        <v>207</v>
      </c>
      <c r="G130" s="42" t="s">
        <v>39</v>
      </c>
      <c r="H130" s="42" t="s">
        <v>4716</v>
      </c>
      <c r="I130" s="48" t="s">
        <v>4717</v>
      </c>
      <c r="J130" s="42" t="s">
        <v>953</v>
      </c>
      <c r="K130" s="44">
        <v>43260</v>
      </c>
      <c r="L130" s="42">
        <v>9</v>
      </c>
      <c r="M130" s="42">
        <v>6</v>
      </c>
      <c r="N130" s="42">
        <v>2018</v>
      </c>
      <c r="O130" s="43">
        <f t="shared" si="4"/>
        <v>43260</v>
      </c>
      <c r="P130" s="42" t="s">
        <v>254</v>
      </c>
      <c r="Q130" s="48" t="s">
        <v>159</v>
      </c>
      <c r="R130" s="42">
        <f>VLOOKUP(P130,Registration!O:P,2,FALSE)</f>
        <v>15</v>
      </c>
    </row>
    <row r="131" spans="1:18" ht="23.1" customHeight="1">
      <c r="A131" s="42" t="s">
        <v>976</v>
      </c>
      <c r="B131" s="42" t="s">
        <v>26</v>
      </c>
      <c r="C131" s="42" t="s">
        <v>27</v>
      </c>
      <c r="D131" s="48" t="s">
        <v>28</v>
      </c>
      <c r="E131" s="42" t="s">
        <v>206</v>
      </c>
      <c r="F131" s="42" t="s">
        <v>207</v>
      </c>
      <c r="G131" s="42" t="s">
        <v>39</v>
      </c>
      <c r="H131" s="42" t="s">
        <v>4716</v>
      </c>
      <c r="I131" s="48" t="s">
        <v>4717</v>
      </c>
      <c r="J131" s="42" t="s">
        <v>990</v>
      </c>
      <c r="K131" s="44">
        <v>43260</v>
      </c>
      <c r="L131" s="42">
        <v>9</v>
      </c>
      <c r="M131" s="42">
        <v>6</v>
      </c>
      <c r="N131" s="42">
        <v>2018</v>
      </c>
      <c r="O131" s="43">
        <f t="shared" si="4"/>
        <v>43260</v>
      </c>
      <c r="P131" s="42" t="s">
        <v>237</v>
      </c>
      <c r="Q131" s="48" t="s">
        <v>159</v>
      </c>
      <c r="R131" s="42">
        <f>VLOOKUP(P131,Registration!O:P,2,FALSE)</f>
        <v>15</v>
      </c>
    </row>
    <row r="132" spans="1:18" ht="23.1" customHeight="1">
      <c r="A132" s="42" t="s">
        <v>976</v>
      </c>
      <c r="B132" s="42" t="s">
        <v>26</v>
      </c>
      <c r="C132" s="42" t="s">
        <v>27</v>
      </c>
      <c r="D132" s="48" t="s">
        <v>28</v>
      </c>
      <c r="E132" s="42" t="s">
        <v>206</v>
      </c>
      <c r="F132" s="42" t="s">
        <v>207</v>
      </c>
      <c r="G132" s="42" t="s">
        <v>39</v>
      </c>
      <c r="H132" s="42" t="s">
        <v>4716</v>
      </c>
      <c r="I132" s="48" t="s">
        <v>4717</v>
      </c>
      <c r="J132" s="42" t="s">
        <v>991</v>
      </c>
      <c r="K132" s="44">
        <v>43260</v>
      </c>
      <c r="L132" s="42">
        <v>9</v>
      </c>
      <c r="M132" s="42">
        <v>6</v>
      </c>
      <c r="N132" s="42">
        <v>2018</v>
      </c>
      <c r="O132" s="43">
        <f t="shared" si="4"/>
        <v>43260</v>
      </c>
      <c r="P132" s="42" t="s">
        <v>259</v>
      </c>
      <c r="Q132" s="48" t="s">
        <v>159</v>
      </c>
      <c r="R132" s="42">
        <f>VLOOKUP(P132,Registration!O:P,2,FALSE)</f>
        <v>17</v>
      </c>
    </row>
    <row r="133" spans="1:18" ht="23.1" customHeight="1">
      <c r="A133" s="42" t="s">
        <v>976</v>
      </c>
      <c r="B133" s="42" t="s">
        <v>26</v>
      </c>
      <c r="C133" s="42" t="s">
        <v>27</v>
      </c>
      <c r="D133" s="48" t="s">
        <v>28</v>
      </c>
      <c r="E133" s="42" t="s">
        <v>206</v>
      </c>
      <c r="F133" s="42" t="s">
        <v>207</v>
      </c>
      <c r="G133" s="42" t="s">
        <v>39</v>
      </c>
      <c r="H133" s="42" t="s">
        <v>4716</v>
      </c>
      <c r="I133" s="48" t="s">
        <v>4717</v>
      </c>
      <c r="J133" s="42" t="s">
        <v>992</v>
      </c>
      <c r="K133" s="44">
        <v>43260</v>
      </c>
      <c r="L133" s="42">
        <v>9</v>
      </c>
      <c r="M133" s="42">
        <v>6</v>
      </c>
      <c r="N133" s="42">
        <v>2018</v>
      </c>
      <c r="O133" s="43">
        <f t="shared" si="4"/>
        <v>43260</v>
      </c>
      <c r="P133" s="42" t="s">
        <v>233</v>
      </c>
      <c r="Q133" s="48" t="s">
        <v>159</v>
      </c>
      <c r="R133" s="42">
        <f>VLOOKUP(P133,Registration!O:P,2,FALSE)</f>
        <v>16</v>
      </c>
    </row>
    <row r="134" spans="1:18" ht="23.1" customHeight="1">
      <c r="A134" s="42" t="s">
        <v>976</v>
      </c>
      <c r="B134" s="42" t="s">
        <v>26</v>
      </c>
      <c r="C134" s="42" t="s">
        <v>27</v>
      </c>
      <c r="D134" s="48" t="s">
        <v>28</v>
      </c>
      <c r="E134" s="42" t="s">
        <v>206</v>
      </c>
      <c r="F134" s="42" t="s">
        <v>207</v>
      </c>
      <c r="G134" s="42" t="s">
        <v>39</v>
      </c>
      <c r="H134" s="42" t="s">
        <v>4716</v>
      </c>
      <c r="I134" s="48" t="s">
        <v>4717</v>
      </c>
      <c r="J134" s="42" t="s">
        <v>993</v>
      </c>
      <c r="K134" s="44">
        <v>43260</v>
      </c>
      <c r="L134" s="42">
        <v>9</v>
      </c>
      <c r="M134" s="42">
        <v>6</v>
      </c>
      <c r="N134" s="42">
        <v>2018</v>
      </c>
      <c r="O134" s="43">
        <f t="shared" si="4"/>
        <v>43260</v>
      </c>
      <c r="P134" s="42" t="s">
        <v>363</v>
      </c>
      <c r="Q134" s="48" t="s">
        <v>159</v>
      </c>
      <c r="R134" s="42">
        <f>VLOOKUP(P134,Registration!O:P,2,FALSE)</f>
        <v>15</v>
      </c>
    </row>
    <row r="135" spans="1:18" ht="23.1" customHeight="1">
      <c r="A135" s="42" t="s">
        <v>976</v>
      </c>
      <c r="B135" s="42" t="s">
        <v>26</v>
      </c>
      <c r="C135" s="42" t="s">
        <v>27</v>
      </c>
      <c r="D135" s="48" t="s">
        <v>28</v>
      </c>
      <c r="E135" s="42" t="s">
        <v>206</v>
      </c>
      <c r="F135" s="42" t="s">
        <v>207</v>
      </c>
      <c r="G135" s="42" t="s">
        <v>39</v>
      </c>
      <c r="H135" s="42" t="s">
        <v>4716</v>
      </c>
      <c r="I135" s="48" t="s">
        <v>4717</v>
      </c>
      <c r="J135" s="42" t="s">
        <v>960</v>
      </c>
      <c r="K135" s="44">
        <v>43260</v>
      </c>
      <c r="L135" s="42">
        <v>9</v>
      </c>
      <c r="M135" s="42">
        <v>6</v>
      </c>
      <c r="N135" s="42">
        <v>2018</v>
      </c>
      <c r="O135" s="43">
        <f t="shared" si="4"/>
        <v>43260</v>
      </c>
      <c r="P135" s="42" t="s">
        <v>279</v>
      </c>
      <c r="Q135" s="48" t="s">
        <v>159</v>
      </c>
      <c r="R135" s="42">
        <f>VLOOKUP(P135,Registration!O:P,2,FALSE)</f>
        <v>15</v>
      </c>
    </row>
    <row r="136" spans="1:18" ht="23.1" customHeight="1">
      <c r="A136" s="42" t="s">
        <v>976</v>
      </c>
      <c r="B136" s="42" t="s">
        <v>26</v>
      </c>
      <c r="C136" s="42" t="s">
        <v>27</v>
      </c>
      <c r="D136" s="48" t="s">
        <v>28</v>
      </c>
      <c r="E136" s="42" t="s">
        <v>206</v>
      </c>
      <c r="F136" s="42" t="s">
        <v>207</v>
      </c>
      <c r="G136" s="42" t="s">
        <v>39</v>
      </c>
      <c r="H136" s="42" t="s">
        <v>4716</v>
      </c>
      <c r="I136" s="48" t="s">
        <v>4717</v>
      </c>
      <c r="J136" s="42" t="s">
        <v>276</v>
      </c>
      <c r="K136" s="44">
        <v>43260</v>
      </c>
      <c r="L136" s="42">
        <v>9</v>
      </c>
      <c r="M136" s="42">
        <v>6</v>
      </c>
      <c r="N136" s="42">
        <v>2018</v>
      </c>
      <c r="O136" s="43">
        <f t="shared" si="4"/>
        <v>43260</v>
      </c>
      <c r="P136" s="42" t="s">
        <v>277</v>
      </c>
      <c r="Q136" s="48" t="s">
        <v>159</v>
      </c>
      <c r="R136" s="42">
        <f>VLOOKUP(P136,Registration!O:P,2,FALSE)</f>
        <v>15</v>
      </c>
    </row>
    <row r="137" spans="1:18" ht="23.1" customHeight="1">
      <c r="A137" s="42" t="s">
        <v>976</v>
      </c>
      <c r="B137" s="42" t="s">
        <v>26</v>
      </c>
      <c r="C137" s="42" t="s">
        <v>27</v>
      </c>
      <c r="D137" s="48" t="s">
        <v>28</v>
      </c>
      <c r="E137" s="42" t="s">
        <v>206</v>
      </c>
      <c r="F137" s="42" t="s">
        <v>207</v>
      </c>
      <c r="G137" s="42" t="s">
        <v>39</v>
      </c>
      <c r="H137" s="42" t="s">
        <v>4716</v>
      </c>
      <c r="I137" s="48" t="s">
        <v>4717</v>
      </c>
      <c r="J137" s="42" t="s">
        <v>950</v>
      </c>
      <c r="K137" s="44">
        <v>43260</v>
      </c>
      <c r="L137" s="42">
        <v>9</v>
      </c>
      <c r="M137" s="42">
        <v>6</v>
      </c>
      <c r="N137" s="42">
        <v>2018</v>
      </c>
      <c r="O137" s="43">
        <f t="shared" si="4"/>
        <v>43260</v>
      </c>
      <c r="P137" s="42" t="s">
        <v>242</v>
      </c>
      <c r="Q137" s="48" t="s">
        <v>159</v>
      </c>
      <c r="R137" s="42">
        <f>VLOOKUP(P137,Registration!O:P,2,FALSE)</f>
        <v>17</v>
      </c>
    </row>
    <row r="138" spans="1:18" ht="23.1" customHeight="1">
      <c r="A138" s="42" t="s">
        <v>976</v>
      </c>
      <c r="B138" s="42" t="s">
        <v>26</v>
      </c>
      <c r="C138" s="42" t="s">
        <v>27</v>
      </c>
      <c r="D138" s="48" t="s">
        <v>28</v>
      </c>
      <c r="E138" s="42" t="s">
        <v>206</v>
      </c>
      <c r="F138" s="42" t="s">
        <v>207</v>
      </c>
      <c r="G138" s="42" t="s">
        <v>39</v>
      </c>
      <c r="H138" s="42" t="s">
        <v>4716</v>
      </c>
      <c r="I138" s="48" t="s">
        <v>4717</v>
      </c>
      <c r="J138" s="42" t="s">
        <v>994</v>
      </c>
      <c r="K138" s="44">
        <v>43260</v>
      </c>
      <c r="L138" s="42">
        <v>9</v>
      </c>
      <c r="M138" s="42">
        <v>6</v>
      </c>
      <c r="N138" s="42">
        <v>2018</v>
      </c>
      <c r="O138" s="43">
        <f t="shared" si="4"/>
        <v>43260</v>
      </c>
      <c r="P138" s="42" t="s">
        <v>269</v>
      </c>
      <c r="Q138" s="48" t="s">
        <v>159</v>
      </c>
      <c r="R138" s="42">
        <f>VLOOKUP(P138,Registration!O:P,2,FALSE)</f>
        <v>15</v>
      </c>
    </row>
    <row r="139" spans="1:18" ht="23.1" customHeight="1">
      <c r="A139" s="42" t="s">
        <v>976</v>
      </c>
      <c r="B139" s="42" t="s">
        <v>26</v>
      </c>
      <c r="C139" s="42" t="s">
        <v>27</v>
      </c>
      <c r="D139" s="48" t="s">
        <v>28</v>
      </c>
      <c r="E139" s="42" t="s">
        <v>206</v>
      </c>
      <c r="F139" s="42" t="s">
        <v>207</v>
      </c>
      <c r="G139" s="42" t="s">
        <v>39</v>
      </c>
      <c r="H139" s="42" t="s">
        <v>4716</v>
      </c>
      <c r="I139" s="48" t="s">
        <v>4717</v>
      </c>
      <c r="J139" s="42" t="s">
        <v>223</v>
      </c>
      <c r="K139" s="44">
        <v>43260</v>
      </c>
      <c r="L139" s="42">
        <v>9</v>
      </c>
      <c r="M139" s="42">
        <v>6</v>
      </c>
      <c r="N139" s="42">
        <v>2018</v>
      </c>
      <c r="O139" s="43">
        <f t="shared" si="4"/>
        <v>43260</v>
      </c>
      <c r="P139" s="42" t="s">
        <v>224</v>
      </c>
      <c r="Q139" s="48" t="s">
        <v>159</v>
      </c>
      <c r="R139" s="42">
        <f>VLOOKUP(P139,Registration!O:P,2,FALSE)</f>
        <v>18</v>
      </c>
    </row>
    <row r="140" spans="1:18" ht="23.1" customHeight="1">
      <c r="A140" s="42" t="s">
        <v>976</v>
      </c>
      <c r="B140" s="42" t="s">
        <v>26</v>
      </c>
      <c r="C140" s="42" t="s">
        <v>27</v>
      </c>
      <c r="D140" s="48" t="s">
        <v>28</v>
      </c>
      <c r="E140" s="42" t="s">
        <v>206</v>
      </c>
      <c r="F140" s="42" t="s">
        <v>207</v>
      </c>
      <c r="G140" s="42" t="s">
        <v>39</v>
      </c>
      <c r="H140" s="42" t="s">
        <v>4716</v>
      </c>
      <c r="I140" s="48" t="s">
        <v>4717</v>
      </c>
      <c r="J140" s="42" t="s">
        <v>995</v>
      </c>
      <c r="K140" s="44">
        <v>43260</v>
      </c>
      <c r="L140" s="42">
        <v>9</v>
      </c>
      <c r="M140" s="42">
        <v>6</v>
      </c>
      <c r="N140" s="42">
        <v>2018</v>
      </c>
      <c r="O140" s="43">
        <f t="shared" si="4"/>
        <v>43260</v>
      </c>
      <c r="P140" s="42" t="s">
        <v>290</v>
      </c>
      <c r="Q140" s="48" t="s">
        <v>159</v>
      </c>
      <c r="R140" s="42">
        <f>VLOOKUP(P140,Registration!O:P,2,FALSE)</f>
        <v>18</v>
      </c>
    </row>
    <row r="141" spans="1:18" ht="23.1" customHeight="1">
      <c r="A141" s="42" t="s">
        <v>976</v>
      </c>
      <c r="B141" s="42" t="s">
        <v>26</v>
      </c>
      <c r="C141" s="42" t="s">
        <v>27</v>
      </c>
      <c r="D141" s="48" t="s">
        <v>28</v>
      </c>
      <c r="E141" s="42" t="s">
        <v>206</v>
      </c>
      <c r="F141" s="42" t="s">
        <v>207</v>
      </c>
      <c r="G141" s="42" t="s">
        <v>39</v>
      </c>
      <c r="H141" s="42" t="s">
        <v>4716</v>
      </c>
      <c r="I141" s="48" t="s">
        <v>4717</v>
      </c>
      <c r="J141" s="42" t="s">
        <v>996</v>
      </c>
      <c r="K141" s="44">
        <v>43260</v>
      </c>
      <c r="L141" s="42">
        <v>9</v>
      </c>
      <c r="M141" s="42">
        <v>6</v>
      </c>
      <c r="N141" s="42">
        <v>2018</v>
      </c>
      <c r="O141" s="43">
        <f t="shared" si="4"/>
        <v>43260</v>
      </c>
      <c r="P141" s="42" t="s">
        <v>235</v>
      </c>
      <c r="Q141" s="48" t="s">
        <v>159</v>
      </c>
      <c r="R141" s="42">
        <f>VLOOKUP(P141,Registration!O:P,2,FALSE)</f>
        <v>17</v>
      </c>
    </row>
    <row r="142" spans="1:18" ht="23.1" customHeight="1">
      <c r="A142" s="42" t="s">
        <v>976</v>
      </c>
      <c r="B142" s="42" t="s">
        <v>26</v>
      </c>
      <c r="C142" s="42" t="s">
        <v>27</v>
      </c>
      <c r="D142" s="48" t="s">
        <v>28</v>
      </c>
      <c r="E142" s="42" t="s">
        <v>206</v>
      </c>
      <c r="F142" s="42" t="s">
        <v>207</v>
      </c>
      <c r="G142" s="42" t="s">
        <v>39</v>
      </c>
      <c r="H142" s="42" t="s">
        <v>4716</v>
      </c>
      <c r="I142" s="48" t="s">
        <v>4717</v>
      </c>
      <c r="J142" s="42" t="s">
        <v>946</v>
      </c>
      <c r="K142" s="44">
        <v>43260</v>
      </c>
      <c r="L142" s="42">
        <v>9</v>
      </c>
      <c r="M142" s="42">
        <v>6</v>
      </c>
      <c r="N142" s="42">
        <v>2018</v>
      </c>
      <c r="O142" s="43">
        <f t="shared" si="4"/>
        <v>43260</v>
      </c>
      <c r="P142" s="42" t="s">
        <v>222</v>
      </c>
      <c r="Q142" s="48" t="s">
        <v>159</v>
      </c>
      <c r="R142" s="42">
        <f>VLOOKUP(P142,Registration!O:P,2,FALSE)</f>
        <v>15</v>
      </c>
    </row>
    <row r="143" spans="1:18" ht="23.1" customHeight="1">
      <c r="A143" s="42" t="s">
        <v>976</v>
      </c>
      <c r="B143" s="42" t="s">
        <v>26</v>
      </c>
      <c r="C143" s="42" t="s">
        <v>27</v>
      </c>
      <c r="D143" s="48" t="s">
        <v>28</v>
      </c>
      <c r="E143" s="42" t="s">
        <v>206</v>
      </c>
      <c r="F143" s="42" t="s">
        <v>207</v>
      </c>
      <c r="G143" s="42" t="s">
        <v>39</v>
      </c>
      <c r="H143" s="42" t="s">
        <v>4716</v>
      </c>
      <c r="I143" s="48" t="s">
        <v>4717</v>
      </c>
      <c r="J143" s="42" t="s">
        <v>270</v>
      </c>
      <c r="K143" s="44">
        <v>43260</v>
      </c>
      <c r="L143" s="42">
        <v>9</v>
      </c>
      <c r="M143" s="42">
        <v>6</v>
      </c>
      <c r="N143" s="42">
        <v>2018</v>
      </c>
      <c r="O143" s="43">
        <f t="shared" si="4"/>
        <v>43260</v>
      </c>
      <c r="P143" s="42" t="s">
        <v>271</v>
      </c>
      <c r="Q143" s="48" t="s">
        <v>159</v>
      </c>
      <c r="R143" s="42">
        <f>VLOOKUP(P143,Registration!O:P,2,FALSE)</f>
        <v>15</v>
      </c>
    </row>
    <row r="144" spans="1:18" ht="23.1" customHeight="1">
      <c r="A144" s="42" t="s">
        <v>976</v>
      </c>
      <c r="B144" s="42" t="s">
        <v>26</v>
      </c>
      <c r="C144" s="42" t="s">
        <v>27</v>
      </c>
      <c r="D144" s="48" t="s">
        <v>28</v>
      </c>
      <c r="E144" s="42" t="s">
        <v>206</v>
      </c>
      <c r="F144" s="42" t="s">
        <v>207</v>
      </c>
      <c r="G144" s="42" t="s">
        <v>39</v>
      </c>
      <c r="H144" s="42" t="s">
        <v>4716</v>
      </c>
      <c r="I144" s="48" t="s">
        <v>4717</v>
      </c>
      <c r="J144" s="42" t="s">
        <v>214</v>
      </c>
      <c r="K144" s="44">
        <v>43260</v>
      </c>
      <c r="L144" s="42">
        <v>9</v>
      </c>
      <c r="M144" s="42">
        <v>6</v>
      </c>
      <c r="N144" s="42">
        <v>2018</v>
      </c>
      <c r="O144" s="43">
        <f t="shared" si="4"/>
        <v>43260</v>
      </c>
      <c r="P144" s="42" t="s">
        <v>215</v>
      </c>
      <c r="Q144" s="48" t="s">
        <v>159</v>
      </c>
      <c r="R144" s="42">
        <f>VLOOKUP(P144,Registration!O:P,2,FALSE)</f>
        <v>15</v>
      </c>
    </row>
    <row r="145" spans="1:18" ht="23.1" customHeight="1">
      <c r="A145" s="42" t="s">
        <v>976</v>
      </c>
      <c r="B145" s="42" t="s">
        <v>26</v>
      </c>
      <c r="C145" s="42" t="s">
        <v>27</v>
      </c>
      <c r="D145" s="48" t="s">
        <v>28</v>
      </c>
      <c r="E145" s="42" t="s">
        <v>206</v>
      </c>
      <c r="F145" s="42" t="s">
        <v>207</v>
      </c>
      <c r="G145" s="42" t="s">
        <v>39</v>
      </c>
      <c r="H145" s="42" t="s">
        <v>4716</v>
      </c>
      <c r="I145" s="48" t="s">
        <v>4717</v>
      </c>
      <c r="J145" s="42" t="s">
        <v>997</v>
      </c>
      <c r="K145" s="44">
        <v>43260</v>
      </c>
      <c r="L145" s="42">
        <v>9</v>
      </c>
      <c r="M145" s="42">
        <v>6</v>
      </c>
      <c r="N145" s="42">
        <v>2018</v>
      </c>
      <c r="O145" s="43">
        <f t="shared" si="4"/>
        <v>43260</v>
      </c>
      <c r="P145" s="42" t="s">
        <v>273</v>
      </c>
      <c r="Q145" s="48" t="s">
        <v>159</v>
      </c>
      <c r="R145" s="42">
        <f>VLOOKUP(P145,Registration!O:P,2,FALSE)</f>
        <v>15</v>
      </c>
    </row>
    <row r="146" spans="1:18" ht="23.1" customHeight="1">
      <c r="A146" s="42" t="s">
        <v>976</v>
      </c>
      <c r="B146" s="42" t="s">
        <v>26</v>
      </c>
      <c r="C146" s="42" t="s">
        <v>27</v>
      </c>
      <c r="D146" s="48" t="s">
        <v>28</v>
      </c>
      <c r="E146" s="42" t="s">
        <v>206</v>
      </c>
      <c r="F146" s="42" t="s">
        <v>207</v>
      </c>
      <c r="G146" s="42" t="s">
        <v>39</v>
      </c>
      <c r="H146" s="42" t="s">
        <v>4716</v>
      </c>
      <c r="I146" s="48" t="s">
        <v>4717</v>
      </c>
      <c r="J146" s="42" t="s">
        <v>998</v>
      </c>
      <c r="K146" s="44">
        <v>43260</v>
      </c>
      <c r="L146" s="42">
        <v>9</v>
      </c>
      <c r="M146" s="42">
        <v>6</v>
      </c>
      <c r="N146" s="42">
        <v>2018</v>
      </c>
      <c r="O146" s="43">
        <f t="shared" si="4"/>
        <v>43260</v>
      </c>
      <c r="P146" s="42" t="s">
        <v>292</v>
      </c>
      <c r="Q146" s="48" t="s">
        <v>159</v>
      </c>
      <c r="R146" s="42">
        <f>VLOOKUP(P146,Registration!O:P,2,FALSE)</f>
        <v>15</v>
      </c>
    </row>
    <row r="147" spans="1:18" ht="23.1" customHeight="1">
      <c r="A147" s="42" t="s">
        <v>46</v>
      </c>
      <c r="B147" s="42" t="s">
        <v>26</v>
      </c>
      <c r="C147" s="42" t="s">
        <v>27</v>
      </c>
      <c r="D147" s="48" t="s">
        <v>28</v>
      </c>
      <c r="E147" s="42" t="s">
        <v>61</v>
      </c>
      <c r="F147" s="42" t="s">
        <v>29</v>
      </c>
      <c r="G147" s="42" t="s">
        <v>31</v>
      </c>
      <c r="H147" s="42" t="s">
        <v>933</v>
      </c>
      <c r="I147" s="42" t="s">
        <v>934</v>
      </c>
      <c r="J147" s="42" t="s">
        <v>999</v>
      </c>
      <c r="K147" s="42" t="s">
        <v>1000</v>
      </c>
      <c r="L147" s="42">
        <v>13</v>
      </c>
      <c r="M147" s="42">
        <v>6</v>
      </c>
      <c r="N147" s="42">
        <v>2018</v>
      </c>
      <c r="O147" s="43">
        <f t="shared" si="4"/>
        <v>43264</v>
      </c>
      <c r="P147" s="42" t="s">
        <v>377</v>
      </c>
      <c r="Q147" s="42" t="s">
        <v>131</v>
      </c>
      <c r="R147" s="42">
        <f>VLOOKUP(P147,Registration!O:P,2,FALSE)</f>
        <v>19</v>
      </c>
    </row>
    <row r="148" spans="1:18" ht="23.1" customHeight="1">
      <c r="A148" s="42" t="s">
        <v>46</v>
      </c>
      <c r="B148" s="42" t="s">
        <v>26</v>
      </c>
      <c r="C148" s="42" t="s">
        <v>27</v>
      </c>
      <c r="D148" s="48" t="s">
        <v>28</v>
      </c>
      <c r="E148" s="42" t="s">
        <v>61</v>
      </c>
      <c r="F148" s="42" t="s">
        <v>29</v>
      </c>
      <c r="G148" s="42" t="s">
        <v>31</v>
      </c>
      <c r="H148" s="42" t="s">
        <v>933</v>
      </c>
      <c r="I148" s="42" t="s">
        <v>934</v>
      </c>
      <c r="J148" s="42" t="s">
        <v>1001</v>
      </c>
      <c r="K148" s="44">
        <v>43264</v>
      </c>
      <c r="L148" s="42">
        <v>13</v>
      </c>
      <c r="M148" s="42">
        <v>6</v>
      </c>
      <c r="N148" s="42">
        <v>2018</v>
      </c>
      <c r="O148" s="43">
        <f t="shared" si="4"/>
        <v>43264</v>
      </c>
      <c r="P148" s="42" t="s">
        <v>369</v>
      </c>
      <c r="Q148" s="42" t="s">
        <v>131</v>
      </c>
      <c r="R148" s="42">
        <f>VLOOKUP(P148,Registration!O:P,2,FALSE)</f>
        <v>18</v>
      </c>
    </row>
    <row r="149" spans="1:18" ht="23.1" customHeight="1">
      <c r="A149" s="42" t="s">
        <v>46</v>
      </c>
      <c r="B149" s="42" t="s">
        <v>26</v>
      </c>
      <c r="C149" s="42" t="s">
        <v>27</v>
      </c>
      <c r="D149" s="48" t="s">
        <v>28</v>
      </c>
      <c r="E149" s="42" t="s">
        <v>61</v>
      </c>
      <c r="F149" s="42" t="s">
        <v>29</v>
      </c>
      <c r="G149" s="42" t="s">
        <v>31</v>
      </c>
      <c r="H149" s="42" t="s">
        <v>933</v>
      </c>
      <c r="I149" s="42" t="s">
        <v>934</v>
      </c>
      <c r="J149" s="42" t="s">
        <v>1002</v>
      </c>
      <c r="K149" s="42" t="s">
        <v>1000</v>
      </c>
      <c r="L149" s="42">
        <v>13</v>
      </c>
      <c r="M149" s="42">
        <v>6</v>
      </c>
      <c r="N149" s="42">
        <v>2018</v>
      </c>
      <c r="O149" s="43">
        <f t="shared" si="4"/>
        <v>43264</v>
      </c>
      <c r="P149" s="42" t="s">
        <v>355</v>
      </c>
      <c r="Q149" s="42" t="s">
        <v>131</v>
      </c>
      <c r="R149" s="42">
        <f>VLOOKUP(P149,Registration!O:P,2,FALSE)</f>
        <v>18</v>
      </c>
    </row>
    <row r="150" spans="1:18" ht="23.1" customHeight="1">
      <c r="A150" s="42" t="s">
        <v>46</v>
      </c>
      <c r="B150" s="42" t="s">
        <v>26</v>
      </c>
      <c r="C150" s="42" t="s">
        <v>27</v>
      </c>
      <c r="D150" s="48" t="s">
        <v>28</v>
      </c>
      <c r="E150" s="42" t="s">
        <v>61</v>
      </c>
      <c r="F150" s="42" t="s">
        <v>29</v>
      </c>
      <c r="G150" s="42" t="s">
        <v>31</v>
      </c>
      <c r="H150" s="42" t="s">
        <v>933</v>
      </c>
      <c r="I150" s="42" t="s">
        <v>934</v>
      </c>
      <c r="J150" s="42" t="s">
        <v>1003</v>
      </c>
      <c r="K150" s="42" t="s">
        <v>1000</v>
      </c>
      <c r="L150" s="42">
        <v>13</v>
      </c>
      <c r="M150" s="42">
        <v>6</v>
      </c>
      <c r="N150" s="42">
        <v>2018</v>
      </c>
      <c r="O150" s="43">
        <f t="shared" si="4"/>
        <v>43264</v>
      </c>
      <c r="P150" s="42" t="s">
        <v>373</v>
      </c>
      <c r="Q150" s="42" t="s">
        <v>131</v>
      </c>
      <c r="R150" s="42">
        <f>VLOOKUP(P150,Registration!O:P,2,FALSE)</f>
        <v>19</v>
      </c>
    </row>
    <row r="151" spans="1:18" ht="23.1" customHeight="1">
      <c r="A151" s="42" t="s">
        <v>46</v>
      </c>
      <c r="B151" s="42" t="s">
        <v>26</v>
      </c>
      <c r="C151" s="42" t="s">
        <v>27</v>
      </c>
      <c r="D151" s="48" t="s">
        <v>28</v>
      </c>
      <c r="E151" s="42" t="s">
        <v>61</v>
      </c>
      <c r="F151" s="42" t="s">
        <v>29</v>
      </c>
      <c r="G151" s="42" t="s">
        <v>31</v>
      </c>
      <c r="H151" s="42" t="s">
        <v>933</v>
      </c>
      <c r="I151" s="42" t="s">
        <v>934</v>
      </c>
      <c r="J151" s="42" t="s">
        <v>1004</v>
      </c>
      <c r="K151" s="42" t="s">
        <v>1000</v>
      </c>
      <c r="L151" s="42">
        <v>13</v>
      </c>
      <c r="M151" s="42">
        <v>6</v>
      </c>
      <c r="N151" s="42">
        <v>2018</v>
      </c>
      <c r="O151" s="43">
        <f t="shared" si="4"/>
        <v>43264</v>
      </c>
      <c r="P151" s="42" t="s">
        <v>375</v>
      </c>
      <c r="Q151" s="42" t="s">
        <v>131</v>
      </c>
      <c r="R151" s="42">
        <f>VLOOKUP(P151,Registration!O:P,2,FALSE)</f>
        <v>19</v>
      </c>
    </row>
    <row r="152" spans="1:18" ht="23.1" customHeight="1">
      <c r="A152" s="42" t="s">
        <v>46</v>
      </c>
      <c r="B152" s="42" t="s">
        <v>26</v>
      </c>
      <c r="C152" s="42" t="s">
        <v>27</v>
      </c>
      <c r="D152" s="48" t="s">
        <v>28</v>
      </c>
      <c r="E152" s="42" t="s">
        <v>61</v>
      </c>
      <c r="F152" s="42" t="s">
        <v>29</v>
      </c>
      <c r="G152" s="42" t="s">
        <v>31</v>
      </c>
      <c r="H152" s="42" t="s">
        <v>933</v>
      </c>
      <c r="I152" s="42" t="s">
        <v>935</v>
      </c>
      <c r="J152" s="42" t="s">
        <v>378</v>
      </c>
      <c r="K152" s="42" t="s">
        <v>50</v>
      </c>
      <c r="L152" s="42">
        <v>16</v>
      </c>
      <c r="M152" s="42">
        <v>6</v>
      </c>
      <c r="N152" s="42">
        <v>2018</v>
      </c>
      <c r="O152" s="43">
        <f t="shared" si="4"/>
        <v>43267</v>
      </c>
      <c r="P152" s="42" t="s">
        <v>379</v>
      </c>
      <c r="Q152" s="42" t="s">
        <v>159</v>
      </c>
      <c r="R152" s="42">
        <f>VLOOKUP(P152,Registration!O:P,2,FALSE)</f>
        <v>19</v>
      </c>
    </row>
    <row r="153" spans="1:18" ht="23.1" customHeight="1">
      <c r="A153" s="42" t="s">
        <v>46</v>
      </c>
      <c r="B153" s="42" t="s">
        <v>26</v>
      </c>
      <c r="C153" s="42" t="s">
        <v>27</v>
      </c>
      <c r="D153" s="48" t="s">
        <v>28</v>
      </c>
      <c r="E153" s="42" t="s">
        <v>61</v>
      </c>
      <c r="F153" s="42" t="s">
        <v>29</v>
      </c>
      <c r="G153" s="42" t="s">
        <v>31</v>
      </c>
      <c r="H153" s="42" t="s">
        <v>933</v>
      </c>
      <c r="I153" s="42" t="s">
        <v>935</v>
      </c>
      <c r="J153" s="42" t="s">
        <v>127</v>
      </c>
      <c r="K153" s="42" t="s">
        <v>50</v>
      </c>
      <c r="L153" s="42">
        <v>16</v>
      </c>
      <c r="M153" s="42">
        <v>6</v>
      </c>
      <c r="N153" s="42">
        <v>2018</v>
      </c>
      <c r="O153" s="43">
        <f t="shared" si="4"/>
        <v>43267</v>
      </c>
      <c r="P153" s="42" t="s">
        <v>128</v>
      </c>
      <c r="Q153" s="42" t="s">
        <v>159</v>
      </c>
      <c r="R153" s="42">
        <f>VLOOKUP(P153,Registration!O:P,2,FALSE)</f>
        <v>19</v>
      </c>
    </row>
    <row r="154" spans="1:18" ht="23.1" customHeight="1">
      <c r="A154" s="42" t="s">
        <v>48</v>
      </c>
      <c r="B154" s="42" t="s">
        <v>26</v>
      </c>
      <c r="C154" s="42" t="s">
        <v>27</v>
      </c>
      <c r="D154" s="48" t="s">
        <v>28</v>
      </c>
      <c r="E154" s="42" t="s">
        <v>61</v>
      </c>
      <c r="F154" s="42" t="s">
        <v>29</v>
      </c>
      <c r="G154" s="42" t="s">
        <v>31</v>
      </c>
      <c r="H154" s="42" t="s">
        <v>933</v>
      </c>
      <c r="I154" s="42" t="s">
        <v>934</v>
      </c>
      <c r="J154" s="42" t="s">
        <v>380</v>
      </c>
      <c r="K154" s="42" t="s">
        <v>1005</v>
      </c>
      <c r="L154" s="42">
        <v>20</v>
      </c>
      <c r="M154" s="42">
        <v>6</v>
      </c>
      <c r="N154" s="42">
        <v>2018</v>
      </c>
      <c r="O154" s="43">
        <f t="shared" si="4"/>
        <v>43271</v>
      </c>
      <c r="P154" s="42" t="s">
        <v>381</v>
      </c>
      <c r="Q154" s="42" t="s">
        <v>131</v>
      </c>
      <c r="R154" s="42">
        <f>VLOOKUP(P154,Registration!O:P,2,FALSE)</f>
        <v>19</v>
      </c>
    </row>
    <row r="155" spans="1:18" ht="23.1" customHeight="1">
      <c r="A155" s="42" t="s">
        <v>48</v>
      </c>
      <c r="B155" s="42" t="s">
        <v>26</v>
      </c>
      <c r="C155" s="42" t="s">
        <v>27</v>
      </c>
      <c r="D155" s="48" t="s">
        <v>28</v>
      </c>
      <c r="E155" s="42" t="s">
        <v>61</v>
      </c>
      <c r="F155" s="42" t="s">
        <v>29</v>
      </c>
      <c r="G155" s="42" t="s">
        <v>31</v>
      </c>
      <c r="H155" s="42" t="s">
        <v>933</v>
      </c>
      <c r="I155" s="42" t="s">
        <v>934</v>
      </c>
      <c r="J155" s="42" t="s">
        <v>382</v>
      </c>
      <c r="K155" s="42" t="s">
        <v>1005</v>
      </c>
      <c r="L155" s="42">
        <v>20</v>
      </c>
      <c r="M155" s="42">
        <v>6</v>
      </c>
      <c r="N155" s="42">
        <v>2018</v>
      </c>
      <c r="O155" s="43">
        <f t="shared" si="4"/>
        <v>43271</v>
      </c>
      <c r="P155" s="42" t="s">
        <v>383</v>
      </c>
      <c r="Q155" s="42" t="s">
        <v>131</v>
      </c>
      <c r="R155" s="42">
        <f>VLOOKUP(P155,Registration!O:P,2,FALSE)</f>
        <v>18</v>
      </c>
    </row>
    <row r="156" spans="1:18" ht="23.1" customHeight="1">
      <c r="A156" s="42" t="s">
        <v>48</v>
      </c>
      <c r="B156" s="42" t="s">
        <v>26</v>
      </c>
      <c r="C156" s="42" t="s">
        <v>27</v>
      </c>
      <c r="D156" s="48" t="s">
        <v>28</v>
      </c>
      <c r="E156" s="42" t="s">
        <v>61</v>
      </c>
      <c r="F156" s="42" t="s">
        <v>29</v>
      </c>
      <c r="G156" s="42" t="s">
        <v>31</v>
      </c>
      <c r="H156" s="42" t="s">
        <v>933</v>
      </c>
      <c r="I156" s="48" t="s">
        <v>934</v>
      </c>
      <c r="J156" s="42" t="s">
        <v>378</v>
      </c>
      <c r="K156" s="42" t="s">
        <v>1005</v>
      </c>
      <c r="L156" s="42">
        <v>20</v>
      </c>
      <c r="M156" s="42">
        <v>6</v>
      </c>
      <c r="N156" s="42">
        <v>2018</v>
      </c>
      <c r="O156" s="43">
        <f t="shared" ref="O156" si="5">DATE(N156, M156, L156)</f>
        <v>43271</v>
      </c>
      <c r="P156" s="42" t="s">
        <v>379</v>
      </c>
      <c r="Q156" s="48" t="s">
        <v>131</v>
      </c>
      <c r="R156" s="42">
        <f>VLOOKUP(P156,Registration!O:P,2,FALSE)</f>
        <v>19</v>
      </c>
    </row>
    <row r="157" spans="1:18" ht="23.1" customHeight="1">
      <c r="A157" s="42" t="s">
        <v>48</v>
      </c>
      <c r="B157" s="42" t="s">
        <v>26</v>
      </c>
      <c r="C157" s="42" t="s">
        <v>27</v>
      </c>
      <c r="D157" s="48" t="s">
        <v>28</v>
      </c>
      <c r="E157" s="42" t="s">
        <v>61</v>
      </c>
      <c r="F157" s="42" t="s">
        <v>29</v>
      </c>
      <c r="G157" s="42" t="s">
        <v>31</v>
      </c>
      <c r="H157" s="42" t="s">
        <v>933</v>
      </c>
      <c r="I157" s="48" t="s">
        <v>935</v>
      </c>
      <c r="J157" s="42" t="s">
        <v>1006</v>
      </c>
      <c r="K157" s="42" t="s">
        <v>54</v>
      </c>
      <c r="L157" s="42">
        <v>23</v>
      </c>
      <c r="M157" s="42">
        <v>6</v>
      </c>
      <c r="N157" s="42">
        <v>2018</v>
      </c>
      <c r="O157" s="43">
        <f t="shared" ref="O157:O187" si="6">DATE(N157,M157,L157)</f>
        <v>43274</v>
      </c>
      <c r="P157" s="42" t="s">
        <v>387</v>
      </c>
      <c r="Q157" s="48" t="s">
        <v>159</v>
      </c>
      <c r="R157" s="42">
        <f>VLOOKUP(P157,Registration!O:P,2,FALSE)</f>
        <v>17</v>
      </c>
    </row>
    <row r="158" spans="1:18" ht="23.1" customHeight="1">
      <c r="A158" s="42" t="s">
        <v>48</v>
      </c>
      <c r="B158" s="42" t="s">
        <v>26</v>
      </c>
      <c r="C158" s="42" t="s">
        <v>27</v>
      </c>
      <c r="D158" s="48" t="s">
        <v>28</v>
      </c>
      <c r="E158" s="42" t="s">
        <v>61</v>
      </c>
      <c r="F158" s="42" t="s">
        <v>29</v>
      </c>
      <c r="G158" s="42" t="s">
        <v>31</v>
      </c>
      <c r="H158" s="42" t="s">
        <v>933</v>
      </c>
      <c r="I158" s="48" t="s">
        <v>935</v>
      </c>
      <c r="J158" s="42" t="s">
        <v>1007</v>
      </c>
      <c r="K158" s="42" t="s">
        <v>54</v>
      </c>
      <c r="L158" s="42">
        <v>23</v>
      </c>
      <c r="M158" s="42">
        <v>6</v>
      </c>
      <c r="N158" s="42">
        <v>2018</v>
      </c>
      <c r="O158" s="43">
        <f t="shared" si="6"/>
        <v>43274</v>
      </c>
      <c r="P158" s="42" t="s">
        <v>389</v>
      </c>
      <c r="Q158" s="48" t="s">
        <v>159</v>
      </c>
      <c r="R158" s="42">
        <f>VLOOKUP(P158,Registration!O:P,2,FALSE)</f>
        <v>15</v>
      </c>
    </row>
    <row r="159" spans="1:18" ht="23.1" customHeight="1">
      <c r="A159" s="42" t="s">
        <v>48</v>
      </c>
      <c r="B159" s="42" t="s">
        <v>26</v>
      </c>
      <c r="C159" s="42" t="s">
        <v>27</v>
      </c>
      <c r="D159" s="48" t="s">
        <v>28</v>
      </c>
      <c r="E159" s="42" t="s">
        <v>61</v>
      </c>
      <c r="F159" s="42" t="s">
        <v>29</v>
      </c>
      <c r="G159" s="42" t="s">
        <v>31</v>
      </c>
      <c r="H159" s="42" t="s">
        <v>933</v>
      </c>
      <c r="I159" s="48" t="s">
        <v>935</v>
      </c>
      <c r="J159" s="42" t="s">
        <v>1008</v>
      </c>
      <c r="K159" s="42" t="s">
        <v>54</v>
      </c>
      <c r="L159" s="42">
        <v>23</v>
      </c>
      <c r="M159" s="42">
        <v>6</v>
      </c>
      <c r="N159" s="42">
        <v>2018</v>
      </c>
      <c r="O159" s="43">
        <f t="shared" si="6"/>
        <v>43274</v>
      </c>
      <c r="P159" s="42" t="s">
        <v>391</v>
      </c>
      <c r="Q159" s="48" t="s">
        <v>159</v>
      </c>
      <c r="R159" s="42">
        <f>VLOOKUP(P159,Registration!O:P,2,FALSE)</f>
        <v>15</v>
      </c>
    </row>
    <row r="160" spans="1:18" ht="23.1" customHeight="1">
      <c r="A160" s="42" t="s">
        <v>48</v>
      </c>
      <c r="B160" s="42" t="s">
        <v>26</v>
      </c>
      <c r="C160" s="42" t="s">
        <v>27</v>
      </c>
      <c r="D160" s="48" t="s">
        <v>28</v>
      </c>
      <c r="E160" s="42" t="s">
        <v>61</v>
      </c>
      <c r="F160" s="42" t="s">
        <v>29</v>
      </c>
      <c r="G160" s="42" t="s">
        <v>31</v>
      </c>
      <c r="H160" s="42" t="s">
        <v>933</v>
      </c>
      <c r="I160" s="48" t="s">
        <v>935</v>
      </c>
      <c r="J160" s="42" t="s">
        <v>1009</v>
      </c>
      <c r="K160" s="42" t="s">
        <v>54</v>
      </c>
      <c r="L160" s="42">
        <v>23</v>
      </c>
      <c r="M160" s="42">
        <v>6</v>
      </c>
      <c r="N160" s="42">
        <v>2018</v>
      </c>
      <c r="O160" s="43">
        <f t="shared" si="6"/>
        <v>43274</v>
      </c>
      <c r="P160" s="42" t="s">
        <v>393</v>
      </c>
      <c r="Q160" s="48" t="s">
        <v>159</v>
      </c>
      <c r="R160" s="42">
        <f>VLOOKUP(P160,Registration!O:P,2,FALSE)</f>
        <v>15</v>
      </c>
    </row>
    <row r="161" spans="1:18" ht="23.1" customHeight="1">
      <c r="A161" s="42" t="s">
        <v>48</v>
      </c>
      <c r="B161" s="42" t="s">
        <v>26</v>
      </c>
      <c r="C161" s="42" t="s">
        <v>27</v>
      </c>
      <c r="D161" s="48" t="s">
        <v>28</v>
      </c>
      <c r="E161" s="42" t="s">
        <v>61</v>
      </c>
      <c r="F161" s="42" t="s">
        <v>29</v>
      </c>
      <c r="G161" s="42" t="s">
        <v>31</v>
      </c>
      <c r="H161" s="42" t="s">
        <v>933</v>
      </c>
      <c r="I161" s="48" t="s">
        <v>935</v>
      </c>
      <c r="J161" s="42" t="s">
        <v>1010</v>
      </c>
      <c r="K161" s="42" t="s">
        <v>54</v>
      </c>
      <c r="L161" s="42">
        <v>23</v>
      </c>
      <c r="M161" s="42">
        <v>6</v>
      </c>
      <c r="N161" s="42">
        <v>2018</v>
      </c>
      <c r="O161" s="43">
        <f t="shared" si="6"/>
        <v>43274</v>
      </c>
      <c r="P161" s="42" t="s">
        <v>395</v>
      </c>
      <c r="Q161" s="48" t="s">
        <v>159</v>
      </c>
      <c r="R161" s="42">
        <f>VLOOKUP(P161,Registration!O:P,2,FALSE)</f>
        <v>16</v>
      </c>
    </row>
    <row r="162" spans="1:18" ht="23.1" customHeight="1">
      <c r="A162" s="42" t="s">
        <v>48</v>
      </c>
      <c r="B162" s="42" t="s">
        <v>26</v>
      </c>
      <c r="C162" s="42" t="s">
        <v>27</v>
      </c>
      <c r="D162" s="48" t="s">
        <v>28</v>
      </c>
      <c r="E162" s="42" t="s">
        <v>61</v>
      </c>
      <c r="F162" s="42" t="s">
        <v>29</v>
      </c>
      <c r="G162" s="42" t="s">
        <v>31</v>
      </c>
      <c r="H162" s="42" t="s">
        <v>933</v>
      </c>
      <c r="I162" s="48" t="s">
        <v>935</v>
      </c>
      <c r="J162" s="42" t="s">
        <v>1011</v>
      </c>
      <c r="K162" s="42" t="s">
        <v>54</v>
      </c>
      <c r="L162" s="42">
        <v>23</v>
      </c>
      <c r="M162" s="42">
        <v>6</v>
      </c>
      <c r="N162" s="42">
        <v>2018</v>
      </c>
      <c r="O162" s="43">
        <f t="shared" si="6"/>
        <v>43274</v>
      </c>
      <c r="P162" s="42" t="s">
        <v>397</v>
      </c>
      <c r="Q162" s="48" t="s">
        <v>159</v>
      </c>
      <c r="R162" s="42">
        <f>VLOOKUP(P162,Registration!O:P,2,FALSE)</f>
        <v>18</v>
      </c>
    </row>
    <row r="163" spans="1:18" ht="23.1" customHeight="1">
      <c r="A163" s="42" t="s">
        <v>48</v>
      </c>
      <c r="B163" s="42" t="s">
        <v>26</v>
      </c>
      <c r="C163" s="42" t="s">
        <v>27</v>
      </c>
      <c r="D163" s="48" t="s">
        <v>28</v>
      </c>
      <c r="E163" s="42" t="s">
        <v>61</v>
      </c>
      <c r="F163" s="42" t="s">
        <v>29</v>
      </c>
      <c r="G163" s="42" t="s">
        <v>31</v>
      </c>
      <c r="H163" s="42" t="s">
        <v>933</v>
      </c>
      <c r="I163" s="48" t="s">
        <v>935</v>
      </c>
      <c r="J163" s="42" t="s">
        <v>1012</v>
      </c>
      <c r="K163" s="42" t="s">
        <v>54</v>
      </c>
      <c r="L163" s="42">
        <v>23</v>
      </c>
      <c r="M163" s="42">
        <v>6</v>
      </c>
      <c r="N163" s="42">
        <v>2018</v>
      </c>
      <c r="O163" s="43">
        <f t="shared" si="6"/>
        <v>43274</v>
      </c>
      <c r="P163" s="42" t="s">
        <v>399</v>
      </c>
      <c r="Q163" s="48" t="s">
        <v>159</v>
      </c>
      <c r="R163" s="42">
        <f>VLOOKUP(P163,Registration!O:P,2,FALSE)</f>
        <v>15</v>
      </c>
    </row>
    <row r="164" spans="1:18" ht="23.1" customHeight="1">
      <c r="A164" s="42" t="s">
        <v>48</v>
      </c>
      <c r="B164" s="42" t="s">
        <v>26</v>
      </c>
      <c r="C164" s="42" t="s">
        <v>27</v>
      </c>
      <c r="D164" s="48" t="s">
        <v>28</v>
      </c>
      <c r="E164" s="42" t="s">
        <v>61</v>
      </c>
      <c r="F164" s="42" t="s">
        <v>29</v>
      </c>
      <c r="G164" s="42" t="s">
        <v>31</v>
      </c>
      <c r="H164" s="42" t="s">
        <v>933</v>
      </c>
      <c r="I164" s="48" t="s">
        <v>935</v>
      </c>
      <c r="J164" s="42" t="s">
        <v>1013</v>
      </c>
      <c r="K164" s="42" t="s">
        <v>54</v>
      </c>
      <c r="L164" s="42">
        <v>23</v>
      </c>
      <c r="M164" s="42">
        <v>6</v>
      </c>
      <c r="N164" s="42">
        <v>2018</v>
      </c>
      <c r="O164" s="43">
        <f t="shared" si="6"/>
        <v>43274</v>
      </c>
      <c r="P164" s="42" t="s">
        <v>401</v>
      </c>
      <c r="Q164" s="48" t="s">
        <v>159</v>
      </c>
      <c r="R164" s="42">
        <f>VLOOKUP(P164,Registration!O:P,2,FALSE)</f>
        <v>19</v>
      </c>
    </row>
    <row r="165" spans="1:18" ht="23.1" customHeight="1">
      <c r="A165" s="42" t="s">
        <v>48</v>
      </c>
      <c r="B165" s="42" t="s">
        <v>26</v>
      </c>
      <c r="C165" s="42" t="s">
        <v>27</v>
      </c>
      <c r="D165" s="48" t="s">
        <v>28</v>
      </c>
      <c r="E165" s="42" t="s">
        <v>61</v>
      </c>
      <c r="F165" s="42" t="s">
        <v>29</v>
      </c>
      <c r="G165" s="42" t="s">
        <v>31</v>
      </c>
      <c r="H165" s="42" t="s">
        <v>933</v>
      </c>
      <c r="I165" s="48" t="s">
        <v>935</v>
      </c>
      <c r="J165" s="42" t="s">
        <v>402</v>
      </c>
      <c r="K165" s="42" t="s">
        <v>54</v>
      </c>
      <c r="L165" s="42">
        <v>23</v>
      </c>
      <c r="M165" s="42">
        <v>6</v>
      </c>
      <c r="N165" s="42">
        <v>2018</v>
      </c>
      <c r="O165" s="43">
        <f t="shared" si="6"/>
        <v>43274</v>
      </c>
      <c r="P165" s="42" t="s">
        <v>403</v>
      </c>
      <c r="Q165" s="48" t="s">
        <v>159</v>
      </c>
      <c r="R165" s="42">
        <f>VLOOKUP(P165,Registration!O:P,2,FALSE)</f>
        <v>16</v>
      </c>
    </row>
    <row r="166" spans="1:18" ht="23.1" customHeight="1">
      <c r="A166" s="42" t="s">
        <v>48</v>
      </c>
      <c r="B166" s="42" t="s">
        <v>26</v>
      </c>
      <c r="C166" s="42" t="s">
        <v>27</v>
      </c>
      <c r="D166" s="48" t="s">
        <v>28</v>
      </c>
      <c r="E166" s="42" t="s">
        <v>61</v>
      </c>
      <c r="F166" s="42" t="s">
        <v>29</v>
      </c>
      <c r="G166" s="42" t="s">
        <v>31</v>
      </c>
      <c r="H166" s="42" t="s">
        <v>933</v>
      </c>
      <c r="I166" s="48" t="s">
        <v>935</v>
      </c>
      <c r="J166" s="42" t="s">
        <v>1014</v>
      </c>
      <c r="K166" s="42" t="s">
        <v>54</v>
      </c>
      <c r="L166" s="42">
        <v>23</v>
      </c>
      <c r="M166" s="42">
        <v>6</v>
      </c>
      <c r="N166" s="42">
        <v>2018</v>
      </c>
      <c r="O166" s="43">
        <f t="shared" si="6"/>
        <v>43274</v>
      </c>
      <c r="P166" s="42" t="s">
        <v>405</v>
      </c>
      <c r="Q166" s="48" t="s">
        <v>159</v>
      </c>
      <c r="R166" s="42">
        <f>VLOOKUP(P166,Registration!O:P,2,FALSE)</f>
        <v>16</v>
      </c>
    </row>
    <row r="167" spans="1:18" ht="23.1" customHeight="1">
      <c r="A167" s="42" t="s">
        <v>48</v>
      </c>
      <c r="B167" s="42" t="s">
        <v>26</v>
      </c>
      <c r="C167" s="42" t="s">
        <v>27</v>
      </c>
      <c r="D167" s="48" t="s">
        <v>28</v>
      </c>
      <c r="E167" s="42" t="s">
        <v>61</v>
      </c>
      <c r="F167" s="42" t="s">
        <v>29</v>
      </c>
      <c r="G167" s="42" t="s">
        <v>31</v>
      </c>
      <c r="H167" s="42" t="s">
        <v>933</v>
      </c>
      <c r="I167" s="48" t="s">
        <v>935</v>
      </c>
      <c r="J167" s="42" t="s">
        <v>406</v>
      </c>
      <c r="K167" s="42" t="s">
        <v>54</v>
      </c>
      <c r="L167" s="42">
        <v>23</v>
      </c>
      <c r="M167" s="42">
        <v>6</v>
      </c>
      <c r="N167" s="42">
        <v>2018</v>
      </c>
      <c r="O167" s="43">
        <f t="shared" si="6"/>
        <v>43274</v>
      </c>
      <c r="P167" s="42" t="s">
        <v>407</v>
      </c>
      <c r="Q167" s="48" t="s">
        <v>159</v>
      </c>
      <c r="R167" s="42">
        <f>VLOOKUP(P167,Registration!O:P,2,FALSE)</f>
        <v>15</v>
      </c>
    </row>
    <row r="168" spans="1:18" ht="23.1" customHeight="1">
      <c r="A168" s="42" t="s">
        <v>48</v>
      </c>
      <c r="B168" s="42" t="s">
        <v>26</v>
      </c>
      <c r="C168" s="42" t="s">
        <v>27</v>
      </c>
      <c r="D168" s="48" t="s">
        <v>28</v>
      </c>
      <c r="E168" s="42" t="s">
        <v>61</v>
      </c>
      <c r="F168" s="42" t="s">
        <v>29</v>
      </c>
      <c r="G168" s="42" t="s">
        <v>31</v>
      </c>
      <c r="H168" s="42" t="s">
        <v>933</v>
      </c>
      <c r="I168" s="48" t="s">
        <v>935</v>
      </c>
      <c r="J168" s="42" t="s">
        <v>314</v>
      </c>
      <c r="K168" s="42" t="s">
        <v>54</v>
      </c>
      <c r="L168" s="42">
        <v>23</v>
      </c>
      <c r="M168" s="42">
        <v>6</v>
      </c>
      <c r="N168" s="42">
        <v>2018</v>
      </c>
      <c r="O168" s="43">
        <f t="shared" si="6"/>
        <v>43274</v>
      </c>
      <c r="P168" s="42" t="s">
        <v>315</v>
      </c>
      <c r="Q168" s="48" t="s">
        <v>159</v>
      </c>
      <c r="R168" s="42">
        <f>VLOOKUP(P168,Registration!O:P,2,FALSE)</f>
        <v>18</v>
      </c>
    </row>
    <row r="169" spans="1:18" ht="23.1" customHeight="1">
      <c r="A169" s="42" t="s">
        <v>48</v>
      </c>
      <c r="B169" s="42" t="s">
        <v>26</v>
      </c>
      <c r="C169" s="42" t="s">
        <v>27</v>
      </c>
      <c r="D169" s="48" t="s">
        <v>28</v>
      </c>
      <c r="E169" s="42" t="s">
        <v>61</v>
      </c>
      <c r="F169" s="42" t="s">
        <v>29</v>
      </c>
      <c r="G169" s="42" t="s">
        <v>31</v>
      </c>
      <c r="H169" s="42" t="s">
        <v>933</v>
      </c>
      <c r="I169" s="48" t="s">
        <v>935</v>
      </c>
      <c r="J169" s="42" t="s">
        <v>1015</v>
      </c>
      <c r="K169" s="42" t="s">
        <v>54</v>
      </c>
      <c r="L169" s="42">
        <v>23</v>
      </c>
      <c r="M169" s="42">
        <v>6</v>
      </c>
      <c r="N169" s="42">
        <v>2018</v>
      </c>
      <c r="O169" s="43">
        <f t="shared" si="6"/>
        <v>43274</v>
      </c>
      <c r="P169" s="42" t="s">
        <v>304</v>
      </c>
      <c r="Q169" s="48" t="s">
        <v>159</v>
      </c>
      <c r="R169" s="42">
        <f>VLOOKUP(P169,Registration!O:P,2,FALSE)</f>
        <v>18</v>
      </c>
    </row>
    <row r="170" spans="1:18" ht="23.1" customHeight="1">
      <c r="A170" s="42" t="s">
        <v>48</v>
      </c>
      <c r="B170" s="42" t="s">
        <v>26</v>
      </c>
      <c r="C170" s="42" t="s">
        <v>27</v>
      </c>
      <c r="D170" s="48" t="s">
        <v>28</v>
      </c>
      <c r="E170" s="42" t="s">
        <v>61</v>
      </c>
      <c r="F170" s="42" t="s">
        <v>29</v>
      </c>
      <c r="G170" s="42" t="s">
        <v>31</v>
      </c>
      <c r="H170" s="42" t="s">
        <v>933</v>
      </c>
      <c r="I170" s="48" t="s">
        <v>935</v>
      </c>
      <c r="J170" s="42" t="s">
        <v>974</v>
      </c>
      <c r="K170" s="42" t="s">
        <v>54</v>
      </c>
      <c r="L170" s="42">
        <v>23</v>
      </c>
      <c r="M170" s="42">
        <v>6</v>
      </c>
      <c r="N170" s="42">
        <v>2018</v>
      </c>
      <c r="O170" s="43">
        <f t="shared" si="6"/>
        <v>43274</v>
      </c>
      <c r="P170" s="42" t="s">
        <v>319</v>
      </c>
      <c r="Q170" s="48" t="s">
        <v>159</v>
      </c>
      <c r="R170" s="42">
        <f>VLOOKUP(P170,Registration!O:P,2,FALSE)</f>
        <v>17</v>
      </c>
    </row>
    <row r="171" spans="1:18" ht="23.1" customHeight="1">
      <c r="A171" s="42" t="s">
        <v>48</v>
      </c>
      <c r="B171" s="42" t="s">
        <v>26</v>
      </c>
      <c r="C171" s="42" t="s">
        <v>27</v>
      </c>
      <c r="D171" s="48" t="s">
        <v>28</v>
      </c>
      <c r="E171" s="42" t="s">
        <v>61</v>
      </c>
      <c r="F171" s="42" t="s">
        <v>29</v>
      </c>
      <c r="G171" s="42" t="s">
        <v>31</v>
      </c>
      <c r="H171" s="42" t="s">
        <v>933</v>
      </c>
      <c r="I171" s="48" t="s">
        <v>935</v>
      </c>
      <c r="J171" s="42" t="s">
        <v>1016</v>
      </c>
      <c r="K171" s="42" t="s">
        <v>54</v>
      </c>
      <c r="L171" s="42">
        <v>23</v>
      </c>
      <c r="M171" s="42">
        <v>6</v>
      </c>
      <c r="N171" s="42">
        <v>2018</v>
      </c>
      <c r="O171" s="43">
        <f t="shared" si="6"/>
        <v>43274</v>
      </c>
      <c r="P171" s="42" t="s">
        <v>306</v>
      </c>
      <c r="Q171" s="48" t="s">
        <v>159</v>
      </c>
      <c r="R171" s="42">
        <f>VLOOKUP(P171,Registration!O:P,2,FALSE)</f>
        <v>18</v>
      </c>
    </row>
    <row r="172" spans="1:18" ht="23.1" customHeight="1">
      <c r="A172" s="42" t="s">
        <v>48</v>
      </c>
      <c r="B172" s="42" t="s">
        <v>26</v>
      </c>
      <c r="C172" s="42" t="s">
        <v>27</v>
      </c>
      <c r="D172" s="48" t="s">
        <v>28</v>
      </c>
      <c r="E172" s="42" t="s">
        <v>61</v>
      </c>
      <c r="F172" s="42" t="s">
        <v>29</v>
      </c>
      <c r="G172" s="42" t="s">
        <v>31</v>
      </c>
      <c r="H172" s="42" t="s">
        <v>933</v>
      </c>
      <c r="I172" s="48" t="s">
        <v>935</v>
      </c>
      <c r="J172" s="42" t="s">
        <v>1017</v>
      </c>
      <c r="K172" s="42" t="s">
        <v>54</v>
      </c>
      <c r="L172" s="42">
        <v>23</v>
      </c>
      <c r="M172" s="42">
        <v>6</v>
      </c>
      <c r="N172" s="42">
        <v>2018</v>
      </c>
      <c r="O172" s="43">
        <f t="shared" si="6"/>
        <v>43274</v>
      </c>
      <c r="P172" s="42" t="s">
        <v>385</v>
      </c>
      <c r="Q172" s="48" t="s">
        <v>159</v>
      </c>
      <c r="R172" s="42">
        <f>VLOOKUP(P172,Registration!O:P,2,FALSE)</f>
        <v>16</v>
      </c>
    </row>
    <row r="173" spans="1:18" ht="23.1" customHeight="1">
      <c r="A173" s="42" t="s">
        <v>48</v>
      </c>
      <c r="B173" s="42" t="s">
        <v>26</v>
      </c>
      <c r="C173" s="42" t="s">
        <v>27</v>
      </c>
      <c r="D173" s="48" t="s">
        <v>28</v>
      </c>
      <c r="E173" s="42" t="s">
        <v>61</v>
      </c>
      <c r="F173" s="42" t="s">
        <v>29</v>
      </c>
      <c r="G173" s="42" t="s">
        <v>31</v>
      </c>
      <c r="H173" s="42" t="s">
        <v>933</v>
      </c>
      <c r="I173" s="48" t="s">
        <v>935</v>
      </c>
      <c r="J173" s="42" t="s">
        <v>1018</v>
      </c>
      <c r="K173" s="42" t="s">
        <v>54</v>
      </c>
      <c r="L173" s="42">
        <v>23</v>
      </c>
      <c r="M173" s="42">
        <v>6</v>
      </c>
      <c r="N173" s="42">
        <v>2018</v>
      </c>
      <c r="O173" s="43">
        <f t="shared" si="6"/>
        <v>43274</v>
      </c>
      <c r="P173" s="42" t="s">
        <v>409</v>
      </c>
      <c r="Q173" s="48" t="s">
        <v>159</v>
      </c>
      <c r="R173" s="42">
        <f>VLOOKUP(P173,Registration!O:P,2,FALSE)</f>
        <v>15</v>
      </c>
    </row>
    <row r="174" spans="1:18" ht="23.1" customHeight="1">
      <c r="A174" s="42" t="s">
        <v>48</v>
      </c>
      <c r="B174" s="42" t="s">
        <v>26</v>
      </c>
      <c r="C174" s="42" t="s">
        <v>27</v>
      </c>
      <c r="D174" s="48" t="s">
        <v>28</v>
      </c>
      <c r="E174" s="42" t="s">
        <v>61</v>
      </c>
      <c r="F174" s="42" t="s">
        <v>29</v>
      </c>
      <c r="G174" s="42" t="s">
        <v>31</v>
      </c>
      <c r="H174" s="42" t="s">
        <v>933</v>
      </c>
      <c r="I174" s="48" t="s">
        <v>935</v>
      </c>
      <c r="J174" s="42" t="s">
        <v>970</v>
      </c>
      <c r="K174" s="42" t="s">
        <v>54</v>
      </c>
      <c r="L174" s="42">
        <v>23</v>
      </c>
      <c r="M174" s="42">
        <v>6</v>
      </c>
      <c r="N174" s="42">
        <v>2018</v>
      </c>
      <c r="O174" s="43">
        <f t="shared" si="6"/>
        <v>43274</v>
      </c>
      <c r="P174" s="42" t="s">
        <v>325</v>
      </c>
      <c r="Q174" s="48" t="s">
        <v>159</v>
      </c>
      <c r="R174" s="42">
        <f>VLOOKUP(P174,Registration!O:P,2,FALSE)</f>
        <v>17</v>
      </c>
    </row>
    <row r="175" spans="1:18" ht="23.1" customHeight="1">
      <c r="A175" s="42" t="s">
        <v>1019</v>
      </c>
      <c r="B175" s="42" t="s">
        <v>26</v>
      </c>
      <c r="C175" s="42" t="s">
        <v>27</v>
      </c>
      <c r="D175" s="48" t="s">
        <v>28</v>
      </c>
      <c r="E175" s="42" t="s">
        <v>61</v>
      </c>
      <c r="F175" s="42" t="s">
        <v>29</v>
      </c>
      <c r="G175" s="42" t="s">
        <v>31</v>
      </c>
      <c r="H175" s="42" t="s">
        <v>933</v>
      </c>
      <c r="I175" s="42" t="s">
        <v>934</v>
      </c>
      <c r="J175" s="42" t="s">
        <v>415</v>
      </c>
      <c r="K175" s="42" t="s">
        <v>1020</v>
      </c>
      <c r="L175" s="42">
        <v>28</v>
      </c>
      <c r="M175" s="42">
        <v>6</v>
      </c>
      <c r="N175" s="42">
        <v>2018</v>
      </c>
      <c r="O175" s="43">
        <f t="shared" si="6"/>
        <v>43279</v>
      </c>
      <c r="P175" s="42" t="s">
        <v>416</v>
      </c>
      <c r="Q175" s="42" t="s">
        <v>131</v>
      </c>
      <c r="R175" s="42">
        <f>VLOOKUP(P175,Registration!O:P,2,FALSE)</f>
        <v>18</v>
      </c>
    </row>
    <row r="176" spans="1:18" ht="23.1" customHeight="1">
      <c r="A176" s="42" t="s">
        <v>1019</v>
      </c>
      <c r="B176" s="42" t="s">
        <v>26</v>
      </c>
      <c r="C176" s="42" t="s">
        <v>27</v>
      </c>
      <c r="D176" s="48" t="s">
        <v>28</v>
      </c>
      <c r="E176" s="42" t="s">
        <v>61</v>
      </c>
      <c r="F176" s="42" t="s">
        <v>29</v>
      </c>
      <c r="G176" s="42" t="s">
        <v>31</v>
      </c>
      <c r="H176" s="42" t="s">
        <v>933</v>
      </c>
      <c r="I176" s="42" t="s">
        <v>934</v>
      </c>
      <c r="J176" s="42" t="s">
        <v>781</v>
      </c>
      <c r="K176" s="42" t="s">
        <v>1020</v>
      </c>
      <c r="L176" s="42">
        <v>28</v>
      </c>
      <c r="M176" s="42">
        <v>6</v>
      </c>
      <c r="N176" s="42">
        <v>2018</v>
      </c>
      <c r="O176" s="43">
        <f t="shared" si="6"/>
        <v>43279</v>
      </c>
      <c r="P176" s="42" t="s">
        <v>414</v>
      </c>
      <c r="Q176" s="42" t="s">
        <v>131</v>
      </c>
      <c r="R176" s="42">
        <f>VLOOKUP(P176,Registration!O:P,2,FALSE)</f>
        <v>18</v>
      </c>
    </row>
    <row r="177" spans="1:18" ht="23.1" customHeight="1">
      <c r="A177" s="42" t="s">
        <v>1019</v>
      </c>
      <c r="B177" s="42" t="s">
        <v>26</v>
      </c>
      <c r="C177" s="42" t="s">
        <v>27</v>
      </c>
      <c r="D177" s="48" t="s">
        <v>28</v>
      </c>
      <c r="E177" s="42" t="s">
        <v>61</v>
      </c>
      <c r="F177" s="42" t="s">
        <v>29</v>
      </c>
      <c r="G177" s="42" t="s">
        <v>31</v>
      </c>
      <c r="H177" s="42" t="s">
        <v>933</v>
      </c>
      <c r="I177" s="42" t="s">
        <v>934</v>
      </c>
      <c r="J177" s="42" t="s">
        <v>1021</v>
      </c>
      <c r="K177" s="42" t="s">
        <v>1020</v>
      </c>
      <c r="L177" s="42">
        <v>28</v>
      </c>
      <c r="M177" s="42">
        <v>6</v>
      </c>
      <c r="N177" s="42">
        <v>2018</v>
      </c>
      <c r="O177" s="43">
        <f t="shared" si="6"/>
        <v>43279</v>
      </c>
      <c r="P177" s="42" t="s">
        <v>412</v>
      </c>
      <c r="Q177" s="42" t="s">
        <v>131</v>
      </c>
      <c r="R177" s="42">
        <f>VLOOKUP(P177,Registration!O:P,2,FALSE)</f>
        <v>19</v>
      </c>
    </row>
    <row r="178" spans="1:18" ht="23.1" customHeight="1">
      <c r="A178" s="42" t="s">
        <v>1019</v>
      </c>
      <c r="B178" s="42" t="s">
        <v>26</v>
      </c>
      <c r="C178" s="42" t="s">
        <v>27</v>
      </c>
      <c r="D178" s="48" t="s">
        <v>28</v>
      </c>
      <c r="E178" s="42" t="s">
        <v>61</v>
      </c>
      <c r="F178" s="42" t="s">
        <v>29</v>
      </c>
      <c r="G178" s="42" t="s">
        <v>31</v>
      </c>
      <c r="H178" s="42" t="s">
        <v>933</v>
      </c>
      <c r="I178" s="48" t="s">
        <v>935</v>
      </c>
      <c r="J178" s="42" t="s">
        <v>1022</v>
      </c>
      <c r="K178" s="42" t="s">
        <v>58</v>
      </c>
      <c r="L178" s="42">
        <v>30</v>
      </c>
      <c r="M178" s="42">
        <v>6</v>
      </c>
      <c r="N178" s="42">
        <v>2018</v>
      </c>
      <c r="O178" s="43">
        <f t="shared" si="6"/>
        <v>43281</v>
      </c>
      <c r="P178" s="42" t="s">
        <v>420</v>
      </c>
      <c r="Q178" s="48" t="s">
        <v>159</v>
      </c>
      <c r="R178" s="42">
        <f>VLOOKUP(P178,Registration!O:P,2,FALSE)</f>
        <v>16</v>
      </c>
    </row>
    <row r="179" spans="1:18" ht="23.1" customHeight="1">
      <c r="A179" s="42" t="s">
        <v>1019</v>
      </c>
      <c r="B179" s="42" t="s">
        <v>26</v>
      </c>
      <c r="C179" s="42" t="s">
        <v>27</v>
      </c>
      <c r="D179" s="48" t="s">
        <v>28</v>
      </c>
      <c r="E179" s="42" t="s">
        <v>61</v>
      </c>
      <c r="F179" s="42" t="s">
        <v>29</v>
      </c>
      <c r="G179" s="42" t="s">
        <v>31</v>
      </c>
      <c r="H179" s="42" t="s">
        <v>933</v>
      </c>
      <c r="I179" s="48" t="s">
        <v>935</v>
      </c>
      <c r="J179" s="42" t="s">
        <v>423</v>
      </c>
      <c r="K179" s="42" t="s">
        <v>58</v>
      </c>
      <c r="L179" s="42">
        <v>30</v>
      </c>
      <c r="M179" s="42">
        <v>6</v>
      </c>
      <c r="N179" s="42">
        <v>2018</v>
      </c>
      <c r="O179" s="43">
        <f t="shared" si="6"/>
        <v>43281</v>
      </c>
      <c r="P179" s="42" t="s">
        <v>424</v>
      </c>
      <c r="Q179" s="48" t="s">
        <v>159</v>
      </c>
      <c r="R179" s="42">
        <f>VLOOKUP(P179,Registration!O:P,2,FALSE)</f>
        <v>18</v>
      </c>
    </row>
    <row r="180" spans="1:18" ht="23.1" customHeight="1">
      <c r="A180" s="42" t="s">
        <v>1019</v>
      </c>
      <c r="B180" s="42" t="s">
        <v>26</v>
      </c>
      <c r="C180" s="42" t="s">
        <v>27</v>
      </c>
      <c r="D180" s="48" t="s">
        <v>28</v>
      </c>
      <c r="E180" s="42" t="s">
        <v>61</v>
      </c>
      <c r="F180" s="42" t="s">
        <v>29</v>
      </c>
      <c r="G180" s="42" t="s">
        <v>31</v>
      </c>
      <c r="H180" s="42" t="s">
        <v>933</v>
      </c>
      <c r="I180" s="48" t="s">
        <v>935</v>
      </c>
      <c r="J180" s="42" t="s">
        <v>421</v>
      </c>
      <c r="K180" s="42" t="s">
        <v>58</v>
      </c>
      <c r="L180" s="42">
        <v>30</v>
      </c>
      <c r="M180" s="42">
        <v>6</v>
      </c>
      <c r="N180" s="42">
        <v>2018</v>
      </c>
      <c r="O180" s="43">
        <f t="shared" si="6"/>
        <v>43281</v>
      </c>
      <c r="P180" s="42" t="s">
        <v>422</v>
      </c>
      <c r="Q180" s="48" t="s">
        <v>159</v>
      </c>
      <c r="R180" s="42">
        <f>VLOOKUP(P180,Registration!O:P,2,FALSE)</f>
        <v>15</v>
      </c>
    </row>
    <row r="181" spans="1:18" ht="23.1" customHeight="1">
      <c r="A181" s="42" t="s">
        <v>1019</v>
      </c>
      <c r="B181" s="42" t="s">
        <v>26</v>
      </c>
      <c r="C181" s="42" t="s">
        <v>27</v>
      </c>
      <c r="D181" s="48" t="s">
        <v>28</v>
      </c>
      <c r="E181" s="42" t="s">
        <v>61</v>
      </c>
      <c r="F181" s="42" t="s">
        <v>29</v>
      </c>
      <c r="G181" s="42" t="s">
        <v>31</v>
      </c>
      <c r="H181" s="42" t="s">
        <v>933</v>
      </c>
      <c r="I181" s="48" t="s">
        <v>935</v>
      </c>
      <c r="J181" s="42" t="s">
        <v>429</v>
      </c>
      <c r="K181" s="42" t="s">
        <v>58</v>
      </c>
      <c r="L181" s="42">
        <v>30</v>
      </c>
      <c r="M181" s="42">
        <v>6</v>
      </c>
      <c r="N181" s="42">
        <v>2018</v>
      </c>
      <c r="O181" s="43">
        <f t="shared" si="6"/>
        <v>43281</v>
      </c>
      <c r="P181" s="42" t="s">
        <v>430</v>
      </c>
      <c r="Q181" s="48" t="s">
        <v>159</v>
      </c>
      <c r="R181" s="42">
        <f>VLOOKUP(P181,Registration!O:P,2,FALSE)</f>
        <v>19</v>
      </c>
    </row>
    <row r="182" spans="1:18" ht="23.1" customHeight="1">
      <c r="A182" s="42" t="s">
        <v>1019</v>
      </c>
      <c r="B182" s="42" t="s">
        <v>26</v>
      </c>
      <c r="C182" s="42" t="s">
        <v>27</v>
      </c>
      <c r="D182" s="48" t="s">
        <v>28</v>
      </c>
      <c r="E182" s="42" t="s">
        <v>61</v>
      </c>
      <c r="F182" s="42" t="s">
        <v>29</v>
      </c>
      <c r="G182" s="42" t="s">
        <v>31</v>
      </c>
      <c r="H182" s="42" t="s">
        <v>933</v>
      </c>
      <c r="I182" s="48" t="s">
        <v>935</v>
      </c>
      <c r="J182" s="42" t="s">
        <v>417</v>
      </c>
      <c r="K182" s="42" t="s">
        <v>58</v>
      </c>
      <c r="L182" s="42">
        <v>30</v>
      </c>
      <c r="M182" s="42">
        <v>6</v>
      </c>
      <c r="N182" s="42">
        <v>2018</v>
      </c>
      <c r="O182" s="43">
        <f t="shared" si="6"/>
        <v>43281</v>
      </c>
      <c r="P182" s="42" t="s">
        <v>418</v>
      </c>
      <c r="Q182" s="48" t="s">
        <v>159</v>
      </c>
      <c r="R182" s="42">
        <f>VLOOKUP(P182,Registration!O:P,2,FALSE)</f>
        <v>16</v>
      </c>
    </row>
    <row r="183" spans="1:18" ht="23.1" customHeight="1">
      <c r="A183" s="42" t="s">
        <v>1019</v>
      </c>
      <c r="B183" s="42" t="s">
        <v>26</v>
      </c>
      <c r="C183" s="42" t="s">
        <v>27</v>
      </c>
      <c r="D183" s="48" t="s">
        <v>28</v>
      </c>
      <c r="E183" s="42" t="s">
        <v>61</v>
      </c>
      <c r="F183" s="42" t="s">
        <v>29</v>
      </c>
      <c r="G183" s="42" t="s">
        <v>31</v>
      </c>
      <c r="H183" s="42" t="s">
        <v>933</v>
      </c>
      <c r="I183" s="48" t="s">
        <v>935</v>
      </c>
      <c r="J183" s="42" t="s">
        <v>425</v>
      </c>
      <c r="K183" s="42" t="s">
        <v>58</v>
      </c>
      <c r="L183" s="42">
        <v>30</v>
      </c>
      <c r="M183" s="42">
        <v>6</v>
      </c>
      <c r="N183" s="42">
        <v>2018</v>
      </c>
      <c r="O183" s="43">
        <f t="shared" si="6"/>
        <v>43281</v>
      </c>
      <c r="P183" s="42" t="s">
        <v>426</v>
      </c>
      <c r="Q183" s="48" t="s">
        <v>159</v>
      </c>
      <c r="R183" s="42">
        <f>VLOOKUP(P183,Registration!O:P,2,FALSE)</f>
        <v>15</v>
      </c>
    </row>
    <row r="184" spans="1:18" ht="23.1" customHeight="1">
      <c r="A184" s="42" t="s">
        <v>1019</v>
      </c>
      <c r="B184" s="42" t="s">
        <v>26</v>
      </c>
      <c r="C184" s="42" t="s">
        <v>27</v>
      </c>
      <c r="D184" s="48" t="s">
        <v>28</v>
      </c>
      <c r="E184" s="42" t="s">
        <v>61</v>
      </c>
      <c r="F184" s="42" t="s">
        <v>29</v>
      </c>
      <c r="G184" s="42" t="s">
        <v>31</v>
      </c>
      <c r="H184" s="42" t="s">
        <v>933</v>
      </c>
      <c r="I184" s="48" t="s">
        <v>935</v>
      </c>
      <c r="J184" s="42" t="s">
        <v>1023</v>
      </c>
      <c r="K184" s="42" t="s">
        <v>58</v>
      </c>
      <c r="L184" s="42">
        <v>30</v>
      </c>
      <c r="M184" s="42">
        <v>6</v>
      </c>
      <c r="N184" s="42">
        <v>2018</v>
      </c>
      <c r="O184" s="43">
        <f t="shared" si="6"/>
        <v>43281</v>
      </c>
      <c r="P184" s="42" t="s">
        <v>428</v>
      </c>
      <c r="Q184" s="48" t="s">
        <v>159</v>
      </c>
      <c r="R184" s="42">
        <f>VLOOKUP(P184,Registration!O:P,2,FALSE)</f>
        <v>17</v>
      </c>
    </row>
    <row r="185" spans="1:18" ht="23.1" customHeight="1">
      <c r="A185" s="42" t="s">
        <v>1019</v>
      </c>
      <c r="B185" s="42" t="s">
        <v>26</v>
      </c>
      <c r="C185" s="42" t="s">
        <v>27</v>
      </c>
      <c r="D185" s="48" t="s">
        <v>28</v>
      </c>
      <c r="E185" s="42" t="s">
        <v>61</v>
      </c>
      <c r="F185" s="42" t="s">
        <v>29</v>
      </c>
      <c r="G185" s="42" t="s">
        <v>31</v>
      </c>
      <c r="H185" s="42" t="s">
        <v>933</v>
      </c>
      <c r="I185" s="48" t="s">
        <v>935</v>
      </c>
      <c r="J185" s="42" t="s">
        <v>431</v>
      </c>
      <c r="K185" s="42" t="s">
        <v>58</v>
      </c>
      <c r="L185" s="42">
        <v>30</v>
      </c>
      <c r="M185" s="42">
        <v>6</v>
      </c>
      <c r="N185" s="42">
        <v>2018</v>
      </c>
      <c r="O185" s="43">
        <f t="shared" si="6"/>
        <v>43281</v>
      </c>
      <c r="P185" s="42" t="s">
        <v>432</v>
      </c>
      <c r="Q185" s="48" t="s">
        <v>159</v>
      </c>
      <c r="R185" s="42">
        <f>VLOOKUP(P185,Registration!O:P,2,FALSE)</f>
        <v>15</v>
      </c>
    </row>
    <row r="186" spans="1:18" ht="23.1" customHeight="1">
      <c r="A186" s="42" t="s">
        <v>1019</v>
      </c>
      <c r="B186" s="42" t="s">
        <v>26</v>
      </c>
      <c r="C186" s="42" t="s">
        <v>27</v>
      </c>
      <c r="D186" s="48" t="s">
        <v>28</v>
      </c>
      <c r="E186" s="42" t="s">
        <v>61</v>
      </c>
      <c r="F186" s="42" t="s">
        <v>29</v>
      </c>
      <c r="G186" s="42" t="s">
        <v>31</v>
      </c>
      <c r="H186" s="42" t="s">
        <v>933</v>
      </c>
      <c r="I186" s="48" t="s">
        <v>935</v>
      </c>
      <c r="J186" s="42" t="s">
        <v>982</v>
      </c>
      <c r="K186" s="42" t="s">
        <v>58</v>
      </c>
      <c r="L186" s="42">
        <v>30</v>
      </c>
      <c r="M186" s="42">
        <v>6</v>
      </c>
      <c r="N186" s="42">
        <v>2018</v>
      </c>
      <c r="O186" s="43">
        <f t="shared" si="6"/>
        <v>43281</v>
      </c>
      <c r="P186" s="42" t="s">
        <v>351</v>
      </c>
      <c r="Q186" s="48" t="s">
        <v>159</v>
      </c>
      <c r="R186" s="42">
        <f>VLOOKUP(P186,Registration!O:P,2,FALSE)</f>
        <v>19</v>
      </c>
    </row>
    <row r="187" spans="1:18" ht="23.1" customHeight="1">
      <c r="A187" s="42" t="s">
        <v>1019</v>
      </c>
      <c r="B187" s="42" t="s">
        <v>26</v>
      </c>
      <c r="C187" s="42" t="s">
        <v>27</v>
      </c>
      <c r="D187" s="48" t="s">
        <v>28</v>
      </c>
      <c r="E187" s="42" t="s">
        <v>61</v>
      </c>
      <c r="F187" s="42" t="s">
        <v>29</v>
      </c>
      <c r="G187" s="42" t="s">
        <v>31</v>
      </c>
      <c r="H187" s="42" t="s">
        <v>933</v>
      </c>
      <c r="I187" s="48" t="s">
        <v>935</v>
      </c>
      <c r="J187" s="42" t="s">
        <v>402</v>
      </c>
      <c r="K187" s="42" t="s">
        <v>58</v>
      </c>
      <c r="L187" s="42">
        <v>30</v>
      </c>
      <c r="M187" s="42">
        <v>6</v>
      </c>
      <c r="N187" s="42">
        <v>2018</v>
      </c>
      <c r="O187" s="43">
        <f t="shared" si="6"/>
        <v>43281</v>
      </c>
      <c r="P187" s="42" t="s">
        <v>403</v>
      </c>
      <c r="Q187" s="48" t="s">
        <v>159</v>
      </c>
      <c r="R187" s="42">
        <f>VLOOKUP(P187,Registration!O:P,2,FALSE)</f>
        <v>16</v>
      </c>
    </row>
    <row r="188" spans="1:18" ht="23.1" customHeight="1">
      <c r="A188" s="42" t="s">
        <v>56</v>
      </c>
      <c r="B188" s="42" t="s">
        <v>26</v>
      </c>
      <c r="C188" s="42" t="s">
        <v>27</v>
      </c>
      <c r="D188" s="48" t="s">
        <v>28</v>
      </c>
      <c r="E188" s="42" t="s">
        <v>61</v>
      </c>
      <c r="F188" s="42" t="s">
        <v>29</v>
      </c>
      <c r="G188" s="42" t="s">
        <v>31</v>
      </c>
      <c r="H188" s="42" t="s">
        <v>933</v>
      </c>
      <c r="I188" s="48" t="s">
        <v>934</v>
      </c>
      <c r="J188" s="42" t="s">
        <v>1024</v>
      </c>
      <c r="K188" s="44">
        <v>43283</v>
      </c>
      <c r="L188" s="42">
        <v>7</v>
      </c>
      <c r="M188" s="42">
        <v>7</v>
      </c>
      <c r="N188" s="42">
        <v>2018</v>
      </c>
      <c r="O188" s="43">
        <v>43283</v>
      </c>
      <c r="P188" s="42" t="s">
        <v>180</v>
      </c>
      <c r="Q188" s="48" t="s">
        <v>131</v>
      </c>
      <c r="R188" s="42">
        <f>VLOOKUP(P188,Registration!O:P,2,FALSE)</f>
        <v>18</v>
      </c>
    </row>
    <row r="189" spans="1:18" ht="23.1" customHeight="1">
      <c r="A189" s="42" t="s">
        <v>56</v>
      </c>
      <c r="B189" s="42" t="s">
        <v>26</v>
      </c>
      <c r="C189" s="42" t="s">
        <v>27</v>
      </c>
      <c r="D189" s="48" t="s">
        <v>28</v>
      </c>
      <c r="E189" s="42" t="s">
        <v>61</v>
      </c>
      <c r="F189" s="42" t="s">
        <v>29</v>
      </c>
      <c r="G189" s="42" t="s">
        <v>31</v>
      </c>
      <c r="H189" s="42" t="s">
        <v>933</v>
      </c>
      <c r="I189" s="48" t="s">
        <v>935</v>
      </c>
      <c r="J189" s="42" t="s">
        <v>433</v>
      </c>
      <c r="K189" s="44">
        <v>43288</v>
      </c>
      <c r="L189" s="42">
        <v>7</v>
      </c>
      <c r="M189" s="42">
        <v>7</v>
      </c>
      <c r="N189" s="42">
        <v>2018</v>
      </c>
      <c r="O189" s="43">
        <f t="shared" ref="O189:O254" si="7">DATE(N189,M189,L189)</f>
        <v>43288</v>
      </c>
      <c r="P189" s="42" t="s">
        <v>434</v>
      </c>
      <c r="Q189" s="48" t="s">
        <v>159</v>
      </c>
      <c r="R189" s="42">
        <f>VLOOKUP(P189,Registration!O:P,2,FALSE)</f>
        <v>17</v>
      </c>
    </row>
    <row r="190" spans="1:18" ht="23.1" customHeight="1">
      <c r="A190" s="42" t="s">
        <v>56</v>
      </c>
      <c r="B190" s="42" t="s">
        <v>26</v>
      </c>
      <c r="C190" s="42" t="s">
        <v>27</v>
      </c>
      <c r="D190" s="48" t="s">
        <v>28</v>
      </c>
      <c r="E190" s="42" t="s">
        <v>61</v>
      </c>
      <c r="F190" s="42" t="s">
        <v>29</v>
      </c>
      <c r="G190" s="42" t="s">
        <v>31</v>
      </c>
      <c r="H190" s="42" t="s">
        <v>933</v>
      </c>
      <c r="I190" s="48" t="s">
        <v>935</v>
      </c>
      <c r="J190" s="42" t="s">
        <v>435</v>
      </c>
      <c r="K190" s="44">
        <v>43288</v>
      </c>
      <c r="L190" s="42">
        <v>7</v>
      </c>
      <c r="M190" s="42">
        <v>7</v>
      </c>
      <c r="N190" s="42">
        <v>2018</v>
      </c>
      <c r="O190" s="43">
        <f t="shared" si="7"/>
        <v>43288</v>
      </c>
      <c r="P190" s="42" t="s">
        <v>436</v>
      </c>
      <c r="Q190" s="48" t="s">
        <v>159</v>
      </c>
      <c r="R190" s="42">
        <f>VLOOKUP(P190,Registration!O:P,2,FALSE)</f>
        <v>17</v>
      </c>
    </row>
    <row r="191" spans="1:18" ht="23.1" customHeight="1">
      <c r="A191" s="42" t="s">
        <v>56</v>
      </c>
      <c r="B191" s="42" t="s">
        <v>26</v>
      </c>
      <c r="C191" s="42" t="s">
        <v>27</v>
      </c>
      <c r="D191" s="48" t="s">
        <v>28</v>
      </c>
      <c r="E191" s="42" t="s">
        <v>61</v>
      </c>
      <c r="F191" s="42" t="s">
        <v>29</v>
      </c>
      <c r="G191" s="42" t="s">
        <v>31</v>
      </c>
      <c r="H191" s="42" t="s">
        <v>933</v>
      </c>
      <c r="I191" s="48" t="s">
        <v>935</v>
      </c>
      <c r="J191" s="42" t="s">
        <v>437</v>
      </c>
      <c r="K191" s="44">
        <v>43288</v>
      </c>
      <c r="L191" s="42">
        <v>7</v>
      </c>
      <c r="M191" s="42">
        <v>7</v>
      </c>
      <c r="N191" s="42">
        <v>2018</v>
      </c>
      <c r="O191" s="43">
        <f t="shared" si="7"/>
        <v>43288</v>
      </c>
      <c r="P191" s="42" t="s">
        <v>438</v>
      </c>
      <c r="Q191" s="48" t="s">
        <v>159</v>
      </c>
      <c r="R191" s="42">
        <f>VLOOKUP(P191,Registration!O:P,2,FALSE)</f>
        <v>17</v>
      </c>
    </row>
    <row r="192" spans="1:18" ht="23.1" customHeight="1">
      <c r="A192" s="42" t="s">
        <v>56</v>
      </c>
      <c r="B192" s="42" t="s">
        <v>26</v>
      </c>
      <c r="C192" s="42" t="s">
        <v>27</v>
      </c>
      <c r="D192" s="48" t="s">
        <v>28</v>
      </c>
      <c r="E192" s="42" t="s">
        <v>61</v>
      </c>
      <c r="F192" s="42" t="s">
        <v>29</v>
      </c>
      <c r="G192" s="42" t="s">
        <v>31</v>
      </c>
      <c r="H192" s="42" t="s">
        <v>933</v>
      </c>
      <c r="I192" s="48" t="s">
        <v>935</v>
      </c>
      <c r="J192" s="42" t="s">
        <v>1025</v>
      </c>
      <c r="K192" s="44">
        <v>43288</v>
      </c>
      <c r="L192" s="42">
        <v>7</v>
      </c>
      <c r="M192" s="42">
        <v>7</v>
      </c>
      <c r="N192" s="42">
        <v>2018</v>
      </c>
      <c r="O192" s="43">
        <f t="shared" si="7"/>
        <v>43288</v>
      </c>
      <c r="P192" s="42" t="s">
        <v>443</v>
      </c>
      <c r="Q192" s="48" t="s">
        <v>159</v>
      </c>
      <c r="R192" s="42">
        <f>VLOOKUP(P192,Registration!O:P,2,FALSE)</f>
        <v>15</v>
      </c>
    </row>
    <row r="193" spans="1:18" ht="23.1" customHeight="1">
      <c r="A193" s="42" t="s">
        <v>56</v>
      </c>
      <c r="B193" s="42" t="s">
        <v>26</v>
      </c>
      <c r="C193" s="42" t="s">
        <v>27</v>
      </c>
      <c r="D193" s="48" t="s">
        <v>28</v>
      </c>
      <c r="E193" s="42" t="s">
        <v>61</v>
      </c>
      <c r="F193" s="42" t="s">
        <v>29</v>
      </c>
      <c r="G193" s="42" t="s">
        <v>31</v>
      </c>
      <c r="H193" s="42" t="s">
        <v>933</v>
      </c>
      <c r="I193" s="48" t="s">
        <v>935</v>
      </c>
      <c r="J193" s="42" t="s">
        <v>444</v>
      </c>
      <c r="K193" s="44">
        <v>43288</v>
      </c>
      <c r="L193" s="42">
        <v>7</v>
      </c>
      <c r="M193" s="42">
        <v>7</v>
      </c>
      <c r="N193" s="42">
        <v>2018</v>
      </c>
      <c r="O193" s="43">
        <f t="shared" si="7"/>
        <v>43288</v>
      </c>
      <c r="P193" s="42" t="s">
        <v>445</v>
      </c>
      <c r="Q193" s="48" t="s">
        <v>159</v>
      </c>
      <c r="R193" s="42">
        <f>VLOOKUP(P193,Registration!O:P,2,FALSE)</f>
        <v>15</v>
      </c>
    </row>
    <row r="194" spans="1:18" ht="23.1" customHeight="1">
      <c r="A194" s="42" t="s">
        <v>56</v>
      </c>
      <c r="B194" s="42" t="s">
        <v>26</v>
      </c>
      <c r="C194" s="42" t="s">
        <v>27</v>
      </c>
      <c r="D194" s="48" t="s">
        <v>28</v>
      </c>
      <c r="E194" s="42" t="s">
        <v>61</v>
      </c>
      <c r="F194" s="42" t="s">
        <v>29</v>
      </c>
      <c r="G194" s="42" t="s">
        <v>31</v>
      </c>
      <c r="H194" s="42" t="s">
        <v>933</v>
      </c>
      <c r="I194" s="48" t="s">
        <v>935</v>
      </c>
      <c r="J194" s="42" t="s">
        <v>446</v>
      </c>
      <c r="K194" s="44">
        <v>43288</v>
      </c>
      <c r="L194" s="42">
        <v>7</v>
      </c>
      <c r="M194" s="42">
        <v>7</v>
      </c>
      <c r="N194" s="42">
        <v>2018</v>
      </c>
      <c r="O194" s="43">
        <f t="shared" si="7"/>
        <v>43288</v>
      </c>
      <c r="P194" s="42" t="s">
        <v>447</v>
      </c>
      <c r="Q194" s="48" t="s">
        <v>159</v>
      </c>
      <c r="R194" s="42">
        <f>VLOOKUP(P194,Registration!O:P,2,FALSE)</f>
        <v>15</v>
      </c>
    </row>
    <row r="195" spans="1:18" ht="23.1" customHeight="1">
      <c r="A195" s="42" t="s">
        <v>56</v>
      </c>
      <c r="B195" s="42" t="s">
        <v>26</v>
      </c>
      <c r="C195" s="42" t="s">
        <v>27</v>
      </c>
      <c r="D195" s="48" t="s">
        <v>28</v>
      </c>
      <c r="E195" s="42" t="s">
        <v>61</v>
      </c>
      <c r="F195" s="42" t="s">
        <v>29</v>
      </c>
      <c r="G195" s="42" t="s">
        <v>31</v>
      </c>
      <c r="H195" s="42" t="s">
        <v>933</v>
      </c>
      <c r="I195" s="48" t="s">
        <v>935</v>
      </c>
      <c r="J195" s="42" t="s">
        <v>448</v>
      </c>
      <c r="K195" s="44">
        <v>43288</v>
      </c>
      <c r="L195" s="42">
        <v>7</v>
      </c>
      <c r="M195" s="42">
        <v>7</v>
      </c>
      <c r="N195" s="42">
        <v>2018</v>
      </c>
      <c r="O195" s="43">
        <f t="shared" si="7"/>
        <v>43288</v>
      </c>
      <c r="P195" s="42" t="s">
        <v>449</v>
      </c>
      <c r="Q195" s="48" t="s">
        <v>159</v>
      </c>
      <c r="R195" s="42">
        <f>VLOOKUP(P195,Registration!O:P,2,FALSE)</f>
        <v>15</v>
      </c>
    </row>
    <row r="196" spans="1:18" ht="23.1" customHeight="1">
      <c r="A196" s="42" t="s">
        <v>56</v>
      </c>
      <c r="B196" s="42" t="s">
        <v>26</v>
      </c>
      <c r="C196" s="42" t="s">
        <v>27</v>
      </c>
      <c r="D196" s="48" t="s">
        <v>28</v>
      </c>
      <c r="E196" s="42" t="s">
        <v>61</v>
      </c>
      <c r="F196" s="42" t="s">
        <v>29</v>
      </c>
      <c r="G196" s="42" t="s">
        <v>31</v>
      </c>
      <c r="H196" s="42" t="s">
        <v>933</v>
      </c>
      <c r="I196" s="48" t="s">
        <v>935</v>
      </c>
      <c r="J196" s="42" t="s">
        <v>450</v>
      </c>
      <c r="K196" s="44">
        <v>43288</v>
      </c>
      <c r="L196" s="42">
        <v>7</v>
      </c>
      <c r="M196" s="42">
        <v>7</v>
      </c>
      <c r="N196" s="42">
        <v>2018</v>
      </c>
      <c r="O196" s="43">
        <f t="shared" si="7"/>
        <v>43288</v>
      </c>
      <c r="P196" s="42" t="s">
        <v>451</v>
      </c>
      <c r="Q196" s="48" t="s">
        <v>159</v>
      </c>
      <c r="R196" s="42">
        <f>VLOOKUP(P196,Registration!O:P,2,FALSE)</f>
        <v>16</v>
      </c>
    </row>
    <row r="197" spans="1:18" ht="23.1" customHeight="1">
      <c r="A197" s="42" t="s">
        <v>56</v>
      </c>
      <c r="B197" s="42" t="s">
        <v>26</v>
      </c>
      <c r="C197" s="42" t="s">
        <v>27</v>
      </c>
      <c r="D197" s="48" t="s">
        <v>28</v>
      </c>
      <c r="E197" s="42" t="s">
        <v>61</v>
      </c>
      <c r="F197" s="42" t="s">
        <v>29</v>
      </c>
      <c r="G197" s="42" t="s">
        <v>31</v>
      </c>
      <c r="H197" s="42" t="s">
        <v>933</v>
      </c>
      <c r="I197" s="48" t="s">
        <v>935</v>
      </c>
      <c r="J197" s="42" t="s">
        <v>452</v>
      </c>
      <c r="K197" s="44">
        <v>43288</v>
      </c>
      <c r="L197" s="42">
        <v>7</v>
      </c>
      <c r="M197" s="42">
        <v>7</v>
      </c>
      <c r="N197" s="42">
        <v>2018</v>
      </c>
      <c r="O197" s="43">
        <f t="shared" si="7"/>
        <v>43288</v>
      </c>
      <c r="P197" s="42" t="s">
        <v>453</v>
      </c>
      <c r="Q197" s="48" t="s">
        <v>159</v>
      </c>
      <c r="R197" s="42">
        <f>VLOOKUP(P197,Registration!O:P,2,FALSE)</f>
        <v>15</v>
      </c>
    </row>
    <row r="198" spans="1:18" ht="23.1" customHeight="1">
      <c r="A198" s="42" t="s">
        <v>56</v>
      </c>
      <c r="B198" s="42" t="s">
        <v>26</v>
      </c>
      <c r="C198" s="42" t="s">
        <v>27</v>
      </c>
      <c r="D198" s="48" t="s">
        <v>28</v>
      </c>
      <c r="E198" s="42" t="s">
        <v>61</v>
      </c>
      <c r="F198" s="42" t="s">
        <v>29</v>
      </c>
      <c r="G198" s="42" t="s">
        <v>31</v>
      </c>
      <c r="H198" s="42" t="s">
        <v>933</v>
      </c>
      <c r="I198" s="48" t="s">
        <v>935</v>
      </c>
      <c r="J198" s="42" t="s">
        <v>454</v>
      </c>
      <c r="K198" s="44">
        <v>43288</v>
      </c>
      <c r="L198" s="42">
        <v>7</v>
      </c>
      <c r="M198" s="42">
        <v>7</v>
      </c>
      <c r="N198" s="42">
        <v>2018</v>
      </c>
      <c r="O198" s="43">
        <f t="shared" si="7"/>
        <v>43288</v>
      </c>
      <c r="P198" s="42" t="s">
        <v>455</v>
      </c>
      <c r="Q198" s="48" t="s">
        <v>159</v>
      </c>
      <c r="R198" s="42">
        <f>VLOOKUP(P198,Registration!O:P,2,FALSE)</f>
        <v>15</v>
      </c>
    </row>
    <row r="199" spans="1:18" ht="23.1" customHeight="1">
      <c r="A199" s="42" t="s">
        <v>56</v>
      </c>
      <c r="B199" s="42" t="s">
        <v>26</v>
      </c>
      <c r="C199" s="42" t="s">
        <v>27</v>
      </c>
      <c r="D199" s="48" t="s">
        <v>28</v>
      </c>
      <c r="E199" s="42" t="s">
        <v>61</v>
      </c>
      <c r="F199" s="42" t="s">
        <v>29</v>
      </c>
      <c r="G199" s="42" t="s">
        <v>31</v>
      </c>
      <c r="H199" s="42" t="s">
        <v>933</v>
      </c>
      <c r="I199" s="48" t="s">
        <v>935</v>
      </c>
      <c r="J199" s="42" t="s">
        <v>456</v>
      </c>
      <c r="K199" s="44">
        <v>43288</v>
      </c>
      <c r="L199" s="42">
        <v>7</v>
      </c>
      <c r="M199" s="42">
        <v>7</v>
      </c>
      <c r="N199" s="42">
        <v>2018</v>
      </c>
      <c r="O199" s="43">
        <f t="shared" si="7"/>
        <v>43288</v>
      </c>
      <c r="P199" s="42" t="s">
        <v>457</v>
      </c>
      <c r="Q199" s="48" t="s">
        <v>159</v>
      </c>
      <c r="R199" s="42">
        <f>VLOOKUP(P199,Registration!O:P,2,FALSE)</f>
        <v>17</v>
      </c>
    </row>
    <row r="200" spans="1:18" ht="23.1" customHeight="1">
      <c r="A200" s="42" t="s">
        <v>56</v>
      </c>
      <c r="B200" s="42" t="s">
        <v>26</v>
      </c>
      <c r="C200" s="42" t="s">
        <v>27</v>
      </c>
      <c r="D200" s="48" t="s">
        <v>28</v>
      </c>
      <c r="E200" s="42" t="s">
        <v>61</v>
      </c>
      <c r="F200" s="42" t="s">
        <v>29</v>
      </c>
      <c r="G200" s="42" t="s">
        <v>31</v>
      </c>
      <c r="H200" s="42" t="s">
        <v>933</v>
      </c>
      <c r="I200" s="48" t="s">
        <v>935</v>
      </c>
      <c r="J200" s="42" t="s">
        <v>458</v>
      </c>
      <c r="K200" s="44">
        <v>43288</v>
      </c>
      <c r="L200" s="42">
        <v>7</v>
      </c>
      <c r="M200" s="42">
        <v>7</v>
      </c>
      <c r="N200" s="42">
        <v>2018</v>
      </c>
      <c r="O200" s="43">
        <f t="shared" si="7"/>
        <v>43288</v>
      </c>
      <c r="P200" s="42" t="s">
        <v>459</v>
      </c>
      <c r="Q200" s="48" t="s">
        <v>159</v>
      </c>
      <c r="R200" s="42">
        <f>VLOOKUP(P200,Registration!O:P,2,FALSE)</f>
        <v>15</v>
      </c>
    </row>
    <row r="201" spans="1:18" ht="23.1" customHeight="1">
      <c r="A201" s="42" t="s">
        <v>56</v>
      </c>
      <c r="B201" s="42" t="s">
        <v>26</v>
      </c>
      <c r="C201" s="42" t="s">
        <v>27</v>
      </c>
      <c r="D201" s="48" t="s">
        <v>28</v>
      </c>
      <c r="E201" s="42" t="s">
        <v>61</v>
      </c>
      <c r="F201" s="42" t="s">
        <v>29</v>
      </c>
      <c r="G201" s="42" t="s">
        <v>31</v>
      </c>
      <c r="H201" s="42" t="s">
        <v>933</v>
      </c>
      <c r="I201" s="48" t="s">
        <v>935</v>
      </c>
      <c r="J201" s="42" t="s">
        <v>1026</v>
      </c>
      <c r="K201" s="44">
        <v>43288</v>
      </c>
      <c r="L201" s="42">
        <v>7</v>
      </c>
      <c r="M201" s="42">
        <v>7</v>
      </c>
      <c r="N201" s="42">
        <v>2018</v>
      </c>
      <c r="O201" s="43">
        <f t="shared" si="7"/>
        <v>43288</v>
      </c>
      <c r="P201" s="42" t="s">
        <v>440</v>
      </c>
      <c r="Q201" s="48" t="s">
        <v>159</v>
      </c>
      <c r="R201" s="42">
        <f>VLOOKUP(P201,Registration!O:P,2,FALSE)</f>
        <v>16</v>
      </c>
    </row>
    <row r="202" spans="1:18" ht="23.1" customHeight="1">
      <c r="A202" s="42" t="s">
        <v>56</v>
      </c>
      <c r="B202" s="42" t="s">
        <v>26</v>
      </c>
      <c r="C202" s="42" t="s">
        <v>27</v>
      </c>
      <c r="D202" s="48" t="s">
        <v>28</v>
      </c>
      <c r="E202" s="42" t="s">
        <v>61</v>
      </c>
      <c r="F202" s="42" t="s">
        <v>29</v>
      </c>
      <c r="G202" s="42" t="s">
        <v>31</v>
      </c>
      <c r="H202" s="42" t="s">
        <v>933</v>
      </c>
      <c r="I202" s="48" t="s">
        <v>935</v>
      </c>
      <c r="J202" s="42" t="s">
        <v>460</v>
      </c>
      <c r="K202" s="44">
        <v>43288</v>
      </c>
      <c r="L202" s="42">
        <v>7</v>
      </c>
      <c r="M202" s="42">
        <v>7</v>
      </c>
      <c r="N202" s="42">
        <v>2018</v>
      </c>
      <c r="O202" s="43">
        <f t="shared" si="7"/>
        <v>43288</v>
      </c>
      <c r="P202" s="42" t="s">
        <v>461</v>
      </c>
      <c r="Q202" s="48" t="s">
        <v>159</v>
      </c>
      <c r="R202" s="42">
        <f>VLOOKUP(P202,Registration!O:P,2,FALSE)</f>
        <v>16</v>
      </c>
    </row>
    <row r="203" spans="1:18" ht="23.1" customHeight="1">
      <c r="A203" s="42" t="s">
        <v>56</v>
      </c>
      <c r="B203" s="42" t="s">
        <v>26</v>
      </c>
      <c r="C203" s="42" t="s">
        <v>27</v>
      </c>
      <c r="D203" s="48" t="s">
        <v>28</v>
      </c>
      <c r="E203" s="42" t="s">
        <v>61</v>
      </c>
      <c r="F203" s="42" t="s">
        <v>29</v>
      </c>
      <c r="G203" s="42" t="s">
        <v>31</v>
      </c>
      <c r="H203" s="42" t="s">
        <v>933</v>
      </c>
      <c r="I203" s="48" t="s">
        <v>935</v>
      </c>
      <c r="J203" s="42" t="s">
        <v>462</v>
      </c>
      <c r="K203" s="44">
        <v>43288</v>
      </c>
      <c r="L203" s="42">
        <v>7</v>
      </c>
      <c r="M203" s="42">
        <v>7</v>
      </c>
      <c r="N203" s="42">
        <v>2018</v>
      </c>
      <c r="O203" s="43">
        <f t="shared" si="7"/>
        <v>43288</v>
      </c>
      <c r="P203" s="42" t="s">
        <v>463</v>
      </c>
      <c r="Q203" s="48" t="s">
        <v>159</v>
      </c>
      <c r="R203" s="42">
        <f>VLOOKUP(P203,Registration!O:P,2,FALSE)</f>
        <v>15</v>
      </c>
    </row>
    <row r="204" spans="1:18" ht="23.1" customHeight="1">
      <c r="A204" s="42" t="s">
        <v>56</v>
      </c>
      <c r="B204" s="42" t="s">
        <v>26</v>
      </c>
      <c r="C204" s="42" t="s">
        <v>27</v>
      </c>
      <c r="D204" s="48" t="s">
        <v>28</v>
      </c>
      <c r="E204" s="42" t="s">
        <v>61</v>
      </c>
      <c r="F204" s="42" t="s">
        <v>29</v>
      </c>
      <c r="G204" s="42" t="s">
        <v>31</v>
      </c>
      <c r="H204" s="42" t="s">
        <v>933</v>
      </c>
      <c r="I204" s="48" t="s">
        <v>935</v>
      </c>
      <c r="J204" s="42" t="s">
        <v>464</v>
      </c>
      <c r="K204" s="44">
        <v>43288</v>
      </c>
      <c r="L204" s="42">
        <v>7</v>
      </c>
      <c r="M204" s="42">
        <v>7</v>
      </c>
      <c r="N204" s="42">
        <v>2018</v>
      </c>
      <c r="O204" s="43">
        <f t="shared" si="7"/>
        <v>43288</v>
      </c>
      <c r="P204" s="42" t="s">
        <v>465</v>
      </c>
      <c r="Q204" s="48" t="s">
        <v>159</v>
      </c>
      <c r="R204" s="42">
        <f>VLOOKUP(P204,Registration!O:P,2,FALSE)</f>
        <v>15</v>
      </c>
    </row>
    <row r="205" spans="1:18" ht="23.1" customHeight="1">
      <c r="A205" s="42" t="s">
        <v>56</v>
      </c>
      <c r="B205" s="42" t="s">
        <v>26</v>
      </c>
      <c r="C205" s="42" t="s">
        <v>27</v>
      </c>
      <c r="D205" s="48" t="s">
        <v>28</v>
      </c>
      <c r="E205" s="42" t="s">
        <v>61</v>
      </c>
      <c r="F205" s="42" t="s">
        <v>29</v>
      </c>
      <c r="G205" s="42" t="s">
        <v>31</v>
      </c>
      <c r="H205" s="42" t="s">
        <v>933</v>
      </c>
      <c r="I205" s="48" t="s">
        <v>934</v>
      </c>
      <c r="J205" s="42" t="s">
        <v>1027</v>
      </c>
      <c r="K205" s="44">
        <v>43288</v>
      </c>
      <c r="L205" s="42">
        <v>7</v>
      </c>
      <c r="M205" s="42">
        <v>7</v>
      </c>
      <c r="N205" s="42">
        <v>2018</v>
      </c>
      <c r="O205" s="43">
        <f t="shared" si="7"/>
        <v>43288</v>
      </c>
      <c r="P205" s="42" t="s">
        <v>409</v>
      </c>
      <c r="Q205" s="48" t="s">
        <v>159</v>
      </c>
      <c r="R205" s="42">
        <f>VLOOKUP(P205,Registration!O:P,2,FALSE)</f>
        <v>15</v>
      </c>
    </row>
    <row r="206" spans="1:18" ht="23.1" customHeight="1">
      <c r="A206" s="42" t="s">
        <v>56</v>
      </c>
      <c r="B206" s="42" t="s">
        <v>26</v>
      </c>
      <c r="C206" s="42" t="s">
        <v>27</v>
      </c>
      <c r="D206" s="48" t="s">
        <v>28</v>
      </c>
      <c r="E206" s="42" t="s">
        <v>61</v>
      </c>
      <c r="F206" s="42" t="s">
        <v>29</v>
      </c>
      <c r="G206" s="42" t="s">
        <v>31</v>
      </c>
      <c r="H206" s="42" t="s">
        <v>933</v>
      </c>
      <c r="I206" s="48" t="s">
        <v>934</v>
      </c>
      <c r="J206" s="42" t="s">
        <v>1028</v>
      </c>
      <c r="K206" s="44">
        <v>43288</v>
      </c>
      <c r="L206" s="42">
        <v>7</v>
      </c>
      <c r="M206" s="42">
        <v>7</v>
      </c>
      <c r="N206" s="42">
        <v>2018</v>
      </c>
      <c r="O206" s="43">
        <f t="shared" si="7"/>
        <v>43288</v>
      </c>
      <c r="P206" s="42" t="s">
        <v>397</v>
      </c>
      <c r="Q206" s="48" t="s">
        <v>131</v>
      </c>
      <c r="R206" s="42">
        <f>VLOOKUP(P206,Registration!O:P,2,FALSE)</f>
        <v>18</v>
      </c>
    </row>
    <row r="207" spans="1:18" ht="23.1" customHeight="1">
      <c r="A207" s="42" t="s">
        <v>56</v>
      </c>
      <c r="B207" s="42" t="s">
        <v>26</v>
      </c>
      <c r="C207" s="42" t="s">
        <v>27</v>
      </c>
      <c r="D207" s="48" t="s">
        <v>28</v>
      </c>
      <c r="E207" s="42" t="s">
        <v>61</v>
      </c>
      <c r="F207" s="42" t="s">
        <v>29</v>
      </c>
      <c r="G207" s="42" t="s">
        <v>31</v>
      </c>
      <c r="H207" s="42" t="s">
        <v>933</v>
      </c>
      <c r="I207" s="48" t="s">
        <v>934</v>
      </c>
      <c r="J207" s="42" t="s">
        <v>400</v>
      </c>
      <c r="K207" s="44">
        <v>43288</v>
      </c>
      <c r="L207" s="42">
        <v>7</v>
      </c>
      <c r="M207" s="42">
        <v>7</v>
      </c>
      <c r="N207" s="42">
        <v>2018</v>
      </c>
      <c r="O207" s="43">
        <f t="shared" si="7"/>
        <v>43288</v>
      </c>
      <c r="P207" s="42" t="s">
        <v>401</v>
      </c>
      <c r="Q207" s="48" t="s">
        <v>131</v>
      </c>
      <c r="R207" s="42">
        <f>VLOOKUP(P207,Registration!O:P,2,FALSE)</f>
        <v>19</v>
      </c>
    </row>
    <row r="208" spans="1:18" ht="23.1" customHeight="1">
      <c r="A208" s="42" t="s">
        <v>56</v>
      </c>
      <c r="B208" s="42" t="s">
        <v>26</v>
      </c>
      <c r="C208" s="42" t="s">
        <v>27</v>
      </c>
      <c r="D208" s="48" t="s">
        <v>28</v>
      </c>
      <c r="E208" s="42" t="s">
        <v>61</v>
      </c>
      <c r="F208" s="42" t="s">
        <v>29</v>
      </c>
      <c r="G208" s="42" t="s">
        <v>31</v>
      </c>
      <c r="H208" s="42" t="s">
        <v>933</v>
      </c>
      <c r="I208" s="48" t="s">
        <v>934</v>
      </c>
      <c r="J208" s="42" t="s">
        <v>1029</v>
      </c>
      <c r="K208" s="44">
        <v>43288</v>
      </c>
      <c r="L208" s="42">
        <v>7</v>
      </c>
      <c r="M208" s="42">
        <v>7</v>
      </c>
      <c r="N208" s="42">
        <v>2018</v>
      </c>
      <c r="O208" s="43">
        <f t="shared" si="7"/>
        <v>43288</v>
      </c>
      <c r="P208" s="42" t="s">
        <v>304</v>
      </c>
      <c r="Q208" s="48" t="s">
        <v>131</v>
      </c>
      <c r="R208" s="42">
        <f>VLOOKUP(P208,Registration!O:P,2,FALSE)</f>
        <v>18</v>
      </c>
    </row>
    <row r="209" spans="1:18" ht="23.1" customHeight="1">
      <c r="A209" s="42" t="s">
        <v>1030</v>
      </c>
      <c r="B209" s="42" t="s">
        <v>26</v>
      </c>
      <c r="C209" s="42" t="s">
        <v>27</v>
      </c>
      <c r="D209" s="48" t="s">
        <v>28</v>
      </c>
      <c r="E209" s="42" t="s">
        <v>61</v>
      </c>
      <c r="F209" s="42" t="s">
        <v>29</v>
      </c>
      <c r="G209" s="42" t="s">
        <v>31</v>
      </c>
      <c r="H209" s="42" t="s">
        <v>933</v>
      </c>
      <c r="I209" s="49" t="s">
        <v>935</v>
      </c>
      <c r="J209" s="49" t="s">
        <v>1031</v>
      </c>
      <c r="K209" s="50" t="s">
        <v>63</v>
      </c>
      <c r="L209" s="51">
        <v>14</v>
      </c>
      <c r="M209" s="51">
        <v>7</v>
      </c>
      <c r="N209" s="51">
        <v>2018</v>
      </c>
      <c r="O209" s="43">
        <f t="shared" si="7"/>
        <v>43295</v>
      </c>
      <c r="P209" s="49" t="s">
        <v>311</v>
      </c>
      <c r="Q209" s="49" t="s">
        <v>159</v>
      </c>
      <c r="R209" s="42">
        <f>VLOOKUP(P209,Registration!O:P,2,FALSE)</f>
        <v>16</v>
      </c>
    </row>
    <row r="210" spans="1:18" ht="23.1" customHeight="1">
      <c r="A210" s="42" t="s">
        <v>1030</v>
      </c>
      <c r="B210" s="42" t="s">
        <v>26</v>
      </c>
      <c r="C210" s="42" t="s">
        <v>27</v>
      </c>
      <c r="D210" s="48" t="s">
        <v>28</v>
      </c>
      <c r="E210" s="42" t="s">
        <v>61</v>
      </c>
      <c r="F210" s="42" t="s">
        <v>29</v>
      </c>
      <c r="G210" s="42" t="s">
        <v>31</v>
      </c>
      <c r="H210" s="42" t="s">
        <v>933</v>
      </c>
      <c r="I210" s="49" t="s">
        <v>935</v>
      </c>
      <c r="J210" s="49" t="s">
        <v>467</v>
      </c>
      <c r="K210" s="50" t="s">
        <v>63</v>
      </c>
      <c r="L210" s="51">
        <v>14</v>
      </c>
      <c r="M210" s="51">
        <v>7</v>
      </c>
      <c r="N210" s="51">
        <v>2018</v>
      </c>
      <c r="O210" s="43">
        <f t="shared" si="7"/>
        <v>43295</v>
      </c>
      <c r="P210" s="49" t="s">
        <v>185</v>
      </c>
      <c r="Q210" s="49" t="s">
        <v>159</v>
      </c>
      <c r="R210" s="42">
        <f>VLOOKUP(P210,Registration!O:P,2,FALSE)</f>
        <v>16</v>
      </c>
    </row>
    <row r="211" spans="1:18" ht="23.1" customHeight="1">
      <c r="A211" s="42" t="s">
        <v>1030</v>
      </c>
      <c r="B211" s="42" t="s">
        <v>26</v>
      </c>
      <c r="C211" s="42" t="s">
        <v>27</v>
      </c>
      <c r="D211" s="48" t="s">
        <v>28</v>
      </c>
      <c r="E211" s="42" t="s">
        <v>61</v>
      </c>
      <c r="F211" s="42" t="s">
        <v>29</v>
      </c>
      <c r="G211" s="42" t="s">
        <v>31</v>
      </c>
      <c r="H211" s="42" t="s">
        <v>933</v>
      </c>
      <c r="I211" s="49" t="s">
        <v>935</v>
      </c>
      <c r="J211" s="49" t="s">
        <v>468</v>
      </c>
      <c r="K211" s="50" t="s">
        <v>63</v>
      </c>
      <c r="L211" s="51">
        <v>14</v>
      </c>
      <c r="M211" s="51">
        <v>7</v>
      </c>
      <c r="N211" s="51">
        <v>2018</v>
      </c>
      <c r="O211" s="43">
        <f t="shared" si="7"/>
        <v>43295</v>
      </c>
      <c r="P211" s="49" t="s">
        <v>469</v>
      </c>
      <c r="Q211" s="49" t="s">
        <v>159</v>
      </c>
      <c r="R211" s="42">
        <f>VLOOKUP(P211,Registration!O:P,2,FALSE)</f>
        <v>18</v>
      </c>
    </row>
    <row r="212" spans="1:18" ht="23.1" customHeight="1">
      <c r="A212" s="42" t="s">
        <v>1030</v>
      </c>
      <c r="B212" s="42" t="s">
        <v>26</v>
      </c>
      <c r="C212" s="42" t="s">
        <v>27</v>
      </c>
      <c r="D212" s="48" t="s">
        <v>28</v>
      </c>
      <c r="E212" s="42" t="s">
        <v>61</v>
      </c>
      <c r="F212" s="42" t="s">
        <v>29</v>
      </c>
      <c r="G212" s="42" t="s">
        <v>31</v>
      </c>
      <c r="H212" s="42" t="s">
        <v>933</v>
      </c>
      <c r="I212" s="49" t="s">
        <v>935</v>
      </c>
      <c r="J212" s="49" t="s">
        <v>470</v>
      </c>
      <c r="K212" s="50" t="s">
        <v>63</v>
      </c>
      <c r="L212" s="51">
        <v>14</v>
      </c>
      <c r="M212" s="51">
        <v>7</v>
      </c>
      <c r="N212" s="51">
        <v>2018</v>
      </c>
      <c r="O212" s="43">
        <f t="shared" si="7"/>
        <v>43295</v>
      </c>
      <c r="P212" s="49" t="s">
        <v>471</v>
      </c>
      <c r="Q212" s="49" t="s">
        <v>159</v>
      </c>
      <c r="R212" s="42">
        <f>VLOOKUP(P212,Registration!O:P,2,FALSE)</f>
        <v>16</v>
      </c>
    </row>
    <row r="213" spans="1:18" ht="23.1" customHeight="1">
      <c r="A213" s="42" t="s">
        <v>1030</v>
      </c>
      <c r="B213" s="42" t="s">
        <v>26</v>
      </c>
      <c r="C213" s="42" t="s">
        <v>27</v>
      </c>
      <c r="D213" s="48" t="s">
        <v>28</v>
      </c>
      <c r="E213" s="42" t="s">
        <v>61</v>
      </c>
      <c r="F213" s="42" t="s">
        <v>29</v>
      </c>
      <c r="G213" s="42" t="s">
        <v>31</v>
      </c>
      <c r="H213" s="42" t="s">
        <v>933</v>
      </c>
      <c r="I213" s="49" t="s">
        <v>935</v>
      </c>
      <c r="J213" s="49" t="s">
        <v>473</v>
      </c>
      <c r="K213" s="50" t="s">
        <v>63</v>
      </c>
      <c r="L213" s="51">
        <v>14</v>
      </c>
      <c r="M213" s="51">
        <v>7</v>
      </c>
      <c r="N213" s="51">
        <v>2018</v>
      </c>
      <c r="O213" s="43">
        <f t="shared" si="7"/>
        <v>43295</v>
      </c>
      <c r="P213" s="49" t="s">
        <v>474</v>
      </c>
      <c r="Q213" s="49" t="s">
        <v>159</v>
      </c>
      <c r="R213" s="42">
        <f>VLOOKUP(P213,Registration!O:P,2,FALSE)</f>
        <v>15</v>
      </c>
    </row>
    <row r="214" spans="1:18" ht="23.1" customHeight="1">
      <c r="A214" s="42" t="s">
        <v>1030</v>
      </c>
      <c r="B214" s="42" t="s">
        <v>26</v>
      </c>
      <c r="C214" s="42" t="s">
        <v>27</v>
      </c>
      <c r="D214" s="48" t="s">
        <v>28</v>
      </c>
      <c r="E214" s="42" t="s">
        <v>61</v>
      </c>
      <c r="F214" s="42" t="s">
        <v>29</v>
      </c>
      <c r="G214" s="42" t="s">
        <v>31</v>
      </c>
      <c r="H214" s="42" t="s">
        <v>933</v>
      </c>
      <c r="I214" s="49" t="s">
        <v>935</v>
      </c>
      <c r="J214" s="49" t="s">
        <v>475</v>
      </c>
      <c r="K214" s="50" t="s">
        <v>63</v>
      </c>
      <c r="L214" s="51">
        <v>14</v>
      </c>
      <c r="M214" s="51">
        <v>7</v>
      </c>
      <c r="N214" s="51">
        <v>2018</v>
      </c>
      <c r="O214" s="43">
        <f t="shared" si="7"/>
        <v>43295</v>
      </c>
      <c r="P214" s="49" t="s">
        <v>476</v>
      </c>
      <c r="Q214" s="49" t="s">
        <v>159</v>
      </c>
      <c r="R214" s="42">
        <f>VLOOKUP(P214,Registration!O:P,2,FALSE)</f>
        <v>16</v>
      </c>
    </row>
    <row r="215" spans="1:18" ht="23.1" customHeight="1">
      <c r="A215" s="42" t="s">
        <v>1030</v>
      </c>
      <c r="B215" s="42" t="s">
        <v>26</v>
      </c>
      <c r="C215" s="42" t="s">
        <v>27</v>
      </c>
      <c r="D215" s="48" t="s">
        <v>28</v>
      </c>
      <c r="E215" s="42" t="s">
        <v>61</v>
      </c>
      <c r="F215" s="42" t="s">
        <v>29</v>
      </c>
      <c r="G215" s="42" t="s">
        <v>31</v>
      </c>
      <c r="H215" s="42" t="s">
        <v>933</v>
      </c>
      <c r="I215" s="49" t="s">
        <v>935</v>
      </c>
      <c r="J215" s="49" t="s">
        <v>477</v>
      </c>
      <c r="K215" s="50" t="s">
        <v>63</v>
      </c>
      <c r="L215" s="51">
        <v>14</v>
      </c>
      <c r="M215" s="51">
        <v>7</v>
      </c>
      <c r="N215" s="51">
        <v>2018</v>
      </c>
      <c r="O215" s="43">
        <f t="shared" si="7"/>
        <v>43295</v>
      </c>
      <c r="P215" s="49" t="s">
        <v>478</v>
      </c>
      <c r="Q215" s="49" t="s">
        <v>159</v>
      </c>
      <c r="R215" s="42">
        <f>VLOOKUP(P215,Registration!O:P,2,FALSE)</f>
        <v>19</v>
      </c>
    </row>
    <row r="216" spans="1:18" ht="23.1" customHeight="1">
      <c r="A216" s="42" t="s">
        <v>1030</v>
      </c>
      <c r="B216" s="42" t="s">
        <v>26</v>
      </c>
      <c r="C216" s="42" t="s">
        <v>27</v>
      </c>
      <c r="D216" s="48" t="s">
        <v>28</v>
      </c>
      <c r="E216" s="42" t="s">
        <v>61</v>
      </c>
      <c r="F216" s="42" t="s">
        <v>29</v>
      </c>
      <c r="G216" s="42" t="s">
        <v>31</v>
      </c>
      <c r="H216" s="42" t="s">
        <v>933</v>
      </c>
      <c r="I216" s="49" t="s">
        <v>935</v>
      </c>
      <c r="J216" s="49" t="s">
        <v>479</v>
      </c>
      <c r="K216" s="50" t="s">
        <v>63</v>
      </c>
      <c r="L216" s="51">
        <v>14</v>
      </c>
      <c r="M216" s="51">
        <v>7</v>
      </c>
      <c r="N216" s="51">
        <v>2018</v>
      </c>
      <c r="O216" s="43">
        <f t="shared" si="7"/>
        <v>43295</v>
      </c>
      <c r="P216" s="49" t="s">
        <v>391</v>
      </c>
      <c r="Q216" s="49" t="s">
        <v>159</v>
      </c>
      <c r="R216" s="42">
        <f>VLOOKUP(P216,Registration!O:P,2,FALSE)</f>
        <v>15</v>
      </c>
    </row>
    <row r="217" spans="1:18" ht="23.1" customHeight="1">
      <c r="A217" s="42" t="s">
        <v>1030</v>
      </c>
      <c r="B217" s="42" t="s">
        <v>26</v>
      </c>
      <c r="C217" s="42" t="s">
        <v>27</v>
      </c>
      <c r="D217" s="48" t="s">
        <v>28</v>
      </c>
      <c r="E217" s="42" t="s">
        <v>61</v>
      </c>
      <c r="F217" s="42" t="s">
        <v>29</v>
      </c>
      <c r="G217" s="42" t="s">
        <v>31</v>
      </c>
      <c r="H217" s="42" t="s">
        <v>933</v>
      </c>
      <c r="I217" s="49" t="s">
        <v>935</v>
      </c>
      <c r="J217" s="49" t="s">
        <v>963</v>
      </c>
      <c r="K217" s="50" t="s">
        <v>63</v>
      </c>
      <c r="L217" s="51">
        <v>14</v>
      </c>
      <c r="M217" s="51">
        <v>7</v>
      </c>
      <c r="N217" s="51">
        <v>2018</v>
      </c>
      <c r="O217" s="43">
        <f t="shared" si="7"/>
        <v>43295</v>
      </c>
      <c r="P217" s="49" t="s">
        <v>302</v>
      </c>
      <c r="Q217" s="49" t="s">
        <v>159</v>
      </c>
      <c r="R217" s="42">
        <f>VLOOKUP(P217,Registration!O:P,2,FALSE)</f>
        <v>18</v>
      </c>
    </row>
    <row r="218" spans="1:18" ht="23.1" customHeight="1">
      <c r="A218" s="42" t="s">
        <v>1030</v>
      </c>
      <c r="B218" s="42" t="s">
        <v>26</v>
      </c>
      <c r="C218" s="42" t="s">
        <v>27</v>
      </c>
      <c r="D218" s="48" t="s">
        <v>28</v>
      </c>
      <c r="E218" s="42" t="s">
        <v>61</v>
      </c>
      <c r="F218" s="42" t="s">
        <v>29</v>
      </c>
      <c r="G218" s="42" t="s">
        <v>31</v>
      </c>
      <c r="H218" s="42" t="s">
        <v>933</v>
      </c>
      <c r="I218" s="49" t="s">
        <v>935</v>
      </c>
      <c r="J218" s="49" t="s">
        <v>402</v>
      </c>
      <c r="K218" s="50" t="s">
        <v>63</v>
      </c>
      <c r="L218" s="51">
        <v>14</v>
      </c>
      <c r="M218" s="51">
        <v>7</v>
      </c>
      <c r="N218" s="51">
        <v>2018</v>
      </c>
      <c r="O218" s="43">
        <f t="shared" si="7"/>
        <v>43295</v>
      </c>
      <c r="P218" s="49" t="s">
        <v>403</v>
      </c>
      <c r="Q218" s="49" t="s">
        <v>159</v>
      </c>
      <c r="R218" s="42">
        <f>VLOOKUP(P218,Registration!O:P,2,FALSE)</f>
        <v>16</v>
      </c>
    </row>
    <row r="219" spans="1:18" ht="23.1" customHeight="1">
      <c r="A219" s="42" t="s">
        <v>60</v>
      </c>
      <c r="B219" s="42" t="s">
        <v>26</v>
      </c>
      <c r="C219" s="42" t="s">
        <v>27</v>
      </c>
      <c r="D219" s="48" t="s">
        <v>28</v>
      </c>
      <c r="E219" s="42" t="s">
        <v>61</v>
      </c>
      <c r="F219" s="42" t="s">
        <v>29</v>
      </c>
      <c r="G219" s="42" t="s">
        <v>31</v>
      </c>
      <c r="H219" s="42" t="s">
        <v>933</v>
      </c>
      <c r="I219" s="49" t="s">
        <v>934</v>
      </c>
      <c r="J219" s="49" t="s">
        <v>482</v>
      </c>
      <c r="K219" s="49" t="s">
        <v>481</v>
      </c>
      <c r="L219" s="51">
        <v>18</v>
      </c>
      <c r="M219" s="51">
        <v>7</v>
      </c>
      <c r="N219" s="51">
        <v>2018</v>
      </c>
      <c r="O219" s="43">
        <f t="shared" si="7"/>
        <v>43299</v>
      </c>
      <c r="P219" s="49" t="s">
        <v>483</v>
      </c>
      <c r="Q219" s="49" t="s">
        <v>131</v>
      </c>
      <c r="R219" s="42">
        <f>VLOOKUP(P219,Registration!O:P,2,FALSE)</f>
        <v>19</v>
      </c>
    </row>
    <row r="220" spans="1:18" ht="23.1" customHeight="1">
      <c r="A220" s="42" t="s">
        <v>60</v>
      </c>
      <c r="B220" s="42" t="s">
        <v>26</v>
      </c>
      <c r="C220" s="42" t="s">
        <v>27</v>
      </c>
      <c r="D220" s="48" t="s">
        <v>28</v>
      </c>
      <c r="E220" s="42" t="s">
        <v>61</v>
      </c>
      <c r="F220" s="42" t="s">
        <v>29</v>
      </c>
      <c r="G220" s="42" t="s">
        <v>31</v>
      </c>
      <c r="H220" s="42" t="s">
        <v>933</v>
      </c>
      <c r="I220" s="49" t="s">
        <v>934</v>
      </c>
      <c r="J220" s="49" t="s">
        <v>1032</v>
      </c>
      <c r="K220" s="49" t="s">
        <v>481</v>
      </c>
      <c r="L220" s="51">
        <v>18</v>
      </c>
      <c r="M220" s="51">
        <v>7</v>
      </c>
      <c r="N220" s="51">
        <v>2018</v>
      </c>
      <c r="O220" s="43">
        <f t="shared" si="7"/>
        <v>43299</v>
      </c>
      <c r="P220" s="49" t="s">
        <v>485</v>
      </c>
      <c r="Q220" s="49" t="s">
        <v>131</v>
      </c>
      <c r="R220" s="42">
        <f>VLOOKUP(P220,Registration!O:P,2,FALSE)</f>
        <v>19</v>
      </c>
    </row>
    <row r="221" spans="1:18" ht="23.1" customHeight="1">
      <c r="A221" s="42" t="s">
        <v>60</v>
      </c>
      <c r="B221" s="42" t="s">
        <v>26</v>
      </c>
      <c r="C221" s="42" t="s">
        <v>27</v>
      </c>
      <c r="D221" s="48" t="s">
        <v>28</v>
      </c>
      <c r="E221" s="42" t="s">
        <v>61</v>
      </c>
      <c r="F221" s="42" t="s">
        <v>29</v>
      </c>
      <c r="G221" s="42" t="s">
        <v>31</v>
      </c>
      <c r="H221" s="42" t="s">
        <v>933</v>
      </c>
      <c r="I221" s="49" t="s">
        <v>934</v>
      </c>
      <c r="J221" s="49" t="s">
        <v>486</v>
      </c>
      <c r="K221" s="49" t="s">
        <v>481</v>
      </c>
      <c r="L221" s="51">
        <v>18</v>
      </c>
      <c r="M221" s="51">
        <v>7</v>
      </c>
      <c r="N221" s="51">
        <v>2018</v>
      </c>
      <c r="O221" s="43">
        <f t="shared" si="7"/>
        <v>43299</v>
      </c>
      <c r="P221" s="49" t="s">
        <v>487</v>
      </c>
      <c r="Q221" s="49" t="s">
        <v>131</v>
      </c>
      <c r="R221" s="42">
        <f>VLOOKUP(P221,Registration!O:P,2,FALSE)</f>
        <v>15</v>
      </c>
    </row>
    <row r="222" spans="1:18" ht="23.1" customHeight="1">
      <c r="A222" s="42" t="s">
        <v>60</v>
      </c>
      <c r="B222" s="42" t="s">
        <v>26</v>
      </c>
      <c r="C222" s="42" t="s">
        <v>27</v>
      </c>
      <c r="D222" s="48" t="s">
        <v>28</v>
      </c>
      <c r="E222" s="42" t="s">
        <v>61</v>
      </c>
      <c r="F222" s="42" t="s">
        <v>29</v>
      </c>
      <c r="G222" s="42" t="s">
        <v>31</v>
      </c>
      <c r="H222" s="42" t="s">
        <v>933</v>
      </c>
      <c r="I222" s="49" t="s">
        <v>934</v>
      </c>
      <c r="J222" s="49" t="s">
        <v>489</v>
      </c>
      <c r="K222" s="49" t="s">
        <v>488</v>
      </c>
      <c r="L222" s="51">
        <v>19</v>
      </c>
      <c r="M222" s="51">
        <v>7</v>
      </c>
      <c r="N222" s="51">
        <v>2018</v>
      </c>
      <c r="O222" s="43">
        <f t="shared" si="7"/>
        <v>43300</v>
      </c>
      <c r="P222" s="49" t="s">
        <v>490</v>
      </c>
      <c r="Q222" s="49" t="s">
        <v>131</v>
      </c>
      <c r="R222" s="42">
        <f>VLOOKUP(P222,Registration!O:P,2,FALSE)</f>
        <v>19</v>
      </c>
    </row>
    <row r="223" spans="1:18" ht="23.1" customHeight="1">
      <c r="A223" s="42" t="s">
        <v>60</v>
      </c>
      <c r="B223" s="42" t="s">
        <v>26</v>
      </c>
      <c r="C223" s="42" t="s">
        <v>27</v>
      </c>
      <c r="D223" s="48" t="s">
        <v>28</v>
      </c>
      <c r="E223" s="42" t="s">
        <v>61</v>
      </c>
      <c r="F223" s="42" t="s">
        <v>29</v>
      </c>
      <c r="G223" s="42" t="s">
        <v>31</v>
      </c>
      <c r="H223" s="42" t="s">
        <v>933</v>
      </c>
      <c r="I223" s="49" t="s">
        <v>934</v>
      </c>
      <c r="J223" s="49" t="s">
        <v>1033</v>
      </c>
      <c r="K223" s="49" t="s">
        <v>488</v>
      </c>
      <c r="L223" s="51">
        <v>19</v>
      </c>
      <c r="M223" s="51">
        <v>7</v>
      </c>
      <c r="N223" s="51">
        <v>2018</v>
      </c>
      <c r="O223" s="43">
        <f t="shared" si="7"/>
        <v>43300</v>
      </c>
      <c r="P223" s="49" t="s">
        <v>492</v>
      </c>
      <c r="Q223" s="49" t="s">
        <v>131</v>
      </c>
      <c r="R223" s="42">
        <f>VLOOKUP(P223,Registration!O:P,2,FALSE)</f>
        <v>18</v>
      </c>
    </row>
    <row r="224" spans="1:18" ht="23.1" customHeight="1">
      <c r="A224" s="42" t="s">
        <v>60</v>
      </c>
      <c r="B224" s="42" t="s">
        <v>26</v>
      </c>
      <c r="C224" s="42" t="s">
        <v>27</v>
      </c>
      <c r="D224" s="48" t="s">
        <v>28</v>
      </c>
      <c r="E224" s="42" t="s">
        <v>61</v>
      </c>
      <c r="F224" s="42" t="s">
        <v>29</v>
      </c>
      <c r="G224" s="42" t="s">
        <v>31</v>
      </c>
      <c r="H224" s="42" t="s">
        <v>933</v>
      </c>
      <c r="I224" s="49" t="s">
        <v>934</v>
      </c>
      <c r="J224" s="49" t="s">
        <v>1034</v>
      </c>
      <c r="K224" s="49" t="s">
        <v>488</v>
      </c>
      <c r="L224" s="51">
        <v>19</v>
      </c>
      <c r="M224" s="51">
        <v>7</v>
      </c>
      <c r="N224" s="51">
        <v>2018</v>
      </c>
      <c r="O224" s="43">
        <f t="shared" si="7"/>
        <v>43300</v>
      </c>
      <c r="P224" s="49" t="s">
        <v>494</v>
      </c>
      <c r="Q224" s="49" t="s">
        <v>131</v>
      </c>
      <c r="R224" s="42">
        <f>VLOOKUP(P224,Registration!O:P,2,FALSE)</f>
        <v>18</v>
      </c>
    </row>
    <row r="225" spans="1:18" ht="23.1" customHeight="1">
      <c r="A225" s="42" t="s">
        <v>60</v>
      </c>
      <c r="B225" s="42" t="s">
        <v>26</v>
      </c>
      <c r="C225" s="42" t="s">
        <v>27</v>
      </c>
      <c r="D225" s="48" t="s">
        <v>28</v>
      </c>
      <c r="E225" s="42" t="s">
        <v>61</v>
      </c>
      <c r="F225" s="42" t="s">
        <v>29</v>
      </c>
      <c r="G225" s="42" t="s">
        <v>31</v>
      </c>
      <c r="H225" s="42" t="s">
        <v>933</v>
      </c>
      <c r="I225" s="49" t="s">
        <v>934</v>
      </c>
      <c r="J225" s="49" t="s">
        <v>1035</v>
      </c>
      <c r="K225" s="49" t="s">
        <v>495</v>
      </c>
      <c r="L225" s="51">
        <v>20</v>
      </c>
      <c r="M225" s="51">
        <v>7</v>
      </c>
      <c r="N225" s="51">
        <v>2018</v>
      </c>
      <c r="O225" s="43">
        <f t="shared" si="7"/>
        <v>43301</v>
      </c>
      <c r="P225" s="49" t="s">
        <v>497</v>
      </c>
      <c r="Q225" s="49" t="s">
        <v>131</v>
      </c>
      <c r="R225" s="42">
        <f>VLOOKUP(P225,Registration!O:P,2,FALSE)</f>
        <v>15</v>
      </c>
    </row>
    <row r="226" spans="1:18" ht="23.1" customHeight="1">
      <c r="A226" s="42" t="s">
        <v>60</v>
      </c>
      <c r="B226" s="42" t="s">
        <v>26</v>
      </c>
      <c r="C226" s="42" t="s">
        <v>27</v>
      </c>
      <c r="D226" s="48" t="s">
        <v>28</v>
      </c>
      <c r="E226" s="42" t="s">
        <v>61</v>
      </c>
      <c r="F226" s="42" t="s">
        <v>29</v>
      </c>
      <c r="G226" s="42" t="s">
        <v>31</v>
      </c>
      <c r="H226" s="42" t="s">
        <v>933</v>
      </c>
      <c r="I226" s="49" t="s">
        <v>934</v>
      </c>
      <c r="J226" s="49" t="s">
        <v>498</v>
      </c>
      <c r="K226" s="49" t="s">
        <v>495</v>
      </c>
      <c r="L226" s="51">
        <v>20</v>
      </c>
      <c r="M226" s="51">
        <v>7</v>
      </c>
      <c r="N226" s="51">
        <v>2018</v>
      </c>
      <c r="O226" s="43">
        <f t="shared" si="7"/>
        <v>43301</v>
      </c>
      <c r="P226" s="49" t="s">
        <v>499</v>
      </c>
      <c r="Q226" s="49" t="s">
        <v>131</v>
      </c>
      <c r="R226" s="42">
        <f>VLOOKUP(P226,Registration!O:P,2,FALSE)</f>
        <v>17</v>
      </c>
    </row>
    <row r="227" spans="1:18" ht="23.1" customHeight="1">
      <c r="A227" s="42" t="s">
        <v>60</v>
      </c>
      <c r="B227" s="42" t="s">
        <v>26</v>
      </c>
      <c r="C227" s="42" t="s">
        <v>27</v>
      </c>
      <c r="D227" s="48" t="s">
        <v>28</v>
      </c>
      <c r="E227" s="42" t="s">
        <v>61</v>
      </c>
      <c r="F227" s="42" t="s">
        <v>29</v>
      </c>
      <c r="G227" s="42" t="s">
        <v>31</v>
      </c>
      <c r="H227" s="42" t="s">
        <v>933</v>
      </c>
      <c r="I227" s="49" t="s">
        <v>934</v>
      </c>
      <c r="J227" s="49" t="s">
        <v>500</v>
      </c>
      <c r="K227" s="49" t="s">
        <v>495</v>
      </c>
      <c r="L227" s="51">
        <v>20</v>
      </c>
      <c r="M227" s="51">
        <v>7</v>
      </c>
      <c r="N227" s="51">
        <v>2018</v>
      </c>
      <c r="O227" s="43">
        <f t="shared" si="7"/>
        <v>43301</v>
      </c>
      <c r="P227" s="49" t="s">
        <v>501</v>
      </c>
      <c r="Q227" s="49" t="s">
        <v>131</v>
      </c>
      <c r="R227" s="42">
        <f>VLOOKUP(P227,Registration!O:P,2,FALSE)</f>
        <v>17</v>
      </c>
    </row>
    <row r="228" spans="1:18" ht="23.1" customHeight="1">
      <c r="A228" s="42" t="s">
        <v>60</v>
      </c>
      <c r="B228" s="42" t="s">
        <v>26</v>
      </c>
      <c r="C228" s="42" t="s">
        <v>27</v>
      </c>
      <c r="D228" s="48" t="s">
        <v>28</v>
      </c>
      <c r="E228" s="42" t="s">
        <v>61</v>
      </c>
      <c r="F228" s="42" t="s">
        <v>29</v>
      </c>
      <c r="G228" s="42" t="s">
        <v>31</v>
      </c>
      <c r="H228" s="42" t="s">
        <v>933</v>
      </c>
      <c r="I228" s="49" t="s">
        <v>934</v>
      </c>
      <c r="J228" s="49" t="s">
        <v>502</v>
      </c>
      <c r="K228" s="49" t="s">
        <v>495</v>
      </c>
      <c r="L228" s="51">
        <v>20</v>
      </c>
      <c r="M228" s="51">
        <v>7</v>
      </c>
      <c r="N228" s="51">
        <v>2018</v>
      </c>
      <c r="O228" s="43">
        <f t="shared" si="7"/>
        <v>43301</v>
      </c>
      <c r="P228" s="49" t="s">
        <v>503</v>
      </c>
      <c r="Q228" s="49" t="s">
        <v>131</v>
      </c>
      <c r="R228" s="42">
        <f>VLOOKUP(P228,Registration!O:P,2,FALSE)</f>
        <v>17</v>
      </c>
    </row>
    <row r="229" spans="1:18" ht="23.1" customHeight="1">
      <c r="A229" s="42" t="s">
        <v>60</v>
      </c>
      <c r="B229" s="42" t="s">
        <v>26</v>
      </c>
      <c r="C229" s="42" t="s">
        <v>27</v>
      </c>
      <c r="D229" s="48" t="s">
        <v>28</v>
      </c>
      <c r="E229" s="42" t="s">
        <v>61</v>
      </c>
      <c r="F229" s="42" t="s">
        <v>29</v>
      </c>
      <c r="G229" s="42" t="s">
        <v>31</v>
      </c>
      <c r="H229" s="42" t="s">
        <v>933</v>
      </c>
      <c r="I229" s="49" t="s">
        <v>935</v>
      </c>
      <c r="J229" s="49" t="s">
        <v>500</v>
      </c>
      <c r="K229" s="49" t="s">
        <v>67</v>
      </c>
      <c r="L229" s="51">
        <v>21</v>
      </c>
      <c r="M229" s="51">
        <v>7</v>
      </c>
      <c r="N229" s="51">
        <v>2018</v>
      </c>
      <c r="O229" s="43">
        <f t="shared" si="7"/>
        <v>43302</v>
      </c>
      <c r="P229" s="49" t="s">
        <v>501</v>
      </c>
      <c r="Q229" s="49" t="s">
        <v>159</v>
      </c>
      <c r="R229" s="42">
        <f>VLOOKUP(P229,Registration!O:P,2,FALSE)</f>
        <v>17</v>
      </c>
    </row>
    <row r="230" spans="1:18" ht="23.1" customHeight="1">
      <c r="A230" s="42" t="s">
        <v>60</v>
      </c>
      <c r="B230" s="42" t="s">
        <v>26</v>
      </c>
      <c r="C230" s="42" t="s">
        <v>27</v>
      </c>
      <c r="D230" s="48" t="s">
        <v>28</v>
      </c>
      <c r="E230" s="42" t="s">
        <v>61</v>
      </c>
      <c r="F230" s="42" t="s">
        <v>29</v>
      </c>
      <c r="G230" s="42" t="s">
        <v>31</v>
      </c>
      <c r="H230" s="42" t="s">
        <v>933</v>
      </c>
      <c r="I230" s="49" t="s">
        <v>935</v>
      </c>
      <c r="J230" s="49" t="s">
        <v>1036</v>
      </c>
      <c r="K230" s="49" t="s">
        <v>67</v>
      </c>
      <c r="L230" s="51">
        <v>21</v>
      </c>
      <c r="M230" s="51">
        <v>7</v>
      </c>
      <c r="N230" s="51">
        <v>2018</v>
      </c>
      <c r="O230" s="43">
        <f t="shared" si="7"/>
        <v>43302</v>
      </c>
      <c r="P230" s="49" t="s">
        <v>471</v>
      </c>
      <c r="Q230" s="49" t="s">
        <v>159</v>
      </c>
      <c r="R230" s="42">
        <f>VLOOKUP(P230,Registration!O:P,2,FALSE)</f>
        <v>16</v>
      </c>
    </row>
    <row r="231" spans="1:18" ht="23.1" customHeight="1">
      <c r="A231" s="42" t="s">
        <v>60</v>
      </c>
      <c r="B231" s="42" t="s">
        <v>26</v>
      </c>
      <c r="C231" s="42" t="s">
        <v>27</v>
      </c>
      <c r="D231" s="48" t="s">
        <v>28</v>
      </c>
      <c r="E231" s="42" t="s">
        <v>61</v>
      </c>
      <c r="F231" s="42" t="s">
        <v>29</v>
      </c>
      <c r="G231" s="42" t="s">
        <v>31</v>
      </c>
      <c r="H231" s="42" t="s">
        <v>933</v>
      </c>
      <c r="I231" s="49" t="s">
        <v>935</v>
      </c>
      <c r="J231" s="49" t="s">
        <v>504</v>
      </c>
      <c r="K231" s="49" t="s">
        <v>67</v>
      </c>
      <c r="L231" s="51">
        <v>21</v>
      </c>
      <c r="M231" s="51">
        <v>7</v>
      </c>
      <c r="N231" s="51">
        <v>2018</v>
      </c>
      <c r="O231" s="43">
        <f t="shared" si="7"/>
        <v>43302</v>
      </c>
      <c r="P231" s="49" t="s">
        <v>505</v>
      </c>
      <c r="Q231" s="49" t="s">
        <v>159</v>
      </c>
      <c r="R231" s="42">
        <f>VLOOKUP(P231,Registration!O:P,2,FALSE)</f>
        <v>15</v>
      </c>
    </row>
    <row r="232" spans="1:18" ht="23.1" customHeight="1">
      <c r="A232" s="42" t="s">
        <v>60</v>
      </c>
      <c r="B232" s="42" t="s">
        <v>26</v>
      </c>
      <c r="C232" s="42" t="s">
        <v>27</v>
      </c>
      <c r="D232" s="48" t="s">
        <v>28</v>
      </c>
      <c r="E232" s="42" t="s">
        <v>61</v>
      </c>
      <c r="F232" s="42" t="s">
        <v>29</v>
      </c>
      <c r="G232" s="42" t="s">
        <v>31</v>
      </c>
      <c r="H232" s="42" t="s">
        <v>933</v>
      </c>
      <c r="I232" s="49" t="s">
        <v>935</v>
      </c>
      <c r="J232" s="49" t="s">
        <v>510</v>
      </c>
      <c r="K232" s="50" t="s">
        <v>67</v>
      </c>
      <c r="L232" s="51">
        <v>21</v>
      </c>
      <c r="M232" s="51">
        <v>7</v>
      </c>
      <c r="N232" s="51">
        <v>2018</v>
      </c>
      <c r="O232" s="43">
        <f t="shared" si="7"/>
        <v>43302</v>
      </c>
      <c r="P232" s="49" t="s">
        <v>511</v>
      </c>
      <c r="Q232" s="49" t="s">
        <v>159</v>
      </c>
      <c r="R232" s="42">
        <f>VLOOKUP(P232,Registration!O:P,2,FALSE)</f>
        <v>16</v>
      </c>
    </row>
    <row r="233" spans="1:18" ht="23.1" customHeight="1">
      <c r="A233" s="42" t="s">
        <v>60</v>
      </c>
      <c r="B233" s="42" t="s">
        <v>26</v>
      </c>
      <c r="C233" s="42" t="s">
        <v>27</v>
      </c>
      <c r="D233" s="48" t="s">
        <v>28</v>
      </c>
      <c r="E233" s="42" t="s">
        <v>61</v>
      </c>
      <c r="F233" s="42" t="s">
        <v>29</v>
      </c>
      <c r="G233" s="42" t="s">
        <v>31</v>
      </c>
      <c r="H233" s="42" t="s">
        <v>933</v>
      </c>
      <c r="I233" s="49" t="s">
        <v>935</v>
      </c>
      <c r="J233" s="49" t="s">
        <v>1037</v>
      </c>
      <c r="K233" s="50" t="s">
        <v>67</v>
      </c>
      <c r="L233" s="51">
        <v>21</v>
      </c>
      <c r="M233" s="51">
        <v>7</v>
      </c>
      <c r="N233" s="51">
        <v>2018</v>
      </c>
      <c r="O233" s="43">
        <f t="shared" si="7"/>
        <v>43302</v>
      </c>
      <c r="P233" s="49" t="s">
        <v>507</v>
      </c>
      <c r="Q233" s="49" t="s">
        <v>159</v>
      </c>
      <c r="R233" s="42">
        <f>VLOOKUP(P233,Registration!O:P,2,FALSE)</f>
        <v>16</v>
      </c>
    </row>
    <row r="234" spans="1:18" ht="23.1" customHeight="1">
      <c r="A234" s="42" t="s">
        <v>60</v>
      </c>
      <c r="B234" s="42" t="s">
        <v>26</v>
      </c>
      <c r="C234" s="42" t="s">
        <v>27</v>
      </c>
      <c r="D234" s="48" t="s">
        <v>28</v>
      </c>
      <c r="E234" s="42" t="s">
        <v>61</v>
      </c>
      <c r="F234" s="42" t="s">
        <v>29</v>
      </c>
      <c r="G234" s="42" t="s">
        <v>31</v>
      </c>
      <c r="H234" s="42" t="s">
        <v>933</v>
      </c>
      <c r="I234" s="49" t="s">
        <v>935</v>
      </c>
      <c r="J234" s="49" t="s">
        <v>1038</v>
      </c>
      <c r="K234" s="50" t="s">
        <v>67</v>
      </c>
      <c r="L234" s="51">
        <v>21</v>
      </c>
      <c r="M234" s="51">
        <v>7</v>
      </c>
      <c r="N234" s="51">
        <v>2018</v>
      </c>
      <c r="O234" s="43">
        <f t="shared" si="7"/>
        <v>43302</v>
      </c>
      <c r="P234" s="49" t="s">
        <v>409</v>
      </c>
      <c r="Q234" s="49" t="s">
        <v>159</v>
      </c>
      <c r="R234" s="42">
        <f>VLOOKUP(P234,Registration!O:P,2,FALSE)</f>
        <v>15</v>
      </c>
    </row>
    <row r="235" spans="1:18" ht="23.1" customHeight="1">
      <c r="A235" s="42" t="s">
        <v>60</v>
      </c>
      <c r="B235" s="42" t="s">
        <v>26</v>
      </c>
      <c r="C235" s="42" t="s">
        <v>27</v>
      </c>
      <c r="D235" s="48" t="s">
        <v>28</v>
      </c>
      <c r="E235" s="42" t="s">
        <v>61</v>
      </c>
      <c r="F235" s="42" t="s">
        <v>29</v>
      </c>
      <c r="G235" s="42" t="s">
        <v>31</v>
      </c>
      <c r="H235" s="42" t="s">
        <v>933</v>
      </c>
      <c r="I235" s="49" t="s">
        <v>935</v>
      </c>
      <c r="J235" s="49" t="s">
        <v>1039</v>
      </c>
      <c r="K235" s="50" t="s">
        <v>67</v>
      </c>
      <c r="L235" s="51">
        <v>21</v>
      </c>
      <c r="M235" s="51">
        <v>7</v>
      </c>
      <c r="N235" s="51">
        <v>2018</v>
      </c>
      <c r="O235" s="43">
        <f t="shared" si="7"/>
        <v>43302</v>
      </c>
      <c r="P235" s="49" t="s">
        <v>385</v>
      </c>
      <c r="Q235" s="49" t="s">
        <v>159</v>
      </c>
      <c r="R235" s="42">
        <f>VLOOKUP(P235,Registration!O:P,2,FALSE)</f>
        <v>16</v>
      </c>
    </row>
    <row r="236" spans="1:18" ht="23.1" customHeight="1">
      <c r="A236" s="42" t="s">
        <v>60</v>
      </c>
      <c r="B236" s="42" t="s">
        <v>26</v>
      </c>
      <c r="C236" s="42" t="s">
        <v>27</v>
      </c>
      <c r="D236" s="48" t="s">
        <v>28</v>
      </c>
      <c r="E236" s="42" t="s">
        <v>61</v>
      </c>
      <c r="F236" s="42" t="s">
        <v>29</v>
      </c>
      <c r="G236" s="42" t="s">
        <v>31</v>
      </c>
      <c r="H236" s="42" t="s">
        <v>933</v>
      </c>
      <c r="I236" s="49" t="s">
        <v>935</v>
      </c>
      <c r="J236" s="49" t="s">
        <v>1023</v>
      </c>
      <c r="K236" s="50" t="s">
        <v>67</v>
      </c>
      <c r="L236" s="51">
        <v>21</v>
      </c>
      <c r="M236" s="51">
        <v>7</v>
      </c>
      <c r="N236" s="51">
        <v>2018</v>
      </c>
      <c r="O236" s="43">
        <f t="shared" si="7"/>
        <v>43302</v>
      </c>
      <c r="P236" s="49" t="s">
        <v>428</v>
      </c>
      <c r="Q236" s="49" t="s">
        <v>159</v>
      </c>
      <c r="R236" s="42">
        <f>VLOOKUP(P236,Registration!O:P,2,FALSE)</f>
        <v>17</v>
      </c>
    </row>
    <row r="237" spans="1:18" ht="23.1" customHeight="1">
      <c r="A237" s="42" t="s">
        <v>60</v>
      </c>
      <c r="B237" s="42" t="s">
        <v>26</v>
      </c>
      <c r="C237" s="42" t="s">
        <v>27</v>
      </c>
      <c r="D237" s="48" t="s">
        <v>28</v>
      </c>
      <c r="E237" s="42" t="s">
        <v>61</v>
      </c>
      <c r="F237" s="42" t="s">
        <v>29</v>
      </c>
      <c r="G237" s="42" t="s">
        <v>31</v>
      </c>
      <c r="H237" s="42" t="s">
        <v>933</v>
      </c>
      <c r="I237" s="49" t="s">
        <v>935</v>
      </c>
      <c r="J237" s="49" t="s">
        <v>498</v>
      </c>
      <c r="K237" s="50" t="s">
        <v>67</v>
      </c>
      <c r="L237" s="51">
        <v>21</v>
      </c>
      <c r="M237" s="51">
        <v>7</v>
      </c>
      <c r="N237" s="51">
        <v>2018</v>
      </c>
      <c r="O237" s="43">
        <f t="shared" si="7"/>
        <v>43302</v>
      </c>
      <c r="P237" s="49" t="s">
        <v>499</v>
      </c>
      <c r="Q237" s="49" t="s">
        <v>159</v>
      </c>
      <c r="R237" s="42">
        <f>VLOOKUP(P237,Registration!O:P,2,FALSE)</f>
        <v>17</v>
      </c>
    </row>
    <row r="238" spans="1:18" ht="23.1" customHeight="1">
      <c r="A238" s="42" t="s">
        <v>60</v>
      </c>
      <c r="B238" s="42" t="s">
        <v>26</v>
      </c>
      <c r="C238" s="42" t="s">
        <v>27</v>
      </c>
      <c r="D238" s="48" t="s">
        <v>28</v>
      </c>
      <c r="E238" s="42" t="s">
        <v>61</v>
      </c>
      <c r="F238" s="42" t="s">
        <v>29</v>
      </c>
      <c r="G238" s="42" t="s">
        <v>31</v>
      </c>
      <c r="H238" s="42" t="s">
        <v>933</v>
      </c>
      <c r="I238" s="49" t="s">
        <v>935</v>
      </c>
      <c r="J238" s="49" t="s">
        <v>508</v>
      </c>
      <c r="K238" s="50" t="s">
        <v>67</v>
      </c>
      <c r="L238" s="51">
        <v>21</v>
      </c>
      <c r="M238" s="51">
        <v>7</v>
      </c>
      <c r="N238" s="51">
        <v>2018</v>
      </c>
      <c r="O238" s="43">
        <f t="shared" si="7"/>
        <v>43302</v>
      </c>
      <c r="P238" s="49" t="s">
        <v>509</v>
      </c>
      <c r="Q238" s="49" t="s">
        <v>159</v>
      </c>
      <c r="R238" s="42">
        <f>VLOOKUP(P238,Registration!O:P,2,FALSE)</f>
        <v>16</v>
      </c>
    </row>
    <row r="239" spans="1:18" ht="23.1" customHeight="1">
      <c r="A239" s="42" t="s">
        <v>60</v>
      </c>
      <c r="B239" s="42" t="s">
        <v>26</v>
      </c>
      <c r="C239" s="42" t="s">
        <v>27</v>
      </c>
      <c r="D239" s="48" t="s">
        <v>28</v>
      </c>
      <c r="E239" s="42" t="s">
        <v>61</v>
      </c>
      <c r="F239" s="42" t="s">
        <v>29</v>
      </c>
      <c r="G239" s="42" t="s">
        <v>31</v>
      </c>
      <c r="H239" s="42" t="s">
        <v>933</v>
      </c>
      <c r="I239" s="49" t="s">
        <v>935</v>
      </c>
      <c r="J239" s="49" t="s">
        <v>1040</v>
      </c>
      <c r="K239" s="50" t="s">
        <v>67</v>
      </c>
      <c r="L239" s="51">
        <v>21</v>
      </c>
      <c r="M239" s="51">
        <v>7</v>
      </c>
      <c r="N239" s="51">
        <v>2018</v>
      </c>
      <c r="O239" s="43">
        <f t="shared" si="7"/>
        <v>43302</v>
      </c>
      <c r="P239" s="49" t="s">
        <v>513</v>
      </c>
      <c r="Q239" s="49" t="s">
        <v>159</v>
      </c>
      <c r="R239" s="42">
        <f>VLOOKUP(P239,Registration!O:P,2,FALSE)</f>
        <v>15</v>
      </c>
    </row>
    <row r="240" spans="1:18" ht="23.1" customHeight="1">
      <c r="A240" s="42" t="s">
        <v>60</v>
      </c>
      <c r="B240" s="42" t="s">
        <v>26</v>
      </c>
      <c r="C240" s="42" t="s">
        <v>27</v>
      </c>
      <c r="D240" s="48" t="s">
        <v>28</v>
      </c>
      <c r="E240" s="42" t="s">
        <v>61</v>
      </c>
      <c r="F240" s="42" t="s">
        <v>29</v>
      </c>
      <c r="G240" s="42" t="s">
        <v>31</v>
      </c>
      <c r="H240" s="42" t="s">
        <v>933</v>
      </c>
      <c r="I240" s="49" t="s">
        <v>935</v>
      </c>
      <c r="J240" s="49" t="s">
        <v>1041</v>
      </c>
      <c r="K240" s="50" t="s">
        <v>67</v>
      </c>
      <c r="L240" s="51">
        <v>21</v>
      </c>
      <c r="M240" s="51">
        <v>7</v>
      </c>
      <c r="N240" s="51">
        <v>2018</v>
      </c>
      <c r="O240" s="43">
        <f t="shared" si="7"/>
        <v>43302</v>
      </c>
      <c r="P240" s="49" t="s">
        <v>521</v>
      </c>
      <c r="Q240" s="49" t="s">
        <v>159</v>
      </c>
      <c r="R240" s="42">
        <f>VLOOKUP(P240,Registration!O:P,2,FALSE)</f>
        <v>18</v>
      </c>
    </row>
    <row r="241" spans="1:18" ht="23.1" customHeight="1">
      <c r="A241" s="42" t="s">
        <v>60</v>
      </c>
      <c r="B241" s="42" t="s">
        <v>26</v>
      </c>
      <c r="C241" s="42" t="s">
        <v>27</v>
      </c>
      <c r="D241" s="48" t="s">
        <v>28</v>
      </c>
      <c r="E241" s="42" t="s">
        <v>61</v>
      </c>
      <c r="F241" s="42" t="s">
        <v>29</v>
      </c>
      <c r="G241" s="42" t="s">
        <v>31</v>
      </c>
      <c r="H241" s="42" t="s">
        <v>933</v>
      </c>
      <c r="I241" s="49" t="s">
        <v>935</v>
      </c>
      <c r="J241" s="49" t="s">
        <v>482</v>
      </c>
      <c r="K241" s="50" t="s">
        <v>67</v>
      </c>
      <c r="L241" s="51">
        <v>21</v>
      </c>
      <c r="M241" s="51">
        <v>7</v>
      </c>
      <c r="N241" s="51">
        <v>2018</v>
      </c>
      <c r="O241" s="43">
        <f t="shared" si="7"/>
        <v>43302</v>
      </c>
      <c r="P241" s="49" t="s">
        <v>483</v>
      </c>
      <c r="Q241" s="49" t="s">
        <v>159</v>
      </c>
      <c r="R241" s="42">
        <f>VLOOKUP(P241,Registration!O:P,2,FALSE)</f>
        <v>19</v>
      </c>
    </row>
    <row r="242" spans="1:18" ht="23.1" customHeight="1">
      <c r="A242" s="42" t="s">
        <v>60</v>
      </c>
      <c r="B242" s="42" t="s">
        <v>26</v>
      </c>
      <c r="C242" s="42" t="s">
        <v>27</v>
      </c>
      <c r="D242" s="48" t="s">
        <v>28</v>
      </c>
      <c r="E242" s="42" t="s">
        <v>61</v>
      </c>
      <c r="F242" s="42" t="s">
        <v>29</v>
      </c>
      <c r="G242" s="42" t="s">
        <v>31</v>
      </c>
      <c r="H242" s="42" t="s">
        <v>933</v>
      </c>
      <c r="I242" s="49" t="s">
        <v>935</v>
      </c>
      <c r="J242" s="49" t="s">
        <v>514</v>
      </c>
      <c r="K242" s="50" t="s">
        <v>67</v>
      </c>
      <c r="L242" s="51">
        <v>21</v>
      </c>
      <c r="M242" s="51">
        <v>7</v>
      </c>
      <c r="N242" s="51">
        <v>2018</v>
      </c>
      <c r="O242" s="43">
        <f t="shared" si="7"/>
        <v>43302</v>
      </c>
      <c r="P242" s="49" t="s">
        <v>515</v>
      </c>
      <c r="Q242" s="49" t="s">
        <v>159</v>
      </c>
      <c r="R242" s="42">
        <f>VLOOKUP(P242,Registration!O:P,2,FALSE)</f>
        <v>15</v>
      </c>
    </row>
    <row r="243" spans="1:18" ht="23.1" customHeight="1">
      <c r="A243" s="42" t="s">
        <v>60</v>
      </c>
      <c r="B243" s="42" t="s">
        <v>26</v>
      </c>
      <c r="C243" s="42" t="s">
        <v>27</v>
      </c>
      <c r="D243" s="48" t="s">
        <v>28</v>
      </c>
      <c r="E243" s="42" t="s">
        <v>61</v>
      </c>
      <c r="F243" s="42" t="s">
        <v>29</v>
      </c>
      <c r="G243" s="42" t="s">
        <v>31</v>
      </c>
      <c r="H243" s="42" t="s">
        <v>933</v>
      </c>
      <c r="I243" s="49" t="s">
        <v>935</v>
      </c>
      <c r="J243" s="49" t="s">
        <v>1042</v>
      </c>
      <c r="K243" s="50" t="s">
        <v>67</v>
      </c>
      <c r="L243" s="51">
        <v>21</v>
      </c>
      <c r="M243" s="51">
        <v>7</v>
      </c>
      <c r="N243" s="51">
        <v>2018</v>
      </c>
      <c r="O243" s="43">
        <f t="shared" si="7"/>
        <v>43302</v>
      </c>
      <c r="P243" s="49" t="s">
        <v>519</v>
      </c>
      <c r="Q243" s="49" t="s">
        <v>159</v>
      </c>
      <c r="R243" s="42">
        <f>VLOOKUP(P243,Registration!O:P,2,FALSE)</f>
        <v>18</v>
      </c>
    </row>
    <row r="244" spans="1:18" ht="23.1" customHeight="1">
      <c r="A244" s="42" t="s">
        <v>60</v>
      </c>
      <c r="B244" s="42" t="s">
        <v>26</v>
      </c>
      <c r="C244" s="42" t="s">
        <v>27</v>
      </c>
      <c r="D244" s="48" t="s">
        <v>28</v>
      </c>
      <c r="E244" s="42" t="s">
        <v>61</v>
      </c>
      <c r="F244" s="42" t="s">
        <v>29</v>
      </c>
      <c r="G244" s="42" t="s">
        <v>31</v>
      </c>
      <c r="H244" s="42" t="s">
        <v>933</v>
      </c>
      <c r="I244" s="49" t="s">
        <v>935</v>
      </c>
      <c r="J244" s="49" t="s">
        <v>516</v>
      </c>
      <c r="K244" s="50" t="s">
        <v>67</v>
      </c>
      <c r="L244" s="51">
        <v>21</v>
      </c>
      <c r="M244" s="51">
        <v>7</v>
      </c>
      <c r="N244" s="51">
        <v>2018</v>
      </c>
      <c r="O244" s="43">
        <f t="shared" si="7"/>
        <v>43302</v>
      </c>
      <c r="P244" s="49" t="s">
        <v>517</v>
      </c>
      <c r="Q244" s="49" t="s">
        <v>159</v>
      </c>
      <c r="R244" s="42">
        <f>VLOOKUP(P244,Registration!O:P,2,FALSE)</f>
        <v>16</v>
      </c>
    </row>
    <row r="245" spans="1:18" ht="23.1" customHeight="1">
      <c r="A245" s="42" t="s">
        <v>60</v>
      </c>
      <c r="B245" s="42" t="s">
        <v>26</v>
      </c>
      <c r="C245" s="42" t="s">
        <v>27</v>
      </c>
      <c r="D245" s="48" t="s">
        <v>28</v>
      </c>
      <c r="E245" s="42" t="s">
        <v>61</v>
      </c>
      <c r="F245" s="42" t="s">
        <v>29</v>
      </c>
      <c r="G245" s="42" t="s">
        <v>31</v>
      </c>
      <c r="H245" s="42" t="s">
        <v>933</v>
      </c>
      <c r="I245" s="49" t="s">
        <v>935</v>
      </c>
      <c r="J245" s="49" t="s">
        <v>1043</v>
      </c>
      <c r="K245" s="50" t="s">
        <v>67</v>
      </c>
      <c r="L245" s="51">
        <v>21</v>
      </c>
      <c r="M245" s="51">
        <v>7</v>
      </c>
      <c r="N245" s="51">
        <v>2018</v>
      </c>
      <c r="O245" s="43">
        <f t="shared" si="7"/>
        <v>43302</v>
      </c>
      <c r="P245" s="49" t="s">
        <v>523</v>
      </c>
      <c r="Q245" s="49" t="s">
        <v>159</v>
      </c>
      <c r="R245" s="42">
        <f>VLOOKUP(P245,Registration!O:P,2,FALSE)</f>
        <v>19</v>
      </c>
    </row>
    <row r="246" spans="1:18" ht="23.1" customHeight="1">
      <c r="A246" s="42" t="s">
        <v>480</v>
      </c>
      <c r="B246" s="42" t="s">
        <v>26</v>
      </c>
      <c r="C246" s="42" t="s">
        <v>27</v>
      </c>
      <c r="D246" s="48" t="s">
        <v>28</v>
      </c>
      <c r="E246" s="42" t="s">
        <v>61</v>
      </c>
      <c r="F246" s="42" t="s">
        <v>29</v>
      </c>
      <c r="G246" s="42" t="s">
        <v>31</v>
      </c>
      <c r="H246" s="42" t="s">
        <v>933</v>
      </c>
      <c r="I246" s="49" t="s">
        <v>934</v>
      </c>
      <c r="J246" s="49" t="s">
        <v>526</v>
      </c>
      <c r="K246" s="50" t="s">
        <v>70</v>
      </c>
      <c r="L246" s="51">
        <v>23</v>
      </c>
      <c r="M246" s="51">
        <v>7</v>
      </c>
      <c r="N246" s="51">
        <v>2018</v>
      </c>
      <c r="O246" s="43">
        <f t="shared" si="7"/>
        <v>43304</v>
      </c>
      <c r="P246" s="49" t="s">
        <v>527</v>
      </c>
      <c r="Q246" s="49" t="s">
        <v>131</v>
      </c>
      <c r="R246" s="42">
        <f>VLOOKUP(P246,Registration!O:P,2,FALSE)</f>
        <v>19</v>
      </c>
    </row>
    <row r="247" spans="1:18" ht="23.1" customHeight="1">
      <c r="A247" s="42" t="s">
        <v>68</v>
      </c>
      <c r="B247" s="42" t="s">
        <v>26</v>
      </c>
      <c r="C247" s="42" t="s">
        <v>27</v>
      </c>
      <c r="D247" s="48" t="s">
        <v>28</v>
      </c>
      <c r="E247" s="42" t="s">
        <v>61</v>
      </c>
      <c r="F247" s="42" t="s">
        <v>29</v>
      </c>
      <c r="G247" s="42" t="s">
        <v>31</v>
      </c>
      <c r="H247" s="42" t="s">
        <v>933</v>
      </c>
      <c r="I247" s="49" t="s">
        <v>934</v>
      </c>
      <c r="J247" s="49" t="s">
        <v>1044</v>
      </c>
      <c r="K247" s="50" t="s">
        <v>70</v>
      </c>
      <c r="L247" s="51">
        <v>23</v>
      </c>
      <c r="M247" s="51">
        <v>7</v>
      </c>
      <c r="N247" s="51">
        <v>2018</v>
      </c>
      <c r="O247" s="43">
        <f t="shared" si="7"/>
        <v>43304</v>
      </c>
      <c r="P247" s="49" t="s">
        <v>147</v>
      </c>
      <c r="Q247" s="49" t="s">
        <v>131</v>
      </c>
      <c r="R247" s="42">
        <f>VLOOKUP(P247,Registration!O:P,2,FALSE)</f>
        <v>19</v>
      </c>
    </row>
    <row r="248" spans="1:18" ht="23.1" customHeight="1">
      <c r="A248" s="42" t="s">
        <v>68</v>
      </c>
      <c r="B248" s="42" t="s">
        <v>26</v>
      </c>
      <c r="C248" s="42" t="s">
        <v>27</v>
      </c>
      <c r="D248" s="48" t="s">
        <v>28</v>
      </c>
      <c r="E248" s="42" t="s">
        <v>61</v>
      </c>
      <c r="F248" s="42" t="s">
        <v>29</v>
      </c>
      <c r="G248" s="42" t="s">
        <v>31</v>
      </c>
      <c r="H248" s="42" t="s">
        <v>933</v>
      </c>
      <c r="I248" s="49" t="s">
        <v>934</v>
      </c>
      <c r="J248" s="49" t="s">
        <v>524</v>
      </c>
      <c r="K248" s="50" t="s">
        <v>70</v>
      </c>
      <c r="L248" s="51">
        <v>23</v>
      </c>
      <c r="M248" s="51">
        <v>7</v>
      </c>
      <c r="N248" s="51">
        <v>2018</v>
      </c>
      <c r="O248" s="43">
        <f t="shared" si="7"/>
        <v>43304</v>
      </c>
      <c r="P248" s="49" t="s">
        <v>525</v>
      </c>
      <c r="Q248" s="49" t="s">
        <v>131</v>
      </c>
      <c r="R248" s="42">
        <f>VLOOKUP(P248,Registration!O:P,2,FALSE)</f>
        <v>16</v>
      </c>
    </row>
    <row r="249" spans="1:18" ht="23.1" customHeight="1">
      <c r="A249" s="42" t="s">
        <v>68</v>
      </c>
      <c r="B249" s="42" t="s">
        <v>26</v>
      </c>
      <c r="C249" s="42" t="s">
        <v>27</v>
      </c>
      <c r="D249" s="48" t="s">
        <v>28</v>
      </c>
      <c r="E249" s="42" t="s">
        <v>61</v>
      </c>
      <c r="F249" s="42" t="s">
        <v>29</v>
      </c>
      <c r="G249" s="42" t="s">
        <v>31</v>
      </c>
      <c r="H249" s="42" t="s">
        <v>933</v>
      </c>
      <c r="I249" s="49" t="s">
        <v>934</v>
      </c>
      <c r="J249" s="49" t="s">
        <v>1045</v>
      </c>
      <c r="K249" s="50" t="s">
        <v>70</v>
      </c>
      <c r="L249" s="51">
        <v>23</v>
      </c>
      <c r="M249" s="51">
        <v>7</v>
      </c>
      <c r="N249" s="51">
        <v>2018</v>
      </c>
      <c r="O249" s="43">
        <f t="shared" si="7"/>
        <v>43304</v>
      </c>
      <c r="P249" s="49" t="s">
        <v>529</v>
      </c>
      <c r="Q249" s="49" t="s">
        <v>131</v>
      </c>
      <c r="R249" s="42">
        <f>VLOOKUP(P249,Registration!O:P,2,FALSE)</f>
        <v>15</v>
      </c>
    </row>
    <row r="250" spans="1:18" ht="23.1" customHeight="1">
      <c r="A250" s="42" t="s">
        <v>68</v>
      </c>
      <c r="B250" s="42" t="s">
        <v>26</v>
      </c>
      <c r="C250" s="42" t="s">
        <v>27</v>
      </c>
      <c r="D250" s="48" t="s">
        <v>28</v>
      </c>
      <c r="E250" s="42" t="s">
        <v>61</v>
      </c>
      <c r="F250" s="42" t="s">
        <v>29</v>
      </c>
      <c r="G250" s="42" t="s">
        <v>31</v>
      </c>
      <c r="H250" s="42" t="s">
        <v>933</v>
      </c>
      <c r="I250" s="49" t="s">
        <v>934</v>
      </c>
      <c r="J250" s="49" t="s">
        <v>531</v>
      </c>
      <c r="K250" s="50" t="s">
        <v>530</v>
      </c>
      <c r="L250" s="51">
        <v>26</v>
      </c>
      <c r="M250" s="51">
        <v>7</v>
      </c>
      <c r="N250" s="51">
        <v>2018</v>
      </c>
      <c r="O250" s="43">
        <f t="shared" si="7"/>
        <v>43307</v>
      </c>
      <c r="P250" s="49" t="s">
        <v>532</v>
      </c>
      <c r="Q250" s="49" t="s">
        <v>131</v>
      </c>
      <c r="R250" s="42">
        <f>VLOOKUP(P250,Registration!O:P,2,FALSE)</f>
        <v>17</v>
      </c>
    </row>
    <row r="251" spans="1:18" ht="23.1" customHeight="1">
      <c r="A251" s="42" t="s">
        <v>68</v>
      </c>
      <c r="B251" s="42" t="s">
        <v>26</v>
      </c>
      <c r="C251" s="42" t="s">
        <v>27</v>
      </c>
      <c r="D251" s="48" t="s">
        <v>28</v>
      </c>
      <c r="E251" s="42" t="s">
        <v>61</v>
      </c>
      <c r="F251" s="42" t="s">
        <v>29</v>
      </c>
      <c r="G251" s="42" t="s">
        <v>31</v>
      </c>
      <c r="H251" s="42" t="s">
        <v>933</v>
      </c>
      <c r="I251" s="49" t="s">
        <v>934</v>
      </c>
      <c r="J251" s="49" t="s">
        <v>1046</v>
      </c>
      <c r="K251" s="50" t="s">
        <v>530</v>
      </c>
      <c r="L251" s="51">
        <v>26</v>
      </c>
      <c r="M251" s="51">
        <v>7</v>
      </c>
      <c r="N251" s="51">
        <v>2018</v>
      </c>
      <c r="O251" s="43">
        <f t="shared" si="7"/>
        <v>43307</v>
      </c>
      <c r="P251" s="49" t="s">
        <v>534</v>
      </c>
      <c r="Q251" s="49" t="s">
        <v>131</v>
      </c>
      <c r="R251" s="42">
        <f>VLOOKUP(P251,Registration!O:P,2,FALSE)</f>
        <v>15</v>
      </c>
    </row>
    <row r="252" spans="1:18" ht="23.1" customHeight="1">
      <c r="A252" s="42" t="s">
        <v>68</v>
      </c>
      <c r="B252" s="42" t="s">
        <v>26</v>
      </c>
      <c r="C252" s="42" t="s">
        <v>27</v>
      </c>
      <c r="D252" s="48" t="s">
        <v>28</v>
      </c>
      <c r="E252" s="42" t="s">
        <v>61</v>
      </c>
      <c r="F252" s="42" t="s">
        <v>29</v>
      </c>
      <c r="G252" s="42" t="s">
        <v>31</v>
      </c>
      <c r="H252" s="42" t="s">
        <v>933</v>
      </c>
      <c r="I252" s="49" t="s">
        <v>934</v>
      </c>
      <c r="J252" s="49" t="s">
        <v>535</v>
      </c>
      <c r="K252" s="50" t="s">
        <v>530</v>
      </c>
      <c r="L252" s="51">
        <v>26</v>
      </c>
      <c r="M252" s="51">
        <v>7</v>
      </c>
      <c r="N252" s="51">
        <v>2018</v>
      </c>
      <c r="O252" s="43">
        <f t="shared" si="7"/>
        <v>43307</v>
      </c>
      <c r="P252" s="49" t="s">
        <v>536</v>
      </c>
      <c r="Q252" s="49" t="s">
        <v>131</v>
      </c>
      <c r="R252" s="42">
        <f>VLOOKUP(P252,Registration!O:P,2,FALSE)</f>
        <v>17</v>
      </c>
    </row>
    <row r="253" spans="1:18" ht="23.1" customHeight="1">
      <c r="A253" s="42" t="s">
        <v>68</v>
      </c>
      <c r="B253" s="42" t="s">
        <v>26</v>
      </c>
      <c r="C253" s="42" t="s">
        <v>27</v>
      </c>
      <c r="D253" s="48" t="s">
        <v>28</v>
      </c>
      <c r="E253" s="42" t="s">
        <v>61</v>
      </c>
      <c r="F253" s="42" t="s">
        <v>29</v>
      </c>
      <c r="G253" s="42" t="s">
        <v>31</v>
      </c>
      <c r="H253" s="42" t="s">
        <v>933</v>
      </c>
      <c r="I253" s="49" t="s">
        <v>934</v>
      </c>
      <c r="J253" s="49" t="s">
        <v>537</v>
      </c>
      <c r="K253" s="50" t="s">
        <v>530</v>
      </c>
      <c r="L253" s="51">
        <v>26</v>
      </c>
      <c r="M253" s="51">
        <v>7</v>
      </c>
      <c r="N253" s="51">
        <v>2018</v>
      </c>
      <c r="O253" s="43">
        <f t="shared" si="7"/>
        <v>43307</v>
      </c>
      <c r="P253" s="49" t="s">
        <v>538</v>
      </c>
      <c r="Q253" s="49" t="s">
        <v>131</v>
      </c>
      <c r="R253" s="42">
        <f>VLOOKUP(P253,Registration!O:P,2,FALSE)</f>
        <v>15</v>
      </c>
    </row>
    <row r="254" spans="1:18" ht="23.1" customHeight="1">
      <c r="A254" s="42" t="s">
        <v>68</v>
      </c>
      <c r="B254" s="42" t="s">
        <v>26</v>
      </c>
      <c r="C254" s="42" t="s">
        <v>27</v>
      </c>
      <c r="D254" s="48" t="s">
        <v>28</v>
      </c>
      <c r="E254" s="42" t="s">
        <v>61</v>
      </c>
      <c r="F254" s="42" t="s">
        <v>29</v>
      </c>
      <c r="G254" s="42" t="s">
        <v>31</v>
      </c>
      <c r="H254" s="42" t="s">
        <v>933</v>
      </c>
      <c r="I254" s="49" t="s">
        <v>934</v>
      </c>
      <c r="J254" s="49" t="s">
        <v>1047</v>
      </c>
      <c r="K254" s="50" t="s">
        <v>530</v>
      </c>
      <c r="L254" s="51">
        <v>26</v>
      </c>
      <c r="M254" s="51">
        <v>7</v>
      </c>
      <c r="N254" s="51">
        <v>2018</v>
      </c>
      <c r="O254" s="43">
        <f t="shared" si="7"/>
        <v>43307</v>
      </c>
      <c r="P254" s="49" t="s">
        <v>540</v>
      </c>
      <c r="Q254" s="49" t="s">
        <v>131</v>
      </c>
      <c r="R254" s="42">
        <f>VLOOKUP(P254,Registration!O:P,2,FALSE)</f>
        <v>17</v>
      </c>
    </row>
    <row r="255" spans="1:18" ht="23.1" customHeight="1">
      <c r="A255" s="42" t="s">
        <v>68</v>
      </c>
      <c r="B255" s="42" t="s">
        <v>26</v>
      </c>
      <c r="C255" s="42" t="s">
        <v>27</v>
      </c>
      <c r="D255" s="48" t="s">
        <v>28</v>
      </c>
      <c r="E255" s="42" t="s">
        <v>61</v>
      </c>
      <c r="F255" s="42" t="s">
        <v>29</v>
      </c>
      <c r="G255" s="42" t="s">
        <v>31</v>
      </c>
      <c r="H255" s="42" t="s">
        <v>933</v>
      </c>
      <c r="I255" s="49" t="s">
        <v>934</v>
      </c>
      <c r="J255" s="49" t="s">
        <v>1048</v>
      </c>
      <c r="K255" s="50" t="s">
        <v>541</v>
      </c>
      <c r="L255" s="51">
        <v>27</v>
      </c>
      <c r="M255" s="51">
        <v>7</v>
      </c>
      <c r="N255" s="51">
        <v>2018</v>
      </c>
      <c r="O255" s="43">
        <f t="shared" ref="O255:O322" si="8">DATE(N255,M255,L255)</f>
        <v>43308</v>
      </c>
      <c r="P255" s="49" t="s">
        <v>543</v>
      </c>
      <c r="Q255" s="49" t="s">
        <v>131</v>
      </c>
      <c r="R255" s="42">
        <f>VLOOKUP(P255,Registration!O:P,2,FALSE)</f>
        <v>18</v>
      </c>
    </row>
    <row r="256" spans="1:18" ht="23.1" customHeight="1">
      <c r="A256" s="42" t="s">
        <v>68</v>
      </c>
      <c r="B256" s="42" t="s">
        <v>26</v>
      </c>
      <c r="C256" s="42" t="s">
        <v>27</v>
      </c>
      <c r="D256" s="48" t="s">
        <v>28</v>
      </c>
      <c r="E256" s="42" t="s">
        <v>61</v>
      </c>
      <c r="F256" s="42" t="s">
        <v>29</v>
      </c>
      <c r="G256" s="42" t="s">
        <v>31</v>
      </c>
      <c r="H256" s="42" t="s">
        <v>933</v>
      </c>
      <c r="I256" s="49" t="s">
        <v>934</v>
      </c>
      <c r="J256" s="49" t="s">
        <v>552</v>
      </c>
      <c r="K256" s="50" t="s">
        <v>541</v>
      </c>
      <c r="L256" s="51">
        <v>27</v>
      </c>
      <c r="M256" s="51">
        <v>7</v>
      </c>
      <c r="N256" s="51">
        <v>2018</v>
      </c>
      <c r="O256" s="43">
        <f t="shared" si="8"/>
        <v>43308</v>
      </c>
      <c r="P256" s="49" t="s">
        <v>553</v>
      </c>
      <c r="Q256" s="49" t="s">
        <v>131</v>
      </c>
      <c r="R256" s="42">
        <f>VLOOKUP(P256,Registration!O:P,2,FALSE)</f>
        <v>15</v>
      </c>
    </row>
    <row r="257" spans="1:18" ht="23.1" customHeight="1">
      <c r="A257" s="42" t="s">
        <v>68</v>
      </c>
      <c r="B257" s="42" t="s">
        <v>26</v>
      </c>
      <c r="C257" s="42" t="s">
        <v>27</v>
      </c>
      <c r="D257" s="48" t="s">
        <v>28</v>
      </c>
      <c r="E257" s="42" t="s">
        <v>61</v>
      </c>
      <c r="F257" s="42" t="s">
        <v>29</v>
      </c>
      <c r="G257" s="42" t="s">
        <v>31</v>
      </c>
      <c r="H257" s="42" t="s">
        <v>933</v>
      </c>
      <c r="I257" s="49" t="s">
        <v>934</v>
      </c>
      <c r="J257" s="49" t="s">
        <v>1049</v>
      </c>
      <c r="K257" s="50" t="s">
        <v>541</v>
      </c>
      <c r="L257" s="51">
        <v>27</v>
      </c>
      <c r="M257" s="51">
        <v>7</v>
      </c>
      <c r="N257" s="51">
        <v>2018</v>
      </c>
      <c r="O257" s="43">
        <f t="shared" si="8"/>
        <v>43308</v>
      </c>
      <c r="P257" s="49" t="s">
        <v>545</v>
      </c>
      <c r="Q257" s="49" t="s">
        <v>131</v>
      </c>
      <c r="R257" s="42">
        <f>VLOOKUP(P257,Registration!O:P,2,FALSE)</f>
        <v>18</v>
      </c>
    </row>
    <row r="258" spans="1:18" ht="23.1" customHeight="1">
      <c r="A258" s="42" t="s">
        <v>68</v>
      </c>
      <c r="B258" s="42" t="s">
        <v>26</v>
      </c>
      <c r="C258" s="42" t="s">
        <v>27</v>
      </c>
      <c r="D258" s="48" t="s">
        <v>28</v>
      </c>
      <c r="E258" s="42" t="s">
        <v>61</v>
      </c>
      <c r="F258" s="42" t="s">
        <v>29</v>
      </c>
      <c r="G258" s="42" t="s">
        <v>31</v>
      </c>
      <c r="H258" s="42" t="s">
        <v>933</v>
      </c>
      <c r="I258" s="49" t="s">
        <v>934</v>
      </c>
      <c r="J258" s="49" t="s">
        <v>1050</v>
      </c>
      <c r="K258" s="50" t="s">
        <v>541</v>
      </c>
      <c r="L258" s="51">
        <v>27</v>
      </c>
      <c r="M258" s="51">
        <v>7</v>
      </c>
      <c r="N258" s="51">
        <v>2018</v>
      </c>
      <c r="O258" s="43">
        <f t="shared" si="8"/>
        <v>43308</v>
      </c>
      <c r="P258" s="49" t="s">
        <v>547</v>
      </c>
      <c r="Q258" s="49" t="s">
        <v>131</v>
      </c>
      <c r="R258" s="42">
        <f>VLOOKUP(P258,Registration!O:P,2,FALSE)</f>
        <v>15</v>
      </c>
    </row>
    <row r="259" spans="1:18" ht="23.1" customHeight="1">
      <c r="A259" s="42" t="s">
        <v>68</v>
      </c>
      <c r="B259" s="42" t="s">
        <v>26</v>
      </c>
      <c r="C259" s="42" t="s">
        <v>27</v>
      </c>
      <c r="D259" s="48" t="s">
        <v>28</v>
      </c>
      <c r="E259" s="42" t="s">
        <v>61</v>
      </c>
      <c r="F259" s="42" t="s">
        <v>29</v>
      </c>
      <c r="G259" s="42" t="s">
        <v>31</v>
      </c>
      <c r="H259" s="42" t="s">
        <v>933</v>
      </c>
      <c r="I259" s="49" t="s">
        <v>934</v>
      </c>
      <c r="J259" s="49" t="s">
        <v>548</v>
      </c>
      <c r="K259" s="49" t="s">
        <v>541</v>
      </c>
      <c r="L259" s="51">
        <v>27</v>
      </c>
      <c r="M259" s="51">
        <v>7</v>
      </c>
      <c r="N259" s="51">
        <v>2018</v>
      </c>
      <c r="O259" s="43">
        <f t="shared" si="8"/>
        <v>43308</v>
      </c>
      <c r="P259" s="49" t="s">
        <v>549</v>
      </c>
      <c r="Q259" s="49" t="s">
        <v>131</v>
      </c>
      <c r="R259" s="42">
        <f>VLOOKUP(P259,Registration!O:P,2,FALSE)</f>
        <v>15</v>
      </c>
    </row>
    <row r="260" spans="1:18" ht="23.1" customHeight="1">
      <c r="A260" s="42" t="s">
        <v>68</v>
      </c>
      <c r="B260" s="42" t="s">
        <v>26</v>
      </c>
      <c r="C260" s="42" t="s">
        <v>27</v>
      </c>
      <c r="D260" s="48" t="s">
        <v>28</v>
      </c>
      <c r="E260" s="42" t="s">
        <v>61</v>
      </c>
      <c r="F260" s="42" t="s">
        <v>29</v>
      </c>
      <c r="G260" s="42" t="s">
        <v>31</v>
      </c>
      <c r="H260" s="42" t="s">
        <v>933</v>
      </c>
      <c r="I260" s="49" t="s">
        <v>934</v>
      </c>
      <c r="J260" s="49" t="s">
        <v>1051</v>
      </c>
      <c r="K260" s="49" t="s">
        <v>541</v>
      </c>
      <c r="L260" s="51">
        <v>27</v>
      </c>
      <c r="M260" s="51">
        <v>7</v>
      </c>
      <c r="N260" s="51">
        <v>2018</v>
      </c>
      <c r="O260" s="43">
        <f t="shared" si="8"/>
        <v>43308</v>
      </c>
      <c r="P260" s="49" t="s">
        <v>551</v>
      </c>
      <c r="Q260" s="49" t="s">
        <v>131</v>
      </c>
      <c r="R260" s="42">
        <f>VLOOKUP(P260,Registration!O:P,2,FALSE)</f>
        <v>15</v>
      </c>
    </row>
    <row r="261" spans="1:18" ht="23.1" customHeight="1">
      <c r="A261" s="42" t="s">
        <v>68</v>
      </c>
      <c r="B261" s="42" t="s">
        <v>26</v>
      </c>
      <c r="C261" s="42" t="s">
        <v>27</v>
      </c>
      <c r="D261" s="48" t="s">
        <v>28</v>
      </c>
      <c r="E261" s="42" t="s">
        <v>61</v>
      </c>
      <c r="F261" s="42" t="s">
        <v>29</v>
      </c>
      <c r="G261" s="42" t="s">
        <v>31</v>
      </c>
      <c r="H261" s="42" t="s">
        <v>933</v>
      </c>
      <c r="I261" s="49" t="s">
        <v>935</v>
      </c>
      <c r="J261" s="49" t="s">
        <v>1052</v>
      </c>
      <c r="K261" s="50">
        <v>43309</v>
      </c>
      <c r="L261" s="51">
        <v>28</v>
      </c>
      <c r="M261" s="51">
        <v>7</v>
      </c>
      <c r="N261" s="51">
        <v>2018</v>
      </c>
      <c r="O261" s="43">
        <f t="shared" si="8"/>
        <v>43309</v>
      </c>
      <c r="P261" s="49" t="s">
        <v>556</v>
      </c>
      <c r="Q261" s="49" t="s">
        <v>159</v>
      </c>
      <c r="R261" s="42">
        <f>VLOOKUP(P261,Registration!O:P,2,FALSE)</f>
        <v>16</v>
      </c>
    </row>
    <row r="262" spans="1:18" ht="23.1" customHeight="1">
      <c r="A262" s="42" t="s">
        <v>68</v>
      </c>
      <c r="B262" s="42" t="s">
        <v>26</v>
      </c>
      <c r="C262" s="42" t="s">
        <v>27</v>
      </c>
      <c r="D262" s="48" t="s">
        <v>28</v>
      </c>
      <c r="E262" s="42" t="s">
        <v>61</v>
      </c>
      <c r="F262" s="42" t="s">
        <v>29</v>
      </c>
      <c r="G262" s="42" t="s">
        <v>31</v>
      </c>
      <c r="H262" s="42" t="s">
        <v>933</v>
      </c>
      <c r="I262" s="49" t="s">
        <v>935</v>
      </c>
      <c r="J262" s="49" t="s">
        <v>314</v>
      </c>
      <c r="K262" s="49" t="s">
        <v>554</v>
      </c>
      <c r="L262" s="51">
        <v>28</v>
      </c>
      <c r="M262" s="51">
        <v>7</v>
      </c>
      <c r="N262" s="51">
        <v>2018</v>
      </c>
      <c r="O262" s="43">
        <f t="shared" si="8"/>
        <v>43309</v>
      </c>
      <c r="P262" s="49" t="s">
        <v>315</v>
      </c>
      <c r="Q262" s="49" t="s">
        <v>159</v>
      </c>
      <c r="R262" s="42">
        <f>VLOOKUP(P262,Registration!O:P,2,FALSE)</f>
        <v>18</v>
      </c>
    </row>
    <row r="263" spans="1:18" ht="23.1" customHeight="1">
      <c r="A263" s="42" t="s">
        <v>68</v>
      </c>
      <c r="B263" s="42" t="s">
        <v>26</v>
      </c>
      <c r="C263" s="42" t="s">
        <v>27</v>
      </c>
      <c r="D263" s="48" t="s">
        <v>28</v>
      </c>
      <c r="E263" s="42" t="s">
        <v>61</v>
      </c>
      <c r="F263" s="42" t="s">
        <v>29</v>
      </c>
      <c r="G263" s="42" t="s">
        <v>31</v>
      </c>
      <c r="H263" s="42" t="s">
        <v>933</v>
      </c>
      <c r="I263" s="49" t="s">
        <v>935</v>
      </c>
      <c r="J263" s="49" t="s">
        <v>437</v>
      </c>
      <c r="K263" s="49" t="s">
        <v>554</v>
      </c>
      <c r="L263" s="51">
        <v>28</v>
      </c>
      <c r="M263" s="51">
        <v>7</v>
      </c>
      <c r="N263" s="51">
        <v>2018</v>
      </c>
      <c r="O263" s="43">
        <f t="shared" si="8"/>
        <v>43309</v>
      </c>
      <c r="P263" s="49" t="s">
        <v>438</v>
      </c>
      <c r="Q263" s="49" t="s">
        <v>159</v>
      </c>
      <c r="R263" s="42">
        <f>VLOOKUP(P263,Registration!O:P,2,FALSE)</f>
        <v>17</v>
      </c>
    </row>
    <row r="264" spans="1:18" ht="23.1" customHeight="1">
      <c r="A264" s="42" t="s">
        <v>68</v>
      </c>
      <c r="B264" s="42" t="s">
        <v>26</v>
      </c>
      <c r="C264" s="42" t="s">
        <v>27</v>
      </c>
      <c r="D264" s="48" t="s">
        <v>28</v>
      </c>
      <c r="E264" s="42" t="s">
        <v>61</v>
      </c>
      <c r="F264" s="42" t="s">
        <v>29</v>
      </c>
      <c r="G264" s="42" t="s">
        <v>31</v>
      </c>
      <c r="H264" s="42" t="s">
        <v>933</v>
      </c>
      <c r="I264" s="49" t="s">
        <v>935</v>
      </c>
      <c r="J264" s="49" t="s">
        <v>510</v>
      </c>
      <c r="K264" s="49" t="s">
        <v>554</v>
      </c>
      <c r="L264" s="51">
        <v>28</v>
      </c>
      <c r="M264" s="51">
        <v>7</v>
      </c>
      <c r="N264" s="51">
        <v>2018</v>
      </c>
      <c r="O264" s="43">
        <f t="shared" si="8"/>
        <v>43309</v>
      </c>
      <c r="P264" s="49" t="s">
        <v>511</v>
      </c>
      <c r="Q264" s="49" t="s">
        <v>159</v>
      </c>
      <c r="R264" s="42">
        <f>VLOOKUP(P264,Registration!O:P,2,FALSE)</f>
        <v>16</v>
      </c>
    </row>
    <row r="265" spans="1:18" ht="23.1" customHeight="1">
      <c r="A265" s="42" t="s">
        <v>68</v>
      </c>
      <c r="B265" s="42" t="s">
        <v>26</v>
      </c>
      <c r="C265" s="42" t="s">
        <v>27</v>
      </c>
      <c r="D265" s="48" t="s">
        <v>28</v>
      </c>
      <c r="E265" s="42" t="s">
        <v>61</v>
      </c>
      <c r="F265" s="42" t="s">
        <v>29</v>
      </c>
      <c r="G265" s="42" t="s">
        <v>31</v>
      </c>
      <c r="H265" s="42" t="s">
        <v>933</v>
      </c>
      <c r="I265" s="49" t="s">
        <v>935</v>
      </c>
      <c r="J265" s="49" t="s">
        <v>1053</v>
      </c>
      <c r="K265" s="49" t="s">
        <v>554</v>
      </c>
      <c r="L265" s="51">
        <v>28</v>
      </c>
      <c r="M265" s="51">
        <v>7</v>
      </c>
      <c r="N265" s="51">
        <v>2018</v>
      </c>
      <c r="O265" s="43">
        <f t="shared" si="8"/>
        <v>43309</v>
      </c>
      <c r="P265" s="49" t="s">
        <v>432</v>
      </c>
      <c r="Q265" s="49" t="s">
        <v>159</v>
      </c>
      <c r="R265" s="42">
        <f>VLOOKUP(P265,Registration!O:P,2,FALSE)</f>
        <v>15</v>
      </c>
    </row>
    <row r="266" spans="1:18" ht="23.1" customHeight="1">
      <c r="A266" s="42" t="s">
        <v>68</v>
      </c>
      <c r="B266" s="42" t="s">
        <v>26</v>
      </c>
      <c r="C266" s="42" t="s">
        <v>27</v>
      </c>
      <c r="D266" s="48" t="s">
        <v>28</v>
      </c>
      <c r="E266" s="42" t="s">
        <v>61</v>
      </c>
      <c r="F266" s="42" t="s">
        <v>29</v>
      </c>
      <c r="G266" s="42" t="s">
        <v>31</v>
      </c>
      <c r="H266" s="42" t="s">
        <v>933</v>
      </c>
      <c r="I266" s="49" t="s">
        <v>935</v>
      </c>
      <c r="J266" s="49" t="s">
        <v>1054</v>
      </c>
      <c r="K266" s="49" t="s">
        <v>554</v>
      </c>
      <c r="L266" s="51">
        <v>28</v>
      </c>
      <c r="M266" s="51">
        <v>7</v>
      </c>
      <c r="N266" s="51">
        <v>2018</v>
      </c>
      <c r="O266" s="43">
        <f t="shared" si="8"/>
        <v>43309</v>
      </c>
      <c r="P266" s="49" t="s">
        <v>562</v>
      </c>
      <c r="Q266" s="49" t="s">
        <v>159</v>
      </c>
      <c r="R266" s="42">
        <f>VLOOKUP(P266,Registration!O:P,2,FALSE)</f>
        <v>16</v>
      </c>
    </row>
    <row r="267" spans="1:18" ht="23.1" customHeight="1">
      <c r="A267" s="42" t="s">
        <v>68</v>
      </c>
      <c r="B267" s="42" t="s">
        <v>26</v>
      </c>
      <c r="C267" s="42" t="s">
        <v>27</v>
      </c>
      <c r="D267" s="48" t="s">
        <v>28</v>
      </c>
      <c r="E267" s="42" t="s">
        <v>61</v>
      </c>
      <c r="F267" s="42" t="s">
        <v>29</v>
      </c>
      <c r="G267" s="42" t="s">
        <v>31</v>
      </c>
      <c r="H267" s="42" t="s">
        <v>933</v>
      </c>
      <c r="I267" s="49" t="s">
        <v>935</v>
      </c>
      <c r="J267" s="49" t="s">
        <v>1055</v>
      </c>
      <c r="K267" s="49" t="s">
        <v>554</v>
      </c>
      <c r="L267" s="51">
        <v>28</v>
      </c>
      <c r="M267" s="51">
        <v>7</v>
      </c>
      <c r="N267" s="51">
        <v>2018</v>
      </c>
      <c r="O267" s="43">
        <f t="shared" si="8"/>
        <v>43309</v>
      </c>
      <c r="P267" s="49" t="s">
        <v>543</v>
      </c>
      <c r="Q267" s="49" t="s">
        <v>159</v>
      </c>
      <c r="R267" s="42">
        <f>VLOOKUP(P267,Registration!O:P,2,FALSE)</f>
        <v>18</v>
      </c>
    </row>
    <row r="268" spans="1:18" ht="23.1" customHeight="1">
      <c r="A268" s="42" t="s">
        <v>68</v>
      </c>
      <c r="B268" s="42" t="s">
        <v>26</v>
      </c>
      <c r="C268" s="42" t="s">
        <v>27</v>
      </c>
      <c r="D268" s="48" t="s">
        <v>28</v>
      </c>
      <c r="E268" s="42" t="s">
        <v>61</v>
      </c>
      <c r="F268" s="42" t="s">
        <v>29</v>
      </c>
      <c r="G268" s="42" t="s">
        <v>31</v>
      </c>
      <c r="H268" s="42" t="s">
        <v>933</v>
      </c>
      <c r="I268" s="49" t="s">
        <v>935</v>
      </c>
      <c r="J268" s="49" t="s">
        <v>539</v>
      </c>
      <c r="K268" s="49" t="s">
        <v>554</v>
      </c>
      <c r="L268" s="51">
        <v>28</v>
      </c>
      <c r="M268" s="51">
        <v>7</v>
      </c>
      <c r="N268" s="51">
        <v>2018</v>
      </c>
      <c r="O268" s="43">
        <f t="shared" si="8"/>
        <v>43309</v>
      </c>
      <c r="P268" s="49" t="s">
        <v>540</v>
      </c>
      <c r="Q268" s="49" t="s">
        <v>159</v>
      </c>
      <c r="R268" s="42">
        <f>VLOOKUP(P268,Registration!O:P,2,FALSE)</f>
        <v>17</v>
      </c>
    </row>
    <row r="269" spans="1:18" ht="23.1" customHeight="1">
      <c r="A269" s="42" t="s">
        <v>68</v>
      </c>
      <c r="B269" s="42" t="s">
        <v>26</v>
      </c>
      <c r="C269" s="42" t="s">
        <v>27</v>
      </c>
      <c r="D269" s="48" t="s">
        <v>28</v>
      </c>
      <c r="E269" s="42" t="s">
        <v>61</v>
      </c>
      <c r="F269" s="42" t="s">
        <v>29</v>
      </c>
      <c r="G269" s="42" t="s">
        <v>31</v>
      </c>
      <c r="H269" s="42" t="s">
        <v>933</v>
      </c>
      <c r="I269" s="49" t="s">
        <v>935</v>
      </c>
      <c r="J269" s="49" t="s">
        <v>1056</v>
      </c>
      <c r="K269" s="49" t="s">
        <v>554</v>
      </c>
      <c r="L269" s="51">
        <v>28</v>
      </c>
      <c r="M269" s="51">
        <v>7</v>
      </c>
      <c r="N269" s="51">
        <v>2018</v>
      </c>
      <c r="O269" s="43">
        <f t="shared" si="8"/>
        <v>43309</v>
      </c>
      <c r="P269" s="49" t="s">
        <v>497</v>
      </c>
      <c r="Q269" s="49" t="s">
        <v>159</v>
      </c>
      <c r="R269" s="42">
        <f>VLOOKUP(P269,Registration!O:P,2,FALSE)</f>
        <v>15</v>
      </c>
    </row>
    <row r="270" spans="1:18" ht="23.1" customHeight="1">
      <c r="A270" s="42" t="s">
        <v>68</v>
      </c>
      <c r="B270" s="42" t="s">
        <v>26</v>
      </c>
      <c r="C270" s="42" t="s">
        <v>27</v>
      </c>
      <c r="D270" s="48" t="s">
        <v>28</v>
      </c>
      <c r="E270" s="42" t="s">
        <v>61</v>
      </c>
      <c r="F270" s="42" t="s">
        <v>29</v>
      </c>
      <c r="G270" s="42" t="s">
        <v>31</v>
      </c>
      <c r="H270" s="42" t="s">
        <v>933</v>
      </c>
      <c r="I270" s="49" t="s">
        <v>935</v>
      </c>
      <c r="J270" s="49" t="s">
        <v>552</v>
      </c>
      <c r="K270" s="49" t="s">
        <v>554</v>
      </c>
      <c r="L270" s="51">
        <v>28</v>
      </c>
      <c r="M270" s="51">
        <v>7</v>
      </c>
      <c r="N270" s="51">
        <v>2018</v>
      </c>
      <c r="O270" s="43">
        <f t="shared" si="8"/>
        <v>43309</v>
      </c>
      <c r="P270" s="49" t="s">
        <v>553</v>
      </c>
      <c r="Q270" s="49" t="s">
        <v>159</v>
      </c>
      <c r="R270" s="42">
        <f>VLOOKUP(P270,Registration!O:P,2,FALSE)</f>
        <v>15</v>
      </c>
    </row>
    <row r="271" spans="1:18" ht="23.1" customHeight="1">
      <c r="A271" s="42" t="s">
        <v>68</v>
      </c>
      <c r="B271" s="42" t="s">
        <v>26</v>
      </c>
      <c r="C271" s="42" t="s">
        <v>27</v>
      </c>
      <c r="D271" s="48" t="s">
        <v>28</v>
      </c>
      <c r="E271" s="42" t="s">
        <v>61</v>
      </c>
      <c r="F271" s="42" t="s">
        <v>29</v>
      </c>
      <c r="G271" s="42" t="s">
        <v>31</v>
      </c>
      <c r="H271" s="42" t="s">
        <v>933</v>
      </c>
      <c r="I271" s="49" t="s">
        <v>935</v>
      </c>
      <c r="J271" s="49" t="s">
        <v>1041</v>
      </c>
      <c r="K271" s="49" t="s">
        <v>554</v>
      </c>
      <c r="L271" s="51">
        <v>28</v>
      </c>
      <c r="M271" s="51">
        <v>7</v>
      </c>
      <c r="N271" s="51">
        <v>2018</v>
      </c>
      <c r="O271" s="43">
        <f t="shared" si="8"/>
        <v>43309</v>
      </c>
      <c r="P271" s="49" t="s">
        <v>521</v>
      </c>
      <c r="Q271" s="49" t="s">
        <v>159</v>
      </c>
      <c r="R271" s="42">
        <f>VLOOKUP(P271,Registration!O:P,2,FALSE)</f>
        <v>18</v>
      </c>
    </row>
    <row r="272" spans="1:18" ht="23.1" customHeight="1">
      <c r="A272" s="42" t="s">
        <v>68</v>
      </c>
      <c r="B272" s="42" t="s">
        <v>26</v>
      </c>
      <c r="C272" s="42" t="s">
        <v>27</v>
      </c>
      <c r="D272" s="48" t="s">
        <v>28</v>
      </c>
      <c r="E272" s="42" t="s">
        <v>61</v>
      </c>
      <c r="F272" s="42" t="s">
        <v>29</v>
      </c>
      <c r="G272" s="42" t="s">
        <v>31</v>
      </c>
      <c r="H272" s="42" t="s">
        <v>933</v>
      </c>
      <c r="I272" s="49" t="s">
        <v>935</v>
      </c>
      <c r="J272" s="49" t="s">
        <v>482</v>
      </c>
      <c r="K272" s="49" t="s">
        <v>554</v>
      </c>
      <c r="L272" s="51">
        <v>28</v>
      </c>
      <c r="M272" s="51">
        <v>7</v>
      </c>
      <c r="N272" s="51">
        <v>2018</v>
      </c>
      <c r="O272" s="43">
        <f t="shared" si="8"/>
        <v>43309</v>
      </c>
      <c r="P272" s="49" t="s">
        <v>483</v>
      </c>
      <c r="Q272" s="49" t="s">
        <v>159</v>
      </c>
      <c r="R272" s="42">
        <f>VLOOKUP(P272,Registration!O:P,2,FALSE)</f>
        <v>19</v>
      </c>
    </row>
    <row r="273" spans="1:18" ht="23.1" customHeight="1">
      <c r="A273" s="42" t="s">
        <v>68</v>
      </c>
      <c r="B273" s="42" t="s">
        <v>26</v>
      </c>
      <c r="C273" s="42" t="s">
        <v>27</v>
      </c>
      <c r="D273" s="48" t="s">
        <v>28</v>
      </c>
      <c r="E273" s="42" t="s">
        <v>61</v>
      </c>
      <c r="F273" s="42" t="s">
        <v>29</v>
      </c>
      <c r="G273" s="42" t="s">
        <v>31</v>
      </c>
      <c r="H273" s="42" t="s">
        <v>933</v>
      </c>
      <c r="I273" s="49" t="s">
        <v>935</v>
      </c>
      <c r="J273" s="49" t="s">
        <v>557</v>
      </c>
      <c r="K273" s="49" t="s">
        <v>554</v>
      </c>
      <c r="L273" s="51">
        <v>28</v>
      </c>
      <c r="M273" s="51">
        <v>7</v>
      </c>
      <c r="N273" s="51">
        <v>2018</v>
      </c>
      <c r="O273" s="43">
        <f t="shared" si="8"/>
        <v>43309</v>
      </c>
      <c r="P273" s="49" t="s">
        <v>558</v>
      </c>
      <c r="Q273" s="49" t="s">
        <v>159</v>
      </c>
      <c r="R273" s="42">
        <f>VLOOKUP(P273,Registration!O:P,2,FALSE)</f>
        <v>15</v>
      </c>
    </row>
    <row r="274" spans="1:18" ht="23.1" customHeight="1">
      <c r="A274" s="42" t="s">
        <v>68</v>
      </c>
      <c r="B274" s="42" t="s">
        <v>26</v>
      </c>
      <c r="C274" s="42" t="s">
        <v>27</v>
      </c>
      <c r="D274" s="48" t="s">
        <v>28</v>
      </c>
      <c r="E274" s="42" t="s">
        <v>61</v>
      </c>
      <c r="F274" s="42" t="s">
        <v>29</v>
      </c>
      <c r="G274" s="42" t="s">
        <v>31</v>
      </c>
      <c r="H274" s="42" t="s">
        <v>933</v>
      </c>
      <c r="I274" s="49" t="s">
        <v>935</v>
      </c>
      <c r="J274" s="49" t="s">
        <v>1057</v>
      </c>
      <c r="K274" s="49" t="s">
        <v>554</v>
      </c>
      <c r="L274" s="51">
        <v>28</v>
      </c>
      <c r="M274" s="51">
        <v>7</v>
      </c>
      <c r="N274" s="51">
        <v>2018</v>
      </c>
      <c r="O274" s="43">
        <f t="shared" si="8"/>
        <v>43309</v>
      </c>
      <c r="P274" s="49" t="s">
        <v>403</v>
      </c>
      <c r="Q274" s="49" t="s">
        <v>159</v>
      </c>
      <c r="R274" s="42">
        <f>VLOOKUP(P274,Registration!O:P,2,FALSE)</f>
        <v>16</v>
      </c>
    </row>
    <row r="275" spans="1:18" ht="23.1" customHeight="1">
      <c r="A275" s="42" t="s">
        <v>68</v>
      </c>
      <c r="B275" s="42" t="s">
        <v>26</v>
      </c>
      <c r="C275" s="42" t="s">
        <v>27</v>
      </c>
      <c r="D275" s="48" t="s">
        <v>28</v>
      </c>
      <c r="E275" s="42" t="s">
        <v>61</v>
      </c>
      <c r="F275" s="42" t="s">
        <v>29</v>
      </c>
      <c r="G275" s="42" t="s">
        <v>31</v>
      </c>
      <c r="H275" s="42" t="s">
        <v>933</v>
      </c>
      <c r="I275" s="49" t="s">
        <v>935</v>
      </c>
      <c r="J275" s="49" t="s">
        <v>1058</v>
      </c>
      <c r="K275" s="49" t="s">
        <v>554</v>
      </c>
      <c r="L275" s="51">
        <v>28</v>
      </c>
      <c r="M275" s="51">
        <v>7</v>
      </c>
      <c r="N275" s="51">
        <v>2018</v>
      </c>
      <c r="O275" s="43">
        <f t="shared" si="8"/>
        <v>43309</v>
      </c>
      <c r="P275" s="49" t="s">
        <v>407</v>
      </c>
      <c r="Q275" s="49" t="s">
        <v>159</v>
      </c>
      <c r="R275" s="42">
        <f>VLOOKUP(P275,Registration!O:P,2,FALSE)</f>
        <v>15</v>
      </c>
    </row>
    <row r="276" spans="1:18" ht="23.1" customHeight="1">
      <c r="A276" s="42" t="s">
        <v>68</v>
      </c>
      <c r="B276" s="42" t="s">
        <v>26</v>
      </c>
      <c r="C276" s="42" t="s">
        <v>27</v>
      </c>
      <c r="D276" s="48" t="s">
        <v>28</v>
      </c>
      <c r="E276" s="42" t="s">
        <v>61</v>
      </c>
      <c r="F276" s="42" t="s">
        <v>29</v>
      </c>
      <c r="G276" s="42" t="s">
        <v>31</v>
      </c>
      <c r="H276" s="42" t="s">
        <v>933</v>
      </c>
      <c r="I276" s="49" t="s">
        <v>935</v>
      </c>
      <c r="J276" s="49" t="s">
        <v>425</v>
      </c>
      <c r="K276" s="49" t="s">
        <v>554</v>
      </c>
      <c r="L276" s="51">
        <v>28</v>
      </c>
      <c r="M276" s="51">
        <v>7</v>
      </c>
      <c r="N276" s="51">
        <v>2018</v>
      </c>
      <c r="O276" s="43">
        <f t="shared" si="8"/>
        <v>43309</v>
      </c>
      <c r="P276" s="49" t="s">
        <v>426</v>
      </c>
      <c r="Q276" s="49" t="s">
        <v>159</v>
      </c>
      <c r="R276" s="42">
        <f>VLOOKUP(P276,Registration!O:P,2,FALSE)</f>
        <v>15</v>
      </c>
    </row>
    <row r="277" spans="1:18" ht="23.1" customHeight="1">
      <c r="A277" s="42" t="s">
        <v>68</v>
      </c>
      <c r="B277" s="42" t="s">
        <v>26</v>
      </c>
      <c r="C277" s="42" t="s">
        <v>27</v>
      </c>
      <c r="D277" s="48" t="s">
        <v>28</v>
      </c>
      <c r="E277" s="42" t="s">
        <v>61</v>
      </c>
      <c r="F277" s="42" t="s">
        <v>29</v>
      </c>
      <c r="G277" s="42" t="s">
        <v>31</v>
      </c>
      <c r="H277" s="42" t="s">
        <v>933</v>
      </c>
      <c r="I277" s="49" t="s">
        <v>935</v>
      </c>
      <c r="J277" s="49" t="s">
        <v>559</v>
      </c>
      <c r="K277" s="49" t="s">
        <v>554</v>
      </c>
      <c r="L277" s="51">
        <v>28</v>
      </c>
      <c r="M277" s="51">
        <v>7</v>
      </c>
      <c r="N277" s="51">
        <v>2018</v>
      </c>
      <c r="O277" s="43">
        <f t="shared" si="8"/>
        <v>43309</v>
      </c>
      <c r="P277" s="49" t="s">
        <v>560</v>
      </c>
      <c r="Q277" s="49" t="s">
        <v>159</v>
      </c>
      <c r="R277" s="42">
        <f>VLOOKUP(P277,Registration!O:P,2,FALSE)</f>
        <v>16</v>
      </c>
    </row>
    <row r="278" spans="1:18" ht="23.1" customHeight="1">
      <c r="A278" s="42" t="s">
        <v>68</v>
      </c>
      <c r="B278" s="42" t="s">
        <v>26</v>
      </c>
      <c r="C278" s="42" t="s">
        <v>27</v>
      </c>
      <c r="D278" s="48" t="s">
        <v>28</v>
      </c>
      <c r="E278" s="42" t="s">
        <v>61</v>
      </c>
      <c r="F278" s="42" t="s">
        <v>29</v>
      </c>
      <c r="G278" s="42" t="s">
        <v>31</v>
      </c>
      <c r="H278" s="42" t="s">
        <v>933</v>
      </c>
      <c r="I278" s="49" t="s">
        <v>935</v>
      </c>
      <c r="J278" s="49" t="s">
        <v>561</v>
      </c>
      <c r="K278" s="49" t="s">
        <v>554</v>
      </c>
      <c r="L278" s="51">
        <v>28</v>
      </c>
      <c r="M278" s="51">
        <v>7</v>
      </c>
      <c r="N278" s="51">
        <v>2018</v>
      </c>
      <c r="O278" s="43">
        <f t="shared" si="8"/>
        <v>43309</v>
      </c>
      <c r="P278" s="49" t="s">
        <v>562</v>
      </c>
      <c r="Q278" s="49" t="s">
        <v>159</v>
      </c>
      <c r="R278" s="42">
        <f>VLOOKUP(P278,Registration!O:P,2,FALSE)</f>
        <v>16</v>
      </c>
    </row>
    <row r="279" spans="1:18" ht="23.1" customHeight="1">
      <c r="A279" s="42" t="s">
        <v>68</v>
      </c>
      <c r="B279" s="42" t="s">
        <v>26</v>
      </c>
      <c r="C279" s="42" t="s">
        <v>27</v>
      </c>
      <c r="D279" s="48" t="s">
        <v>28</v>
      </c>
      <c r="E279" s="42" t="s">
        <v>61</v>
      </c>
      <c r="F279" s="42" t="s">
        <v>29</v>
      </c>
      <c r="G279" s="42" t="s">
        <v>31</v>
      </c>
      <c r="H279" s="42" t="s">
        <v>933</v>
      </c>
      <c r="I279" s="49" t="s">
        <v>935</v>
      </c>
      <c r="J279" s="49" t="s">
        <v>535</v>
      </c>
      <c r="K279" s="49" t="s">
        <v>554</v>
      </c>
      <c r="L279" s="51">
        <v>28</v>
      </c>
      <c r="M279" s="51">
        <v>7</v>
      </c>
      <c r="N279" s="51">
        <v>2018</v>
      </c>
      <c r="O279" s="43">
        <f t="shared" si="8"/>
        <v>43309</v>
      </c>
      <c r="P279" s="49" t="s">
        <v>536</v>
      </c>
      <c r="Q279" s="49" t="s">
        <v>159</v>
      </c>
      <c r="R279" s="42">
        <f>VLOOKUP(P279,Registration!O:P,2,FALSE)</f>
        <v>17</v>
      </c>
    </row>
    <row r="280" spans="1:18" ht="23.1" customHeight="1">
      <c r="A280" s="42" t="s">
        <v>68</v>
      </c>
      <c r="B280" s="42" t="s">
        <v>26</v>
      </c>
      <c r="C280" s="42" t="s">
        <v>27</v>
      </c>
      <c r="D280" s="48" t="s">
        <v>28</v>
      </c>
      <c r="E280" s="42" t="s">
        <v>61</v>
      </c>
      <c r="F280" s="42" t="s">
        <v>29</v>
      </c>
      <c r="G280" s="42" t="s">
        <v>31</v>
      </c>
      <c r="H280" s="42" t="s">
        <v>933</v>
      </c>
      <c r="I280" s="49" t="s">
        <v>935</v>
      </c>
      <c r="J280" s="49" t="s">
        <v>1059</v>
      </c>
      <c r="K280" s="49" t="s">
        <v>554</v>
      </c>
      <c r="L280" s="51">
        <v>28</v>
      </c>
      <c r="M280" s="51">
        <v>7</v>
      </c>
      <c r="N280" s="51">
        <v>2018</v>
      </c>
      <c r="O280" s="43">
        <f t="shared" si="8"/>
        <v>43309</v>
      </c>
      <c r="P280" s="49" t="s">
        <v>534</v>
      </c>
      <c r="Q280" s="49" t="s">
        <v>159</v>
      </c>
      <c r="R280" s="42">
        <f>VLOOKUP(P280,Registration!O:P,2,FALSE)</f>
        <v>15</v>
      </c>
    </row>
    <row r="281" spans="1:18" ht="23.1" customHeight="1">
      <c r="A281" s="42" t="s">
        <v>68</v>
      </c>
      <c r="B281" s="42" t="s">
        <v>26</v>
      </c>
      <c r="C281" s="42" t="s">
        <v>27</v>
      </c>
      <c r="D281" s="48" t="s">
        <v>28</v>
      </c>
      <c r="E281" s="42" t="s">
        <v>61</v>
      </c>
      <c r="F281" s="42" t="s">
        <v>29</v>
      </c>
      <c r="G281" s="42" t="s">
        <v>31</v>
      </c>
      <c r="H281" s="42" t="s">
        <v>933</v>
      </c>
      <c r="I281" s="49" t="s">
        <v>935</v>
      </c>
      <c r="J281" s="49" t="s">
        <v>563</v>
      </c>
      <c r="K281" s="49" t="s">
        <v>554</v>
      </c>
      <c r="L281" s="51">
        <v>28</v>
      </c>
      <c r="M281" s="51">
        <v>7</v>
      </c>
      <c r="N281" s="51">
        <v>2018</v>
      </c>
      <c r="O281" s="43">
        <f t="shared" si="8"/>
        <v>43309</v>
      </c>
      <c r="P281" s="49" t="s">
        <v>564</v>
      </c>
      <c r="Q281" s="49" t="s">
        <v>159</v>
      </c>
      <c r="R281" s="42">
        <f>VLOOKUP(P281,Registration!O:P,2,FALSE)</f>
        <v>16</v>
      </c>
    </row>
    <row r="282" spans="1:18" ht="23.1" customHeight="1">
      <c r="A282" s="42" t="s">
        <v>68</v>
      </c>
      <c r="B282" s="42" t="s">
        <v>26</v>
      </c>
      <c r="C282" s="42" t="s">
        <v>27</v>
      </c>
      <c r="D282" s="48" t="s">
        <v>28</v>
      </c>
      <c r="E282" s="42" t="s">
        <v>61</v>
      </c>
      <c r="F282" s="42" t="s">
        <v>29</v>
      </c>
      <c r="G282" s="42" t="s">
        <v>31</v>
      </c>
      <c r="H282" s="42" t="s">
        <v>933</v>
      </c>
      <c r="I282" s="49" t="s">
        <v>935</v>
      </c>
      <c r="J282" s="49" t="s">
        <v>565</v>
      </c>
      <c r="K282" s="49" t="s">
        <v>554</v>
      </c>
      <c r="L282" s="51">
        <v>28</v>
      </c>
      <c r="M282" s="51">
        <v>7</v>
      </c>
      <c r="N282" s="51">
        <v>2018</v>
      </c>
      <c r="O282" s="43">
        <f t="shared" si="8"/>
        <v>43309</v>
      </c>
      <c r="P282" s="49" t="s">
        <v>497</v>
      </c>
      <c r="Q282" s="49" t="s">
        <v>159</v>
      </c>
      <c r="R282" s="42">
        <f>VLOOKUP(P282,Registration!O:P,2,FALSE)</f>
        <v>15</v>
      </c>
    </row>
    <row r="283" spans="1:18" ht="23.1" customHeight="1">
      <c r="A283" s="42" t="s">
        <v>68</v>
      </c>
      <c r="B283" s="42" t="s">
        <v>26</v>
      </c>
      <c r="C283" s="42" t="s">
        <v>27</v>
      </c>
      <c r="D283" s="48" t="s">
        <v>28</v>
      </c>
      <c r="E283" s="42" t="s">
        <v>61</v>
      </c>
      <c r="F283" s="42" t="s">
        <v>29</v>
      </c>
      <c r="G283" s="42" t="s">
        <v>31</v>
      </c>
      <c r="H283" s="42" t="s">
        <v>933</v>
      </c>
      <c r="I283" s="49" t="s">
        <v>934</v>
      </c>
      <c r="J283" s="49" t="s">
        <v>1060</v>
      </c>
      <c r="K283" s="49" t="s">
        <v>77</v>
      </c>
      <c r="L283" s="51">
        <v>30</v>
      </c>
      <c r="M283" s="51">
        <v>7</v>
      </c>
      <c r="N283" s="51">
        <v>2018</v>
      </c>
      <c r="O283" s="43">
        <f t="shared" si="8"/>
        <v>43311</v>
      </c>
      <c r="P283" s="49" t="s">
        <v>567</v>
      </c>
      <c r="Q283" s="49" t="s">
        <v>131</v>
      </c>
      <c r="R283" s="42">
        <f>VLOOKUP(P283,Registration!O:P,2,FALSE)</f>
        <v>15</v>
      </c>
    </row>
    <row r="284" spans="1:18" ht="23.1" customHeight="1">
      <c r="A284" s="42" t="s">
        <v>68</v>
      </c>
      <c r="B284" s="42" t="s">
        <v>26</v>
      </c>
      <c r="C284" s="42" t="s">
        <v>27</v>
      </c>
      <c r="D284" s="48" t="s">
        <v>28</v>
      </c>
      <c r="E284" s="42" t="s">
        <v>61</v>
      </c>
      <c r="F284" s="42" t="s">
        <v>29</v>
      </c>
      <c r="G284" s="42" t="s">
        <v>31</v>
      </c>
      <c r="H284" s="42" t="s">
        <v>933</v>
      </c>
      <c r="I284" s="49" t="s">
        <v>934</v>
      </c>
      <c r="J284" s="49" t="s">
        <v>568</v>
      </c>
      <c r="K284" s="49" t="s">
        <v>77</v>
      </c>
      <c r="L284" s="51">
        <v>30</v>
      </c>
      <c r="M284" s="51">
        <v>7</v>
      </c>
      <c r="N284" s="51">
        <v>2018</v>
      </c>
      <c r="O284" s="43">
        <f t="shared" si="8"/>
        <v>43311</v>
      </c>
      <c r="P284" s="49" t="s">
        <v>569</v>
      </c>
      <c r="Q284" s="49" t="s">
        <v>131</v>
      </c>
      <c r="R284" s="42">
        <f>VLOOKUP(P284,Registration!O:P,2,FALSE)</f>
        <v>16</v>
      </c>
    </row>
    <row r="285" spans="1:18" ht="23.1" customHeight="1">
      <c r="A285" s="42" t="s">
        <v>68</v>
      </c>
      <c r="B285" s="42" t="s">
        <v>26</v>
      </c>
      <c r="C285" s="42" t="s">
        <v>27</v>
      </c>
      <c r="D285" s="48" t="s">
        <v>28</v>
      </c>
      <c r="E285" s="42" t="s">
        <v>61</v>
      </c>
      <c r="F285" s="42" t="s">
        <v>29</v>
      </c>
      <c r="G285" s="42" t="s">
        <v>31</v>
      </c>
      <c r="H285" s="42" t="s">
        <v>933</v>
      </c>
      <c r="I285" s="49" t="s">
        <v>934</v>
      </c>
      <c r="J285" s="49" t="s">
        <v>1061</v>
      </c>
      <c r="K285" s="50" t="s">
        <v>77</v>
      </c>
      <c r="L285" s="51">
        <v>30</v>
      </c>
      <c r="M285" s="51">
        <v>7</v>
      </c>
      <c r="N285" s="51">
        <v>2018</v>
      </c>
      <c r="O285" s="43">
        <f t="shared" si="8"/>
        <v>43311</v>
      </c>
      <c r="P285" s="49" t="s">
        <v>571</v>
      </c>
      <c r="Q285" s="49" t="s">
        <v>131</v>
      </c>
      <c r="R285" s="42">
        <f>VLOOKUP(P285,Registration!O:P,2,FALSE)</f>
        <v>19</v>
      </c>
    </row>
    <row r="286" spans="1:18" ht="23.1" customHeight="1">
      <c r="A286" s="42" t="s">
        <v>68</v>
      </c>
      <c r="B286" s="42" t="s">
        <v>26</v>
      </c>
      <c r="C286" s="42" t="s">
        <v>27</v>
      </c>
      <c r="D286" s="48" t="s">
        <v>28</v>
      </c>
      <c r="E286" s="42" t="s">
        <v>61</v>
      </c>
      <c r="F286" s="42" t="s">
        <v>29</v>
      </c>
      <c r="G286" s="42" t="s">
        <v>31</v>
      </c>
      <c r="H286" s="42" t="s">
        <v>933</v>
      </c>
      <c r="I286" s="49" t="s">
        <v>934</v>
      </c>
      <c r="J286" s="49" t="s">
        <v>572</v>
      </c>
      <c r="K286" s="50" t="s">
        <v>77</v>
      </c>
      <c r="L286" s="51">
        <v>30</v>
      </c>
      <c r="M286" s="51">
        <v>7</v>
      </c>
      <c r="N286" s="51">
        <v>2018</v>
      </c>
      <c r="O286" s="43">
        <f t="shared" si="8"/>
        <v>43311</v>
      </c>
      <c r="P286" s="49" t="s">
        <v>573</v>
      </c>
      <c r="Q286" s="49" t="s">
        <v>131</v>
      </c>
      <c r="R286" s="42">
        <f>VLOOKUP(P286,Registration!O:P,2,FALSE)</f>
        <v>19</v>
      </c>
    </row>
    <row r="287" spans="1:18" ht="23.1" customHeight="1">
      <c r="A287" s="42" t="s">
        <v>68</v>
      </c>
      <c r="B287" s="42" t="s">
        <v>26</v>
      </c>
      <c r="C287" s="42" t="s">
        <v>27</v>
      </c>
      <c r="D287" s="48" t="s">
        <v>28</v>
      </c>
      <c r="E287" s="42" t="s">
        <v>61</v>
      </c>
      <c r="F287" s="42" t="s">
        <v>29</v>
      </c>
      <c r="G287" s="42" t="s">
        <v>31</v>
      </c>
      <c r="H287" s="42" t="s">
        <v>933</v>
      </c>
      <c r="I287" s="49" t="s">
        <v>934</v>
      </c>
      <c r="J287" s="49" t="s">
        <v>450</v>
      </c>
      <c r="K287" s="50" t="s">
        <v>77</v>
      </c>
      <c r="L287" s="51">
        <v>30</v>
      </c>
      <c r="M287" s="51">
        <v>7</v>
      </c>
      <c r="N287" s="51">
        <v>2018</v>
      </c>
      <c r="O287" s="43">
        <f t="shared" si="8"/>
        <v>43311</v>
      </c>
      <c r="P287" s="49" t="s">
        <v>574</v>
      </c>
      <c r="Q287" s="49" t="s">
        <v>131</v>
      </c>
      <c r="R287" s="42">
        <f>VLOOKUP(P287,Registration!O:P,2,FALSE)</f>
        <v>16</v>
      </c>
    </row>
    <row r="288" spans="1:18" ht="23.1" customHeight="1">
      <c r="A288" s="42" t="s">
        <v>68</v>
      </c>
      <c r="B288" s="42" t="s">
        <v>26</v>
      </c>
      <c r="C288" s="42" t="s">
        <v>27</v>
      </c>
      <c r="D288" s="48" t="s">
        <v>28</v>
      </c>
      <c r="E288" s="42" t="s">
        <v>61</v>
      </c>
      <c r="F288" s="42" t="s">
        <v>29</v>
      </c>
      <c r="G288" s="42" t="s">
        <v>31</v>
      </c>
      <c r="H288" s="42" t="s">
        <v>933</v>
      </c>
      <c r="I288" s="49" t="s">
        <v>934</v>
      </c>
      <c r="J288" s="49" t="s">
        <v>575</v>
      </c>
      <c r="K288" s="49" t="s">
        <v>77</v>
      </c>
      <c r="L288" s="51">
        <v>30</v>
      </c>
      <c r="M288" s="51">
        <v>7</v>
      </c>
      <c r="N288" s="51">
        <v>2018</v>
      </c>
      <c r="O288" s="43">
        <f t="shared" si="8"/>
        <v>43311</v>
      </c>
      <c r="P288" s="49" t="s">
        <v>576</v>
      </c>
      <c r="Q288" s="49" t="s">
        <v>131</v>
      </c>
      <c r="R288" s="42">
        <f>VLOOKUP(P288,Registration!O:P,2,FALSE)</f>
        <v>19</v>
      </c>
    </row>
    <row r="289" spans="1:18" ht="23.1" customHeight="1">
      <c r="A289" s="42" t="s">
        <v>68</v>
      </c>
      <c r="B289" s="42" t="s">
        <v>26</v>
      </c>
      <c r="C289" s="42" t="s">
        <v>27</v>
      </c>
      <c r="D289" s="48" t="s">
        <v>28</v>
      </c>
      <c r="E289" s="42" t="s">
        <v>61</v>
      </c>
      <c r="F289" s="42" t="s">
        <v>29</v>
      </c>
      <c r="G289" s="42" t="s">
        <v>31</v>
      </c>
      <c r="H289" s="42" t="s">
        <v>933</v>
      </c>
      <c r="I289" s="49" t="s">
        <v>934</v>
      </c>
      <c r="J289" s="49" t="s">
        <v>1062</v>
      </c>
      <c r="K289" s="49" t="s">
        <v>77</v>
      </c>
      <c r="L289" s="51">
        <v>30</v>
      </c>
      <c r="M289" s="51">
        <v>7</v>
      </c>
      <c r="N289" s="51">
        <v>2018</v>
      </c>
      <c r="O289" s="43">
        <f t="shared" si="8"/>
        <v>43311</v>
      </c>
      <c r="P289" s="49" t="s">
        <v>578</v>
      </c>
      <c r="Q289" s="49" t="s">
        <v>131</v>
      </c>
      <c r="R289" s="42">
        <f>VLOOKUP(P289,Registration!O:P,2,FALSE)</f>
        <v>16</v>
      </c>
    </row>
    <row r="290" spans="1:18" ht="23.1" customHeight="1">
      <c r="A290" s="42" t="s">
        <v>68</v>
      </c>
      <c r="B290" s="42" t="s">
        <v>26</v>
      </c>
      <c r="C290" s="42" t="s">
        <v>27</v>
      </c>
      <c r="D290" s="48" t="s">
        <v>28</v>
      </c>
      <c r="E290" s="42" t="s">
        <v>61</v>
      </c>
      <c r="F290" s="42" t="s">
        <v>29</v>
      </c>
      <c r="G290" s="42" t="s">
        <v>31</v>
      </c>
      <c r="H290" s="42" t="s">
        <v>933</v>
      </c>
      <c r="I290" s="49" t="s">
        <v>934</v>
      </c>
      <c r="J290" s="49" t="s">
        <v>1063</v>
      </c>
      <c r="K290" s="50" t="s">
        <v>71</v>
      </c>
      <c r="L290" s="51">
        <v>31</v>
      </c>
      <c r="M290" s="51">
        <v>7</v>
      </c>
      <c r="N290" s="51">
        <v>2018</v>
      </c>
      <c r="O290" s="43">
        <f t="shared" si="8"/>
        <v>43312</v>
      </c>
      <c r="P290" s="49" t="s">
        <v>580</v>
      </c>
      <c r="Q290" s="49" t="s">
        <v>131</v>
      </c>
      <c r="R290" s="42">
        <f>VLOOKUP(P290,Registration!O:P,2,FALSE)</f>
        <v>15</v>
      </c>
    </row>
    <row r="291" spans="1:18" ht="23.1" customHeight="1">
      <c r="A291" s="42" t="s">
        <v>68</v>
      </c>
      <c r="B291" s="42" t="s">
        <v>26</v>
      </c>
      <c r="C291" s="42" t="s">
        <v>27</v>
      </c>
      <c r="D291" s="48" t="s">
        <v>28</v>
      </c>
      <c r="E291" s="42" t="s">
        <v>61</v>
      </c>
      <c r="F291" s="42" t="s">
        <v>29</v>
      </c>
      <c r="G291" s="42" t="s">
        <v>31</v>
      </c>
      <c r="H291" s="42" t="s">
        <v>933</v>
      </c>
      <c r="I291" s="49" t="s">
        <v>934</v>
      </c>
      <c r="J291" s="49" t="s">
        <v>581</v>
      </c>
      <c r="K291" s="50" t="s">
        <v>71</v>
      </c>
      <c r="L291" s="51">
        <v>31</v>
      </c>
      <c r="M291" s="51">
        <v>7</v>
      </c>
      <c r="N291" s="51">
        <v>2018</v>
      </c>
      <c r="O291" s="43">
        <f t="shared" si="8"/>
        <v>43312</v>
      </c>
      <c r="P291" s="49" t="s">
        <v>582</v>
      </c>
      <c r="Q291" s="49" t="s">
        <v>131</v>
      </c>
      <c r="R291" s="42">
        <f>VLOOKUP(P291,Registration!O:P,2,FALSE)</f>
        <v>16</v>
      </c>
    </row>
    <row r="292" spans="1:18" ht="23.1" customHeight="1">
      <c r="A292" s="42" t="s">
        <v>68</v>
      </c>
      <c r="B292" s="42" t="s">
        <v>26</v>
      </c>
      <c r="C292" s="42" t="s">
        <v>27</v>
      </c>
      <c r="D292" s="48" t="s">
        <v>28</v>
      </c>
      <c r="E292" s="42" t="s">
        <v>61</v>
      </c>
      <c r="F292" s="42" t="s">
        <v>29</v>
      </c>
      <c r="G292" s="42" t="s">
        <v>31</v>
      </c>
      <c r="H292" s="42" t="s">
        <v>933</v>
      </c>
      <c r="I292" s="49" t="s">
        <v>934</v>
      </c>
      <c r="J292" s="49" t="s">
        <v>583</v>
      </c>
      <c r="K292" s="50" t="s">
        <v>71</v>
      </c>
      <c r="L292" s="51">
        <v>31</v>
      </c>
      <c r="M292" s="51">
        <v>7</v>
      </c>
      <c r="N292" s="51">
        <v>2018</v>
      </c>
      <c r="O292" s="43">
        <f t="shared" si="8"/>
        <v>43312</v>
      </c>
      <c r="P292" s="49" t="s">
        <v>584</v>
      </c>
      <c r="Q292" s="49" t="s">
        <v>131</v>
      </c>
      <c r="R292" s="42">
        <f>VLOOKUP(P292,Registration!O:P,2,FALSE)</f>
        <v>18</v>
      </c>
    </row>
    <row r="293" spans="1:18" ht="23.1" customHeight="1">
      <c r="A293" s="42" t="s">
        <v>68</v>
      </c>
      <c r="B293" s="42" t="s">
        <v>26</v>
      </c>
      <c r="C293" s="42" t="s">
        <v>27</v>
      </c>
      <c r="D293" s="48" t="s">
        <v>28</v>
      </c>
      <c r="E293" s="42" t="s">
        <v>61</v>
      </c>
      <c r="F293" s="42" t="s">
        <v>29</v>
      </c>
      <c r="G293" s="42" t="s">
        <v>31</v>
      </c>
      <c r="H293" s="42" t="s">
        <v>933</v>
      </c>
      <c r="I293" s="49" t="s">
        <v>934</v>
      </c>
      <c r="J293" s="49" t="s">
        <v>1064</v>
      </c>
      <c r="K293" s="50" t="s">
        <v>71</v>
      </c>
      <c r="L293" s="51">
        <v>31</v>
      </c>
      <c r="M293" s="51">
        <v>7</v>
      </c>
      <c r="N293" s="51">
        <v>2018</v>
      </c>
      <c r="O293" s="43">
        <f t="shared" si="8"/>
        <v>43312</v>
      </c>
      <c r="P293" s="49" t="s">
        <v>586</v>
      </c>
      <c r="Q293" s="49" t="s">
        <v>131</v>
      </c>
      <c r="R293" s="42">
        <f>VLOOKUP(P293,Registration!O:P,2,FALSE)</f>
        <v>17</v>
      </c>
    </row>
    <row r="294" spans="1:18" ht="23.1" customHeight="1">
      <c r="A294" s="42" t="s">
        <v>68</v>
      </c>
      <c r="B294" s="42" t="s">
        <v>26</v>
      </c>
      <c r="C294" s="42" t="s">
        <v>27</v>
      </c>
      <c r="D294" s="48" t="s">
        <v>28</v>
      </c>
      <c r="E294" s="42" t="s">
        <v>61</v>
      </c>
      <c r="F294" s="42" t="s">
        <v>29</v>
      </c>
      <c r="G294" s="42" t="s">
        <v>31</v>
      </c>
      <c r="H294" s="42" t="s">
        <v>933</v>
      </c>
      <c r="I294" s="49" t="s">
        <v>934</v>
      </c>
      <c r="J294" s="49" t="s">
        <v>535</v>
      </c>
      <c r="K294" s="50" t="s">
        <v>71</v>
      </c>
      <c r="L294" s="51">
        <v>31</v>
      </c>
      <c r="M294" s="51">
        <v>7</v>
      </c>
      <c r="N294" s="51">
        <v>2018</v>
      </c>
      <c r="O294" s="43">
        <f t="shared" si="8"/>
        <v>43312</v>
      </c>
      <c r="P294" s="49" t="s">
        <v>536</v>
      </c>
      <c r="Q294" s="49" t="s">
        <v>131</v>
      </c>
      <c r="R294" s="42">
        <f>VLOOKUP(P294,Registration!O:P,2,FALSE)</f>
        <v>17</v>
      </c>
    </row>
    <row r="295" spans="1:18" ht="23.1" customHeight="1">
      <c r="A295" s="42" t="s">
        <v>68</v>
      </c>
      <c r="B295" s="42" t="s">
        <v>26</v>
      </c>
      <c r="C295" s="42" t="s">
        <v>27</v>
      </c>
      <c r="D295" s="48" t="s">
        <v>28</v>
      </c>
      <c r="E295" s="42" t="s">
        <v>206</v>
      </c>
      <c r="F295" s="42" t="s">
        <v>74</v>
      </c>
      <c r="G295" s="42" t="s">
        <v>75</v>
      </c>
      <c r="H295" s="42" t="s">
        <v>4716</v>
      </c>
      <c r="I295" s="49" t="s">
        <v>4717</v>
      </c>
      <c r="J295" s="49" t="s">
        <v>588</v>
      </c>
      <c r="K295" s="50" t="s">
        <v>77</v>
      </c>
      <c r="L295" s="51">
        <v>30</v>
      </c>
      <c r="M295" s="51">
        <v>7</v>
      </c>
      <c r="N295" s="51">
        <v>2018</v>
      </c>
      <c r="O295" s="43">
        <f t="shared" si="8"/>
        <v>43311</v>
      </c>
      <c r="P295" s="49" t="s">
        <v>589</v>
      </c>
      <c r="Q295" s="49" t="s">
        <v>159</v>
      </c>
      <c r="R295" s="42">
        <f>VLOOKUP(P295,Registration!O:P,2,FALSE)</f>
        <v>15</v>
      </c>
    </row>
    <row r="296" spans="1:18" ht="23.1" customHeight="1">
      <c r="A296" s="42" t="s">
        <v>68</v>
      </c>
      <c r="B296" s="42" t="s">
        <v>26</v>
      </c>
      <c r="C296" s="42" t="s">
        <v>27</v>
      </c>
      <c r="D296" s="48" t="s">
        <v>28</v>
      </c>
      <c r="E296" s="42" t="s">
        <v>206</v>
      </c>
      <c r="F296" s="42" t="s">
        <v>74</v>
      </c>
      <c r="G296" s="42" t="s">
        <v>75</v>
      </c>
      <c r="H296" s="42" t="s">
        <v>4716</v>
      </c>
      <c r="I296" s="49" t="s">
        <v>4717</v>
      </c>
      <c r="J296" s="49" t="s">
        <v>590</v>
      </c>
      <c r="K296" s="50" t="s">
        <v>77</v>
      </c>
      <c r="L296" s="51">
        <v>30</v>
      </c>
      <c r="M296" s="51">
        <v>7</v>
      </c>
      <c r="N296" s="51">
        <v>2018</v>
      </c>
      <c r="O296" s="43">
        <f t="shared" si="8"/>
        <v>43311</v>
      </c>
      <c r="P296" s="49" t="s">
        <v>591</v>
      </c>
      <c r="Q296" s="49" t="s">
        <v>159</v>
      </c>
      <c r="R296" s="42">
        <f>VLOOKUP(P296,Registration!O:P,2,FALSE)</f>
        <v>15</v>
      </c>
    </row>
    <row r="297" spans="1:18" ht="23.1" customHeight="1">
      <c r="A297" s="42" t="s">
        <v>68</v>
      </c>
      <c r="B297" s="42" t="s">
        <v>26</v>
      </c>
      <c r="C297" s="42" t="s">
        <v>27</v>
      </c>
      <c r="D297" s="48" t="s">
        <v>28</v>
      </c>
      <c r="E297" s="42" t="s">
        <v>206</v>
      </c>
      <c r="F297" s="42" t="s">
        <v>74</v>
      </c>
      <c r="G297" s="42" t="s">
        <v>75</v>
      </c>
      <c r="H297" s="42" t="s">
        <v>4716</v>
      </c>
      <c r="I297" s="49" t="s">
        <v>4717</v>
      </c>
      <c r="J297" s="49" t="s">
        <v>592</v>
      </c>
      <c r="K297" s="50" t="s">
        <v>77</v>
      </c>
      <c r="L297" s="51">
        <v>30</v>
      </c>
      <c r="M297" s="51">
        <v>7</v>
      </c>
      <c r="N297" s="51">
        <v>2018</v>
      </c>
      <c r="O297" s="43">
        <f t="shared" si="8"/>
        <v>43311</v>
      </c>
      <c r="P297" s="49" t="s">
        <v>593</v>
      </c>
      <c r="Q297" s="49" t="s">
        <v>159</v>
      </c>
      <c r="R297" s="42">
        <f>VLOOKUP(P297,Registration!O:P,2,FALSE)</f>
        <v>15</v>
      </c>
    </row>
    <row r="298" spans="1:18" ht="23.1" customHeight="1">
      <c r="A298" s="42" t="s">
        <v>68</v>
      </c>
      <c r="B298" s="42" t="s">
        <v>26</v>
      </c>
      <c r="C298" s="42" t="s">
        <v>27</v>
      </c>
      <c r="D298" s="48" t="s">
        <v>28</v>
      </c>
      <c r="E298" s="42" t="s">
        <v>206</v>
      </c>
      <c r="F298" s="42" t="s">
        <v>74</v>
      </c>
      <c r="G298" s="42" t="s">
        <v>75</v>
      </c>
      <c r="H298" s="42" t="s">
        <v>4716</v>
      </c>
      <c r="I298" s="49" t="s">
        <v>4717</v>
      </c>
      <c r="J298" s="49" t="s">
        <v>594</v>
      </c>
      <c r="K298" s="50" t="s">
        <v>77</v>
      </c>
      <c r="L298" s="51">
        <v>30</v>
      </c>
      <c r="M298" s="51">
        <v>7</v>
      </c>
      <c r="N298" s="51">
        <v>2018</v>
      </c>
      <c r="O298" s="43">
        <f t="shared" si="8"/>
        <v>43311</v>
      </c>
      <c r="P298" s="49" t="s">
        <v>595</v>
      </c>
      <c r="Q298" s="49" t="s">
        <v>159</v>
      </c>
      <c r="R298" s="42">
        <f>VLOOKUP(P298,Registration!O:P,2,FALSE)</f>
        <v>16</v>
      </c>
    </row>
    <row r="299" spans="1:18" ht="23.1" customHeight="1">
      <c r="A299" s="42" t="s">
        <v>68</v>
      </c>
      <c r="B299" s="42" t="s">
        <v>26</v>
      </c>
      <c r="C299" s="42" t="s">
        <v>27</v>
      </c>
      <c r="D299" s="48" t="s">
        <v>28</v>
      </c>
      <c r="E299" s="42" t="s">
        <v>206</v>
      </c>
      <c r="F299" s="42" t="s">
        <v>74</v>
      </c>
      <c r="G299" s="42" t="s">
        <v>75</v>
      </c>
      <c r="H299" s="42" t="s">
        <v>4716</v>
      </c>
      <c r="I299" s="49" t="s">
        <v>4717</v>
      </c>
      <c r="J299" s="49" t="s">
        <v>596</v>
      </c>
      <c r="K299" s="50" t="s">
        <v>77</v>
      </c>
      <c r="L299" s="51">
        <v>30</v>
      </c>
      <c r="M299" s="51">
        <v>7</v>
      </c>
      <c r="N299" s="51">
        <v>2018</v>
      </c>
      <c r="O299" s="43">
        <f t="shared" si="8"/>
        <v>43311</v>
      </c>
      <c r="P299" s="49" t="s">
        <v>597</v>
      </c>
      <c r="Q299" s="49" t="s">
        <v>159</v>
      </c>
      <c r="R299" s="42">
        <f>VLOOKUP(P299,Registration!O:P,2,FALSE)</f>
        <v>16</v>
      </c>
    </row>
    <row r="300" spans="1:18" ht="23.1" customHeight="1">
      <c r="A300" s="42" t="s">
        <v>68</v>
      </c>
      <c r="B300" s="42" t="s">
        <v>26</v>
      </c>
      <c r="C300" s="42" t="s">
        <v>27</v>
      </c>
      <c r="D300" s="48" t="s">
        <v>28</v>
      </c>
      <c r="E300" s="42" t="s">
        <v>206</v>
      </c>
      <c r="F300" s="42" t="s">
        <v>74</v>
      </c>
      <c r="G300" s="42" t="s">
        <v>75</v>
      </c>
      <c r="H300" s="42" t="s">
        <v>4716</v>
      </c>
      <c r="I300" s="49" t="s">
        <v>4717</v>
      </c>
      <c r="J300" s="49" t="s">
        <v>598</v>
      </c>
      <c r="K300" s="50" t="s">
        <v>77</v>
      </c>
      <c r="L300" s="51">
        <v>30</v>
      </c>
      <c r="M300" s="51">
        <v>7</v>
      </c>
      <c r="N300" s="51">
        <v>2018</v>
      </c>
      <c r="O300" s="43">
        <f t="shared" si="8"/>
        <v>43311</v>
      </c>
      <c r="P300" s="49" t="s">
        <v>599</v>
      </c>
      <c r="Q300" s="49" t="s">
        <v>159</v>
      </c>
      <c r="R300" s="42">
        <f>VLOOKUP(P300,Registration!O:P,2,FALSE)</f>
        <v>15</v>
      </c>
    </row>
    <row r="301" spans="1:18" ht="23.1" customHeight="1">
      <c r="A301" s="42" t="s">
        <v>68</v>
      </c>
      <c r="B301" s="42" t="s">
        <v>26</v>
      </c>
      <c r="C301" s="42" t="s">
        <v>27</v>
      </c>
      <c r="D301" s="48" t="s">
        <v>28</v>
      </c>
      <c r="E301" s="42" t="s">
        <v>206</v>
      </c>
      <c r="F301" s="42" t="s">
        <v>74</v>
      </c>
      <c r="G301" s="42" t="s">
        <v>75</v>
      </c>
      <c r="H301" s="42" t="s">
        <v>4716</v>
      </c>
      <c r="I301" s="49" t="s">
        <v>4717</v>
      </c>
      <c r="J301" s="49" t="s">
        <v>600</v>
      </c>
      <c r="K301" s="50" t="s">
        <v>77</v>
      </c>
      <c r="L301" s="51">
        <v>30</v>
      </c>
      <c r="M301" s="51">
        <v>7</v>
      </c>
      <c r="N301" s="51">
        <v>2018</v>
      </c>
      <c r="O301" s="43">
        <f t="shared" si="8"/>
        <v>43311</v>
      </c>
      <c r="P301" s="49" t="s">
        <v>601</v>
      </c>
      <c r="Q301" s="49" t="s">
        <v>159</v>
      </c>
      <c r="R301" s="42">
        <f>VLOOKUP(P301,Registration!O:P,2,FALSE)</f>
        <v>15</v>
      </c>
    </row>
    <row r="302" spans="1:18" ht="23.1" customHeight="1">
      <c r="A302" s="42" t="s">
        <v>68</v>
      </c>
      <c r="B302" s="42" t="s">
        <v>26</v>
      </c>
      <c r="C302" s="42" t="s">
        <v>27</v>
      </c>
      <c r="D302" s="48" t="s">
        <v>28</v>
      </c>
      <c r="E302" s="42" t="s">
        <v>206</v>
      </c>
      <c r="F302" s="42" t="s">
        <v>74</v>
      </c>
      <c r="G302" s="42" t="s">
        <v>75</v>
      </c>
      <c r="H302" s="42" t="s">
        <v>4716</v>
      </c>
      <c r="I302" s="49" t="s">
        <v>4717</v>
      </c>
      <c r="J302" s="49" t="s">
        <v>602</v>
      </c>
      <c r="K302" s="50" t="s">
        <v>77</v>
      </c>
      <c r="L302" s="51">
        <v>30</v>
      </c>
      <c r="M302" s="51">
        <v>7</v>
      </c>
      <c r="N302" s="51">
        <v>2018</v>
      </c>
      <c r="O302" s="43">
        <f t="shared" si="8"/>
        <v>43311</v>
      </c>
      <c r="P302" s="49" t="s">
        <v>603</v>
      </c>
      <c r="Q302" s="49" t="s">
        <v>159</v>
      </c>
      <c r="R302" s="42">
        <f>VLOOKUP(P302,Registration!O:P,2,FALSE)</f>
        <v>19</v>
      </c>
    </row>
    <row r="303" spans="1:18" ht="23.1" customHeight="1">
      <c r="A303" s="42" t="s">
        <v>68</v>
      </c>
      <c r="B303" s="42" t="s">
        <v>26</v>
      </c>
      <c r="C303" s="42" t="s">
        <v>27</v>
      </c>
      <c r="D303" s="48" t="s">
        <v>28</v>
      </c>
      <c r="E303" s="42" t="s">
        <v>206</v>
      </c>
      <c r="F303" s="42" t="s">
        <v>74</v>
      </c>
      <c r="G303" s="42" t="s">
        <v>75</v>
      </c>
      <c r="H303" s="42" t="s">
        <v>4716</v>
      </c>
      <c r="I303" s="49" t="s">
        <v>4717</v>
      </c>
      <c r="J303" s="49" t="s">
        <v>604</v>
      </c>
      <c r="K303" s="50" t="s">
        <v>77</v>
      </c>
      <c r="L303" s="51">
        <v>30</v>
      </c>
      <c r="M303" s="51">
        <v>7</v>
      </c>
      <c r="N303" s="51">
        <v>2018</v>
      </c>
      <c r="O303" s="43">
        <f t="shared" si="8"/>
        <v>43311</v>
      </c>
      <c r="P303" s="49" t="s">
        <v>605</v>
      </c>
      <c r="Q303" s="49" t="s">
        <v>159</v>
      </c>
      <c r="R303" s="42">
        <f>VLOOKUP(P303,Registration!O:P,2,FALSE)</f>
        <v>16</v>
      </c>
    </row>
    <row r="304" spans="1:18" ht="23.1" customHeight="1">
      <c r="A304" s="42" t="s">
        <v>68</v>
      </c>
      <c r="B304" s="42" t="s">
        <v>26</v>
      </c>
      <c r="C304" s="42" t="s">
        <v>27</v>
      </c>
      <c r="D304" s="48" t="s">
        <v>28</v>
      </c>
      <c r="E304" s="42" t="s">
        <v>206</v>
      </c>
      <c r="F304" s="42" t="s">
        <v>74</v>
      </c>
      <c r="G304" s="42" t="s">
        <v>75</v>
      </c>
      <c r="H304" s="42" t="s">
        <v>4716</v>
      </c>
      <c r="I304" s="49" t="s">
        <v>4717</v>
      </c>
      <c r="J304" s="49" t="s">
        <v>606</v>
      </c>
      <c r="K304" s="50" t="s">
        <v>77</v>
      </c>
      <c r="L304" s="51">
        <v>30</v>
      </c>
      <c r="M304" s="51">
        <v>7</v>
      </c>
      <c r="N304" s="51">
        <v>2018</v>
      </c>
      <c r="O304" s="43">
        <f t="shared" si="8"/>
        <v>43311</v>
      </c>
      <c r="P304" s="49" t="s">
        <v>607</v>
      </c>
      <c r="Q304" s="49" t="s">
        <v>159</v>
      </c>
      <c r="R304" s="42">
        <f>VLOOKUP(P304,Registration!O:P,2,FALSE)</f>
        <v>17</v>
      </c>
    </row>
    <row r="305" spans="1:18" ht="23.1" customHeight="1">
      <c r="A305" s="42" t="s">
        <v>68</v>
      </c>
      <c r="B305" s="42" t="s">
        <v>26</v>
      </c>
      <c r="C305" s="42" t="s">
        <v>27</v>
      </c>
      <c r="D305" s="48" t="s">
        <v>28</v>
      </c>
      <c r="E305" s="42" t="s">
        <v>206</v>
      </c>
      <c r="F305" s="42" t="s">
        <v>74</v>
      </c>
      <c r="G305" s="42" t="s">
        <v>75</v>
      </c>
      <c r="H305" s="42" t="s">
        <v>4716</v>
      </c>
      <c r="I305" s="49" t="s">
        <v>4717</v>
      </c>
      <c r="J305" s="49" t="s">
        <v>608</v>
      </c>
      <c r="K305" s="50" t="s">
        <v>77</v>
      </c>
      <c r="L305" s="51">
        <v>30</v>
      </c>
      <c r="M305" s="51">
        <v>7</v>
      </c>
      <c r="N305" s="51">
        <v>2018</v>
      </c>
      <c r="O305" s="43">
        <f t="shared" si="8"/>
        <v>43311</v>
      </c>
      <c r="P305" s="49" t="s">
        <v>609</v>
      </c>
      <c r="Q305" s="49" t="s">
        <v>159</v>
      </c>
      <c r="R305" s="42">
        <f>VLOOKUP(P305,Registration!O:P,2,FALSE)</f>
        <v>15</v>
      </c>
    </row>
    <row r="306" spans="1:18" ht="23.1" customHeight="1">
      <c r="A306" s="42" t="s">
        <v>68</v>
      </c>
      <c r="B306" s="42" t="s">
        <v>26</v>
      </c>
      <c r="C306" s="42" t="s">
        <v>27</v>
      </c>
      <c r="D306" s="48" t="s">
        <v>28</v>
      </c>
      <c r="E306" s="42" t="s">
        <v>206</v>
      </c>
      <c r="F306" s="42" t="s">
        <v>74</v>
      </c>
      <c r="G306" s="42" t="s">
        <v>75</v>
      </c>
      <c r="H306" s="42" t="s">
        <v>4716</v>
      </c>
      <c r="I306" s="49" t="s">
        <v>4717</v>
      </c>
      <c r="J306" s="49" t="s">
        <v>610</v>
      </c>
      <c r="K306" s="50" t="s">
        <v>77</v>
      </c>
      <c r="L306" s="51">
        <v>30</v>
      </c>
      <c r="M306" s="51">
        <v>7</v>
      </c>
      <c r="N306" s="51">
        <v>2018</v>
      </c>
      <c r="O306" s="43">
        <f t="shared" si="8"/>
        <v>43311</v>
      </c>
      <c r="P306" s="49" t="s">
        <v>611</v>
      </c>
      <c r="Q306" s="49" t="s">
        <v>159</v>
      </c>
      <c r="R306" s="42">
        <f>VLOOKUP(P306,Registration!O:P,2,FALSE)</f>
        <v>16</v>
      </c>
    </row>
    <row r="307" spans="1:18" ht="23.1" customHeight="1">
      <c r="A307" s="42" t="s">
        <v>68</v>
      </c>
      <c r="B307" s="42" t="s">
        <v>26</v>
      </c>
      <c r="C307" s="42" t="s">
        <v>27</v>
      </c>
      <c r="D307" s="48" t="s">
        <v>28</v>
      </c>
      <c r="E307" s="42" t="s">
        <v>206</v>
      </c>
      <c r="F307" s="42" t="s">
        <v>74</v>
      </c>
      <c r="G307" s="42" t="s">
        <v>75</v>
      </c>
      <c r="H307" s="42" t="s">
        <v>4716</v>
      </c>
      <c r="I307" s="49" t="s">
        <v>4717</v>
      </c>
      <c r="J307" s="49" t="s">
        <v>612</v>
      </c>
      <c r="K307" s="50" t="s">
        <v>77</v>
      </c>
      <c r="L307" s="51">
        <v>30</v>
      </c>
      <c r="M307" s="51">
        <v>7</v>
      </c>
      <c r="N307" s="51">
        <v>2018</v>
      </c>
      <c r="O307" s="43">
        <f t="shared" si="8"/>
        <v>43311</v>
      </c>
      <c r="P307" s="49" t="s">
        <v>613</v>
      </c>
      <c r="Q307" s="49" t="s">
        <v>159</v>
      </c>
      <c r="R307" s="42">
        <f>VLOOKUP(P307,Registration!O:P,2,FALSE)</f>
        <v>15</v>
      </c>
    </row>
    <row r="308" spans="1:18" ht="23.1" customHeight="1">
      <c r="A308" s="42" t="s">
        <v>68</v>
      </c>
      <c r="B308" s="42" t="s">
        <v>26</v>
      </c>
      <c r="C308" s="42" t="s">
        <v>27</v>
      </c>
      <c r="D308" s="48" t="s">
        <v>28</v>
      </c>
      <c r="E308" s="42" t="s">
        <v>206</v>
      </c>
      <c r="F308" s="42" t="s">
        <v>74</v>
      </c>
      <c r="G308" s="42" t="s">
        <v>75</v>
      </c>
      <c r="H308" s="42" t="s">
        <v>4716</v>
      </c>
      <c r="I308" s="49" t="s">
        <v>4717</v>
      </c>
      <c r="J308" s="49" t="s">
        <v>614</v>
      </c>
      <c r="K308" s="50" t="s">
        <v>77</v>
      </c>
      <c r="L308" s="51">
        <v>30</v>
      </c>
      <c r="M308" s="51">
        <v>7</v>
      </c>
      <c r="N308" s="51">
        <v>2018</v>
      </c>
      <c r="O308" s="43">
        <f t="shared" si="8"/>
        <v>43311</v>
      </c>
      <c r="P308" s="49" t="s">
        <v>615</v>
      </c>
      <c r="Q308" s="49" t="s">
        <v>159</v>
      </c>
      <c r="R308" s="42">
        <f>VLOOKUP(P308,Registration!O:P,2,FALSE)</f>
        <v>17</v>
      </c>
    </row>
    <row r="309" spans="1:18" ht="23.1" customHeight="1">
      <c r="A309" s="42" t="s">
        <v>68</v>
      </c>
      <c r="B309" s="42" t="s">
        <v>26</v>
      </c>
      <c r="C309" s="42" t="s">
        <v>27</v>
      </c>
      <c r="D309" s="48" t="s">
        <v>28</v>
      </c>
      <c r="E309" s="42" t="s">
        <v>206</v>
      </c>
      <c r="F309" s="42" t="s">
        <v>74</v>
      </c>
      <c r="G309" s="42" t="s">
        <v>75</v>
      </c>
      <c r="H309" s="42" t="s">
        <v>4716</v>
      </c>
      <c r="I309" s="49" t="s">
        <v>4717</v>
      </c>
      <c r="J309" s="49" t="s">
        <v>616</v>
      </c>
      <c r="K309" s="50" t="s">
        <v>77</v>
      </c>
      <c r="L309" s="51">
        <v>30</v>
      </c>
      <c r="M309" s="51">
        <v>7</v>
      </c>
      <c r="N309" s="51">
        <v>2018</v>
      </c>
      <c r="O309" s="43">
        <f t="shared" si="8"/>
        <v>43311</v>
      </c>
      <c r="P309" s="49" t="s">
        <v>617</v>
      </c>
      <c r="Q309" s="49" t="s">
        <v>159</v>
      </c>
      <c r="R309" s="42">
        <f>VLOOKUP(P309,Registration!O:P,2,FALSE)</f>
        <v>16</v>
      </c>
    </row>
    <row r="310" spans="1:18" ht="23.1" customHeight="1">
      <c r="A310" s="42" t="s">
        <v>68</v>
      </c>
      <c r="B310" s="42" t="s">
        <v>26</v>
      </c>
      <c r="C310" s="42" t="s">
        <v>27</v>
      </c>
      <c r="D310" s="48" t="s">
        <v>28</v>
      </c>
      <c r="E310" s="42" t="s">
        <v>206</v>
      </c>
      <c r="F310" s="42" t="s">
        <v>74</v>
      </c>
      <c r="G310" s="42" t="s">
        <v>75</v>
      </c>
      <c r="H310" s="42" t="s">
        <v>4716</v>
      </c>
      <c r="I310" s="49" t="s">
        <v>4717</v>
      </c>
      <c r="J310" s="49" t="s">
        <v>618</v>
      </c>
      <c r="K310" s="50" t="s">
        <v>77</v>
      </c>
      <c r="L310" s="51">
        <v>30</v>
      </c>
      <c r="M310" s="51">
        <v>7</v>
      </c>
      <c r="N310" s="51">
        <v>2018</v>
      </c>
      <c r="O310" s="43">
        <f t="shared" si="8"/>
        <v>43311</v>
      </c>
      <c r="P310" s="49" t="s">
        <v>619</v>
      </c>
      <c r="Q310" s="49" t="s">
        <v>159</v>
      </c>
      <c r="R310" s="42">
        <f>VLOOKUP(P310,Registration!O:P,2,FALSE)</f>
        <v>16</v>
      </c>
    </row>
    <row r="311" spans="1:18" ht="23.1" customHeight="1">
      <c r="A311" s="42" t="s">
        <v>68</v>
      </c>
      <c r="B311" s="42" t="s">
        <v>26</v>
      </c>
      <c r="C311" s="42" t="s">
        <v>27</v>
      </c>
      <c r="D311" s="48" t="s">
        <v>28</v>
      </c>
      <c r="E311" s="42" t="s">
        <v>206</v>
      </c>
      <c r="F311" s="42" t="s">
        <v>74</v>
      </c>
      <c r="G311" s="42" t="s">
        <v>75</v>
      </c>
      <c r="H311" s="42" t="s">
        <v>4716</v>
      </c>
      <c r="I311" s="49" t="s">
        <v>4717</v>
      </c>
      <c r="J311" s="49" t="s">
        <v>620</v>
      </c>
      <c r="K311" s="50" t="s">
        <v>77</v>
      </c>
      <c r="L311" s="51">
        <v>30</v>
      </c>
      <c r="M311" s="51">
        <v>7</v>
      </c>
      <c r="N311" s="51">
        <v>2018</v>
      </c>
      <c r="O311" s="43">
        <f t="shared" si="8"/>
        <v>43311</v>
      </c>
      <c r="P311" s="49" t="s">
        <v>621</v>
      </c>
      <c r="Q311" s="49" t="s">
        <v>159</v>
      </c>
      <c r="R311" s="42">
        <f>VLOOKUP(P311,Registration!O:P,2,FALSE)</f>
        <v>15</v>
      </c>
    </row>
    <row r="312" spans="1:18" ht="23.1" customHeight="1">
      <c r="A312" s="42" t="s">
        <v>68</v>
      </c>
      <c r="B312" s="42" t="s">
        <v>26</v>
      </c>
      <c r="C312" s="42" t="s">
        <v>27</v>
      </c>
      <c r="D312" s="48" t="s">
        <v>28</v>
      </c>
      <c r="E312" s="42" t="s">
        <v>206</v>
      </c>
      <c r="F312" s="42" t="s">
        <v>74</v>
      </c>
      <c r="G312" s="42" t="s">
        <v>75</v>
      </c>
      <c r="H312" s="42" t="s">
        <v>4716</v>
      </c>
      <c r="I312" s="49" t="s">
        <v>4717</v>
      </c>
      <c r="J312" s="49" t="s">
        <v>622</v>
      </c>
      <c r="K312" s="50" t="s">
        <v>77</v>
      </c>
      <c r="L312" s="51">
        <v>30</v>
      </c>
      <c r="M312" s="51">
        <v>7</v>
      </c>
      <c r="N312" s="51">
        <v>2018</v>
      </c>
      <c r="O312" s="43">
        <f t="shared" si="8"/>
        <v>43311</v>
      </c>
      <c r="P312" s="49" t="s">
        <v>623</v>
      </c>
      <c r="Q312" s="49" t="s">
        <v>159</v>
      </c>
      <c r="R312" s="42">
        <f>VLOOKUP(P312,Registration!O:P,2,FALSE)</f>
        <v>17</v>
      </c>
    </row>
    <row r="313" spans="1:18" ht="23.1" customHeight="1">
      <c r="A313" s="42" t="s">
        <v>68</v>
      </c>
      <c r="B313" s="42" t="s">
        <v>26</v>
      </c>
      <c r="C313" s="42" t="s">
        <v>27</v>
      </c>
      <c r="D313" s="48" t="s">
        <v>28</v>
      </c>
      <c r="E313" s="42" t="s">
        <v>206</v>
      </c>
      <c r="F313" s="42" t="s">
        <v>74</v>
      </c>
      <c r="G313" s="42" t="s">
        <v>75</v>
      </c>
      <c r="H313" s="42" t="s">
        <v>4716</v>
      </c>
      <c r="I313" s="49" t="s">
        <v>4717</v>
      </c>
      <c r="J313" s="49" t="s">
        <v>624</v>
      </c>
      <c r="K313" s="50" t="s">
        <v>71</v>
      </c>
      <c r="L313" s="51">
        <v>31</v>
      </c>
      <c r="M313" s="51">
        <v>7</v>
      </c>
      <c r="N313" s="51">
        <v>2018</v>
      </c>
      <c r="O313" s="43">
        <f t="shared" si="8"/>
        <v>43312</v>
      </c>
      <c r="P313" s="49" t="s">
        <v>625</v>
      </c>
      <c r="Q313" s="49" t="s">
        <v>159</v>
      </c>
      <c r="R313" s="42">
        <f>VLOOKUP(P313,Registration!O:P,2,FALSE)</f>
        <v>15</v>
      </c>
    </row>
    <row r="314" spans="1:18" ht="23.1" customHeight="1">
      <c r="A314" s="42" t="s">
        <v>68</v>
      </c>
      <c r="B314" s="42" t="s">
        <v>26</v>
      </c>
      <c r="C314" s="42" t="s">
        <v>27</v>
      </c>
      <c r="D314" s="48" t="s">
        <v>28</v>
      </c>
      <c r="E314" s="42" t="s">
        <v>206</v>
      </c>
      <c r="F314" s="42" t="s">
        <v>74</v>
      </c>
      <c r="G314" s="42" t="s">
        <v>75</v>
      </c>
      <c r="H314" s="42" t="s">
        <v>4716</v>
      </c>
      <c r="I314" s="49" t="s">
        <v>4717</v>
      </c>
      <c r="J314" s="49" t="s">
        <v>626</v>
      </c>
      <c r="K314" s="50" t="s">
        <v>71</v>
      </c>
      <c r="L314" s="51">
        <v>31</v>
      </c>
      <c r="M314" s="51">
        <v>7</v>
      </c>
      <c r="N314" s="51">
        <v>2018</v>
      </c>
      <c r="O314" s="43">
        <f t="shared" si="8"/>
        <v>43312</v>
      </c>
      <c r="P314" s="49" t="s">
        <v>627</v>
      </c>
      <c r="Q314" s="49" t="s">
        <v>159</v>
      </c>
      <c r="R314" s="42">
        <f>VLOOKUP(P314,Registration!O:P,2,FALSE)</f>
        <v>15</v>
      </c>
    </row>
    <row r="315" spans="1:18" ht="23.1" customHeight="1">
      <c r="A315" s="42" t="s">
        <v>68</v>
      </c>
      <c r="B315" s="42" t="s">
        <v>26</v>
      </c>
      <c r="C315" s="42" t="s">
        <v>27</v>
      </c>
      <c r="D315" s="48" t="s">
        <v>28</v>
      </c>
      <c r="E315" s="42" t="s">
        <v>206</v>
      </c>
      <c r="F315" s="42" t="s">
        <v>74</v>
      </c>
      <c r="G315" s="42" t="s">
        <v>75</v>
      </c>
      <c r="H315" s="42" t="s">
        <v>4716</v>
      </c>
      <c r="I315" s="49" t="s">
        <v>4717</v>
      </c>
      <c r="J315" s="49" t="s">
        <v>628</v>
      </c>
      <c r="K315" s="50" t="s">
        <v>71</v>
      </c>
      <c r="L315" s="51">
        <v>31</v>
      </c>
      <c r="M315" s="51">
        <v>7</v>
      </c>
      <c r="N315" s="51">
        <v>2018</v>
      </c>
      <c r="O315" s="43">
        <f t="shared" si="8"/>
        <v>43312</v>
      </c>
      <c r="P315" s="49" t="s">
        <v>629</v>
      </c>
      <c r="Q315" s="49" t="s">
        <v>159</v>
      </c>
      <c r="R315" s="42">
        <f>VLOOKUP(P315,Registration!O:P,2,FALSE)</f>
        <v>16</v>
      </c>
    </row>
    <row r="316" spans="1:18" ht="23.1" customHeight="1">
      <c r="A316" s="42" t="s">
        <v>68</v>
      </c>
      <c r="B316" s="42" t="s">
        <v>26</v>
      </c>
      <c r="C316" s="42" t="s">
        <v>27</v>
      </c>
      <c r="D316" s="48" t="s">
        <v>28</v>
      </c>
      <c r="E316" s="42" t="s">
        <v>206</v>
      </c>
      <c r="F316" s="42" t="s">
        <v>74</v>
      </c>
      <c r="G316" s="42" t="s">
        <v>75</v>
      </c>
      <c r="H316" s="42" t="s">
        <v>4716</v>
      </c>
      <c r="I316" s="49" t="s">
        <v>4717</v>
      </c>
      <c r="J316" s="49" t="s">
        <v>630</v>
      </c>
      <c r="K316" s="50" t="s">
        <v>71</v>
      </c>
      <c r="L316" s="51">
        <v>31</v>
      </c>
      <c r="M316" s="51">
        <v>7</v>
      </c>
      <c r="N316" s="51">
        <v>2018</v>
      </c>
      <c r="O316" s="43">
        <f t="shared" si="8"/>
        <v>43312</v>
      </c>
      <c r="P316" s="49" t="s">
        <v>631</v>
      </c>
      <c r="Q316" s="49" t="s">
        <v>159</v>
      </c>
      <c r="R316" s="42">
        <f>VLOOKUP(P316,Registration!O:P,2,FALSE)</f>
        <v>15</v>
      </c>
    </row>
    <row r="317" spans="1:18" ht="23.1" customHeight="1">
      <c r="A317" s="42" t="s">
        <v>68</v>
      </c>
      <c r="B317" s="42" t="s">
        <v>26</v>
      </c>
      <c r="C317" s="42" t="s">
        <v>27</v>
      </c>
      <c r="D317" s="48" t="s">
        <v>28</v>
      </c>
      <c r="E317" s="42" t="s">
        <v>206</v>
      </c>
      <c r="F317" s="42" t="s">
        <v>74</v>
      </c>
      <c r="G317" s="42" t="s">
        <v>75</v>
      </c>
      <c r="H317" s="42" t="s">
        <v>4716</v>
      </c>
      <c r="I317" s="49" t="s">
        <v>4717</v>
      </c>
      <c r="J317" s="49" t="s">
        <v>632</v>
      </c>
      <c r="K317" s="50" t="s">
        <v>71</v>
      </c>
      <c r="L317" s="51">
        <v>31</v>
      </c>
      <c r="M317" s="51">
        <v>7</v>
      </c>
      <c r="N317" s="51">
        <v>2018</v>
      </c>
      <c r="O317" s="43">
        <f t="shared" si="8"/>
        <v>43312</v>
      </c>
      <c r="P317" s="49" t="s">
        <v>633</v>
      </c>
      <c r="Q317" s="49" t="s">
        <v>159</v>
      </c>
      <c r="R317" s="42">
        <f>VLOOKUP(P317,Registration!O:P,2,FALSE)</f>
        <v>15</v>
      </c>
    </row>
    <row r="318" spans="1:18" ht="23.1" customHeight="1">
      <c r="A318" s="42" t="s">
        <v>68</v>
      </c>
      <c r="B318" s="42" t="s">
        <v>26</v>
      </c>
      <c r="C318" s="42" t="s">
        <v>27</v>
      </c>
      <c r="D318" s="48" t="s">
        <v>28</v>
      </c>
      <c r="E318" s="42" t="s">
        <v>206</v>
      </c>
      <c r="F318" s="42" t="s">
        <v>74</v>
      </c>
      <c r="G318" s="42" t="s">
        <v>75</v>
      </c>
      <c r="H318" s="42" t="s">
        <v>4716</v>
      </c>
      <c r="I318" s="49" t="s">
        <v>4717</v>
      </c>
      <c r="J318" s="49" t="s">
        <v>634</v>
      </c>
      <c r="K318" s="50" t="s">
        <v>71</v>
      </c>
      <c r="L318" s="51">
        <v>31</v>
      </c>
      <c r="M318" s="51">
        <v>7</v>
      </c>
      <c r="N318" s="51">
        <v>2018</v>
      </c>
      <c r="O318" s="43">
        <f t="shared" si="8"/>
        <v>43312</v>
      </c>
      <c r="P318" s="49" t="s">
        <v>635</v>
      </c>
      <c r="Q318" s="49" t="s">
        <v>159</v>
      </c>
      <c r="R318" s="42">
        <f>VLOOKUP(P318,Registration!O:P,2,FALSE)</f>
        <v>17</v>
      </c>
    </row>
    <row r="319" spans="1:18" ht="23.1" customHeight="1">
      <c r="A319" s="42" t="s">
        <v>68</v>
      </c>
      <c r="B319" s="42" t="s">
        <v>26</v>
      </c>
      <c r="C319" s="42" t="s">
        <v>27</v>
      </c>
      <c r="D319" s="48" t="s">
        <v>28</v>
      </c>
      <c r="E319" s="42" t="s">
        <v>206</v>
      </c>
      <c r="F319" s="42" t="s">
        <v>74</v>
      </c>
      <c r="G319" s="42" t="s">
        <v>75</v>
      </c>
      <c r="H319" s="42" t="s">
        <v>4716</v>
      </c>
      <c r="I319" s="49" t="s">
        <v>4717</v>
      </c>
      <c r="J319" s="49" t="s">
        <v>636</v>
      </c>
      <c r="K319" s="50" t="s">
        <v>71</v>
      </c>
      <c r="L319" s="51">
        <v>31</v>
      </c>
      <c r="M319" s="51">
        <v>7</v>
      </c>
      <c r="N319" s="51">
        <v>2018</v>
      </c>
      <c r="O319" s="43">
        <f t="shared" si="8"/>
        <v>43312</v>
      </c>
      <c r="P319" s="49" t="s">
        <v>637</v>
      </c>
      <c r="Q319" s="49" t="s">
        <v>159</v>
      </c>
      <c r="R319" s="42">
        <f>VLOOKUP(P319,Registration!O:P,2,FALSE)</f>
        <v>17</v>
      </c>
    </row>
    <row r="320" spans="1:18" ht="23.1" customHeight="1">
      <c r="A320" s="42" t="s">
        <v>68</v>
      </c>
      <c r="B320" s="42" t="s">
        <v>26</v>
      </c>
      <c r="C320" s="42" t="s">
        <v>27</v>
      </c>
      <c r="D320" s="48" t="s">
        <v>28</v>
      </c>
      <c r="E320" s="42" t="s">
        <v>206</v>
      </c>
      <c r="F320" s="42" t="s">
        <v>74</v>
      </c>
      <c r="G320" s="42" t="s">
        <v>75</v>
      </c>
      <c r="H320" s="42" t="s">
        <v>4716</v>
      </c>
      <c r="I320" s="49" t="s">
        <v>4717</v>
      </c>
      <c r="J320" s="49" t="s">
        <v>638</v>
      </c>
      <c r="K320" s="50" t="s">
        <v>71</v>
      </c>
      <c r="L320" s="51">
        <v>31</v>
      </c>
      <c r="M320" s="51">
        <v>7</v>
      </c>
      <c r="N320" s="51">
        <v>2018</v>
      </c>
      <c r="O320" s="43">
        <f t="shared" si="8"/>
        <v>43312</v>
      </c>
      <c r="P320" s="49" t="s">
        <v>639</v>
      </c>
      <c r="Q320" s="49" t="s">
        <v>159</v>
      </c>
      <c r="R320" s="42">
        <f>VLOOKUP(P320,Registration!O:P,2,FALSE)</f>
        <v>17</v>
      </c>
    </row>
    <row r="321" spans="1:18" ht="23.1" customHeight="1">
      <c r="A321" s="42" t="s">
        <v>68</v>
      </c>
      <c r="B321" s="42" t="s">
        <v>26</v>
      </c>
      <c r="C321" s="42" t="s">
        <v>27</v>
      </c>
      <c r="D321" s="48" t="s">
        <v>28</v>
      </c>
      <c r="E321" s="42" t="s">
        <v>206</v>
      </c>
      <c r="F321" s="42" t="s">
        <v>74</v>
      </c>
      <c r="G321" s="42" t="s">
        <v>75</v>
      </c>
      <c r="H321" s="42" t="s">
        <v>4716</v>
      </c>
      <c r="I321" s="49" t="s">
        <v>4717</v>
      </c>
      <c r="J321" s="49" t="s">
        <v>640</v>
      </c>
      <c r="K321" s="50" t="s">
        <v>71</v>
      </c>
      <c r="L321" s="51">
        <v>31</v>
      </c>
      <c r="M321" s="51">
        <v>7</v>
      </c>
      <c r="N321" s="51">
        <v>2018</v>
      </c>
      <c r="O321" s="43">
        <f t="shared" si="8"/>
        <v>43312</v>
      </c>
      <c r="P321" s="49" t="s">
        <v>641</v>
      </c>
      <c r="Q321" s="49" t="s">
        <v>159</v>
      </c>
      <c r="R321" s="42">
        <f>VLOOKUP(P321,Registration!O:P,2,FALSE)</f>
        <v>18</v>
      </c>
    </row>
    <row r="322" spans="1:18" ht="23.1" customHeight="1">
      <c r="A322" s="42" t="s">
        <v>68</v>
      </c>
      <c r="B322" s="42" t="s">
        <v>26</v>
      </c>
      <c r="C322" s="42" t="s">
        <v>27</v>
      </c>
      <c r="D322" s="48" t="s">
        <v>28</v>
      </c>
      <c r="E322" s="42" t="s">
        <v>206</v>
      </c>
      <c r="F322" s="42" t="s">
        <v>74</v>
      </c>
      <c r="G322" s="42" t="s">
        <v>75</v>
      </c>
      <c r="H322" s="42" t="s">
        <v>4716</v>
      </c>
      <c r="I322" s="49" t="s">
        <v>4717</v>
      </c>
      <c r="J322" s="49" t="s">
        <v>642</v>
      </c>
      <c r="K322" s="50" t="s">
        <v>71</v>
      </c>
      <c r="L322" s="51">
        <v>31</v>
      </c>
      <c r="M322" s="51">
        <v>7</v>
      </c>
      <c r="N322" s="51">
        <v>2018</v>
      </c>
      <c r="O322" s="43">
        <f t="shared" si="8"/>
        <v>43312</v>
      </c>
      <c r="P322" s="49" t="s">
        <v>643</v>
      </c>
      <c r="Q322" s="49" t="s">
        <v>159</v>
      </c>
      <c r="R322" s="42">
        <f>VLOOKUP(P322,Registration!O:P,2,FALSE)</f>
        <v>15</v>
      </c>
    </row>
    <row r="323" spans="1:18" ht="23.1" customHeight="1">
      <c r="A323" s="42" t="s">
        <v>68</v>
      </c>
      <c r="B323" s="42" t="s">
        <v>26</v>
      </c>
      <c r="C323" s="42" t="s">
        <v>27</v>
      </c>
      <c r="D323" s="48" t="s">
        <v>28</v>
      </c>
      <c r="E323" s="42" t="s">
        <v>206</v>
      </c>
      <c r="F323" s="42" t="s">
        <v>74</v>
      </c>
      <c r="G323" s="42" t="s">
        <v>75</v>
      </c>
      <c r="H323" s="42" t="s">
        <v>4716</v>
      </c>
      <c r="I323" s="49" t="s">
        <v>4717</v>
      </c>
      <c r="J323" s="49" t="s">
        <v>644</v>
      </c>
      <c r="K323" s="50" t="s">
        <v>71</v>
      </c>
      <c r="L323" s="51">
        <v>31</v>
      </c>
      <c r="M323" s="51">
        <v>7</v>
      </c>
      <c r="N323" s="51">
        <v>2018</v>
      </c>
      <c r="O323" s="43">
        <f t="shared" ref="O323:O389" si="9">DATE(N323,M323,L323)</f>
        <v>43312</v>
      </c>
      <c r="P323" s="49" t="s">
        <v>645</v>
      </c>
      <c r="Q323" s="49" t="s">
        <v>159</v>
      </c>
      <c r="R323" s="42">
        <f>VLOOKUP(P323,Registration!O:P,2,FALSE)</f>
        <v>15</v>
      </c>
    </row>
    <row r="324" spans="1:18" ht="23.1" customHeight="1">
      <c r="A324" s="42" t="s">
        <v>68</v>
      </c>
      <c r="B324" s="42" t="s">
        <v>26</v>
      </c>
      <c r="C324" s="42" t="s">
        <v>27</v>
      </c>
      <c r="D324" s="48" t="s">
        <v>28</v>
      </c>
      <c r="E324" s="42" t="s">
        <v>206</v>
      </c>
      <c r="F324" s="42" t="s">
        <v>74</v>
      </c>
      <c r="G324" s="42" t="s">
        <v>75</v>
      </c>
      <c r="H324" s="42" t="s">
        <v>4716</v>
      </c>
      <c r="I324" s="49" t="s">
        <v>4717</v>
      </c>
      <c r="J324" s="49" t="s">
        <v>646</v>
      </c>
      <c r="K324" s="50" t="s">
        <v>71</v>
      </c>
      <c r="L324" s="51">
        <v>31</v>
      </c>
      <c r="M324" s="51">
        <v>7</v>
      </c>
      <c r="N324" s="51">
        <v>2018</v>
      </c>
      <c r="O324" s="43">
        <f t="shared" si="9"/>
        <v>43312</v>
      </c>
      <c r="P324" s="49" t="s">
        <v>647</v>
      </c>
      <c r="Q324" s="49" t="s">
        <v>159</v>
      </c>
      <c r="R324" s="42">
        <f>VLOOKUP(P324,Registration!O:P,2,FALSE)</f>
        <v>16</v>
      </c>
    </row>
    <row r="325" spans="1:18" ht="23.1" customHeight="1">
      <c r="A325" s="42" t="s">
        <v>68</v>
      </c>
      <c r="B325" s="42" t="s">
        <v>26</v>
      </c>
      <c r="C325" s="42" t="s">
        <v>27</v>
      </c>
      <c r="D325" s="48" t="s">
        <v>28</v>
      </c>
      <c r="E325" s="42" t="s">
        <v>206</v>
      </c>
      <c r="F325" s="42" t="s">
        <v>74</v>
      </c>
      <c r="G325" s="42" t="s">
        <v>75</v>
      </c>
      <c r="H325" s="42" t="s">
        <v>4716</v>
      </c>
      <c r="I325" s="49" t="s">
        <v>4717</v>
      </c>
      <c r="J325" s="49" t="s">
        <v>648</v>
      </c>
      <c r="K325" s="50" t="s">
        <v>71</v>
      </c>
      <c r="L325" s="51">
        <v>31</v>
      </c>
      <c r="M325" s="51">
        <v>7</v>
      </c>
      <c r="N325" s="51">
        <v>2018</v>
      </c>
      <c r="O325" s="43">
        <f t="shared" si="9"/>
        <v>43312</v>
      </c>
      <c r="P325" s="49" t="s">
        <v>649</v>
      </c>
      <c r="Q325" s="49" t="s">
        <v>159</v>
      </c>
      <c r="R325" s="42">
        <f>VLOOKUP(P325,Registration!O:P,2,FALSE)</f>
        <v>17</v>
      </c>
    </row>
    <row r="326" spans="1:18" ht="23.1" customHeight="1">
      <c r="A326" s="42" t="s">
        <v>68</v>
      </c>
      <c r="B326" s="42" t="s">
        <v>26</v>
      </c>
      <c r="C326" s="42" t="s">
        <v>27</v>
      </c>
      <c r="D326" s="48" t="s">
        <v>28</v>
      </c>
      <c r="E326" s="42" t="s">
        <v>206</v>
      </c>
      <c r="F326" s="42" t="s">
        <v>74</v>
      </c>
      <c r="G326" s="42" t="s">
        <v>75</v>
      </c>
      <c r="H326" s="42" t="s">
        <v>4716</v>
      </c>
      <c r="I326" s="49" t="s">
        <v>4717</v>
      </c>
      <c r="J326" s="49" t="s">
        <v>650</v>
      </c>
      <c r="K326" s="50" t="s">
        <v>71</v>
      </c>
      <c r="L326" s="51">
        <v>31</v>
      </c>
      <c r="M326" s="51">
        <v>7</v>
      </c>
      <c r="N326" s="51">
        <v>2018</v>
      </c>
      <c r="O326" s="43">
        <f t="shared" si="9"/>
        <v>43312</v>
      </c>
      <c r="P326" s="49" t="s">
        <v>651</v>
      </c>
      <c r="Q326" s="49" t="s">
        <v>159</v>
      </c>
      <c r="R326" s="42">
        <f>VLOOKUP(P326,Registration!O:P,2,FALSE)</f>
        <v>15</v>
      </c>
    </row>
    <row r="327" spans="1:18" ht="23.1" customHeight="1">
      <c r="A327" s="42" t="s">
        <v>68</v>
      </c>
      <c r="B327" s="42" t="s">
        <v>26</v>
      </c>
      <c r="C327" s="42" t="s">
        <v>27</v>
      </c>
      <c r="D327" s="48" t="s">
        <v>28</v>
      </c>
      <c r="E327" s="42" t="s">
        <v>206</v>
      </c>
      <c r="F327" s="42" t="s">
        <v>74</v>
      </c>
      <c r="G327" s="42" t="s">
        <v>75</v>
      </c>
      <c r="H327" s="42" t="s">
        <v>4716</v>
      </c>
      <c r="I327" s="49" t="s">
        <v>4717</v>
      </c>
      <c r="J327" s="49" t="s">
        <v>652</v>
      </c>
      <c r="K327" s="50" t="s">
        <v>71</v>
      </c>
      <c r="L327" s="51">
        <v>31</v>
      </c>
      <c r="M327" s="51">
        <v>7</v>
      </c>
      <c r="N327" s="51">
        <v>2018</v>
      </c>
      <c r="O327" s="43">
        <f t="shared" si="9"/>
        <v>43312</v>
      </c>
      <c r="P327" s="49" t="s">
        <v>653</v>
      </c>
      <c r="Q327" s="49" t="s">
        <v>159</v>
      </c>
      <c r="R327" s="42">
        <f>VLOOKUP(P327,Registration!O:P,2,FALSE)</f>
        <v>16</v>
      </c>
    </row>
    <row r="328" spans="1:18" ht="23.1" customHeight="1">
      <c r="A328" s="42" t="s">
        <v>68</v>
      </c>
      <c r="B328" s="42" t="s">
        <v>26</v>
      </c>
      <c r="C328" s="42" t="s">
        <v>27</v>
      </c>
      <c r="D328" s="48" t="s">
        <v>28</v>
      </c>
      <c r="E328" s="42" t="s">
        <v>206</v>
      </c>
      <c r="F328" s="42" t="s">
        <v>74</v>
      </c>
      <c r="G328" s="42" t="s">
        <v>75</v>
      </c>
      <c r="H328" s="42" t="s">
        <v>4716</v>
      </c>
      <c r="I328" s="49" t="s">
        <v>4717</v>
      </c>
      <c r="J328" s="49" t="s">
        <v>654</v>
      </c>
      <c r="K328" s="50" t="s">
        <v>71</v>
      </c>
      <c r="L328" s="51">
        <v>31</v>
      </c>
      <c r="M328" s="51">
        <v>7</v>
      </c>
      <c r="N328" s="51">
        <v>2018</v>
      </c>
      <c r="O328" s="43">
        <f t="shared" si="9"/>
        <v>43312</v>
      </c>
      <c r="P328" s="49" t="s">
        <v>655</v>
      </c>
      <c r="Q328" s="49" t="s">
        <v>159</v>
      </c>
      <c r="R328" s="42">
        <f>VLOOKUP(P328,Registration!O:P,2,FALSE)</f>
        <v>16</v>
      </c>
    </row>
    <row r="329" spans="1:18" ht="23.1" customHeight="1">
      <c r="A329" s="42" t="s">
        <v>68</v>
      </c>
      <c r="B329" s="42" t="s">
        <v>26</v>
      </c>
      <c r="C329" s="42" t="s">
        <v>27</v>
      </c>
      <c r="D329" s="48" t="s">
        <v>28</v>
      </c>
      <c r="E329" s="42" t="s">
        <v>206</v>
      </c>
      <c r="F329" s="42" t="s">
        <v>74</v>
      </c>
      <c r="G329" s="42" t="s">
        <v>75</v>
      </c>
      <c r="H329" s="42" t="s">
        <v>4716</v>
      </c>
      <c r="I329" s="49" t="s">
        <v>4717</v>
      </c>
      <c r="J329" s="49" t="s">
        <v>656</v>
      </c>
      <c r="K329" s="50" t="s">
        <v>71</v>
      </c>
      <c r="L329" s="51">
        <v>31</v>
      </c>
      <c r="M329" s="51">
        <v>7</v>
      </c>
      <c r="N329" s="51">
        <v>2018</v>
      </c>
      <c r="O329" s="43">
        <f t="shared" si="9"/>
        <v>43312</v>
      </c>
      <c r="P329" s="49" t="s">
        <v>657</v>
      </c>
      <c r="Q329" s="49" t="s">
        <v>159</v>
      </c>
      <c r="R329" s="42">
        <f>VLOOKUP(P329,Registration!O:P,2,FALSE)</f>
        <v>19</v>
      </c>
    </row>
    <row r="330" spans="1:18" ht="23.1" customHeight="1">
      <c r="A330" s="42" t="s">
        <v>68</v>
      </c>
      <c r="B330" s="42" t="s">
        <v>26</v>
      </c>
      <c r="C330" s="42" t="s">
        <v>27</v>
      </c>
      <c r="D330" s="48" t="s">
        <v>28</v>
      </c>
      <c r="E330" s="42" t="s">
        <v>206</v>
      </c>
      <c r="F330" s="42" t="s">
        <v>74</v>
      </c>
      <c r="G330" s="42" t="s">
        <v>75</v>
      </c>
      <c r="H330" s="42" t="s">
        <v>4716</v>
      </c>
      <c r="I330" s="49" t="s">
        <v>4717</v>
      </c>
      <c r="J330" s="49" t="s">
        <v>658</v>
      </c>
      <c r="K330" s="50" t="s">
        <v>71</v>
      </c>
      <c r="L330" s="51">
        <v>31</v>
      </c>
      <c r="M330" s="51">
        <v>7</v>
      </c>
      <c r="N330" s="51">
        <v>2018</v>
      </c>
      <c r="O330" s="43">
        <f t="shared" si="9"/>
        <v>43312</v>
      </c>
      <c r="P330" s="49" t="s">
        <v>659</v>
      </c>
      <c r="Q330" s="49" t="s">
        <v>159</v>
      </c>
      <c r="R330" s="42">
        <f>VLOOKUP(P330,Registration!O:P,2,FALSE)</f>
        <v>16</v>
      </c>
    </row>
    <row r="331" spans="1:18" ht="23.1" customHeight="1">
      <c r="A331" s="42" t="s">
        <v>68</v>
      </c>
      <c r="B331" s="42" t="s">
        <v>26</v>
      </c>
      <c r="C331" s="42" t="s">
        <v>27</v>
      </c>
      <c r="D331" s="48" t="s">
        <v>28</v>
      </c>
      <c r="E331" s="42" t="s">
        <v>206</v>
      </c>
      <c r="F331" s="42" t="s">
        <v>74</v>
      </c>
      <c r="G331" s="42" t="s">
        <v>75</v>
      </c>
      <c r="H331" s="42" t="s">
        <v>4716</v>
      </c>
      <c r="I331" s="49" t="s">
        <v>4717</v>
      </c>
      <c r="J331" s="49" t="s">
        <v>660</v>
      </c>
      <c r="K331" s="50" t="s">
        <v>71</v>
      </c>
      <c r="L331" s="51">
        <v>31</v>
      </c>
      <c r="M331" s="51">
        <v>7</v>
      </c>
      <c r="N331" s="51">
        <v>2018</v>
      </c>
      <c r="O331" s="43">
        <f t="shared" si="9"/>
        <v>43312</v>
      </c>
      <c r="P331" s="49" t="s">
        <v>661</v>
      </c>
      <c r="Q331" s="49" t="s">
        <v>159</v>
      </c>
      <c r="R331" s="42">
        <f>VLOOKUP(P331,Registration!O:P,2,FALSE)</f>
        <v>15</v>
      </c>
    </row>
    <row r="332" spans="1:18" ht="23.1" customHeight="1">
      <c r="A332" s="42" t="s">
        <v>68</v>
      </c>
      <c r="B332" s="42" t="s">
        <v>26</v>
      </c>
      <c r="C332" s="42" t="s">
        <v>27</v>
      </c>
      <c r="D332" s="48" t="s">
        <v>28</v>
      </c>
      <c r="E332" s="42" t="s">
        <v>206</v>
      </c>
      <c r="F332" s="42" t="s">
        <v>74</v>
      </c>
      <c r="G332" s="42" t="s">
        <v>75</v>
      </c>
      <c r="H332" s="42" t="s">
        <v>4716</v>
      </c>
      <c r="I332" s="49" t="s">
        <v>4717</v>
      </c>
      <c r="J332" s="49" t="s">
        <v>662</v>
      </c>
      <c r="K332" s="50" t="s">
        <v>71</v>
      </c>
      <c r="L332" s="51">
        <v>31</v>
      </c>
      <c r="M332" s="51">
        <v>7</v>
      </c>
      <c r="N332" s="51">
        <v>2018</v>
      </c>
      <c r="O332" s="43">
        <f t="shared" si="9"/>
        <v>43312</v>
      </c>
      <c r="P332" s="49" t="s">
        <v>663</v>
      </c>
      <c r="Q332" s="49" t="s">
        <v>159</v>
      </c>
      <c r="R332" s="42">
        <f>VLOOKUP(P332,Registration!O:P,2,FALSE)</f>
        <v>16</v>
      </c>
    </row>
    <row r="333" spans="1:18" ht="23.1" customHeight="1">
      <c r="A333" s="42" t="s">
        <v>68</v>
      </c>
      <c r="B333" s="42" t="s">
        <v>26</v>
      </c>
      <c r="C333" s="42" t="s">
        <v>27</v>
      </c>
      <c r="D333" s="48" t="s">
        <v>28</v>
      </c>
      <c r="E333" s="42" t="s">
        <v>206</v>
      </c>
      <c r="F333" s="42" t="s">
        <v>74</v>
      </c>
      <c r="G333" s="42" t="s">
        <v>75</v>
      </c>
      <c r="H333" s="42" t="s">
        <v>4716</v>
      </c>
      <c r="I333" s="49" t="s">
        <v>4717</v>
      </c>
      <c r="J333" s="49" t="s">
        <v>664</v>
      </c>
      <c r="K333" s="50" t="s">
        <v>71</v>
      </c>
      <c r="L333" s="51">
        <v>31</v>
      </c>
      <c r="M333" s="51">
        <v>7</v>
      </c>
      <c r="N333" s="51">
        <v>2018</v>
      </c>
      <c r="O333" s="43">
        <f t="shared" si="9"/>
        <v>43312</v>
      </c>
      <c r="P333" s="49" t="s">
        <v>665</v>
      </c>
      <c r="Q333" s="49" t="s">
        <v>159</v>
      </c>
      <c r="R333" s="42">
        <f>VLOOKUP(P333,Registration!O:P,2,FALSE)</f>
        <v>17</v>
      </c>
    </row>
    <row r="334" spans="1:18" ht="23.1" customHeight="1">
      <c r="A334" s="42" t="s">
        <v>68</v>
      </c>
      <c r="B334" s="42" t="s">
        <v>26</v>
      </c>
      <c r="C334" s="42" t="s">
        <v>27</v>
      </c>
      <c r="D334" s="48" t="s">
        <v>28</v>
      </c>
      <c r="E334" s="42" t="s">
        <v>61</v>
      </c>
      <c r="F334" s="42" t="s">
        <v>74</v>
      </c>
      <c r="G334" s="42" t="s">
        <v>75</v>
      </c>
      <c r="H334" s="42" t="s">
        <v>4716</v>
      </c>
      <c r="I334" s="49" t="s">
        <v>4717</v>
      </c>
      <c r="J334" s="49" t="s">
        <v>614</v>
      </c>
      <c r="K334" s="50" t="s">
        <v>71</v>
      </c>
      <c r="L334" s="51">
        <v>31</v>
      </c>
      <c r="M334" s="51">
        <v>7</v>
      </c>
      <c r="N334" s="51">
        <v>2018</v>
      </c>
      <c r="O334" s="43">
        <f t="shared" si="9"/>
        <v>43312</v>
      </c>
      <c r="P334" s="49" t="s">
        <v>615</v>
      </c>
      <c r="Q334" s="49" t="s">
        <v>159</v>
      </c>
      <c r="R334" s="42">
        <f>VLOOKUP(P334,Registration!O:P,2,FALSE)</f>
        <v>17</v>
      </c>
    </row>
    <row r="335" spans="1:18" ht="23.1" customHeight="1">
      <c r="A335" s="42" t="s">
        <v>68</v>
      </c>
      <c r="B335" s="42" t="s">
        <v>26</v>
      </c>
      <c r="C335" s="42" t="s">
        <v>27</v>
      </c>
      <c r="D335" s="48" t="s">
        <v>28</v>
      </c>
      <c r="E335" s="42" t="s">
        <v>61</v>
      </c>
      <c r="F335" s="42" t="s">
        <v>74</v>
      </c>
      <c r="G335" s="42" t="s">
        <v>75</v>
      </c>
      <c r="H335" s="42" t="s">
        <v>4716</v>
      </c>
      <c r="I335" s="49" t="s">
        <v>4717</v>
      </c>
      <c r="J335" s="49" t="s">
        <v>616</v>
      </c>
      <c r="K335" s="50" t="s">
        <v>71</v>
      </c>
      <c r="L335" s="51">
        <v>31</v>
      </c>
      <c r="M335" s="51">
        <v>7</v>
      </c>
      <c r="N335" s="51">
        <v>2018</v>
      </c>
      <c r="O335" s="43">
        <f t="shared" si="9"/>
        <v>43312</v>
      </c>
      <c r="P335" s="49" t="s">
        <v>617</v>
      </c>
      <c r="Q335" s="49" t="s">
        <v>159</v>
      </c>
      <c r="R335" s="42">
        <f>VLOOKUP(P335,Registration!O:P,2,FALSE)</f>
        <v>16</v>
      </c>
    </row>
    <row r="336" spans="1:18" ht="23.1" customHeight="1">
      <c r="A336" s="42" t="s">
        <v>81</v>
      </c>
      <c r="B336" s="42" t="s">
        <v>26</v>
      </c>
      <c r="C336" s="42" t="s">
        <v>27</v>
      </c>
      <c r="D336" s="48" t="s">
        <v>28</v>
      </c>
      <c r="E336" s="42" t="s">
        <v>61</v>
      </c>
      <c r="F336" s="42" t="s">
        <v>29</v>
      </c>
      <c r="G336" s="42" t="s">
        <v>31</v>
      </c>
      <c r="H336" s="42" t="s">
        <v>933</v>
      </c>
      <c r="I336" s="49" t="s">
        <v>934</v>
      </c>
      <c r="J336" s="49" t="s">
        <v>1065</v>
      </c>
      <c r="K336" s="50">
        <v>43313</v>
      </c>
      <c r="L336" s="51">
        <v>1</v>
      </c>
      <c r="M336" s="51">
        <v>8</v>
      </c>
      <c r="N336" s="51">
        <v>2018</v>
      </c>
      <c r="O336" s="43">
        <f t="shared" si="9"/>
        <v>43313</v>
      </c>
      <c r="P336" s="49" t="s">
        <v>668</v>
      </c>
      <c r="Q336" s="49" t="s">
        <v>131</v>
      </c>
      <c r="R336" s="42">
        <f>VLOOKUP(P336,Registration!O:P,2,FALSE)</f>
        <v>17</v>
      </c>
    </row>
    <row r="337" spans="1:18" ht="23.1" customHeight="1">
      <c r="A337" s="42" t="s">
        <v>81</v>
      </c>
      <c r="B337" s="42" t="s">
        <v>26</v>
      </c>
      <c r="C337" s="42" t="s">
        <v>27</v>
      </c>
      <c r="D337" s="48" t="s">
        <v>28</v>
      </c>
      <c r="E337" s="42" t="s">
        <v>61</v>
      </c>
      <c r="F337" s="42" t="s">
        <v>29</v>
      </c>
      <c r="G337" s="42" t="s">
        <v>31</v>
      </c>
      <c r="H337" s="42" t="s">
        <v>933</v>
      </c>
      <c r="I337" s="49" t="s">
        <v>934</v>
      </c>
      <c r="J337" s="49" t="s">
        <v>1066</v>
      </c>
      <c r="K337" s="50">
        <v>43313</v>
      </c>
      <c r="L337" s="51">
        <v>1</v>
      </c>
      <c r="M337" s="51">
        <v>8</v>
      </c>
      <c r="N337" s="51">
        <v>2018</v>
      </c>
      <c r="O337" s="43">
        <f t="shared" si="9"/>
        <v>43313</v>
      </c>
      <c r="P337" s="49" t="s">
        <v>670</v>
      </c>
      <c r="Q337" s="49" t="s">
        <v>131</v>
      </c>
      <c r="R337" s="42">
        <f>VLOOKUP(P337,Registration!O:P,2,FALSE)</f>
        <v>16</v>
      </c>
    </row>
    <row r="338" spans="1:18" ht="23.1" customHeight="1">
      <c r="A338" s="42" t="s">
        <v>81</v>
      </c>
      <c r="B338" s="42" t="s">
        <v>26</v>
      </c>
      <c r="C338" s="42" t="s">
        <v>27</v>
      </c>
      <c r="D338" s="48" t="s">
        <v>28</v>
      </c>
      <c r="E338" s="42" t="s">
        <v>61</v>
      </c>
      <c r="F338" s="42" t="s">
        <v>29</v>
      </c>
      <c r="G338" s="42" t="s">
        <v>31</v>
      </c>
      <c r="H338" s="42" t="s">
        <v>933</v>
      </c>
      <c r="I338" s="49" t="s">
        <v>934</v>
      </c>
      <c r="J338" s="49" t="s">
        <v>1067</v>
      </c>
      <c r="K338" s="50">
        <v>43313</v>
      </c>
      <c r="L338" s="51">
        <v>1</v>
      </c>
      <c r="M338" s="51">
        <v>8</v>
      </c>
      <c r="N338" s="51">
        <v>2018</v>
      </c>
      <c r="O338" s="43">
        <f t="shared" si="9"/>
        <v>43313</v>
      </c>
      <c r="P338" s="49" t="s">
        <v>672</v>
      </c>
      <c r="Q338" s="49" t="s">
        <v>131</v>
      </c>
      <c r="R338" s="42">
        <f>VLOOKUP(P338,Registration!O:P,2,FALSE)</f>
        <v>15</v>
      </c>
    </row>
    <row r="339" spans="1:18" ht="23.1" customHeight="1">
      <c r="A339" s="42" t="s">
        <v>81</v>
      </c>
      <c r="B339" s="42" t="s">
        <v>26</v>
      </c>
      <c r="C339" s="42" t="s">
        <v>27</v>
      </c>
      <c r="D339" s="48" t="s">
        <v>28</v>
      </c>
      <c r="E339" s="42" t="s">
        <v>61</v>
      </c>
      <c r="F339" s="42" t="s">
        <v>29</v>
      </c>
      <c r="G339" s="42" t="s">
        <v>31</v>
      </c>
      <c r="H339" s="42" t="s">
        <v>933</v>
      </c>
      <c r="I339" s="49" t="s">
        <v>934</v>
      </c>
      <c r="J339" s="49" t="s">
        <v>673</v>
      </c>
      <c r="K339" s="50">
        <v>43314</v>
      </c>
      <c r="L339" s="51">
        <v>2</v>
      </c>
      <c r="M339" s="51">
        <v>8</v>
      </c>
      <c r="N339" s="51">
        <v>2018</v>
      </c>
      <c r="O339" s="43">
        <f t="shared" si="9"/>
        <v>43314</v>
      </c>
      <c r="P339" s="49" t="s">
        <v>674</v>
      </c>
      <c r="Q339" s="49" t="s">
        <v>131</v>
      </c>
      <c r="R339" s="42">
        <f>VLOOKUP(P339,Registration!O:P,2,FALSE)</f>
        <v>18</v>
      </c>
    </row>
    <row r="340" spans="1:18" ht="23.1" customHeight="1">
      <c r="A340" s="42" t="s">
        <v>81</v>
      </c>
      <c r="B340" s="42" t="s">
        <v>26</v>
      </c>
      <c r="C340" s="42" t="s">
        <v>27</v>
      </c>
      <c r="D340" s="48" t="s">
        <v>28</v>
      </c>
      <c r="E340" s="42" t="s">
        <v>61</v>
      </c>
      <c r="F340" s="42" t="s">
        <v>29</v>
      </c>
      <c r="G340" s="42" t="s">
        <v>31</v>
      </c>
      <c r="H340" s="42" t="s">
        <v>933</v>
      </c>
      <c r="I340" s="49" t="s">
        <v>934</v>
      </c>
      <c r="J340" s="49" t="s">
        <v>1068</v>
      </c>
      <c r="K340" s="50">
        <v>43314</v>
      </c>
      <c r="L340" s="51">
        <v>2</v>
      </c>
      <c r="M340" s="51">
        <v>8</v>
      </c>
      <c r="N340" s="51">
        <v>2018</v>
      </c>
      <c r="O340" s="43">
        <f>DATE(N340,M340,L340)</f>
        <v>43314</v>
      </c>
      <c r="P340" s="49" t="s">
        <v>497</v>
      </c>
      <c r="Q340" s="49" t="s">
        <v>131</v>
      </c>
      <c r="R340" s="42">
        <f>VLOOKUP(P340,Registration!O:P,2,FALSE)</f>
        <v>15</v>
      </c>
    </row>
    <row r="341" spans="1:18" ht="23.1" customHeight="1">
      <c r="A341" s="42" t="s">
        <v>81</v>
      </c>
      <c r="B341" s="42" t="s">
        <v>26</v>
      </c>
      <c r="C341" s="42" t="s">
        <v>27</v>
      </c>
      <c r="D341" s="48" t="s">
        <v>28</v>
      </c>
      <c r="E341" s="42" t="s">
        <v>61</v>
      </c>
      <c r="F341" s="42" t="s">
        <v>29</v>
      </c>
      <c r="G341" s="42" t="s">
        <v>31</v>
      </c>
      <c r="H341" s="42" t="s">
        <v>933</v>
      </c>
      <c r="I341" s="49" t="s">
        <v>934</v>
      </c>
      <c r="J341" s="49" t="s">
        <v>675</v>
      </c>
      <c r="K341" s="50">
        <v>43315</v>
      </c>
      <c r="L341" s="51">
        <v>3</v>
      </c>
      <c r="M341" s="51">
        <v>8</v>
      </c>
      <c r="N341" s="51">
        <v>2018</v>
      </c>
      <c r="O341" s="43">
        <f>DATE(N341,M341,L341)</f>
        <v>43315</v>
      </c>
      <c r="P341" s="49" t="s">
        <v>676</v>
      </c>
      <c r="Q341" s="49" t="s">
        <v>131</v>
      </c>
      <c r="R341" s="42">
        <f>VLOOKUP(P341,Registration!O:P,2,FALSE)</f>
        <v>18</v>
      </c>
    </row>
    <row r="342" spans="1:18" ht="23.1" customHeight="1">
      <c r="A342" s="42" t="s">
        <v>81</v>
      </c>
      <c r="B342" s="42" t="s">
        <v>26</v>
      </c>
      <c r="C342" s="42" t="s">
        <v>27</v>
      </c>
      <c r="D342" s="48" t="s">
        <v>28</v>
      </c>
      <c r="E342" s="42" t="s">
        <v>61</v>
      </c>
      <c r="F342" s="42" t="s">
        <v>29</v>
      </c>
      <c r="G342" s="42" t="s">
        <v>31</v>
      </c>
      <c r="H342" s="42" t="s">
        <v>933</v>
      </c>
      <c r="I342" s="49" t="s">
        <v>934</v>
      </c>
      <c r="J342" s="49" t="s">
        <v>679</v>
      </c>
      <c r="K342" s="50">
        <v>43315</v>
      </c>
      <c r="L342" s="51">
        <v>3</v>
      </c>
      <c r="M342" s="51">
        <v>8</v>
      </c>
      <c r="N342" s="51">
        <v>2018</v>
      </c>
      <c r="O342" s="43">
        <f t="shared" si="9"/>
        <v>43315</v>
      </c>
      <c r="P342" s="49" t="s">
        <v>680</v>
      </c>
      <c r="Q342" s="49" t="s">
        <v>131</v>
      </c>
      <c r="R342" s="42">
        <f>VLOOKUP(P342,Registration!O:P,2,FALSE)</f>
        <v>15</v>
      </c>
    </row>
    <row r="343" spans="1:18" ht="23.1" customHeight="1">
      <c r="A343" s="42" t="s">
        <v>81</v>
      </c>
      <c r="B343" s="42" t="s">
        <v>26</v>
      </c>
      <c r="C343" s="42" t="s">
        <v>27</v>
      </c>
      <c r="D343" s="48" t="s">
        <v>28</v>
      </c>
      <c r="E343" s="42" t="s">
        <v>61</v>
      </c>
      <c r="F343" s="42" t="s">
        <v>29</v>
      </c>
      <c r="G343" s="42" t="s">
        <v>31</v>
      </c>
      <c r="H343" s="42" t="s">
        <v>933</v>
      </c>
      <c r="I343" s="49" t="s">
        <v>934</v>
      </c>
      <c r="J343" s="49" t="s">
        <v>677</v>
      </c>
      <c r="K343" s="50">
        <v>43315</v>
      </c>
      <c r="L343" s="51">
        <v>3</v>
      </c>
      <c r="M343" s="51">
        <v>8</v>
      </c>
      <c r="N343" s="51">
        <v>2018</v>
      </c>
      <c r="O343" s="43">
        <f t="shared" si="9"/>
        <v>43315</v>
      </c>
      <c r="P343" s="49" t="s">
        <v>678</v>
      </c>
      <c r="Q343" s="49" t="s">
        <v>131</v>
      </c>
      <c r="R343" s="42">
        <f>VLOOKUP(P343,Registration!O:P,2,FALSE)</f>
        <v>18</v>
      </c>
    </row>
    <row r="344" spans="1:18" ht="23.1" customHeight="1">
      <c r="A344" s="42" t="s">
        <v>81</v>
      </c>
      <c r="B344" s="42" t="s">
        <v>26</v>
      </c>
      <c r="C344" s="42" t="s">
        <v>27</v>
      </c>
      <c r="D344" s="48" t="s">
        <v>28</v>
      </c>
      <c r="E344" s="42" t="s">
        <v>61</v>
      </c>
      <c r="F344" s="42" t="s">
        <v>29</v>
      </c>
      <c r="G344" s="42" t="s">
        <v>31</v>
      </c>
      <c r="H344" s="42" t="s">
        <v>933</v>
      </c>
      <c r="I344" s="49" t="s">
        <v>934</v>
      </c>
      <c r="J344" s="49" t="s">
        <v>448</v>
      </c>
      <c r="K344" s="50">
        <v>43315</v>
      </c>
      <c r="L344" s="51">
        <v>3</v>
      </c>
      <c r="M344" s="51">
        <v>8</v>
      </c>
      <c r="N344" s="51">
        <v>2018</v>
      </c>
      <c r="O344" s="43">
        <f t="shared" si="9"/>
        <v>43315</v>
      </c>
      <c r="P344" s="49" t="s">
        <v>449</v>
      </c>
      <c r="Q344" s="49" t="s">
        <v>131</v>
      </c>
      <c r="R344" s="42">
        <f>VLOOKUP(P344,Registration!O:P,2,FALSE)</f>
        <v>15</v>
      </c>
    </row>
    <row r="345" spans="1:18" ht="23.1" customHeight="1">
      <c r="A345" s="42" t="s">
        <v>81</v>
      </c>
      <c r="B345" s="42" t="s">
        <v>26</v>
      </c>
      <c r="C345" s="42" t="s">
        <v>27</v>
      </c>
      <c r="D345" s="48" t="s">
        <v>28</v>
      </c>
      <c r="E345" s="42" t="s">
        <v>61</v>
      </c>
      <c r="F345" s="42" t="s">
        <v>29</v>
      </c>
      <c r="G345" s="42" t="s">
        <v>31</v>
      </c>
      <c r="H345" s="42" t="s">
        <v>933</v>
      </c>
      <c r="I345" s="49" t="s">
        <v>935</v>
      </c>
      <c r="J345" s="49" t="s">
        <v>1067</v>
      </c>
      <c r="K345" s="50">
        <v>43316</v>
      </c>
      <c r="L345" s="51">
        <v>4</v>
      </c>
      <c r="M345" s="51">
        <v>8</v>
      </c>
      <c r="N345" s="51">
        <v>2018</v>
      </c>
      <c r="O345" s="43">
        <f t="shared" si="9"/>
        <v>43316</v>
      </c>
      <c r="P345" s="49" t="s">
        <v>672</v>
      </c>
      <c r="Q345" s="49" t="s">
        <v>159</v>
      </c>
      <c r="R345" s="42">
        <f>VLOOKUP(P345,Registration!O:P,2,FALSE)</f>
        <v>15</v>
      </c>
    </row>
    <row r="346" spans="1:18" ht="23.1" customHeight="1">
      <c r="A346" s="42" t="s">
        <v>81</v>
      </c>
      <c r="B346" s="42" t="s">
        <v>26</v>
      </c>
      <c r="C346" s="42" t="s">
        <v>27</v>
      </c>
      <c r="D346" s="48" t="s">
        <v>28</v>
      </c>
      <c r="E346" s="42" t="s">
        <v>61</v>
      </c>
      <c r="F346" s="42" t="s">
        <v>29</v>
      </c>
      <c r="G346" s="42" t="s">
        <v>31</v>
      </c>
      <c r="H346" s="42" t="s">
        <v>933</v>
      </c>
      <c r="I346" s="49" t="s">
        <v>935</v>
      </c>
      <c r="J346" s="49" t="s">
        <v>1066</v>
      </c>
      <c r="K346" s="50">
        <v>43316</v>
      </c>
      <c r="L346" s="51">
        <v>4</v>
      </c>
      <c r="M346" s="51">
        <v>8</v>
      </c>
      <c r="N346" s="51">
        <v>2018</v>
      </c>
      <c r="O346" s="43">
        <f t="shared" si="9"/>
        <v>43316</v>
      </c>
      <c r="P346" s="49" t="s">
        <v>670</v>
      </c>
      <c r="Q346" s="49" t="s">
        <v>159</v>
      </c>
      <c r="R346" s="42">
        <f>VLOOKUP(P346,Registration!O:P,2,FALSE)</f>
        <v>16</v>
      </c>
    </row>
    <row r="347" spans="1:18" ht="23.1" customHeight="1">
      <c r="A347" s="42" t="s">
        <v>81</v>
      </c>
      <c r="B347" s="42" t="s">
        <v>26</v>
      </c>
      <c r="C347" s="42" t="s">
        <v>27</v>
      </c>
      <c r="D347" s="48" t="s">
        <v>28</v>
      </c>
      <c r="E347" s="42" t="s">
        <v>61</v>
      </c>
      <c r="F347" s="42" t="s">
        <v>29</v>
      </c>
      <c r="G347" s="42" t="s">
        <v>31</v>
      </c>
      <c r="H347" s="42" t="s">
        <v>933</v>
      </c>
      <c r="I347" s="49" t="s">
        <v>935</v>
      </c>
      <c r="J347" s="49" t="s">
        <v>1063</v>
      </c>
      <c r="K347" s="50">
        <v>43316</v>
      </c>
      <c r="L347" s="51">
        <v>4</v>
      </c>
      <c r="M347" s="51">
        <v>8</v>
      </c>
      <c r="N347" s="51">
        <v>2018</v>
      </c>
      <c r="O347" s="43">
        <f t="shared" si="9"/>
        <v>43316</v>
      </c>
      <c r="P347" s="49" t="s">
        <v>580</v>
      </c>
      <c r="Q347" s="49" t="s">
        <v>159</v>
      </c>
      <c r="R347" s="42">
        <f>VLOOKUP(P347,Registration!O:P,2,FALSE)</f>
        <v>15</v>
      </c>
    </row>
    <row r="348" spans="1:18" ht="23.1" customHeight="1">
      <c r="A348" s="42" t="s">
        <v>81</v>
      </c>
      <c r="B348" s="42" t="s">
        <v>26</v>
      </c>
      <c r="C348" s="42" t="s">
        <v>27</v>
      </c>
      <c r="D348" s="48" t="s">
        <v>28</v>
      </c>
      <c r="E348" s="42" t="s">
        <v>61</v>
      </c>
      <c r="F348" s="42" t="s">
        <v>29</v>
      </c>
      <c r="G348" s="42" t="s">
        <v>31</v>
      </c>
      <c r="H348" s="42" t="s">
        <v>933</v>
      </c>
      <c r="I348" s="49" t="s">
        <v>935</v>
      </c>
      <c r="J348" s="49" t="s">
        <v>537</v>
      </c>
      <c r="K348" s="50">
        <v>43316</v>
      </c>
      <c r="L348" s="51">
        <v>4</v>
      </c>
      <c r="M348" s="51">
        <v>8</v>
      </c>
      <c r="N348" s="51">
        <v>2018</v>
      </c>
      <c r="O348" s="43">
        <f t="shared" si="9"/>
        <v>43316</v>
      </c>
      <c r="P348" s="49" t="s">
        <v>538</v>
      </c>
      <c r="Q348" s="49" t="s">
        <v>159</v>
      </c>
      <c r="R348" s="42">
        <f>VLOOKUP(P348,Registration!O:P,2,FALSE)</f>
        <v>15</v>
      </c>
    </row>
    <row r="349" spans="1:18" ht="23.1" customHeight="1">
      <c r="A349" s="42" t="s">
        <v>81</v>
      </c>
      <c r="B349" s="42" t="s">
        <v>26</v>
      </c>
      <c r="C349" s="42" t="s">
        <v>27</v>
      </c>
      <c r="D349" s="48" t="s">
        <v>28</v>
      </c>
      <c r="E349" s="42" t="s">
        <v>61</v>
      </c>
      <c r="F349" s="42" t="s">
        <v>29</v>
      </c>
      <c r="G349" s="42" t="s">
        <v>31</v>
      </c>
      <c r="H349" s="42" t="s">
        <v>933</v>
      </c>
      <c r="I349" s="49" t="s">
        <v>935</v>
      </c>
      <c r="J349" s="49" t="s">
        <v>1069</v>
      </c>
      <c r="K349" s="50">
        <v>43316</v>
      </c>
      <c r="L349" s="51">
        <v>4</v>
      </c>
      <c r="M349" s="51">
        <v>8</v>
      </c>
      <c r="N349" s="51">
        <v>2018</v>
      </c>
      <c r="O349" s="43">
        <f t="shared" si="9"/>
        <v>43316</v>
      </c>
      <c r="P349" s="49" t="s">
        <v>682</v>
      </c>
      <c r="Q349" s="49" t="s">
        <v>159</v>
      </c>
      <c r="R349" s="42">
        <f>VLOOKUP(P349,Registration!O:P,2,FALSE)</f>
        <v>15</v>
      </c>
    </row>
    <row r="350" spans="1:18" ht="23.1" customHeight="1">
      <c r="A350" s="42" t="s">
        <v>81</v>
      </c>
      <c r="B350" s="42" t="s">
        <v>26</v>
      </c>
      <c r="C350" s="42" t="s">
        <v>27</v>
      </c>
      <c r="D350" s="48" t="s">
        <v>28</v>
      </c>
      <c r="E350" s="42" t="s">
        <v>61</v>
      </c>
      <c r="F350" s="42" t="s">
        <v>29</v>
      </c>
      <c r="G350" s="42" t="s">
        <v>31</v>
      </c>
      <c r="H350" s="42" t="s">
        <v>933</v>
      </c>
      <c r="I350" s="49" t="s">
        <v>935</v>
      </c>
      <c r="J350" s="49" t="s">
        <v>1070</v>
      </c>
      <c r="K350" s="50">
        <v>43316</v>
      </c>
      <c r="L350" s="51">
        <v>4</v>
      </c>
      <c r="M350" s="51">
        <v>8</v>
      </c>
      <c r="N350" s="51">
        <v>2018</v>
      </c>
      <c r="O350" s="43">
        <f t="shared" si="9"/>
        <v>43316</v>
      </c>
      <c r="P350" s="49" t="s">
        <v>547</v>
      </c>
      <c r="Q350" s="49" t="s">
        <v>159</v>
      </c>
      <c r="R350" s="42">
        <f>VLOOKUP(P350,Registration!O:P,2,FALSE)</f>
        <v>15</v>
      </c>
    </row>
    <row r="351" spans="1:18" ht="23.1" customHeight="1">
      <c r="A351" s="42" t="s">
        <v>81</v>
      </c>
      <c r="B351" s="42" t="s">
        <v>26</v>
      </c>
      <c r="C351" s="42" t="s">
        <v>27</v>
      </c>
      <c r="D351" s="48" t="s">
        <v>28</v>
      </c>
      <c r="E351" s="42" t="s">
        <v>61</v>
      </c>
      <c r="F351" s="42" t="s">
        <v>29</v>
      </c>
      <c r="G351" s="42" t="s">
        <v>31</v>
      </c>
      <c r="H351" s="42" t="s">
        <v>933</v>
      </c>
      <c r="I351" s="49" t="s">
        <v>935</v>
      </c>
      <c r="J351" s="49" t="s">
        <v>1051</v>
      </c>
      <c r="K351" s="50">
        <v>43316</v>
      </c>
      <c r="L351" s="51">
        <v>4</v>
      </c>
      <c r="M351" s="51">
        <v>8</v>
      </c>
      <c r="N351" s="51">
        <v>2018</v>
      </c>
      <c r="O351" s="43">
        <f t="shared" si="9"/>
        <v>43316</v>
      </c>
      <c r="P351" s="49" t="s">
        <v>551</v>
      </c>
      <c r="Q351" s="49" t="s">
        <v>159</v>
      </c>
      <c r="R351" s="42">
        <f>VLOOKUP(P351,Registration!O:P,2,FALSE)</f>
        <v>15</v>
      </c>
    </row>
    <row r="352" spans="1:18" ht="23.1" customHeight="1">
      <c r="A352" s="42" t="s">
        <v>81</v>
      </c>
      <c r="B352" s="42" t="s">
        <v>26</v>
      </c>
      <c r="C352" s="42" t="s">
        <v>27</v>
      </c>
      <c r="D352" s="48" t="s">
        <v>28</v>
      </c>
      <c r="E352" s="42" t="s">
        <v>61</v>
      </c>
      <c r="F352" s="42" t="s">
        <v>29</v>
      </c>
      <c r="G352" s="42" t="s">
        <v>31</v>
      </c>
      <c r="H352" s="42" t="s">
        <v>933</v>
      </c>
      <c r="I352" s="49" t="s">
        <v>935</v>
      </c>
      <c r="J352" s="49" t="s">
        <v>1064</v>
      </c>
      <c r="K352" s="50">
        <v>43316</v>
      </c>
      <c r="L352" s="51">
        <v>4</v>
      </c>
      <c r="M352" s="51">
        <v>8</v>
      </c>
      <c r="N352" s="51">
        <v>2018</v>
      </c>
      <c r="O352" s="43">
        <f t="shared" si="9"/>
        <v>43316</v>
      </c>
      <c r="P352" s="49" t="s">
        <v>586</v>
      </c>
      <c r="Q352" s="49" t="s">
        <v>159</v>
      </c>
      <c r="R352" s="42">
        <f>VLOOKUP(P352,Registration!O:P,2,FALSE)</f>
        <v>17</v>
      </c>
    </row>
    <row r="353" spans="1:18" ht="23.1" customHeight="1">
      <c r="A353" s="42" t="s">
        <v>81</v>
      </c>
      <c r="B353" s="42" t="s">
        <v>26</v>
      </c>
      <c r="C353" s="42" t="s">
        <v>27</v>
      </c>
      <c r="D353" s="48" t="s">
        <v>28</v>
      </c>
      <c r="E353" s="42" t="s">
        <v>61</v>
      </c>
      <c r="F353" s="42" t="s">
        <v>29</v>
      </c>
      <c r="G353" s="42" t="s">
        <v>31</v>
      </c>
      <c r="H353" s="42" t="s">
        <v>933</v>
      </c>
      <c r="I353" s="49" t="s">
        <v>935</v>
      </c>
      <c r="J353" s="49" t="s">
        <v>683</v>
      </c>
      <c r="K353" s="50">
        <v>43316</v>
      </c>
      <c r="L353" s="51">
        <v>4</v>
      </c>
      <c r="M353" s="51">
        <v>8</v>
      </c>
      <c r="N353" s="51">
        <v>2018</v>
      </c>
      <c r="O353" s="43">
        <f t="shared" si="9"/>
        <v>43316</v>
      </c>
      <c r="P353" s="49" t="s">
        <v>684</v>
      </c>
      <c r="Q353" s="49" t="s">
        <v>159</v>
      </c>
      <c r="R353" s="42">
        <f>VLOOKUP(P353,Registration!O:P,2,FALSE)</f>
        <v>17</v>
      </c>
    </row>
    <row r="354" spans="1:18" ht="23.1" customHeight="1">
      <c r="A354" s="42" t="s">
        <v>81</v>
      </c>
      <c r="B354" s="42" t="s">
        <v>26</v>
      </c>
      <c r="C354" s="42" t="s">
        <v>27</v>
      </c>
      <c r="D354" s="48" t="s">
        <v>28</v>
      </c>
      <c r="E354" s="42" t="s">
        <v>61</v>
      </c>
      <c r="F354" s="42" t="s">
        <v>29</v>
      </c>
      <c r="G354" s="42" t="s">
        <v>31</v>
      </c>
      <c r="H354" s="42" t="s">
        <v>933</v>
      </c>
      <c r="I354" s="49" t="s">
        <v>935</v>
      </c>
      <c r="J354" s="49" t="s">
        <v>1042</v>
      </c>
      <c r="K354" s="50">
        <v>43316</v>
      </c>
      <c r="L354" s="51">
        <v>4</v>
      </c>
      <c r="M354" s="51">
        <v>8</v>
      </c>
      <c r="N354" s="51">
        <v>2018</v>
      </c>
      <c r="O354" s="43">
        <f t="shared" si="9"/>
        <v>43316</v>
      </c>
      <c r="P354" s="49" t="s">
        <v>519</v>
      </c>
      <c r="Q354" s="49" t="s">
        <v>159</v>
      </c>
      <c r="R354" s="42">
        <f>VLOOKUP(P354,Registration!O:P,2,FALSE)</f>
        <v>18</v>
      </c>
    </row>
    <row r="355" spans="1:18" ht="23.1" customHeight="1">
      <c r="A355" s="42" t="s">
        <v>81</v>
      </c>
      <c r="B355" s="42" t="s">
        <v>26</v>
      </c>
      <c r="C355" s="42" t="s">
        <v>27</v>
      </c>
      <c r="D355" s="48" t="s">
        <v>28</v>
      </c>
      <c r="E355" s="42" t="s">
        <v>61</v>
      </c>
      <c r="F355" s="42" t="s">
        <v>29</v>
      </c>
      <c r="G355" s="42" t="s">
        <v>31</v>
      </c>
      <c r="H355" s="42" t="s">
        <v>933</v>
      </c>
      <c r="I355" s="49" t="s">
        <v>935</v>
      </c>
      <c r="J355" s="49" t="s">
        <v>514</v>
      </c>
      <c r="K355" s="50">
        <v>43316</v>
      </c>
      <c r="L355" s="51">
        <v>4</v>
      </c>
      <c r="M355" s="51">
        <v>8</v>
      </c>
      <c r="N355" s="51">
        <v>2018</v>
      </c>
      <c r="O355" s="43">
        <f t="shared" si="9"/>
        <v>43316</v>
      </c>
      <c r="P355" s="49" t="s">
        <v>515</v>
      </c>
      <c r="Q355" s="49" t="s">
        <v>159</v>
      </c>
      <c r="R355" s="42">
        <f>VLOOKUP(P355,Registration!O:P,2,FALSE)</f>
        <v>15</v>
      </c>
    </row>
    <row r="356" spans="1:18" ht="23.1" customHeight="1">
      <c r="A356" s="42" t="s">
        <v>81</v>
      </c>
      <c r="B356" s="42" t="s">
        <v>26</v>
      </c>
      <c r="C356" s="42" t="s">
        <v>27</v>
      </c>
      <c r="D356" s="48" t="s">
        <v>28</v>
      </c>
      <c r="E356" s="42" t="s">
        <v>61</v>
      </c>
      <c r="F356" s="42" t="s">
        <v>29</v>
      </c>
      <c r="G356" s="42" t="s">
        <v>31</v>
      </c>
      <c r="H356" s="42" t="s">
        <v>933</v>
      </c>
      <c r="I356" s="49" t="s">
        <v>935</v>
      </c>
      <c r="J356" s="49" t="s">
        <v>1039</v>
      </c>
      <c r="K356" s="50">
        <v>43316</v>
      </c>
      <c r="L356" s="51">
        <v>4</v>
      </c>
      <c r="M356" s="51">
        <v>8</v>
      </c>
      <c r="N356" s="51">
        <v>2018</v>
      </c>
      <c r="O356" s="43">
        <f t="shared" si="9"/>
        <v>43316</v>
      </c>
      <c r="P356" s="49" t="s">
        <v>385</v>
      </c>
      <c r="Q356" s="49" t="s">
        <v>159</v>
      </c>
      <c r="R356" s="42">
        <f>VLOOKUP(P356,Registration!O:P,2,FALSE)</f>
        <v>16</v>
      </c>
    </row>
    <row r="357" spans="1:18" ht="23.1" customHeight="1">
      <c r="A357" s="42" t="s">
        <v>81</v>
      </c>
      <c r="B357" s="42" t="s">
        <v>26</v>
      </c>
      <c r="C357" s="42" t="s">
        <v>27</v>
      </c>
      <c r="D357" s="48" t="s">
        <v>28</v>
      </c>
      <c r="E357" s="42" t="s">
        <v>61</v>
      </c>
      <c r="F357" s="42" t="s">
        <v>29</v>
      </c>
      <c r="G357" s="42" t="s">
        <v>31</v>
      </c>
      <c r="H357" s="42" t="s">
        <v>933</v>
      </c>
      <c r="I357" s="49" t="s">
        <v>935</v>
      </c>
      <c r="J357" s="49" t="s">
        <v>1065</v>
      </c>
      <c r="K357" s="50">
        <v>43316</v>
      </c>
      <c r="L357" s="51">
        <v>4</v>
      </c>
      <c r="M357" s="51">
        <v>8</v>
      </c>
      <c r="N357" s="51">
        <v>2018</v>
      </c>
      <c r="O357" s="43">
        <f t="shared" si="9"/>
        <v>43316</v>
      </c>
      <c r="P357" s="49" t="s">
        <v>668</v>
      </c>
      <c r="Q357" s="49" t="s">
        <v>159</v>
      </c>
      <c r="R357" s="42">
        <f>VLOOKUP(P357,Registration!O:P,2,FALSE)</f>
        <v>17</v>
      </c>
    </row>
    <row r="358" spans="1:18" ht="23.1" customHeight="1">
      <c r="A358" s="42" t="s">
        <v>81</v>
      </c>
      <c r="B358" s="42" t="s">
        <v>26</v>
      </c>
      <c r="C358" s="42" t="s">
        <v>27</v>
      </c>
      <c r="D358" s="48" t="s">
        <v>28</v>
      </c>
      <c r="E358" s="42" t="s">
        <v>61</v>
      </c>
      <c r="F358" s="42" t="s">
        <v>29</v>
      </c>
      <c r="G358" s="42" t="s">
        <v>31</v>
      </c>
      <c r="H358" s="42" t="s">
        <v>933</v>
      </c>
      <c r="I358" s="49" t="s">
        <v>935</v>
      </c>
      <c r="J358" s="49" t="s">
        <v>1071</v>
      </c>
      <c r="K358" s="50">
        <v>43316</v>
      </c>
      <c r="L358" s="51">
        <v>4</v>
      </c>
      <c r="M358" s="51">
        <v>8</v>
      </c>
      <c r="N358" s="51">
        <v>2018</v>
      </c>
      <c r="O358" s="43">
        <f t="shared" si="9"/>
        <v>43316</v>
      </c>
      <c r="P358" s="49" t="s">
        <v>540</v>
      </c>
      <c r="Q358" s="49" t="s">
        <v>159</v>
      </c>
      <c r="R358" s="42">
        <f>VLOOKUP(P358,Registration!O:P,2,FALSE)</f>
        <v>17</v>
      </c>
    </row>
    <row r="359" spans="1:18" ht="23.1" customHeight="1">
      <c r="A359" s="42" t="s">
        <v>81</v>
      </c>
      <c r="B359" s="42" t="s">
        <v>26</v>
      </c>
      <c r="C359" s="42" t="s">
        <v>27</v>
      </c>
      <c r="D359" s="48" t="s">
        <v>28</v>
      </c>
      <c r="E359" s="42" t="s">
        <v>61</v>
      </c>
      <c r="F359" s="42" t="s">
        <v>29</v>
      </c>
      <c r="G359" s="42" t="s">
        <v>31</v>
      </c>
      <c r="H359" s="42" t="s">
        <v>933</v>
      </c>
      <c r="I359" s="49" t="s">
        <v>935</v>
      </c>
      <c r="J359" s="49" t="s">
        <v>504</v>
      </c>
      <c r="K359" s="50">
        <v>43316</v>
      </c>
      <c r="L359" s="51">
        <v>4</v>
      </c>
      <c r="M359" s="51">
        <v>8</v>
      </c>
      <c r="N359" s="51">
        <v>2018</v>
      </c>
      <c r="O359" s="43">
        <f t="shared" si="9"/>
        <v>43316</v>
      </c>
      <c r="P359" s="49" t="s">
        <v>505</v>
      </c>
      <c r="Q359" s="49" t="s">
        <v>159</v>
      </c>
      <c r="R359" s="42">
        <f>VLOOKUP(P359,Registration!O:P,2,FALSE)</f>
        <v>15</v>
      </c>
    </row>
    <row r="360" spans="1:18" ht="23.1" customHeight="1">
      <c r="A360" s="42" t="s">
        <v>81</v>
      </c>
      <c r="B360" s="42" t="s">
        <v>26</v>
      </c>
      <c r="C360" s="42" t="s">
        <v>27</v>
      </c>
      <c r="D360" s="48" t="s">
        <v>28</v>
      </c>
      <c r="E360" s="42" t="s">
        <v>61</v>
      </c>
      <c r="F360" s="42" t="s">
        <v>29</v>
      </c>
      <c r="G360" s="42" t="s">
        <v>31</v>
      </c>
      <c r="H360" s="42" t="s">
        <v>933</v>
      </c>
      <c r="I360" s="49" t="s">
        <v>935</v>
      </c>
      <c r="J360" s="49" t="s">
        <v>710</v>
      </c>
      <c r="K360" s="50">
        <v>43316</v>
      </c>
      <c r="L360" s="51">
        <v>4</v>
      </c>
      <c r="M360" s="51">
        <v>8</v>
      </c>
      <c r="N360" s="51">
        <v>2018</v>
      </c>
      <c r="O360" s="43">
        <f t="shared" si="9"/>
        <v>43316</v>
      </c>
      <c r="P360" s="49" t="s">
        <v>711</v>
      </c>
      <c r="Q360" s="49" t="s">
        <v>159</v>
      </c>
      <c r="R360" s="42">
        <f>VLOOKUP(P360,Registration!O:P,2,FALSE)</f>
        <v>18</v>
      </c>
    </row>
    <row r="361" spans="1:18" ht="23.1" customHeight="1">
      <c r="A361" s="42" t="s">
        <v>81</v>
      </c>
      <c r="B361" s="42" t="s">
        <v>26</v>
      </c>
      <c r="C361" s="42" t="s">
        <v>27</v>
      </c>
      <c r="D361" s="48" t="s">
        <v>28</v>
      </c>
      <c r="E361" s="42" t="s">
        <v>61</v>
      </c>
      <c r="F361" s="42" t="s">
        <v>29</v>
      </c>
      <c r="G361" s="42" t="s">
        <v>31</v>
      </c>
      <c r="H361" s="42" t="s">
        <v>933</v>
      </c>
      <c r="I361" s="49" t="s">
        <v>935</v>
      </c>
      <c r="J361" s="49" t="s">
        <v>1072</v>
      </c>
      <c r="K361" s="50">
        <v>43316</v>
      </c>
      <c r="L361" s="51">
        <v>4</v>
      </c>
      <c r="M361" s="51">
        <v>8</v>
      </c>
      <c r="N361" s="51">
        <v>2018</v>
      </c>
      <c r="O361" s="43">
        <f t="shared" si="9"/>
        <v>43316</v>
      </c>
      <c r="P361" s="49" t="s">
        <v>686</v>
      </c>
      <c r="Q361" s="49" t="s">
        <v>159</v>
      </c>
      <c r="R361" s="42">
        <f>VLOOKUP(P361,Registration!O:P,2,FALSE)</f>
        <v>16</v>
      </c>
    </row>
    <row r="362" spans="1:18" ht="23.1" customHeight="1">
      <c r="A362" s="42" t="s">
        <v>81</v>
      </c>
      <c r="B362" s="42" t="s">
        <v>26</v>
      </c>
      <c r="C362" s="42" t="s">
        <v>27</v>
      </c>
      <c r="D362" s="48" t="s">
        <v>28</v>
      </c>
      <c r="E362" s="42" t="s">
        <v>61</v>
      </c>
      <c r="F362" s="42" t="s">
        <v>29</v>
      </c>
      <c r="G362" s="42" t="s">
        <v>31</v>
      </c>
      <c r="H362" s="42" t="s">
        <v>933</v>
      </c>
      <c r="I362" s="49" t="s">
        <v>935</v>
      </c>
      <c r="J362" s="49" t="s">
        <v>1052</v>
      </c>
      <c r="K362" s="50">
        <v>43316</v>
      </c>
      <c r="L362" s="51">
        <v>4</v>
      </c>
      <c r="M362" s="51">
        <v>8</v>
      </c>
      <c r="N362" s="51">
        <v>2018</v>
      </c>
      <c r="O362" s="43">
        <f t="shared" si="9"/>
        <v>43316</v>
      </c>
      <c r="P362" s="49" t="s">
        <v>711</v>
      </c>
      <c r="Q362" s="49" t="s">
        <v>159</v>
      </c>
      <c r="R362" s="42">
        <f>VLOOKUP(P362,Registration!O:P,2,FALSE)</f>
        <v>18</v>
      </c>
    </row>
    <row r="363" spans="1:18" ht="23.1" customHeight="1">
      <c r="A363" s="42" t="s">
        <v>81</v>
      </c>
      <c r="B363" s="42" t="s">
        <v>26</v>
      </c>
      <c r="C363" s="42" t="s">
        <v>27</v>
      </c>
      <c r="D363" s="48" t="s">
        <v>28</v>
      </c>
      <c r="E363" s="42" t="s">
        <v>61</v>
      </c>
      <c r="F363" s="42" t="s">
        <v>29</v>
      </c>
      <c r="G363" s="42" t="s">
        <v>31</v>
      </c>
      <c r="H363" s="42" t="s">
        <v>933</v>
      </c>
      <c r="I363" s="49" t="s">
        <v>935</v>
      </c>
      <c r="J363" s="49" t="s">
        <v>688</v>
      </c>
      <c r="K363" s="50">
        <v>43316</v>
      </c>
      <c r="L363" s="51">
        <v>4</v>
      </c>
      <c r="M363" s="51">
        <v>8</v>
      </c>
      <c r="N363" s="51">
        <v>2018</v>
      </c>
      <c r="O363" s="43">
        <f t="shared" si="9"/>
        <v>43316</v>
      </c>
      <c r="P363" s="49" t="s">
        <v>689</v>
      </c>
      <c r="Q363" s="49" t="s">
        <v>159</v>
      </c>
      <c r="R363" s="42">
        <f>VLOOKUP(P363,Registration!O:P,2,FALSE)</f>
        <v>15</v>
      </c>
    </row>
    <row r="364" spans="1:18" ht="23.1" customHeight="1">
      <c r="A364" s="42" t="s">
        <v>81</v>
      </c>
      <c r="B364" s="42" t="s">
        <v>26</v>
      </c>
      <c r="C364" s="42" t="s">
        <v>27</v>
      </c>
      <c r="D364" s="48" t="s">
        <v>28</v>
      </c>
      <c r="E364" s="42" t="s">
        <v>61</v>
      </c>
      <c r="F364" s="42" t="s">
        <v>29</v>
      </c>
      <c r="G364" s="42" t="s">
        <v>31</v>
      </c>
      <c r="H364" s="42" t="s">
        <v>933</v>
      </c>
      <c r="I364" s="49" t="s">
        <v>935</v>
      </c>
      <c r="J364" s="49" t="s">
        <v>690</v>
      </c>
      <c r="K364" s="50">
        <v>43316</v>
      </c>
      <c r="L364" s="51">
        <v>4</v>
      </c>
      <c r="M364" s="51">
        <v>8</v>
      </c>
      <c r="N364" s="51">
        <v>2018</v>
      </c>
      <c r="O364" s="43">
        <f t="shared" si="9"/>
        <v>43316</v>
      </c>
      <c r="P364" s="49" t="s">
        <v>691</v>
      </c>
      <c r="Q364" s="49" t="s">
        <v>159</v>
      </c>
      <c r="R364" s="42">
        <f>VLOOKUP(P364,Registration!O:P,2,FALSE)</f>
        <v>15</v>
      </c>
    </row>
    <row r="365" spans="1:18" ht="23.1" customHeight="1">
      <c r="A365" s="42" t="s">
        <v>81</v>
      </c>
      <c r="B365" s="42" t="s">
        <v>26</v>
      </c>
      <c r="C365" s="42" t="s">
        <v>27</v>
      </c>
      <c r="D365" s="48" t="s">
        <v>28</v>
      </c>
      <c r="E365" s="42" t="s">
        <v>61</v>
      </c>
      <c r="F365" s="42" t="s">
        <v>29</v>
      </c>
      <c r="G365" s="42" t="s">
        <v>31</v>
      </c>
      <c r="H365" s="42" t="s">
        <v>933</v>
      </c>
      <c r="I365" s="49" t="s">
        <v>935</v>
      </c>
      <c r="J365" s="49" t="s">
        <v>435</v>
      </c>
      <c r="K365" s="50">
        <v>43316</v>
      </c>
      <c r="L365" s="51">
        <v>4</v>
      </c>
      <c r="M365" s="51">
        <v>8</v>
      </c>
      <c r="N365" s="51">
        <v>2018</v>
      </c>
      <c r="O365" s="43">
        <f t="shared" si="9"/>
        <v>43316</v>
      </c>
      <c r="P365" s="49" t="s">
        <v>436</v>
      </c>
      <c r="Q365" s="49" t="s">
        <v>159</v>
      </c>
      <c r="R365" s="42">
        <f>VLOOKUP(P365,Registration!O:P,2,FALSE)</f>
        <v>17</v>
      </c>
    </row>
    <row r="366" spans="1:18" ht="23.1" customHeight="1">
      <c r="A366" s="42" t="s">
        <v>81</v>
      </c>
      <c r="B366" s="42" t="s">
        <v>26</v>
      </c>
      <c r="C366" s="42" t="s">
        <v>27</v>
      </c>
      <c r="D366" s="48" t="s">
        <v>28</v>
      </c>
      <c r="E366" s="42" t="s">
        <v>61</v>
      </c>
      <c r="F366" s="42" t="s">
        <v>29</v>
      </c>
      <c r="G366" s="42" t="s">
        <v>31</v>
      </c>
      <c r="H366" s="42" t="s">
        <v>933</v>
      </c>
      <c r="I366" s="49" t="s">
        <v>935</v>
      </c>
      <c r="J366" s="49" t="s">
        <v>437</v>
      </c>
      <c r="K366" s="50">
        <v>43316</v>
      </c>
      <c r="L366" s="51">
        <v>4</v>
      </c>
      <c r="M366" s="51">
        <v>8</v>
      </c>
      <c r="N366" s="51">
        <v>2018</v>
      </c>
      <c r="O366" s="43">
        <f t="shared" si="9"/>
        <v>43316</v>
      </c>
      <c r="P366" s="49" t="s">
        <v>438</v>
      </c>
      <c r="Q366" s="49" t="s">
        <v>159</v>
      </c>
      <c r="R366" s="42">
        <f>VLOOKUP(P366,Registration!O:P,2,FALSE)</f>
        <v>17</v>
      </c>
    </row>
    <row r="367" spans="1:18" ht="23.1" customHeight="1">
      <c r="A367" s="42" t="s">
        <v>81</v>
      </c>
      <c r="B367" s="42" t="s">
        <v>26</v>
      </c>
      <c r="C367" s="42" t="s">
        <v>27</v>
      </c>
      <c r="D367" s="48" t="s">
        <v>28</v>
      </c>
      <c r="E367" s="42" t="s">
        <v>61</v>
      </c>
      <c r="F367" s="42" t="s">
        <v>29</v>
      </c>
      <c r="G367" s="42" t="s">
        <v>31</v>
      </c>
      <c r="H367" s="42" t="s">
        <v>933</v>
      </c>
      <c r="I367" s="49" t="s">
        <v>934</v>
      </c>
      <c r="J367" s="49" t="s">
        <v>692</v>
      </c>
      <c r="K367" s="50">
        <v>43318</v>
      </c>
      <c r="L367" s="52">
        <v>6</v>
      </c>
      <c r="M367" s="51">
        <v>8</v>
      </c>
      <c r="N367" s="51">
        <v>2018</v>
      </c>
      <c r="O367" s="43">
        <f t="shared" si="9"/>
        <v>43318</v>
      </c>
      <c r="P367" s="49" t="s">
        <v>693</v>
      </c>
      <c r="Q367" s="49" t="s">
        <v>131</v>
      </c>
      <c r="R367" s="42">
        <f>VLOOKUP(P367,Registration!O:P,2,FALSE)</f>
        <v>18</v>
      </c>
    </row>
    <row r="368" spans="1:18" ht="23.1" customHeight="1">
      <c r="A368" s="42" t="s">
        <v>81</v>
      </c>
      <c r="B368" s="42" t="s">
        <v>26</v>
      </c>
      <c r="C368" s="42" t="s">
        <v>27</v>
      </c>
      <c r="D368" s="48" t="s">
        <v>28</v>
      </c>
      <c r="E368" s="42" t="s">
        <v>61</v>
      </c>
      <c r="F368" s="42" t="s">
        <v>29</v>
      </c>
      <c r="G368" s="42" t="s">
        <v>31</v>
      </c>
      <c r="H368" s="42" t="s">
        <v>933</v>
      </c>
      <c r="I368" s="49" t="s">
        <v>934</v>
      </c>
      <c r="J368" s="49" t="s">
        <v>694</v>
      </c>
      <c r="K368" s="50">
        <v>43318</v>
      </c>
      <c r="L368" s="52">
        <v>6</v>
      </c>
      <c r="M368" s="51">
        <v>8</v>
      </c>
      <c r="N368" s="51">
        <v>2018</v>
      </c>
      <c r="O368" s="43">
        <f t="shared" si="9"/>
        <v>43318</v>
      </c>
      <c r="P368" s="49" t="s">
        <v>695</v>
      </c>
      <c r="Q368" s="49" t="s">
        <v>131</v>
      </c>
      <c r="R368" s="42">
        <f>VLOOKUP(P368,Registration!O:P,2,FALSE)</f>
        <v>16</v>
      </c>
    </row>
    <row r="369" spans="1:18" ht="23.1" customHeight="1">
      <c r="A369" s="42" t="s">
        <v>81</v>
      </c>
      <c r="B369" s="42" t="s">
        <v>26</v>
      </c>
      <c r="C369" s="42" t="s">
        <v>27</v>
      </c>
      <c r="D369" s="48" t="s">
        <v>28</v>
      </c>
      <c r="E369" s="42" t="s">
        <v>61</v>
      </c>
      <c r="F369" s="42" t="s">
        <v>29</v>
      </c>
      <c r="G369" s="42" t="s">
        <v>31</v>
      </c>
      <c r="H369" s="42" t="s">
        <v>933</v>
      </c>
      <c r="I369" s="49" t="s">
        <v>934</v>
      </c>
      <c r="J369" s="49" t="s">
        <v>524</v>
      </c>
      <c r="K369" s="50">
        <v>43319</v>
      </c>
      <c r="L369" s="52">
        <v>7</v>
      </c>
      <c r="M369" s="51">
        <v>8</v>
      </c>
      <c r="N369" s="51">
        <v>2018</v>
      </c>
      <c r="O369" s="43">
        <f t="shared" si="9"/>
        <v>43319</v>
      </c>
      <c r="P369" s="49" t="s">
        <v>525</v>
      </c>
      <c r="Q369" s="49" t="s">
        <v>131</v>
      </c>
      <c r="R369" s="42">
        <f>VLOOKUP(P369,Registration!O:P,2,FALSE)</f>
        <v>16</v>
      </c>
    </row>
    <row r="370" spans="1:18" ht="23.1" customHeight="1">
      <c r="A370" s="42" t="s">
        <v>81</v>
      </c>
      <c r="B370" s="42" t="s">
        <v>26</v>
      </c>
      <c r="C370" s="42" t="s">
        <v>27</v>
      </c>
      <c r="D370" s="48" t="s">
        <v>28</v>
      </c>
      <c r="E370" s="42" t="s">
        <v>61</v>
      </c>
      <c r="F370" s="42" t="s">
        <v>29</v>
      </c>
      <c r="G370" s="42" t="s">
        <v>31</v>
      </c>
      <c r="H370" s="42" t="s">
        <v>933</v>
      </c>
      <c r="I370" s="49" t="s">
        <v>934</v>
      </c>
      <c r="J370" s="49" t="s">
        <v>696</v>
      </c>
      <c r="K370" s="50">
        <v>43320</v>
      </c>
      <c r="L370" s="52">
        <v>8</v>
      </c>
      <c r="M370" s="51">
        <v>8</v>
      </c>
      <c r="N370" s="51">
        <v>2018</v>
      </c>
      <c r="O370" s="43">
        <f t="shared" si="9"/>
        <v>43320</v>
      </c>
      <c r="P370" s="49" t="s">
        <v>697</v>
      </c>
      <c r="Q370" s="49" t="s">
        <v>131</v>
      </c>
      <c r="R370" s="42">
        <f>VLOOKUP(P370,Registration!O:P,2,FALSE)</f>
        <v>17</v>
      </c>
    </row>
    <row r="371" spans="1:18" ht="23.1" customHeight="1">
      <c r="A371" s="42" t="s">
        <v>81</v>
      </c>
      <c r="B371" s="42" t="s">
        <v>26</v>
      </c>
      <c r="C371" s="42" t="s">
        <v>27</v>
      </c>
      <c r="D371" s="48" t="s">
        <v>28</v>
      </c>
      <c r="E371" s="42" t="s">
        <v>61</v>
      </c>
      <c r="F371" s="42" t="s">
        <v>29</v>
      </c>
      <c r="G371" s="42" t="s">
        <v>31</v>
      </c>
      <c r="H371" s="42" t="s">
        <v>933</v>
      </c>
      <c r="I371" s="49" t="s">
        <v>934</v>
      </c>
      <c r="J371" s="49" t="s">
        <v>1073</v>
      </c>
      <c r="K371" s="50">
        <v>43321</v>
      </c>
      <c r="L371" s="52">
        <v>9</v>
      </c>
      <c r="M371" s="51">
        <v>8</v>
      </c>
      <c r="N371" s="51">
        <v>2018</v>
      </c>
      <c r="O371" s="43">
        <f t="shared" si="9"/>
        <v>43321</v>
      </c>
      <c r="P371" s="49" t="s">
        <v>699</v>
      </c>
      <c r="Q371" s="49" t="s">
        <v>131</v>
      </c>
      <c r="R371" s="42">
        <f>VLOOKUP(P371,Registration!O:P,2,FALSE)</f>
        <v>19</v>
      </c>
    </row>
    <row r="372" spans="1:18" ht="23.1" customHeight="1">
      <c r="A372" s="42" t="s">
        <v>81</v>
      </c>
      <c r="B372" s="42" t="s">
        <v>26</v>
      </c>
      <c r="C372" s="42" t="s">
        <v>27</v>
      </c>
      <c r="D372" s="48" t="s">
        <v>28</v>
      </c>
      <c r="E372" s="42" t="s">
        <v>61</v>
      </c>
      <c r="F372" s="42" t="s">
        <v>29</v>
      </c>
      <c r="G372" s="42" t="s">
        <v>31</v>
      </c>
      <c r="H372" s="42" t="s">
        <v>933</v>
      </c>
      <c r="I372" s="49" t="s">
        <v>934</v>
      </c>
      <c r="J372" s="49" t="s">
        <v>1074</v>
      </c>
      <c r="K372" s="50">
        <v>43321</v>
      </c>
      <c r="L372" s="52">
        <v>9</v>
      </c>
      <c r="M372" s="51">
        <v>8</v>
      </c>
      <c r="N372" s="51">
        <v>2018</v>
      </c>
      <c r="O372" s="43">
        <f t="shared" si="9"/>
        <v>43321</v>
      </c>
      <c r="P372" s="49" t="s">
        <v>567</v>
      </c>
      <c r="Q372" s="49" t="s">
        <v>131</v>
      </c>
      <c r="R372" s="42">
        <f>VLOOKUP(P372,Registration!O:P,2,FALSE)</f>
        <v>15</v>
      </c>
    </row>
    <row r="373" spans="1:18" ht="23.1" customHeight="1">
      <c r="A373" s="42" t="s">
        <v>81</v>
      </c>
      <c r="B373" s="42" t="s">
        <v>26</v>
      </c>
      <c r="C373" s="42" t="s">
        <v>27</v>
      </c>
      <c r="D373" s="48" t="s">
        <v>28</v>
      </c>
      <c r="E373" s="42" t="s">
        <v>61</v>
      </c>
      <c r="F373" s="42" t="s">
        <v>29</v>
      </c>
      <c r="G373" s="42" t="s">
        <v>31</v>
      </c>
      <c r="H373" s="42" t="s">
        <v>933</v>
      </c>
      <c r="I373" s="49" t="s">
        <v>934</v>
      </c>
      <c r="J373" s="49" t="s">
        <v>1075</v>
      </c>
      <c r="K373" s="50">
        <v>43321</v>
      </c>
      <c r="L373" s="52">
        <v>9</v>
      </c>
      <c r="M373" s="51">
        <v>8</v>
      </c>
      <c r="N373" s="51">
        <v>2018</v>
      </c>
      <c r="O373" s="43">
        <f t="shared" si="9"/>
        <v>43321</v>
      </c>
      <c r="P373" s="49" t="s">
        <v>703</v>
      </c>
      <c r="Q373" s="49" t="s">
        <v>131</v>
      </c>
      <c r="R373" s="42">
        <f>VLOOKUP(P373,Registration!O:P,2,FALSE)</f>
        <v>15</v>
      </c>
    </row>
    <row r="374" spans="1:18" ht="23.1" customHeight="1">
      <c r="A374" s="42" t="s">
        <v>81</v>
      </c>
      <c r="B374" s="42" t="s">
        <v>26</v>
      </c>
      <c r="C374" s="42" t="s">
        <v>27</v>
      </c>
      <c r="D374" s="48" t="s">
        <v>28</v>
      </c>
      <c r="E374" s="42" t="s">
        <v>61</v>
      </c>
      <c r="F374" s="42" t="s">
        <v>29</v>
      </c>
      <c r="G374" s="42" t="s">
        <v>31</v>
      </c>
      <c r="H374" s="42" t="s">
        <v>933</v>
      </c>
      <c r="I374" s="49" t="s">
        <v>934</v>
      </c>
      <c r="J374" s="49" t="s">
        <v>1076</v>
      </c>
      <c r="K374" s="50">
        <v>43321</v>
      </c>
      <c r="L374" s="52">
        <v>9</v>
      </c>
      <c r="M374" s="51">
        <v>8</v>
      </c>
      <c r="N374" s="51">
        <v>2018</v>
      </c>
      <c r="O374" s="43">
        <f t="shared" si="9"/>
        <v>43321</v>
      </c>
      <c r="P374" s="49" t="s">
        <v>701</v>
      </c>
      <c r="Q374" s="49" t="s">
        <v>131</v>
      </c>
      <c r="R374" s="42">
        <f>VLOOKUP(P374,Registration!O:P,2,FALSE)</f>
        <v>16</v>
      </c>
    </row>
    <row r="375" spans="1:18" ht="23.1" customHeight="1">
      <c r="A375" s="42" t="s">
        <v>81</v>
      </c>
      <c r="B375" s="42" t="s">
        <v>26</v>
      </c>
      <c r="C375" s="42" t="s">
        <v>27</v>
      </c>
      <c r="D375" s="48" t="s">
        <v>28</v>
      </c>
      <c r="E375" s="42" t="s">
        <v>61</v>
      </c>
      <c r="F375" s="42" t="s">
        <v>29</v>
      </c>
      <c r="G375" s="42" t="s">
        <v>31</v>
      </c>
      <c r="H375" s="42" t="s">
        <v>933</v>
      </c>
      <c r="I375" s="49" t="s">
        <v>934</v>
      </c>
      <c r="J375" s="49" t="s">
        <v>704</v>
      </c>
      <c r="K375" s="50">
        <v>43321</v>
      </c>
      <c r="L375" s="52">
        <v>9</v>
      </c>
      <c r="M375" s="51">
        <v>8</v>
      </c>
      <c r="N375" s="51">
        <v>2018</v>
      </c>
      <c r="O375" s="43">
        <f t="shared" si="9"/>
        <v>43321</v>
      </c>
      <c r="P375" s="49" t="s">
        <v>705</v>
      </c>
      <c r="Q375" s="49" t="s">
        <v>131</v>
      </c>
      <c r="R375" s="42">
        <f>VLOOKUP(P375,Registration!O:P,2,FALSE)</f>
        <v>16</v>
      </c>
    </row>
    <row r="376" spans="1:18" ht="23.1" customHeight="1">
      <c r="A376" s="42" t="s">
        <v>81</v>
      </c>
      <c r="B376" s="42" t="s">
        <v>26</v>
      </c>
      <c r="C376" s="42" t="s">
        <v>27</v>
      </c>
      <c r="D376" s="48" t="s">
        <v>28</v>
      </c>
      <c r="E376" s="42" t="s">
        <v>61</v>
      </c>
      <c r="F376" s="42" t="s">
        <v>29</v>
      </c>
      <c r="G376" s="42" t="s">
        <v>31</v>
      </c>
      <c r="H376" s="42" t="s">
        <v>933</v>
      </c>
      <c r="I376" s="49" t="s">
        <v>934</v>
      </c>
      <c r="J376" s="49" t="s">
        <v>706</v>
      </c>
      <c r="K376" s="50">
        <v>43321</v>
      </c>
      <c r="L376" s="52">
        <v>9</v>
      </c>
      <c r="M376" s="51">
        <v>8</v>
      </c>
      <c r="N376" s="51">
        <v>2018</v>
      </c>
      <c r="O376" s="43">
        <f t="shared" si="9"/>
        <v>43321</v>
      </c>
      <c r="P376" s="49" t="s">
        <v>707</v>
      </c>
      <c r="Q376" s="49" t="s">
        <v>131</v>
      </c>
      <c r="R376" s="42">
        <f>VLOOKUP(P376,Registration!O:P,2,FALSE)</f>
        <v>16</v>
      </c>
    </row>
    <row r="377" spans="1:18" ht="23.1" customHeight="1">
      <c r="A377" s="42" t="s">
        <v>81</v>
      </c>
      <c r="B377" s="42" t="s">
        <v>26</v>
      </c>
      <c r="C377" s="42" t="s">
        <v>27</v>
      </c>
      <c r="D377" s="48" t="s">
        <v>28</v>
      </c>
      <c r="E377" s="42" t="s">
        <v>61</v>
      </c>
      <c r="F377" s="42" t="s">
        <v>29</v>
      </c>
      <c r="G377" s="42" t="s">
        <v>31</v>
      </c>
      <c r="H377" s="42" t="s">
        <v>933</v>
      </c>
      <c r="I377" s="49" t="s">
        <v>934</v>
      </c>
      <c r="J377" s="49" t="s">
        <v>448</v>
      </c>
      <c r="K377" s="50">
        <v>43321</v>
      </c>
      <c r="L377" s="52">
        <v>9</v>
      </c>
      <c r="M377" s="51">
        <v>8</v>
      </c>
      <c r="N377" s="51">
        <v>2018</v>
      </c>
      <c r="O377" s="43">
        <f t="shared" si="9"/>
        <v>43321</v>
      </c>
      <c r="P377" s="49" t="s">
        <v>449</v>
      </c>
      <c r="Q377" s="49" t="s">
        <v>131</v>
      </c>
      <c r="R377" s="42">
        <f>VLOOKUP(P377,Registration!O:P,2,FALSE)</f>
        <v>15</v>
      </c>
    </row>
    <row r="378" spans="1:18" ht="23.1" customHeight="1">
      <c r="A378" s="42" t="s">
        <v>81</v>
      </c>
      <c r="B378" s="42" t="s">
        <v>26</v>
      </c>
      <c r="C378" s="42" t="s">
        <v>27</v>
      </c>
      <c r="D378" s="48" t="s">
        <v>28</v>
      </c>
      <c r="E378" s="42" t="s">
        <v>61</v>
      </c>
      <c r="F378" s="42" t="s">
        <v>29</v>
      </c>
      <c r="G378" s="42" t="s">
        <v>31</v>
      </c>
      <c r="H378" s="42" t="s">
        <v>933</v>
      </c>
      <c r="I378" s="49" t="s">
        <v>935</v>
      </c>
      <c r="J378" s="49" t="s">
        <v>710</v>
      </c>
      <c r="K378" s="50">
        <v>43323</v>
      </c>
      <c r="L378" s="52">
        <v>11</v>
      </c>
      <c r="M378" s="51">
        <v>8</v>
      </c>
      <c r="N378" s="51">
        <v>2018</v>
      </c>
      <c r="O378" s="43">
        <f t="shared" si="9"/>
        <v>43323</v>
      </c>
      <c r="P378" s="49" t="s">
        <v>711</v>
      </c>
      <c r="Q378" s="49" t="s">
        <v>159</v>
      </c>
      <c r="R378" s="42">
        <f>VLOOKUP(P378,Registration!O:P,2,FALSE)</f>
        <v>18</v>
      </c>
    </row>
    <row r="379" spans="1:18" ht="23.1" customHeight="1">
      <c r="A379" s="42" t="s">
        <v>81</v>
      </c>
      <c r="B379" s="42" t="s">
        <v>26</v>
      </c>
      <c r="C379" s="42" t="s">
        <v>27</v>
      </c>
      <c r="D379" s="48" t="s">
        <v>28</v>
      </c>
      <c r="E379" s="42" t="s">
        <v>61</v>
      </c>
      <c r="F379" s="42" t="s">
        <v>29</v>
      </c>
      <c r="G379" s="42" t="s">
        <v>31</v>
      </c>
      <c r="H379" s="42" t="s">
        <v>933</v>
      </c>
      <c r="I379" s="49" t="s">
        <v>935</v>
      </c>
      <c r="J379" s="49" t="s">
        <v>685</v>
      </c>
      <c r="K379" s="50">
        <v>43323</v>
      </c>
      <c r="L379" s="52">
        <v>11</v>
      </c>
      <c r="M379" s="51">
        <v>8</v>
      </c>
      <c r="N379" s="51">
        <v>2018</v>
      </c>
      <c r="O379" s="43">
        <f t="shared" si="9"/>
        <v>43323</v>
      </c>
      <c r="P379" s="49" t="s">
        <v>686</v>
      </c>
      <c r="Q379" s="49" t="s">
        <v>159</v>
      </c>
      <c r="R379" s="42">
        <f>VLOOKUP(P379,Registration!O:P,2,FALSE)</f>
        <v>16</v>
      </c>
    </row>
    <row r="380" spans="1:18" ht="23.1" customHeight="1">
      <c r="A380" s="42" t="s">
        <v>81</v>
      </c>
      <c r="B380" s="42" t="s">
        <v>26</v>
      </c>
      <c r="C380" s="42" t="s">
        <v>27</v>
      </c>
      <c r="D380" s="48" t="s">
        <v>28</v>
      </c>
      <c r="E380" s="42" t="s">
        <v>61</v>
      </c>
      <c r="F380" s="42" t="s">
        <v>29</v>
      </c>
      <c r="G380" s="42" t="s">
        <v>31</v>
      </c>
      <c r="H380" s="42" t="s">
        <v>933</v>
      </c>
      <c r="I380" s="49" t="s">
        <v>935</v>
      </c>
      <c r="J380" s="49" t="s">
        <v>708</v>
      </c>
      <c r="K380" s="50">
        <v>43323</v>
      </c>
      <c r="L380" s="52">
        <v>11</v>
      </c>
      <c r="M380" s="51">
        <v>8</v>
      </c>
      <c r="N380" s="51">
        <v>2018</v>
      </c>
      <c r="O380" s="43">
        <f t="shared" si="9"/>
        <v>43323</v>
      </c>
      <c r="P380" s="49" t="s">
        <v>709</v>
      </c>
      <c r="Q380" s="49" t="s">
        <v>159</v>
      </c>
      <c r="R380" s="42">
        <f>VLOOKUP(P380,Registration!O:P,2,FALSE)</f>
        <v>18</v>
      </c>
    </row>
    <row r="381" spans="1:18" ht="23.1" customHeight="1">
      <c r="A381" s="42" t="s">
        <v>81</v>
      </c>
      <c r="B381" s="42" t="s">
        <v>26</v>
      </c>
      <c r="C381" s="42" t="s">
        <v>27</v>
      </c>
      <c r="D381" s="48" t="s">
        <v>28</v>
      </c>
      <c r="E381" s="42" t="s">
        <v>61</v>
      </c>
      <c r="F381" s="42" t="s">
        <v>29</v>
      </c>
      <c r="G381" s="42" t="s">
        <v>31</v>
      </c>
      <c r="H381" s="42" t="s">
        <v>933</v>
      </c>
      <c r="I381" s="49" t="s">
        <v>935</v>
      </c>
      <c r="J381" s="49" t="s">
        <v>1075</v>
      </c>
      <c r="K381" s="50">
        <v>43323</v>
      </c>
      <c r="L381" s="52">
        <v>11</v>
      </c>
      <c r="M381" s="51">
        <v>8</v>
      </c>
      <c r="N381" s="51">
        <v>2018</v>
      </c>
      <c r="O381" s="43">
        <f t="shared" si="9"/>
        <v>43323</v>
      </c>
      <c r="P381" s="49" t="s">
        <v>703</v>
      </c>
      <c r="Q381" s="49" t="s">
        <v>159</v>
      </c>
      <c r="R381" s="42">
        <f>VLOOKUP(P381,Registration!O:P,2,FALSE)</f>
        <v>15</v>
      </c>
    </row>
    <row r="382" spans="1:18" ht="23.1" customHeight="1">
      <c r="A382" s="42" t="s">
        <v>81</v>
      </c>
      <c r="B382" s="42" t="s">
        <v>26</v>
      </c>
      <c r="C382" s="42" t="s">
        <v>27</v>
      </c>
      <c r="D382" s="48" t="s">
        <v>28</v>
      </c>
      <c r="E382" s="42" t="s">
        <v>61</v>
      </c>
      <c r="F382" s="42" t="s">
        <v>29</v>
      </c>
      <c r="G382" s="42" t="s">
        <v>31</v>
      </c>
      <c r="H382" s="42" t="s">
        <v>933</v>
      </c>
      <c r="I382" s="49" t="s">
        <v>935</v>
      </c>
      <c r="J382" s="49" t="s">
        <v>1052</v>
      </c>
      <c r="K382" s="50">
        <v>43323</v>
      </c>
      <c r="L382" s="52">
        <v>11</v>
      </c>
      <c r="M382" s="51">
        <v>8</v>
      </c>
      <c r="N382" s="51">
        <v>2018</v>
      </c>
      <c r="O382" s="43">
        <f t="shared" si="9"/>
        <v>43323</v>
      </c>
      <c r="P382" s="49" t="s">
        <v>556</v>
      </c>
      <c r="Q382" s="49" t="s">
        <v>159</v>
      </c>
      <c r="R382" s="42">
        <f>VLOOKUP(P382,Registration!O:P,2,FALSE)</f>
        <v>16</v>
      </c>
    </row>
    <row r="383" spans="1:18" ht="23.1" customHeight="1">
      <c r="A383" s="42" t="s">
        <v>81</v>
      </c>
      <c r="B383" s="42" t="s">
        <v>26</v>
      </c>
      <c r="C383" s="42" t="s">
        <v>27</v>
      </c>
      <c r="D383" s="48" t="s">
        <v>28</v>
      </c>
      <c r="E383" s="42" t="s">
        <v>61</v>
      </c>
      <c r="F383" s="42" t="s">
        <v>29</v>
      </c>
      <c r="G383" s="42" t="s">
        <v>31</v>
      </c>
      <c r="H383" s="42" t="s">
        <v>933</v>
      </c>
      <c r="I383" s="49" t="s">
        <v>935</v>
      </c>
      <c r="J383" s="49" t="s">
        <v>500</v>
      </c>
      <c r="K383" s="50">
        <v>43323</v>
      </c>
      <c r="L383" s="52">
        <v>11</v>
      </c>
      <c r="M383" s="51">
        <v>8</v>
      </c>
      <c r="N383" s="51">
        <v>2018</v>
      </c>
      <c r="O383" s="43">
        <f t="shared" si="9"/>
        <v>43323</v>
      </c>
      <c r="P383" s="49" t="s">
        <v>501</v>
      </c>
      <c r="Q383" s="49" t="s">
        <v>159</v>
      </c>
      <c r="R383" s="42">
        <f>VLOOKUP(P383,Registration!O:P,2,FALSE)</f>
        <v>17</v>
      </c>
    </row>
    <row r="384" spans="1:18" ht="23.1" customHeight="1">
      <c r="A384" s="42" t="s">
        <v>81</v>
      </c>
      <c r="B384" s="42" t="s">
        <v>26</v>
      </c>
      <c r="C384" s="42" t="s">
        <v>27</v>
      </c>
      <c r="D384" s="48" t="s">
        <v>28</v>
      </c>
      <c r="E384" s="42" t="s">
        <v>61</v>
      </c>
      <c r="F384" s="42" t="s">
        <v>29</v>
      </c>
      <c r="G384" s="42" t="s">
        <v>31</v>
      </c>
      <c r="H384" s="42" t="s">
        <v>933</v>
      </c>
      <c r="I384" s="49" t="s">
        <v>935</v>
      </c>
      <c r="J384" s="49" t="s">
        <v>548</v>
      </c>
      <c r="K384" s="50">
        <v>43323</v>
      </c>
      <c r="L384" s="52">
        <v>11</v>
      </c>
      <c r="M384" s="51">
        <v>8</v>
      </c>
      <c r="N384" s="51">
        <v>2018</v>
      </c>
      <c r="O384" s="43">
        <f t="shared" si="9"/>
        <v>43323</v>
      </c>
      <c r="P384" s="49" t="s">
        <v>549</v>
      </c>
      <c r="Q384" s="49" t="s">
        <v>159</v>
      </c>
      <c r="R384" s="42">
        <f>VLOOKUP(P384,Registration!O:P,2,FALSE)</f>
        <v>15</v>
      </c>
    </row>
    <row r="385" spans="1:18" ht="23.1" customHeight="1">
      <c r="A385" s="42" t="s">
        <v>81</v>
      </c>
      <c r="B385" s="42" t="s">
        <v>26</v>
      </c>
      <c r="C385" s="42" t="s">
        <v>27</v>
      </c>
      <c r="D385" s="48" t="s">
        <v>28</v>
      </c>
      <c r="E385" s="42" t="s">
        <v>61</v>
      </c>
      <c r="F385" s="42" t="s">
        <v>29</v>
      </c>
      <c r="G385" s="42" t="s">
        <v>31</v>
      </c>
      <c r="H385" s="42" t="s">
        <v>933</v>
      </c>
      <c r="I385" s="49" t="s">
        <v>935</v>
      </c>
      <c r="J385" s="49" t="s">
        <v>1077</v>
      </c>
      <c r="K385" s="50">
        <v>43323</v>
      </c>
      <c r="L385" s="52">
        <v>11</v>
      </c>
      <c r="M385" s="51">
        <v>8</v>
      </c>
      <c r="N385" s="51">
        <v>2018</v>
      </c>
      <c r="O385" s="43">
        <f t="shared" si="9"/>
        <v>43323</v>
      </c>
      <c r="P385" s="49" t="s">
        <v>547</v>
      </c>
      <c r="Q385" s="49" t="s">
        <v>159</v>
      </c>
      <c r="R385" s="42">
        <f>VLOOKUP(P385,Registration!O:P,2,FALSE)</f>
        <v>15</v>
      </c>
    </row>
    <row r="386" spans="1:18" ht="23.1" customHeight="1">
      <c r="A386" s="42" t="s">
        <v>81</v>
      </c>
      <c r="B386" s="42" t="s">
        <v>26</v>
      </c>
      <c r="C386" s="42" t="s">
        <v>27</v>
      </c>
      <c r="D386" s="48" t="s">
        <v>28</v>
      </c>
      <c r="E386" s="42" t="s">
        <v>61</v>
      </c>
      <c r="F386" s="42" t="s">
        <v>29</v>
      </c>
      <c r="G386" s="42" t="s">
        <v>31</v>
      </c>
      <c r="H386" s="42" t="s">
        <v>933</v>
      </c>
      <c r="I386" s="49" t="s">
        <v>935</v>
      </c>
      <c r="J386" s="49" t="s">
        <v>537</v>
      </c>
      <c r="K386" s="50">
        <v>43323</v>
      </c>
      <c r="L386" s="52">
        <v>11</v>
      </c>
      <c r="M386" s="51">
        <v>8</v>
      </c>
      <c r="N386" s="51">
        <v>2018</v>
      </c>
      <c r="O386" s="43">
        <f t="shared" si="9"/>
        <v>43323</v>
      </c>
      <c r="P386" s="49" t="s">
        <v>538</v>
      </c>
      <c r="Q386" s="49" t="s">
        <v>159</v>
      </c>
      <c r="R386" s="42">
        <f>VLOOKUP(P386,Registration!O:P,2,FALSE)</f>
        <v>15</v>
      </c>
    </row>
    <row r="387" spans="1:18" ht="23.1" customHeight="1">
      <c r="A387" s="42" t="s">
        <v>81</v>
      </c>
      <c r="B387" s="42" t="s">
        <v>26</v>
      </c>
      <c r="C387" s="42" t="s">
        <v>27</v>
      </c>
      <c r="D387" s="48" t="s">
        <v>28</v>
      </c>
      <c r="E387" s="42" t="s">
        <v>61</v>
      </c>
      <c r="F387" s="42" t="s">
        <v>29</v>
      </c>
      <c r="G387" s="42" t="s">
        <v>31</v>
      </c>
      <c r="H387" s="42" t="s">
        <v>933</v>
      </c>
      <c r="I387" s="49" t="s">
        <v>935</v>
      </c>
      <c r="J387" s="49" t="s">
        <v>1067</v>
      </c>
      <c r="K387" s="50">
        <v>43323</v>
      </c>
      <c r="L387" s="52">
        <v>11</v>
      </c>
      <c r="M387" s="51">
        <v>8</v>
      </c>
      <c r="N387" s="51">
        <v>2018</v>
      </c>
      <c r="O387" s="43">
        <f t="shared" si="9"/>
        <v>43323</v>
      </c>
      <c r="P387" s="49" t="s">
        <v>672</v>
      </c>
      <c r="Q387" s="49" t="s">
        <v>159</v>
      </c>
      <c r="R387" s="42">
        <f>VLOOKUP(P387,Registration!O:P,2,FALSE)</f>
        <v>15</v>
      </c>
    </row>
    <row r="388" spans="1:18" ht="23.1" customHeight="1">
      <c r="A388" s="42" t="s">
        <v>81</v>
      </c>
      <c r="B388" s="42" t="s">
        <v>26</v>
      </c>
      <c r="C388" s="42" t="s">
        <v>27</v>
      </c>
      <c r="D388" s="48" t="s">
        <v>28</v>
      </c>
      <c r="E388" s="42" t="s">
        <v>61</v>
      </c>
      <c r="F388" s="42" t="s">
        <v>29</v>
      </c>
      <c r="G388" s="42" t="s">
        <v>31</v>
      </c>
      <c r="H388" s="42" t="s">
        <v>933</v>
      </c>
      <c r="I388" s="49" t="s">
        <v>935</v>
      </c>
      <c r="J388" s="49" t="s">
        <v>706</v>
      </c>
      <c r="K388" s="50">
        <v>43323</v>
      </c>
      <c r="L388" s="52">
        <v>11</v>
      </c>
      <c r="M388" s="51">
        <v>8</v>
      </c>
      <c r="N388" s="51">
        <v>2018</v>
      </c>
      <c r="O388" s="43">
        <f t="shared" si="9"/>
        <v>43323</v>
      </c>
      <c r="P388" s="49" t="s">
        <v>707</v>
      </c>
      <c r="Q388" s="49" t="s">
        <v>159</v>
      </c>
      <c r="R388" s="42">
        <f>VLOOKUP(P388,Registration!O:P,2,FALSE)</f>
        <v>16</v>
      </c>
    </row>
    <row r="389" spans="1:18" ht="23.1" customHeight="1">
      <c r="A389" s="42" t="s">
        <v>81</v>
      </c>
      <c r="B389" s="42" t="s">
        <v>26</v>
      </c>
      <c r="C389" s="42" t="s">
        <v>27</v>
      </c>
      <c r="D389" s="48" t="s">
        <v>28</v>
      </c>
      <c r="E389" s="42" t="s">
        <v>61</v>
      </c>
      <c r="F389" s="42" t="s">
        <v>29</v>
      </c>
      <c r="G389" s="42" t="s">
        <v>31</v>
      </c>
      <c r="H389" s="42" t="s">
        <v>933</v>
      </c>
      <c r="I389" s="49" t="s">
        <v>935</v>
      </c>
      <c r="J389" s="49" t="s">
        <v>448</v>
      </c>
      <c r="K389" s="50">
        <v>43323</v>
      </c>
      <c r="L389" s="52">
        <v>11</v>
      </c>
      <c r="M389" s="51">
        <v>8</v>
      </c>
      <c r="N389" s="51">
        <v>2018</v>
      </c>
      <c r="O389" s="43">
        <f t="shared" si="9"/>
        <v>43323</v>
      </c>
      <c r="P389" s="49" t="s">
        <v>449</v>
      </c>
      <c r="Q389" s="49" t="s">
        <v>159</v>
      </c>
      <c r="R389" s="42">
        <f>VLOOKUP(P389,Registration!O:P,2,FALSE)</f>
        <v>15</v>
      </c>
    </row>
    <row r="390" spans="1:18" ht="23.1" customHeight="1">
      <c r="A390" s="42" t="s">
        <v>81</v>
      </c>
      <c r="B390" s="42" t="s">
        <v>26</v>
      </c>
      <c r="C390" s="42" t="s">
        <v>27</v>
      </c>
      <c r="D390" s="48" t="s">
        <v>28</v>
      </c>
      <c r="E390" s="42" t="s">
        <v>61</v>
      </c>
      <c r="F390" s="42" t="s">
        <v>29</v>
      </c>
      <c r="G390" s="42" t="s">
        <v>31</v>
      </c>
      <c r="H390" s="42" t="s">
        <v>933</v>
      </c>
      <c r="I390" s="49" t="s">
        <v>935</v>
      </c>
      <c r="J390" s="49" t="s">
        <v>696</v>
      </c>
      <c r="K390" s="50">
        <v>43323</v>
      </c>
      <c r="L390" s="52">
        <v>11</v>
      </c>
      <c r="M390" s="51">
        <v>8</v>
      </c>
      <c r="N390" s="51">
        <v>2018</v>
      </c>
      <c r="O390" s="43">
        <f t="shared" ref="O390:O462" si="10">DATE(N390,M390,L390)</f>
        <v>43323</v>
      </c>
      <c r="P390" s="49" t="s">
        <v>697</v>
      </c>
      <c r="Q390" s="49" t="s">
        <v>159</v>
      </c>
      <c r="R390" s="42">
        <f>VLOOKUP(P390,Registration!O:P,2,FALSE)</f>
        <v>17</v>
      </c>
    </row>
    <row r="391" spans="1:18" ht="23.1" customHeight="1">
      <c r="A391" s="42" t="s">
        <v>81</v>
      </c>
      <c r="B391" s="42" t="s">
        <v>26</v>
      </c>
      <c r="C391" s="42" t="s">
        <v>27</v>
      </c>
      <c r="D391" s="48" t="s">
        <v>28</v>
      </c>
      <c r="E391" s="42" t="s">
        <v>61</v>
      </c>
      <c r="F391" s="42" t="s">
        <v>29</v>
      </c>
      <c r="G391" s="42" t="s">
        <v>31</v>
      </c>
      <c r="H391" s="42" t="s">
        <v>933</v>
      </c>
      <c r="I391" s="49" t="s">
        <v>935</v>
      </c>
      <c r="J391" s="49" t="s">
        <v>1078</v>
      </c>
      <c r="K391" s="50">
        <v>43323</v>
      </c>
      <c r="L391" s="52">
        <v>11</v>
      </c>
      <c r="M391" s="51">
        <v>8</v>
      </c>
      <c r="N391" s="51">
        <v>2018</v>
      </c>
      <c r="O391" s="43">
        <f t="shared" si="10"/>
        <v>43323</v>
      </c>
      <c r="P391" s="49" t="s">
        <v>693</v>
      </c>
      <c r="Q391" s="49" t="s">
        <v>159</v>
      </c>
      <c r="R391" s="42">
        <f>VLOOKUP(P391,Registration!O:P,2,FALSE)</f>
        <v>18</v>
      </c>
    </row>
    <row r="392" spans="1:18" ht="23.1" customHeight="1">
      <c r="A392" s="42" t="s">
        <v>84</v>
      </c>
      <c r="B392" s="42" t="s">
        <v>26</v>
      </c>
      <c r="C392" s="42" t="s">
        <v>27</v>
      </c>
      <c r="D392" s="48" t="s">
        <v>28</v>
      </c>
      <c r="E392" s="42" t="s">
        <v>61</v>
      </c>
      <c r="F392" s="42" t="s">
        <v>29</v>
      </c>
      <c r="G392" s="42" t="s">
        <v>31</v>
      </c>
      <c r="H392" s="42" t="s">
        <v>933</v>
      </c>
      <c r="I392" s="49" t="s">
        <v>934</v>
      </c>
      <c r="J392" s="49" t="s">
        <v>570</v>
      </c>
      <c r="K392" s="49" t="s">
        <v>86</v>
      </c>
      <c r="L392" s="52">
        <v>13</v>
      </c>
      <c r="M392" s="51">
        <v>8</v>
      </c>
      <c r="N392" s="51">
        <v>2018</v>
      </c>
      <c r="O392" s="43">
        <f t="shared" si="10"/>
        <v>43325</v>
      </c>
      <c r="P392" s="49" t="s">
        <v>571</v>
      </c>
      <c r="Q392" s="49" t="s">
        <v>131</v>
      </c>
      <c r="R392" s="42">
        <f>VLOOKUP(P392,Registration!O:P,2,FALSE)</f>
        <v>19</v>
      </c>
    </row>
    <row r="393" spans="1:18" ht="23.1" customHeight="1">
      <c r="A393" s="42" t="s">
        <v>84</v>
      </c>
      <c r="B393" s="42" t="s">
        <v>26</v>
      </c>
      <c r="C393" s="42" t="s">
        <v>27</v>
      </c>
      <c r="D393" s="48" t="s">
        <v>28</v>
      </c>
      <c r="E393" s="42" t="s">
        <v>61</v>
      </c>
      <c r="F393" s="42" t="s">
        <v>29</v>
      </c>
      <c r="G393" s="42" t="s">
        <v>31</v>
      </c>
      <c r="H393" s="42" t="s">
        <v>933</v>
      </c>
      <c r="I393" s="49" t="s">
        <v>934</v>
      </c>
      <c r="J393" s="49" t="s">
        <v>563</v>
      </c>
      <c r="K393" s="49" t="s">
        <v>1079</v>
      </c>
      <c r="L393" s="52">
        <v>14</v>
      </c>
      <c r="M393" s="51">
        <v>8</v>
      </c>
      <c r="N393" s="51">
        <v>2018</v>
      </c>
      <c r="O393" s="43">
        <f t="shared" si="10"/>
        <v>43326</v>
      </c>
      <c r="P393" s="49" t="s">
        <v>564</v>
      </c>
      <c r="Q393" s="49" t="s">
        <v>131</v>
      </c>
      <c r="R393" s="42">
        <f>VLOOKUP(P393,Registration!O:P,2,FALSE)</f>
        <v>16</v>
      </c>
    </row>
    <row r="394" spans="1:18" ht="23.1" customHeight="1">
      <c r="A394" s="42" t="s">
        <v>84</v>
      </c>
      <c r="B394" s="42" t="s">
        <v>26</v>
      </c>
      <c r="C394" s="42" t="s">
        <v>27</v>
      </c>
      <c r="D394" s="48" t="s">
        <v>28</v>
      </c>
      <c r="E394" s="42" t="s">
        <v>61</v>
      </c>
      <c r="F394" s="42" t="s">
        <v>29</v>
      </c>
      <c r="G394" s="42" t="s">
        <v>31</v>
      </c>
      <c r="H394" s="42" t="s">
        <v>933</v>
      </c>
      <c r="I394" s="49" t="s">
        <v>935</v>
      </c>
      <c r="J394" s="49" t="s">
        <v>402</v>
      </c>
      <c r="K394" s="49" t="s">
        <v>87</v>
      </c>
      <c r="L394" s="52">
        <v>18</v>
      </c>
      <c r="M394" s="51">
        <v>8</v>
      </c>
      <c r="N394" s="51">
        <v>2018</v>
      </c>
      <c r="O394" s="43">
        <f t="shared" si="10"/>
        <v>43330</v>
      </c>
      <c r="P394" s="49" t="s">
        <v>403</v>
      </c>
      <c r="Q394" s="49" t="s">
        <v>159</v>
      </c>
      <c r="R394" s="42">
        <f>VLOOKUP(P394,Registration!O:P,2,FALSE)</f>
        <v>16</v>
      </c>
    </row>
    <row r="395" spans="1:18" ht="23.1" customHeight="1">
      <c r="A395" s="42" t="s">
        <v>84</v>
      </c>
      <c r="B395" s="42" t="s">
        <v>26</v>
      </c>
      <c r="C395" s="42" t="s">
        <v>27</v>
      </c>
      <c r="D395" s="48" t="s">
        <v>28</v>
      </c>
      <c r="E395" s="42" t="s">
        <v>61</v>
      </c>
      <c r="F395" s="42" t="s">
        <v>29</v>
      </c>
      <c r="G395" s="42" t="s">
        <v>31</v>
      </c>
      <c r="H395" s="42" t="s">
        <v>933</v>
      </c>
      <c r="I395" s="49" t="s">
        <v>935</v>
      </c>
      <c r="J395" s="49" t="s">
        <v>1058</v>
      </c>
      <c r="K395" s="49" t="s">
        <v>87</v>
      </c>
      <c r="L395" s="52">
        <v>18</v>
      </c>
      <c r="M395" s="51">
        <v>8</v>
      </c>
      <c r="N395" s="51">
        <v>2018</v>
      </c>
      <c r="O395" s="43">
        <f t="shared" si="10"/>
        <v>43330</v>
      </c>
      <c r="P395" s="49" t="s">
        <v>407</v>
      </c>
      <c r="Q395" s="49" t="s">
        <v>159</v>
      </c>
      <c r="R395" s="42">
        <f>VLOOKUP(P395,Registration!O:P,2,FALSE)</f>
        <v>15</v>
      </c>
    </row>
    <row r="396" spans="1:18" ht="23.1" customHeight="1">
      <c r="A396" s="42" t="s">
        <v>84</v>
      </c>
      <c r="B396" s="42" t="s">
        <v>26</v>
      </c>
      <c r="C396" s="42" t="s">
        <v>27</v>
      </c>
      <c r="D396" s="48" t="s">
        <v>28</v>
      </c>
      <c r="E396" s="42" t="s">
        <v>61</v>
      </c>
      <c r="F396" s="42" t="s">
        <v>29</v>
      </c>
      <c r="G396" s="42" t="s">
        <v>31</v>
      </c>
      <c r="H396" s="42" t="s">
        <v>933</v>
      </c>
      <c r="I396" s="49" t="s">
        <v>935</v>
      </c>
      <c r="J396" s="49" t="s">
        <v>696</v>
      </c>
      <c r="K396" s="49" t="s">
        <v>87</v>
      </c>
      <c r="L396" s="52">
        <v>18</v>
      </c>
      <c r="M396" s="51">
        <v>8</v>
      </c>
      <c r="N396" s="51">
        <v>2018</v>
      </c>
      <c r="O396" s="43">
        <f t="shared" si="10"/>
        <v>43330</v>
      </c>
      <c r="P396" s="49" t="s">
        <v>697</v>
      </c>
      <c r="Q396" s="49" t="s">
        <v>159</v>
      </c>
      <c r="R396" s="42">
        <f>VLOOKUP(P396,Registration!O:P,2,FALSE)</f>
        <v>17</v>
      </c>
    </row>
    <row r="397" spans="1:18" ht="23.1" customHeight="1">
      <c r="A397" s="42" t="s">
        <v>84</v>
      </c>
      <c r="B397" s="42" t="s">
        <v>26</v>
      </c>
      <c r="C397" s="42" t="s">
        <v>27</v>
      </c>
      <c r="D397" s="48" t="s">
        <v>28</v>
      </c>
      <c r="E397" s="42" t="s">
        <v>61</v>
      </c>
      <c r="F397" s="42" t="s">
        <v>29</v>
      </c>
      <c r="G397" s="42" t="s">
        <v>31</v>
      </c>
      <c r="H397" s="42" t="s">
        <v>933</v>
      </c>
      <c r="I397" s="49" t="s">
        <v>935</v>
      </c>
      <c r="J397" s="49" t="s">
        <v>1080</v>
      </c>
      <c r="K397" s="49" t="s">
        <v>87</v>
      </c>
      <c r="L397" s="52">
        <v>18</v>
      </c>
      <c r="M397" s="51">
        <v>8</v>
      </c>
      <c r="N397" s="51">
        <v>2018</v>
      </c>
      <c r="O397" s="43">
        <f t="shared" si="10"/>
        <v>43330</v>
      </c>
      <c r="P397" s="49" t="s">
        <v>418</v>
      </c>
      <c r="Q397" s="49" t="s">
        <v>159</v>
      </c>
      <c r="R397" s="42">
        <f>VLOOKUP(P397,Registration!O:P,2,FALSE)</f>
        <v>16</v>
      </c>
    </row>
    <row r="398" spans="1:18" ht="23.1" customHeight="1">
      <c r="A398" s="42" t="s">
        <v>84</v>
      </c>
      <c r="B398" s="42" t="s">
        <v>26</v>
      </c>
      <c r="C398" s="42" t="s">
        <v>27</v>
      </c>
      <c r="D398" s="48" t="s">
        <v>28</v>
      </c>
      <c r="E398" s="42" t="s">
        <v>61</v>
      </c>
      <c r="F398" s="42" t="s">
        <v>29</v>
      </c>
      <c r="G398" s="42" t="s">
        <v>31</v>
      </c>
      <c r="H398" s="42" t="s">
        <v>933</v>
      </c>
      <c r="I398" s="49" t="s">
        <v>935</v>
      </c>
      <c r="J398" s="49" t="s">
        <v>712</v>
      </c>
      <c r="K398" s="49" t="s">
        <v>87</v>
      </c>
      <c r="L398" s="52">
        <v>18</v>
      </c>
      <c r="M398" s="51">
        <v>8</v>
      </c>
      <c r="N398" s="51">
        <v>2018</v>
      </c>
      <c r="O398" s="43">
        <f t="shared" si="10"/>
        <v>43330</v>
      </c>
      <c r="P398" s="49" t="s">
        <v>713</v>
      </c>
      <c r="Q398" s="49" t="s">
        <v>159</v>
      </c>
      <c r="R398" s="42">
        <f>VLOOKUP(P398,Registration!O:P,2,FALSE)</f>
        <v>18</v>
      </c>
    </row>
    <row r="399" spans="1:18" ht="23.1" customHeight="1">
      <c r="A399" s="42" t="s">
        <v>84</v>
      </c>
      <c r="B399" s="42" t="s">
        <v>26</v>
      </c>
      <c r="C399" s="42" t="s">
        <v>27</v>
      </c>
      <c r="D399" s="48" t="s">
        <v>28</v>
      </c>
      <c r="E399" s="42" t="s">
        <v>61</v>
      </c>
      <c r="F399" s="42" t="s">
        <v>29</v>
      </c>
      <c r="G399" s="42" t="s">
        <v>31</v>
      </c>
      <c r="H399" s="42" t="s">
        <v>933</v>
      </c>
      <c r="I399" s="49" t="s">
        <v>935</v>
      </c>
      <c r="J399" s="49" t="s">
        <v>1081</v>
      </c>
      <c r="K399" s="49" t="s">
        <v>87</v>
      </c>
      <c r="L399" s="52">
        <v>18</v>
      </c>
      <c r="M399" s="51">
        <v>8</v>
      </c>
      <c r="N399" s="51">
        <v>2018</v>
      </c>
      <c r="O399" s="43">
        <f t="shared" si="10"/>
        <v>43330</v>
      </c>
      <c r="P399" s="49" t="s">
        <v>387</v>
      </c>
      <c r="Q399" s="49" t="s">
        <v>159</v>
      </c>
      <c r="R399" s="42">
        <f>VLOOKUP(P399,Registration!O:P,2,FALSE)</f>
        <v>17</v>
      </c>
    </row>
    <row r="400" spans="1:18" ht="23.1" customHeight="1">
      <c r="A400" s="42" t="s">
        <v>88</v>
      </c>
      <c r="B400" s="42" t="s">
        <v>26</v>
      </c>
      <c r="C400" s="42" t="s">
        <v>27</v>
      </c>
      <c r="D400" s="48" t="s">
        <v>28</v>
      </c>
      <c r="E400" s="42" t="s">
        <v>61</v>
      </c>
      <c r="F400" s="42" t="s">
        <v>29</v>
      </c>
      <c r="G400" s="42" t="s">
        <v>31</v>
      </c>
      <c r="H400" s="42" t="s">
        <v>933</v>
      </c>
      <c r="I400" s="42" t="s">
        <v>934</v>
      </c>
      <c r="J400" s="42" t="s">
        <v>715</v>
      </c>
      <c r="K400" s="42" t="s">
        <v>714</v>
      </c>
      <c r="L400" s="42">
        <v>24</v>
      </c>
      <c r="M400" s="42">
        <v>8</v>
      </c>
      <c r="N400" s="51">
        <v>2018</v>
      </c>
      <c r="O400" s="43">
        <f t="shared" si="10"/>
        <v>43336</v>
      </c>
      <c r="P400" s="42" t="s">
        <v>716</v>
      </c>
      <c r="Q400" s="42" t="s">
        <v>131</v>
      </c>
      <c r="R400" s="42">
        <f>VLOOKUP(P400,Registration!O:P,2,FALSE)</f>
        <v>19</v>
      </c>
    </row>
    <row r="401" spans="1:18" ht="23.1" customHeight="1">
      <c r="A401" s="42" t="s">
        <v>88</v>
      </c>
      <c r="B401" s="42" t="s">
        <v>26</v>
      </c>
      <c r="C401" s="42" t="s">
        <v>27</v>
      </c>
      <c r="D401" s="48" t="s">
        <v>28</v>
      </c>
      <c r="E401" s="42" t="s">
        <v>61</v>
      </c>
      <c r="F401" s="42" t="s">
        <v>29</v>
      </c>
      <c r="G401" s="42" t="s">
        <v>31</v>
      </c>
      <c r="H401" s="42" t="s">
        <v>933</v>
      </c>
      <c r="I401" s="42" t="s">
        <v>934</v>
      </c>
      <c r="J401" s="42" t="s">
        <v>575</v>
      </c>
      <c r="K401" s="42" t="s">
        <v>714</v>
      </c>
      <c r="L401" s="42">
        <v>24</v>
      </c>
      <c r="M401" s="42">
        <v>8</v>
      </c>
      <c r="N401" s="51">
        <v>2018</v>
      </c>
      <c r="O401" s="43">
        <f t="shared" si="10"/>
        <v>43336</v>
      </c>
      <c r="P401" s="42" t="s">
        <v>576</v>
      </c>
      <c r="Q401" s="42" t="s">
        <v>131</v>
      </c>
      <c r="R401" s="42">
        <f>VLOOKUP(P401,Registration!O:P,2,FALSE)</f>
        <v>19</v>
      </c>
    </row>
    <row r="402" spans="1:18" ht="23.1" customHeight="1">
      <c r="A402" s="42" t="s">
        <v>88</v>
      </c>
      <c r="B402" s="42" t="s">
        <v>26</v>
      </c>
      <c r="C402" s="42" t="s">
        <v>27</v>
      </c>
      <c r="D402" s="48" t="s">
        <v>28</v>
      </c>
      <c r="E402" s="42" t="s">
        <v>61</v>
      </c>
      <c r="F402" s="42" t="s">
        <v>29</v>
      </c>
      <c r="G402" s="42" t="s">
        <v>31</v>
      </c>
      <c r="H402" s="42" t="s">
        <v>933</v>
      </c>
      <c r="I402" s="42" t="s">
        <v>935</v>
      </c>
      <c r="J402" s="42" t="s">
        <v>717</v>
      </c>
      <c r="K402" s="42" t="s">
        <v>90</v>
      </c>
      <c r="L402" s="42">
        <v>25</v>
      </c>
      <c r="M402" s="42">
        <v>8</v>
      </c>
      <c r="N402" s="51">
        <v>2018</v>
      </c>
      <c r="O402" s="43">
        <f t="shared" si="10"/>
        <v>43337</v>
      </c>
      <c r="P402" s="42" t="s">
        <v>718</v>
      </c>
      <c r="Q402" s="42" t="s">
        <v>159</v>
      </c>
      <c r="R402" s="42">
        <f>VLOOKUP(P402,Registration!O:P,2,FALSE)</f>
        <v>18</v>
      </c>
    </row>
    <row r="403" spans="1:18" ht="23.1" customHeight="1">
      <c r="A403" s="42" t="s">
        <v>88</v>
      </c>
      <c r="B403" s="42" t="s">
        <v>26</v>
      </c>
      <c r="C403" s="42" t="s">
        <v>27</v>
      </c>
      <c r="D403" s="48" t="s">
        <v>28</v>
      </c>
      <c r="E403" s="42" t="s">
        <v>61</v>
      </c>
      <c r="F403" s="42" t="s">
        <v>29</v>
      </c>
      <c r="G403" s="42" t="s">
        <v>31</v>
      </c>
      <c r="H403" s="42" t="s">
        <v>933</v>
      </c>
      <c r="I403" s="42" t="s">
        <v>935</v>
      </c>
      <c r="J403" s="42" t="s">
        <v>719</v>
      </c>
      <c r="K403" s="42" t="s">
        <v>90</v>
      </c>
      <c r="L403" s="42">
        <v>25</v>
      </c>
      <c r="M403" s="42">
        <v>8</v>
      </c>
      <c r="N403" s="51">
        <v>2018</v>
      </c>
      <c r="O403" s="43">
        <f t="shared" si="10"/>
        <v>43337</v>
      </c>
      <c r="P403" s="42" t="s">
        <v>720</v>
      </c>
      <c r="Q403" s="42" t="s">
        <v>159</v>
      </c>
      <c r="R403" s="42">
        <f>VLOOKUP(P403,Registration!O:P,2,FALSE)</f>
        <v>18</v>
      </c>
    </row>
    <row r="404" spans="1:18" ht="23.1" customHeight="1">
      <c r="A404" s="42" t="s">
        <v>88</v>
      </c>
      <c r="B404" s="42" t="s">
        <v>26</v>
      </c>
      <c r="C404" s="42" t="s">
        <v>27</v>
      </c>
      <c r="D404" s="48" t="s">
        <v>28</v>
      </c>
      <c r="E404" s="42" t="s">
        <v>61</v>
      </c>
      <c r="F404" s="42" t="s">
        <v>29</v>
      </c>
      <c r="G404" s="42" t="s">
        <v>31</v>
      </c>
      <c r="H404" s="42" t="s">
        <v>933</v>
      </c>
      <c r="I404" s="42" t="s">
        <v>935</v>
      </c>
      <c r="J404" s="42" t="s">
        <v>1082</v>
      </c>
      <c r="K404" s="42" t="s">
        <v>90</v>
      </c>
      <c r="L404" s="42">
        <v>25</v>
      </c>
      <c r="M404" s="42">
        <v>8</v>
      </c>
      <c r="N404" s="51">
        <v>2018</v>
      </c>
      <c r="O404" s="43">
        <f t="shared" si="10"/>
        <v>43337</v>
      </c>
      <c r="P404" s="42" t="s">
        <v>722</v>
      </c>
      <c r="Q404" s="42" t="s">
        <v>159</v>
      </c>
      <c r="R404" s="42">
        <f>VLOOKUP(P404,Registration!O:P,2,FALSE)</f>
        <v>19</v>
      </c>
    </row>
    <row r="405" spans="1:18" ht="23.1" customHeight="1">
      <c r="A405" s="42" t="s">
        <v>91</v>
      </c>
      <c r="B405" s="42" t="s">
        <v>26</v>
      </c>
      <c r="C405" s="42" t="s">
        <v>27</v>
      </c>
      <c r="D405" s="48" t="s">
        <v>28</v>
      </c>
      <c r="E405" s="42" t="s">
        <v>61</v>
      </c>
      <c r="F405" s="42" t="s">
        <v>29</v>
      </c>
      <c r="G405" s="42" t="s">
        <v>31</v>
      </c>
      <c r="H405" s="42" t="s">
        <v>933</v>
      </c>
      <c r="I405" s="42" t="s">
        <v>934</v>
      </c>
      <c r="J405" s="42" t="s">
        <v>450</v>
      </c>
      <c r="K405" s="42" t="s">
        <v>93</v>
      </c>
      <c r="L405" s="42">
        <v>27</v>
      </c>
      <c r="M405" s="42">
        <v>8</v>
      </c>
      <c r="N405" s="51">
        <v>2018</v>
      </c>
      <c r="O405" s="43">
        <f t="shared" si="10"/>
        <v>43339</v>
      </c>
      <c r="P405" s="42" t="s">
        <v>574</v>
      </c>
      <c r="Q405" s="42" t="s">
        <v>131</v>
      </c>
      <c r="R405" s="42">
        <f>VLOOKUP(P405,Registration!O:P,2,FALSE)</f>
        <v>16</v>
      </c>
    </row>
    <row r="406" spans="1:18" ht="23.1" customHeight="1">
      <c r="A406" s="42" t="s">
        <v>91</v>
      </c>
      <c r="B406" s="42" t="s">
        <v>26</v>
      </c>
      <c r="C406" s="42" t="s">
        <v>27</v>
      </c>
      <c r="D406" s="48" t="s">
        <v>28</v>
      </c>
      <c r="E406" s="42" t="s">
        <v>61</v>
      </c>
      <c r="F406" s="42" t="s">
        <v>29</v>
      </c>
      <c r="G406" s="42" t="s">
        <v>31</v>
      </c>
      <c r="H406" s="42" t="s">
        <v>933</v>
      </c>
      <c r="I406" s="42" t="s">
        <v>934</v>
      </c>
      <c r="J406" s="42" t="s">
        <v>723</v>
      </c>
      <c r="K406" s="42" t="s">
        <v>93</v>
      </c>
      <c r="L406" s="42">
        <v>27</v>
      </c>
      <c r="M406" s="42">
        <v>8</v>
      </c>
      <c r="N406" s="51">
        <v>2018</v>
      </c>
      <c r="O406" s="43">
        <f t="shared" si="10"/>
        <v>43339</v>
      </c>
      <c r="P406" s="42" t="s">
        <v>724</v>
      </c>
      <c r="Q406" s="42" t="s">
        <v>131</v>
      </c>
      <c r="R406" s="42">
        <f>VLOOKUP(P406,Registration!O:P,2,FALSE)</f>
        <v>17</v>
      </c>
    </row>
    <row r="407" spans="1:18" ht="23.1" customHeight="1">
      <c r="A407" s="42" t="s">
        <v>91</v>
      </c>
      <c r="B407" s="42" t="s">
        <v>26</v>
      </c>
      <c r="C407" s="42" t="s">
        <v>27</v>
      </c>
      <c r="D407" s="48" t="s">
        <v>28</v>
      </c>
      <c r="E407" s="42" t="s">
        <v>61</v>
      </c>
      <c r="F407" s="42" t="s">
        <v>29</v>
      </c>
      <c r="G407" s="42" t="s">
        <v>31</v>
      </c>
      <c r="H407" s="42" t="s">
        <v>933</v>
      </c>
      <c r="I407" s="42" t="s">
        <v>934</v>
      </c>
      <c r="J407" s="42" t="s">
        <v>380</v>
      </c>
      <c r="K407" s="42" t="s">
        <v>93</v>
      </c>
      <c r="L407" s="42">
        <v>27</v>
      </c>
      <c r="M407" s="42">
        <v>8</v>
      </c>
      <c r="N407" s="51">
        <v>2018</v>
      </c>
      <c r="O407" s="43">
        <f t="shared" si="10"/>
        <v>43339</v>
      </c>
      <c r="P407" s="42" t="s">
        <v>381</v>
      </c>
      <c r="Q407" s="42" t="s">
        <v>131</v>
      </c>
      <c r="R407" s="42">
        <f>VLOOKUP(P407,Registration!O:P,2,FALSE)</f>
        <v>19</v>
      </c>
    </row>
    <row r="408" spans="1:18" ht="23.1" customHeight="1">
      <c r="A408" s="42" t="s">
        <v>91</v>
      </c>
      <c r="B408" s="42" t="s">
        <v>26</v>
      </c>
      <c r="C408" s="42" t="s">
        <v>27</v>
      </c>
      <c r="D408" s="48" t="s">
        <v>28</v>
      </c>
      <c r="E408" s="42" t="s">
        <v>61</v>
      </c>
      <c r="F408" s="42" t="s">
        <v>29</v>
      </c>
      <c r="G408" s="42" t="s">
        <v>31</v>
      </c>
      <c r="H408" s="42" t="s">
        <v>933</v>
      </c>
      <c r="I408" s="42" t="s">
        <v>934</v>
      </c>
      <c r="J408" s="42" t="s">
        <v>723</v>
      </c>
      <c r="K408" s="42" t="s">
        <v>94</v>
      </c>
      <c r="L408" s="42">
        <v>31</v>
      </c>
      <c r="M408" s="42">
        <v>8</v>
      </c>
      <c r="N408" s="51">
        <v>2018</v>
      </c>
      <c r="O408" s="43">
        <f t="shared" si="10"/>
        <v>43343</v>
      </c>
      <c r="P408" s="42" t="s">
        <v>724</v>
      </c>
      <c r="Q408" s="42" t="s">
        <v>131</v>
      </c>
      <c r="R408" s="42">
        <f>VLOOKUP(P408,Registration!O:P,2,FALSE)</f>
        <v>17</v>
      </c>
    </row>
    <row r="409" spans="1:18" ht="23.1" customHeight="1">
      <c r="A409" s="42" t="s">
        <v>95</v>
      </c>
      <c r="B409" s="54" t="s">
        <v>26</v>
      </c>
      <c r="C409" s="54" t="s">
        <v>27</v>
      </c>
      <c r="D409" s="48" t="s">
        <v>28</v>
      </c>
      <c r="E409" s="54" t="s">
        <v>61</v>
      </c>
      <c r="F409" s="42" t="s">
        <v>29</v>
      </c>
      <c r="G409" s="55" t="s">
        <v>31</v>
      </c>
      <c r="H409" s="53" t="s">
        <v>933</v>
      </c>
      <c r="I409" s="42" t="s">
        <v>934</v>
      </c>
      <c r="J409" s="42" t="s">
        <v>1083</v>
      </c>
      <c r="K409" s="44">
        <v>43346</v>
      </c>
      <c r="L409" s="42">
        <v>3</v>
      </c>
      <c r="M409" s="42">
        <v>9</v>
      </c>
      <c r="N409" s="54">
        <v>2018</v>
      </c>
      <c r="O409" s="43">
        <f t="shared" si="10"/>
        <v>43346</v>
      </c>
      <c r="P409" s="42" t="s">
        <v>728</v>
      </c>
      <c r="Q409" s="42" t="s">
        <v>131</v>
      </c>
      <c r="R409" s="42">
        <f>VLOOKUP(P409,Registration!O:P,2,FALSE)</f>
        <v>18</v>
      </c>
    </row>
    <row r="410" spans="1:18" ht="23.1" customHeight="1">
      <c r="A410" s="42" t="s">
        <v>95</v>
      </c>
      <c r="B410" s="54" t="s">
        <v>26</v>
      </c>
      <c r="C410" s="54" t="s">
        <v>27</v>
      </c>
      <c r="D410" s="48" t="s">
        <v>28</v>
      </c>
      <c r="E410" s="54" t="s">
        <v>61</v>
      </c>
      <c r="F410" s="42" t="s">
        <v>29</v>
      </c>
      <c r="G410" s="55" t="s">
        <v>31</v>
      </c>
      <c r="H410" s="53" t="s">
        <v>933</v>
      </c>
      <c r="I410" s="42" t="s">
        <v>934</v>
      </c>
      <c r="J410" s="42" t="s">
        <v>386</v>
      </c>
      <c r="K410" s="44">
        <v>43346</v>
      </c>
      <c r="L410" s="42">
        <v>3</v>
      </c>
      <c r="M410" s="42">
        <v>9</v>
      </c>
      <c r="N410" s="54">
        <v>2018</v>
      </c>
      <c r="O410" s="43">
        <f t="shared" si="10"/>
        <v>43346</v>
      </c>
      <c r="P410" s="42" t="s">
        <v>387</v>
      </c>
      <c r="Q410" s="42" t="s">
        <v>131</v>
      </c>
      <c r="R410" s="42">
        <f>VLOOKUP(P410,Registration!O:P,2,FALSE)</f>
        <v>17</v>
      </c>
    </row>
    <row r="411" spans="1:18" ht="23.1" customHeight="1">
      <c r="A411" s="42" t="s">
        <v>95</v>
      </c>
      <c r="B411" s="54" t="s">
        <v>26</v>
      </c>
      <c r="C411" s="54" t="s">
        <v>27</v>
      </c>
      <c r="D411" s="48" t="s">
        <v>28</v>
      </c>
      <c r="E411" s="54" t="s">
        <v>61</v>
      </c>
      <c r="F411" s="42" t="s">
        <v>29</v>
      </c>
      <c r="G411" s="55" t="s">
        <v>31</v>
      </c>
      <c r="H411" s="53" t="s">
        <v>933</v>
      </c>
      <c r="I411" s="42" t="s">
        <v>934</v>
      </c>
      <c r="J411" s="42" t="s">
        <v>448</v>
      </c>
      <c r="K411" s="44">
        <v>43348</v>
      </c>
      <c r="L411" s="42">
        <v>5</v>
      </c>
      <c r="M411" s="42">
        <v>9</v>
      </c>
      <c r="N411" s="54">
        <v>2018</v>
      </c>
      <c r="O411" s="43">
        <f t="shared" si="10"/>
        <v>43348</v>
      </c>
      <c r="P411" s="42" t="s">
        <v>449</v>
      </c>
      <c r="Q411" s="42" t="s">
        <v>131</v>
      </c>
      <c r="R411" s="42">
        <f>VLOOKUP(P411,Registration!O:P,2,FALSE)</f>
        <v>15</v>
      </c>
    </row>
    <row r="412" spans="1:18" ht="23.1" customHeight="1">
      <c r="A412" s="42" t="s">
        <v>95</v>
      </c>
      <c r="B412" s="54" t="s">
        <v>26</v>
      </c>
      <c r="C412" s="54" t="s">
        <v>27</v>
      </c>
      <c r="D412" s="48" t="s">
        <v>28</v>
      </c>
      <c r="E412" s="54" t="s">
        <v>61</v>
      </c>
      <c r="F412" s="42" t="s">
        <v>29</v>
      </c>
      <c r="G412" s="55" t="s">
        <v>31</v>
      </c>
      <c r="H412" s="53" t="s">
        <v>933</v>
      </c>
      <c r="I412" s="42" t="s">
        <v>934</v>
      </c>
      <c r="J412" s="42" t="s">
        <v>1084</v>
      </c>
      <c r="K412" s="44">
        <v>43349</v>
      </c>
      <c r="L412" s="42">
        <v>6</v>
      </c>
      <c r="M412" s="42">
        <v>9</v>
      </c>
      <c r="N412" s="54">
        <v>2018</v>
      </c>
      <c r="O412" s="43">
        <f t="shared" si="10"/>
        <v>43349</v>
      </c>
      <c r="P412" s="42" t="s">
        <v>730</v>
      </c>
      <c r="Q412" s="42" t="s">
        <v>131</v>
      </c>
      <c r="R412" s="42">
        <f>VLOOKUP(P412,Registration!O:P,2,FALSE)</f>
        <v>18</v>
      </c>
    </row>
    <row r="413" spans="1:18" ht="23.1" customHeight="1">
      <c r="A413" s="42" t="s">
        <v>95</v>
      </c>
      <c r="B413" s="54" t="s">
        <v>26</v>
      </c>
      <c r="C413" s="54" t="s">
        <v>27</v>
      </c>
      <c r="D413" s="48" t="s">
        <v>28</v>
      </c>
      <c r="E413" s="54" t="s">
        <v>61</v>
      </c>
      <c r="F413" s="42" t="s">
        <v>29</v>
      </c>
      <c r="G413" s="55" t="s">
        <v>31</v>
      </c>
      <c r="H413" s="53" t="s">
        <v>933</v>
      </c>
      <c r="I413" s="42" t="s">
        <v>934</v>
      </c>
      <c r="J413" s="42" t="s">
        <v>731</v>
      </c>
      <c r="K413" s="44">
        <v>43349</v>
      </c>
      <c r="L413" s="42">
        <v>6</v>
      </c>
      <c r="M413" s="42">
        <v>9</v>
      </c>
      <c r="N413" s="54">
        <v>2018</v>
      </c>
      <c r="O413" s="43">
        <f t="shared" si="10"/>
        <v>43349</v>
      </c>
      <c r="P413" s="42" t="s">
        <v>732</v>
      </c>
      <c r="Q413" s="42" t="s">
        <v>131</v>
      </c>
      <c r="R413" s="42">
        <f>VLOOKUP(P413,Registration!O:P,2,FALSE)</f>
        <v>19</v>
      </c>
    </row>
    <row r="414" spans="1:18" ht="23.1" customHeight="1">
      <c r="A414" s="42" t="s">
        <v>95</v>
      </c>
      <c r="B414" s="54" t="s">
        <v>26</v>
      </c>
      <c r="C414" s="54" t="s">
        <v>27</v>
      </c>
      <c r="D414" s="48" t="s">
        <v>28</v>
      </c>
      <c r="E414" s="54" t="s">
        <v>61</v>
      </c>
      <c r="F414" s="42" t="s">
        <v>29</v>
      </c>
      <c r="G414" s="55" t="s">
        <v>31</v>
      </c>
      <c r="H414" s="53" t="s">
        <v>933</v>
      </c>
      <c r="I414" s="42" t="s">
        <v>934</v>
      </c>
      <c r="J414" s="42" t="s">
        <v>733</v>
      </c>
      <c r="K414" s="44">
        <v>43349</v>
      </c>
      <c r="L414" s="42">
        <v>6</v>
      </c>
      <c r="M414" s="42">
        <v>9</v>
      </c>
      <c r="N414" s="54">
        <v>2018</v>
      </c>
      <c r="O414" s="43">
        <f t="shared" si="10"/>
        <v>43349</v>
      </c>
      <c r="P414" s="42" t="s">
        <v>734</v>
      </c>
      <c r="Q414" s="42" t="s">
        <v>131</v>
      </c>
      <c r="R414" s="42">
        <f>VLOOKUP(P414,Registration!O:P,2,FALSE)</f>
        <v>17</v>
      </c>
    </row>
    <row r="415" spans="1:18" ht="23.1" customHeight="1">
      <c r="A415" s="42" t="s">
        <v>95</v>
      </c>
      <c r="B415" s="54" t="s">
        <v>26</v>
      </c>
      <c r="C415" s="54" t="s">
        <v>27</v>
      </c>
      <c r="D415" s="48" t="s">
        <v>28</v>
      </c>
      <c r="E415" s="54" t="s">
        <v>61</v>
      </c>
      <c r="F415" s="42" t="s">
        <v>29</v>
      </c>
      <c r="G415" s="55" t="s">
        <v>31</v>
      </c>
      <c r="H415" s="53" t="s">
        <v>933</v>
      </c>
      <c r="I415" s="42" t="s">
        <v>934</v>
      </c>
      <c r="J415" s="42" t="s">
        <v>735</v>
      </c>
      <c r="K415" s="44">
        <v>43349</v>
      </c>
      <c r="L415" s="42">
        <v>6</v>
      </c>
      <c r="M415" s="42">
        <v>9</v>
      </c>
      <c r="N415" s="54">
        <v>2018</v>
      </c>
      <c r="O415" s="43">
        <f t="shared" si="10"/>
        <v>43349</v>
      </c>
      <c r="P415" s="42" t="s">
        <v>736</v>
      </c>
      <c r="Q415" s="42" t="s">
        <v>131</v>
      </c>
      <c r="R415" s="42">
        <f>VLOOKUP(P415,Registration!O:P,2,FALSE)</f>
        <v>17</v>
      </c>
    </row>
    <row r="416" spans="1:18" ht="23.1" customHeight="1">
      <c r="A416" s="42" t="s">
        <v>95</v>
      </c>
      <c r="B416" s="54" t="s">
        <v>26</v>
      </c>
      <c r="C416" s="54" t="s">
        <v>27</v>
      </c>
      <c r="D416" s="48" t="s">
        <v>28</v>
      </c>
      <c r="E416" s="54" t="s">
        <v>61</v>
      </c>
      <c r="F416" s="42" t="s">
        <v>29</v>
      </c>
      <c r="G416" s="55" t="s">
        <v>31</v>
      </c>
      <c r="H416" s="53" t="s">
        <v>933</v>
      </c>
      <c r="I416" s="42" t="s">
        <v>934</v>
      </c>
      <c r="J416" s="42" t="s">
        <v>737</v>
      </c>
      <c r="K416" s="44">
        <v>43349</v>
      </c>
      <c r="L416" s="42">
        <v>6</v>
      </c>
      <c r="M416" s="42">
        <v>9</v>
      </c>
      <c r="N416" s="54">
        <v>2018</v>
      </c>
      <c r="O416" s="43">
        <f t="shared" si="10"/>
        <v>43349</v>
      </c>
      <c r="P416" s="42" t="s">
        <v>738</v>
      </c>
      <c r="Q416" s="42" t="s">
        <v>131</v>
      </c>
      <c r="R416" s="42">
        <f>VLOOKUP(P416,Registration!O:P,2,FALSE)</f>
        <v>18</v>
      </c>
    </row>
    <row r="417" spans="1:18" ht="23.1" customHeight="1">
      <c r="A417" s="42" t="s">
        <v>95</v>
      </c>
      <c r="B417" s="54" t="s">
        <v>26</v>
      </c>
      <c r="C417" s="54" t="s">
        <v>27</v>
      </c>
      <c r="D417" s="48" t="s">
        <v>28</v>
      </c>
      <c r="E417" s="54" t="s">
        <v>61</v>
      </c>
      <c r="F417" s="42" t="s">
        <v>29</v>
      </c>
      <c r="G417" s="55" t="s">
        <v>31</v>
      </c>
      <c r="H417" s="53" t="s">
        <v>933</v>
      </c>
      <c r="I417" s="42" t="s">
        <v>934</v>
      </c>
      <c r="J417" s="42" t="s">
        <v>739</v>
      </c>
      <c r="K417" s="44">
        <v>43349</v>
      </c>
      <c r="L417" s="42">
        <v>6</v>
      </c>
      <c r="M417" s="42">
        <v>9</v>
      </c>
      <c r="N417" s="54">
        <v>2018</v>
      </c>
      <c r="O417" s="43">
        <f t="shared" si="10"/>
        <v>43349</v>
      </c>
      <c r="P417" s="42" t="s">
        <v>740</v>
      </c>
      <c r="Q417" s="42" t="s">
        <v>131</v>
      </c>
      <c r="R417" s="42">
        <f>VLOOKUP(P417,Registration!O:P,2,FALSE)</f>
        <v>19</v>
      </c>
    </row>
    <row r="418" spans="1:18" ht="23.1" customHeight="1">
      <c r="A418" s="42" t="s">
        <v>95</v>
      </c>
      <c r="B418" s="54" t="s">
        <v>26</v>
      </c>
      <c r="C418" s="54" t="s">
        <v>27</v>
      </c>
      <c r="D418" s="48" t="s">
        <v>28</v>
      </c>
      <c r="E418" s="54" t="s">
        <v>61</v>
      </c>
      <c r="F418" s="42" t="s">
        <v>29</v>
      </c>
      <c r="G418" s="55" t="s">
        <v>31</v>
      </c>
      <c r="H418" s="53" t="s">
        <v>933</v>
      </c>
      <c r="I418" s="42" t="s">
        <v>935</v>
      </c>
      <c r="J418" s="42" t="s">
        <v>739</v>
      </c>
      <c r="K418" s="44">
        <v>43351</v>
      </c>
      <c r="L418" s="42">
        <v>8</v>
      </c>
      <c r="M418" s="42">
        <v>9</v>
      </c>
      <c r="N418" s="54">
        <v>2018</v>
      </c>
      <c r="O418" s="43">
        <f t="shared" si="10"/>
        <v>43351</v>
      </c>
      <c r="P418" s="42" t="s">
        <v>740</v>
      </c>
      <c r="Q418" s="42" t="s">
        <v>159</v>
      </c>
      <c r="R418" s="42">
        <f>VLOOKUP(P418,Registration!O:P,2,FALSE)</f>
        <v>19</v>
      </c>
    </row>
    <row r="419" spans="1:18" ht="23.1" customHeight="1">
      <c r="A419" s="42" t="s">
        <v>95</v>
      </c>
      <c r="B419" s="54" t="s">
        <v>26</v>
      </c>
      <c r="C419" s="54" t="s">
        <v>27</v>
      </c>
      <c r="D419" s="48" t="s">
        <v>28</v>
      </c>
      <c r="E419" s="54" t="s">
        <v>61</v>
      </c>
      <c r="F419" s="42" t="s">
        <v>29</v>
      </c>
      <c r="G419" s="55" t="s">
        <v>31</v>
      </c>
      <c r="H419" s="53" t="s">
        <v>933</v>
      </c>
      <c r="I419" s="42" t="s">
        <v>935</v>
      </c>
      <c r="J419" s="42" t="s">
        <v>737</v>
      </c>
      <c r="K419" s="44">
        <v>43351</v>
      </c>
      <c r="L419" s="42">
        <v>8</v>
      </c>
      <c r="M419" s="42">
        <v>9</v>
      </c>
      <c r="N419" s="54">
        <v>2018</v>
      </c>
      <c r="O419" s="43">
        <f t="shared" si="10"/>
        <v>43351</v>
      </c>
      <c r="P419" s="42" t="s">
        <v>738</v>
      </c>
      <c r="Q419" s="42" t="s">
        <v>159</v>
      </c>
      <c r="R419" s="42">
        <f>VLOOKUP(P419,Registration!O:P,2,FALSE)</f>
        <v>18</v>
      </c>
    </row>
    <row r="420" spans="1:18" ht="23.1" customHeight="1">
      <c r="A420" s="42" t="s">
        <v>95</v>
      </c>
      <c r="B420" s="54" t="s">
        <v>26</v>
      </c>
      <c r="C420" s="54" t="s">
        <v>27</v>
      </c>
      <c r="D420" s="48" t="s">
        <v>28</v>
      </c>
      <c r="E420" s="54" t="s">
        <v>61</v>
      </c>
      <c r="F420" s="42" t="s">
        <v>29</v>
      </c>
      <c r="G420" s="55" t="s">
        <v>31</v>
      </c>
      <c r="H420" s="53" t="s">
        <v>933</v>
      </c>
      <c r="I420" s="42" t="s">
        <v>935</v>
      </c>
      <c r="J420" s="42" t="s">
        <v>741</v>
      </c>
      <c r="K420" s="44">
        <v>43351</v>
      </c>
      <c r="L420" s="42">
        <v>8</v>
      </c>
      <c r="M420" s="42">
        <v>9</v>
      </c>
      <c r="N420" s="54">
        <v>2018</v>
      </c>
      <c r="O420" s="43">
        <f t="shared" si="10"/>
        <v>43351</v>
      </c>
      <c r="P420" s="42" t="s">
        <v>742</v>
      </c>
      <c r="Q420" s="42" t="s">
        <v>159</v>
      </c>
      <c r="R420" s="42">
        <f>VLOOKUP(P420,Registration!O:P,2,FALSE)</f>
        <v>17</v>
      </c>
    </row>
    <row r="421" spans="1:18" ht="23.1" customHeight="1">
      <c r="A421" s="42" t="s">
        <v>95</v>
      </c>
      <c r="B421" s="54" t="s">
        <v>26</v>
      </c>
      <c r="C421" s="54" t="s">
        <v>27</v>
      </c>
      <c r="D421" s="48" t="s">
        <v>28</v>
      </c>
      <c r="E421" s="54" t="s">
        <v>61</v>
      </c>
      <c r="F421" s="42" t="s">
        <v>29</v>
      </c>
      <c r="G421" s="55" t="s">
        <v>31</v>
      </c>
      <c r="H421" s="53" t="s">
        <v>933</v>
      </c>
      <c r="I421" s="42" t="s">
        <v>935</v>
      </c>
      <c r="J421" s="42" t="s">
        <v>1083</v>
      </c>
      <c r="K421" s="44">
        <v>43351</v>
      </c>
      <c r="L421" s="42">
        <v>8</v>
      </c>
      <c r="M421" s="42">
        <v>9</v>
      </c>
      <c r="N421" s="54">
        <v>2018</v>
      </c>
      <c r="O421" s="43">
        <f t="shared" si="10"/>
        <v>43351</v>
      </c>
      <c r="P421" s="42" t="s">
        <v>728</v>
      </c>
      <c r="Q421" s="42" t="s">
        <v>159</v>
      </c>
      <c r="R421" s="42">
        <f>VLOOKUP(P421,Registration!O:P,2,FALSE)</f>
        <v>18</v>
      </c>
    </row>
    <row r="422" spans="1:18" ht="23.1" customHeight="1">
      <c r="A422" s="42" t="s">
        <v>95</v>
      </c>
      <c r="B422" s="54" t="s">
        <v>26</v>
      </c>
      <c r="C422" s="54" t="s">
        <v>27</v>
      </c>
      <c r="D422" s="48" t="s">
        <v>28</v>
      </c>
      <c r="E422" s="54" t="s">
        <v>61</v>
      </c>
      <c r="F422" s="42" t="s">
        <v>29</v>
      </c>
      <c r="G422" s="55" t="s">
        <v>31</v>
      </c>
      <c r="H422" s="53" t="s">
        <v>933</v>
      </c>
      <c r="I422" s="42" t="s">
        <v>935</v>
      </c>
      <c r="J422" s="42" t="s">
        <v>386</v>
      </c>
      <c r="K422" s="44">
        <v>43351</v>
      </c>
      <c r="L422" s="42">
        <v>8</v>
      </c>
      <c r="M422" s="42">
        <v>9</v>
      </c>
      <c r="N422" s="54">
        <v>2018</v>
      </c>
      <c r="O422" s="43">
        <f t="shared" si="10"/>
        <v>43351</v>
      </c>
      <c r="P422" s="42" t="s">
        <v>387</v>
      </c>
      <c r="Q422" s="42" t="s">
        <v>159</v>
      </c>
      <c r="R422" s="42">
        <f>VLOOKUP(P422,Registration!O:P,2,FALSE)</f>
        <v>17</v>
      </c>
    </row>
    <row r="423" spans="1:18" ht="23.1" customHeight="1">
      <c r="A423" s="42" t="s">
        <v>95</v>
      </c>
      <c r="B423" s="54" t="s">
        <v>26</v>
      </c>
      <c r="C423" s="54" t="s">
        <v>27</v>
      </c>
      <c r="D423" s="48" t="s">
        <v>28</v>
      </c>
      <c r="E423" s="54" t="s">
        <v>61</v>
      </c>
      <c r="F423" s="42" t="s">
        <v>29</v>
      </c>
      <c r="G423" s="55" t="s">
        <v>31</v>
      </c>
      <c r="H423" s="53" t="s">
        <v>933</v>
      </c>
      <c r="I423" s="42" t="s">
        <v>935</v>
      </c>
      <c r="J423" s="42" t="s">
        <v>1085</v>
      </c>
      <c r="K423" s="44">
        <v>43351</v>
      </c>
      <c r="L423" s="42">
        <v>8</v>
      </c>
      <c r="M423" s="42">
        <v>9</v>
      </c>
      <c r="N423" s="54">
        <v>2018</v>
      </c>
      <c r="O423" s="43">
        <f t="shared" si="10"/>
        <v>43351</v>
      </c>
      <c r="P423" s="42" t="s">
        <v>713</v>
      </c>
      <c r="Q423" s="42" t="s">
        <v>159</v>
      </c>
      <c r="R423" s="42">
        <f>VLOOKUP(P423,Registration!O:P,2,FALSE)</f>
        <v>18</v>
      </c>
    </row>
    <row r="424" spans="1:18" ht="23.1" customHeight="1">
      <c r="A424" s="42" t="s">
        <v>95</v>
      </c>
      <c r="B424" s="54" t="s">
        <v>26</v>
      </c>
      <c r="C424" s="54" t="s">
        <v>27</v>
      </c>
      <c r="D424" s="48" t="s">
        <v>28</v>
      </c>
      <c r="E424" s="54" t="s">
        <v>61</v>
      </c>
      <c r="F424" s="42" t="s">
        <v>29</v>
      </c>
      <c r="G424" s="55" t="s">
        <v>31</v>
      </c>
      <c r="H424" s="53" t="s">
        <v>933</v>
      </c>
      <c r="I424" s="42" t="s">
        <v>935</v>
      </c>
      <c r="J424" s="42" t="s">
        <v>1084</v>
      </c>
      <c r="K424" s="44">
        <v>43351</v>
      </c>
      <c r="L424" s="42">
        <v>8</v>
      </c>
      <c r="M424" s="42">
        <v>9</v>
      </c>
      <c r="N424" s="54">
        <v>2018</v>
      </c>
      <c r="O424" s="43">
        <f t="shared" si="10"/>
        <v>43351</v>
      </c>
      <c r="P424" s="42" t="s">
        <v>730</v>
      </c>
      <c r="Q424" s="42" t="s">
        <v>159</v>
      </c>
      <c r="R424" s="42">
        <f>VLOOKUP(P424,Registration!O:P,2,FALSE)</f>
        <v>18</v>
      </c>
    </row>
    <row r="425" spans="1:18" ht="23.1" customHeight="1">
      <c r="A425" s="42" t="s">
        <v>95</v>
      </c>
      <c r="B425" s="54" t="s">
        <v>26</v>
      </c>
      <c r="C425" s="54" t="s">
        <v>27</v>
      </c>
      <c r="D425" s="48" t="s">
        <v>28</v>
      </c>
      <c r="E425" s="54" t="s">
        <v>61</v>
      </c>
      <c r="F425" s="42" t="s">
        <v>29</v>
      </c>
      <c r="G425" s="55" t="s">
        <v>31</v>
      </c>
      <c r="H425" s="53" t="s">
        <v>933</v>
      </c>
      <c r="I425" s="42" t="s">
        <v>935</v>
      </c>
      <c r="J425" s="42" t="s">
        <v>733</v>
      </c>
      <c r="K425" s="44">
        <v>43351</v>
      </c>
      <c r="L425" s="42">
        <v>8</v>
      </c>
      <c r="M425" s="42">
        <v>9</v>
      </c>
      <c r="N425" s="54">
        <v>2018</v>
      </c>
      <c r="O425" s="43">
        <f t="shared" si="10"/>
        <v>43351</v>
      </c>
      <c r="P425" s="42" t="s">
        <v>734</v>
      </c>
      <c r="Q425" s="42" t="s">
        <v>159</v>
      </c>
      <c r="R425" s="42">
        <f>VLOOKUP(P425,Registration!O:P,2,FALSE)</f>
        <v>17</v>
      </c>
    </row>
    <row r="426" spans="1:18" ht="23.1" customHeight="1">
      <c r="A426" s="42" t="s">
        <v>95</v>
      </c>
      <c r="B426" s="54" t="s">
        <v>26</v>
      </c>
      <c r="C426" s="54" t="s">
        <v>27</v>
      </c>
      <c r="D426" s="48" t="s">
        <v>28</v>
      </c>
      <c r="E426" s="54" t="s">
        <v>61</v>
      </c>
      <c r="F426" s="42" t="s">
        <v>29</v>
      </c>
      <c r="G426" s="55" t="s">
        <v>31</v>
      </c>
      <c r="H426" s="53" t="s">
        <v>933</v>
      </c>
      <c r="I426" s="42" t="s">
        <v>935</v>
      </c>
      <c r="J426" s="42" t="s">
        <v>731</v>
      </c>
      <c r="K426" s="44">
        <v>43351</v>
      </c>
      <c r="L426" s="42">
        <v>8</v>
      </c>
      <c r="M426" s="42">
        <v>9</v>
      </c>
      <c r="N426" s="54">
        <v>2018</v>
      </c>
      <c r="O426" s="43">
        <f t="shared" si="10"/>
        <v>43351</v>
      </c>
      <c r="P426" s="42" t="s">
        <v>732</v>
      </c>
      <c r="Q426" s="42" t="s">
        <v>159</v>
      </c>
      <c r="R426" s="42">
        <f>VLOOKUP(P426,Registration!O:P,2,FALSE)</f>
        <v>19</v>
      </c>
    </row>
    <row r="427" spans="1:18" ht="23.1" customHeight="1">
      <c r="A427" s="42" t="s">
        <v>95</v>
      </c>
      <c r="B427" s="54" t="s">
        <v>26</v>
      </c>
      <c r="C427" s="54" t="s">
        <v>27</v>
      </c>
      <c r="D427" s="48" t="s">
        <v>28</v>
      </c>
      <c r="E427" s="54" t="s">
        <v>61</v>
      </c>
      <c r="F427" s="42" t="s">
        <v>29</v>
      </c>
      <c r="G427" s="55" t="s">
        <v>31</v>
      </c>
      <c r="H427" s="53" t="s">
        <v>933</v>
      </c>
      <c r="I427" s="42" t="s">
        <v>935</v>
      </c>
      <c r="J427" s="42" t="s">
        <v>743</v>
      </c>
      <c r="K427" s="44">
        <v>43351</v>
      </c>
      <c r="L427" s="42">
        <v>8</v>
      </c>
      <c r="M427" s="42">
        <v>9</v>
      </c>
      <c r="N427" s="54">
        <v>2018</v>
      </c>
      <c r="O427" s="43">
        <f t="shared" si="10"/>
        <v>43351</v>
      </c>
      <c r="P427" s="42" t="s">
        <v>744</v>
      </c>
      <c r="Q427" s="42" t="s">
        <v>159</v>
      </c>
      <c r="R427" s="42">
        <f>VLOOKUP(P427,Registration!O:P,2,FALSE)</f>
        <v>16</v>
      </c>
    </row>
    <row r="428" spans="1:18" ht="23.1" customHeight="1">
      <c r="A428" s="42" t="s">
        <v>95</v>
      </c>
      <c r="B428" s="54" t="s">
        <v>26</v>
      </c>
      <c r="C428" s="54" t="s">
        <v>27</v>
      </c>
      <c r="D428" s="48" t="s">
        <v>28</v>
      </c>
      <c r="E428" s="54" t="s">
        <v>61</v>
      </c>
      <c r="F428" s="42" t="s">
        <v>29</v>
      </c>
      <c r="G428" s="55" t="s">
        <v>31</v>
      </c>
      <c r="H428" s="53" t="s">
        <v>933</v>
      </c>
      <c r="I428" s="42" t="s">
        <v>935</v>
      </c>
      <c r="J428" s="42" t="s">
        <v>745</v>
      </c>
      <c r="K428" s="44">
        <v>43351</v>
      </c>
      <c r="L428" s="42">
        <v>8</v>
      </c>
      <c r="M428" s="42">
        <v>9</v>
      </c>
      <c r="N428" s="54">
        <v>2018</v>
      </c>
      <c r="O428" s="43">
        <f t="shared" si="10"/>
        <v>43351</v>
      </c>
      <c r="P428" s="42" t="s">
        <v>746</v>
      </c>
      <c r="Q428" s="42" t="s">
        <v>159</v>
      </c>
      <c r="R428" s="42">
        <f>VLOOKUP(P428,Registration!O:P,2,FALSE)</f>
        <v>16</v>
      </c>
    </row>
    <row r="429" spans="1:18" ht="23.1" customHeight="1">
      <c r="A429" s="42" t="s">
        <v>97</v>
      </c>
      <c r="B429" s="54" t="s">
        <v>26</v>
      </c>
      <c r="C429" s="54" t="s">
        <v>27</v>
      </c>
      <c r="D429" s="48" t="s">
        <v>28</v>
      </c>
      <c r="E429" s="54" t="s">
        <v>61</v>
      </c>
      <c r="F429" s="42" t="s">
        <v>29</v>
      </c>
      <c r="G429" s="55" t="s">
        <v>31</v>
      </c>
      <c r="H429" s="53" t="s">
        <v>933</v>
      </c>
      <c r="I429" s="42" t="s">
        <v>934</v>
      </c>
      <c r="J429" s="42" t="s">
        <v>737</v>
      </c>
      <c r="K429" s="42" t="s">
        <v>1086</v>
      </c>
      <c r="L429" s="42">
        <v>13</v>
      </c>
      <c r="M429" s="42">
        <v>9</v>
      </c>
      <c r="N429" s="54">
        <v>2018</v>
      </c>
      <c r="O429" s="43">
        <f t="shared" si="10"/>
        <v>43356</v>
      </c>
      <c r="P429" s="42" t="s">
        <v>738</v>
      </c>
      <c r="Q429" s="42" t="s">
        <v>131</v>
      </c>
      <c r="R429" s="42">
        <f>VLOOKUP(P429,Registration!O:P,2,FALSE)</f>
        <v>18</v>
      </c>
    </row>
    <row r="430" spans="1:18" ht="23.1" customHeight="1">
      <c r="A430" s="42" t="s">
        <v>97</v>
      </c>
      <c r="B430" s="54" t="s">
        <v>26</v>
      </c>
      <c r="C430" s="54" t="s">
        <v>27</v>
      </c>
      <c r="D430" s="48" t="s">
        <v>28</v>
      </c>
      <c r="E430" s="54" t="s">
        <v>61</v>
      </c>
      <c r="F430" s="42" t="s">
        <v>29</v>
      </c>
      <c r="G430" s="55" t="s">
        <v>31</v>
      </c>
      <c r="H430" s="53" t="s">
        <v>933</v>
      </c>
      <c r="I430" s="42" t="s">
        <v>934</v>
      </c>
      <c r="J430" s="42" t="s">
        <v>1087</v>
      </c>
      <c r="K430" s="42" t="s">
        <v>747</v>
      </c>
      <c r="L430" s="42">
        <v>14</v>
      </c>
      <c r="M430" s="42">
        <v>9</v>
      </c>
      <c r="N430" s="54">
        <v>2018</v>
      </c>
      <c r="O430" s="43">
        <f t="shared" si="10"/>
        <v>43357</v>
      </c>
      <c r="P430" s="42" t="s">
        <v>749</v>
      </c>
      <c r="Q430" s="42" t="s">
        <v>131</v>
      </c>
      <c r="R430" s="42">
        <f>VLOOKUP(P430,Registration!O:P,2,FALSE)</f>
        <v>15</v>
      </c>
    </row>
    <row r="431" spans="1:18" ht="23.1" customHeight="1">
      <c r="A431" s="42" t="s">
        <v>97</v>
      </c>
      <c r="B431" s="54" t="s">
        <v>26</v>
      </c>
      <c r="C431" s="54" t="s">
        <v>27</v>
      </c>
      <c r="D431" s="48" t="s">
        <v>28</v>
      </c>
      <c r="E431" s="54" t="s">
        <v>61</v>
      </c>
      <c r="F431" s="42" t="s">
        <v>29</v>
      </c>
      <c r="G431" s="55" t="s">
        <v>31</v>
      </c>
      <c r="H431" s="53" t="s">
        <v>933</v>
      </c>
      <c r="I431" s="42" t="s">
        <v>935</v>
      </c>
      <c r="J431" s="42" t="s">
        <v>750</v>
      </c>
      <c r="K431" s="42" t="s">
        <v>98</v>
      </c>
      <c r="L431" s="42">
        <v>15</v>
      </c>
      <c r="M431" s="42">
        <v>9</v>
      </c>
      <c r="N431" s="54">
        <v>2018</v>
      </c>
      <c r="O431" s="43">
        <f t="shared" si="10"/>
        <v>43358</v>
      </c>
      <c r="P431" s="42" t="s">
        <v>751</v>
      </c>
      <c r="Q431" s="42" t="s">
        <v>159</v>
      </c>
      <c r="R431" s="42">
        <f>VLOOKUP(P431,Registration!O:P,2,FALSE)</f>
        <v>18</v>
      </c>
    </row>
    <row r="432" spans="1:18" ht="23.1" customHeight="1">
      <c r="A432" s="42" t="s">
        <v>97</v>
      </c>
      <c r="B432" s="54" t="s">
        <v>26</v>
      </c>
      <c r="C432" s="54" t="s">
        <v>27</v>
      </c>
      <c r="D432" s="48" t="s">
        <v>28</v>
      </c>
      <c r="E432" s="54" t="s">
        <v>61</v>
      </c>
      <c r="F432" s="42" t="s">
        <v>29</v>
      </c>
      <c r="G432" s="55" t="s">
        <v>31</v>
      </c>
      <c r="H432" s="53" t="s">
        <v>933</v>
      </c>
      <c r="I432" s="42" t="s">
        <v>935</v>
      </c>
      <c r="J432" s="42" t="s">
        <v>1088</v>
      </c>
      <c r="K432" s="42" t="s">
        <v>98</v>
      </c>
      <c r="L432" s="42">
        <v>15</v>
      </c>
      <c r="M432" s="42">
        <v>9</v>
      </c>
      <c r="N432" s="54">
        <v>2018</v>
      </c>
      <c r="O432" s="43">
        <f t="shared" si="10"/>
        <v>43358</v>
      </c>
      <c r="P432" s="42" t="s">
        <v>586</v>
      </c>
      <c r="Q432" s="42" t="s">
        <v>159</v>
      </c>
      <c r="R432" s="42">
        <f>VLOOKUP(P432,Registration!O:P,2,FALSE)</f>
        <v>17</v>
      </c>
    </row>
    <row r="433" spans="1:18" ht="23.1" customHeight="1">
      <c r="A433" s="42" t="s">
        <v>97</v>
      </c>
      <c r="B433" s="54" t="s">
        <v>26</v>
      </c>
      <c r="C433" s="54" t="s">
        <v>27</v>
      </c>
      <c r="D433" s="48" t="s">
        <v>28</v>
      </c>
      <c r="E433" s="54" t="s">
        <v>61</v>
      </c>
      <c r="F433" s="42" t="s">
        <v>29</v>
      </c>
      <c r="G433" s="55" t="s">
        <v>31</v>
      </c>
      <c r="H433" s="53" t="s">
        <v>933</v>
      </c>
      <c r="I433" s="42" t="s">
        <v>935</v>
      </c>
      <c r="J433" s="42" t="s">
        <v>1074</v>
      </c>
      <c r="K433" s="42" t="s">
        <v>98</v>
      </c>
      <c r="L433" s="42">
        <v>15</v>
      </c>
      <c r="M433" s="42">
        <v>9</v>
      </c>
      <c r="N433" s="54">
        <v>2018</v>
      </c>
      <c r="O433" s="43">
        <f t="shared" si="10"/>
        <v>43358</v>
      </c>
      <c r="P433" s="42" t="s">
        <v>567</v>
      </c>
      <c r="Q433" s="42" t="s">
        <v>159</v>
      </c>
      <c r="R433" s="42">
        <f>VLOOKUP(P433,Registration!O:P,2,FALSE)</f>
        <v>15</v>
      </c>
    </row>
    <row r="434" spans="1:18" ht="23.1" customHeight="1">
      <c r="A434" s="42" t="s">
        <v>97</v>
      </c>
      <c r="B434" s="54" t="s">
        <v>26</v>
      </c>
      <c r="C434" s="54" t="s">
        <v>27</v>
      </c>
      <c r="D434" s="48" t="s">
        <v>28</v>
      </c>
      <c r="E434" s="54" t="s">
        <v>61</v>
      </c>
      <c r="F434" s="42" t="s">
        <v>29</v>
      </c>
      <c r="G434" s="55" t="s">
        <v>31</v>
      </c>
      <c r="H434" s="53" t="s">
        <v>933</v>
      </c>
      <c r="I434" s="42" t="s">
        <v>935</v>
      </c>
      <c r="J434" s="42" t="s">
        <v>739</v>
      </c>
      <c r="K434" s="42" t="s">
        <v>98</v>
      </c>
      <c r="L434" s="42">
        <v>15</v>
      </c>
      <c r="M434" s="42">
        <v>9</v>
      </c>
      <c r="N434" s="54">
        <v>2018</v>
      </c>
      <c r="O434" s="43">
        <f t="shared" si="10"/>
        <v>43358</v>
      </c>
      <c r="P434" s="42" t="s">
        <v>740</v>
      </c>
      <c r="Q434" s="42" t="s">
        <v>159</v>
      </c>
      <c r="R434" s="42">
        <f>VLOOKUP(P434,Registration!O:P,2,FALSE)</f>
        <v>19</v>
      </c>
    </row>
    <row r="435" spans="1:18" ht="23.1" customHeight="1">
      <c r="A435" s="42" t="s">
        <v>97</v>
      </c>
      <c r="B435" s="54" t="s">
        <v>26</v>
      </c>
      <c r="C435" s="54" t="s">
        <v>27</v>
      </c>
      <c r="D435" s="48" t="s">
        <v>28</v>
      </c>
      <c r="E435" s="54" t="s">
        <v>61</v>
      </c>
      <c r="F435" s="42" t="s">
        <v>29</v>
      </c>
      <c r="G435" s="55" t="s">
        <v>31</v>
      </c>
      <c r="H435" s="53" t="s">
        <v>933</v>
      </c>
      <c r="I435" s="42" t="s">
        <v>935</v>
      </c>
      <c r="J435" s="42" t="s">
        <v>731</v>
      </c>
      <c r="K435" s="42" t="s">
        <v>98</v>
      </c>
      <c r="L435" s="42">
        <v>15</v>
      </c>
      <c r="M435" s="42">
        <v>9</v>
      </c>
      <c r="N435" s="54">
        <v>2018</v>
      </c>
      <c r="O435" s="43">
        <f t="shared" si="10"/>
        <v>43358</v>
      </c>
      <c r="P435" s="42" t="s">
        <v>732</v>
      </c>
      <c r="Q435" s="42" t="s">
        <v>159</v>
      </c>
      <c r="R435" s="42">
        <f>VLOOKUP(P435,Registration!O:P,2,FALSE)</f>
        <v>19</v>
      </c>
    </row>
    <row r="436" spans="1:18" ht="23.1" customHeight="1">
      <c r="A436" s="42" t="s">
        <v>97</v>
      </c>
      <c r="B436" s="54" t="s">
        <v>26</v>
      </c>
      <c r="C436" s="54" t="s">
        <v>27</v>
      </c>
      <c r="D436" s="48" t="s">
        <v>28</v>
      </c>
      <c r="E436" s="54" t="s">
        <v>61</v>
      </c>
      <c r="F436" s="42" t="s">
        <v>29</v>
      </c>
      <c r="G436" s="55" t="s">
        <v>31</v>
      </c>
      <c r="H436" s="53" t="s">
        <v>933</v>
      </c>
      <c r="I436" s="42" t="s">
        <v>935</v>
      </c>
      <c r="J436" s="42" t="s">
        <v>1089</v>
      </c>
      <c r="K436" s="42" t="s">
        <v>98</v>
      </c>
      <c r="L436" s="42">
        <v>15</v>
      </c>
      <c r="M436" s="42">
        <v>9</v>
      </c>
      <c r="N436" s="54">
        <v>2018</v>
      </c>
      <c r="O436" s="43">
        <f t="shared" si="10"/>
        <v>43358</v>
      </c>
      <c r="P436" s="42" t="s">
        <v>730</v>
      </c>
      <c r="Q436" s="42" t="s">
        <v>159</v>
      </c>
      <c r="R436" s="42">
        <f>VLOOKUP(P436,Registration!O:P,2,FALSE)</f>
        <v>18</v>
      </c>
    </row>
    <row r="437" spans="1:18" ht="23.1" customHeight="1">
      <c r="A437" s="42" t="s">
        <v>99</v>
      </c>
      <c r="B437" s="54" t="s">
        <v>26</v>
      </c>
      <c r="C437" s="54" t="s">
        <v>27</v>
      </c>
      <c r="D437" s="48" t="s">
        <v>28</v>
      </c>
      <c r="E437" s="54" t="s">
        <v>61</v>
      </c>
      <c r="F437" s="42" t="s">
        <v>29</v>
      </c>
      <c r="G437" s="55" t="s">
        <v>31</v>
      </c>
      <c r="H437" s="53" t="s">
        <v>933</v>
      </c>
      <c r="I437" s="42" t="s">
        <v>934</v>
      </c>
      <c r="J437" s="42" t="s">
        <v>1090</v>
      </c>
      <c r="K437" s="42" t="s">
        <v>100</v>
      </c>
      <c r="L437" s="42">
        <v>17</v>
      </c>
      <c r="M437" s="42">
        <v>9</v>
      </c>
      <c r="N437" s="54">
        <v>2018</v>
      </c>
      <c r="O437" s="43">
        <f t="shared" si="10"/>
        <v>43360</v>
      </c>
      <c r="P437" s="42" t="s">
        <v>584</v>
      </c>
      <c r="Q437" s="42" t="s">
        <v>131</v>
      </c>
      <c r="R437" s="42">
        <f>VLOOKUP(P437,Registration!O:P,2,FALSE)</f>
        <v>18</v>
      </c>
    </row>
    <row r="438" spans="1:18" ht="23.1" customHeight="1">
      <c r="A438" s="42" t="s">
        <v>99</v>
      </c>
      <c r="B438" s="54" t="s">
        <v>26</v>
      </c>
      <c r="C438" s="54" t="s">
        <v>27</v>
      </c>
      <c r="D438" s="48" t="s">
        <v>28</v>
      </c>
      <c r="E438" s="54" t="s">
        <v>61</v>
      </c>
      <c r="F438" s="42" t="s">
        <v>29</v>
      </c>
      <c r="G438" s="55" t="s">
        <v>31</v>
      </c>
      <c r="H438" s="53" t="s">
        <v>933</v>
      </c>
      <c r="I438" s="42" t="s">
        <v>934</v>
      </c>
      <c r="J438" s="42" t="s">
        <v>140</v>
      </c>
      <c r="K438" s="42" t="s">
        <v>752</v>
      </c>
      <c r="L438" s="42">
        <v>18</v>
      </c>
      <c r="M438" s="42">
        <v>9</v>
      </c>
      <c r="N438" s="54">
        <v>2018</v>
      </c>
      <c r="O438" s="43">
        <f t="shared" si="10"/>
        <v>43361</v>
      </c>
      <c r="P438" s="42" t="s">
        <v>190</v>
      </c>
      <c r="Q438" s="42" t="s">
        <v>131</v>
      </c>
      <c r="R438" s="42">
        <f>VLOOKUP(P438,Registration!O:P,2,FALSE)</f>
        <v>19</v>
      </c>
    </row>
    <row r="439" spans="1:18" ht="23.1" customHeight="1">
      <c r="A439" s="42" t="s">
        <v>99</v>
      </c>
      <c r="B439" s="54" t="s">
        <v>26</v>
      </c>
      <c r="C439" s="54" t="s">
        <v>27</v>
      </c>
      <c r="D439" s="48" t="s">
        <v>28</v>
      </c>
      <c r="E439" s="54" t="s">
        <v>61</v>
      </c>
      <c r="F439" s="42" t="s">
        <v>29</v>
      </c>
      <c r="G439" s="55" t="s">
        <v>31</v>
      </c>
      <c r="H439" s="53" t="s">
        <v>933</v>
      </c>
      <c r="I439" s="42" t="s">
        <v>934</v>
      </c>
      <c r="J439" s="42" t="s">
        <v>753</v>
      </c>
      <c r="K439" s="42" t="s">
        <v>752</v>
      </c>
      <c r="L439" s="42">
        <v>18</v>
      </c>
      <c r="M439" s="42">
        <v>9</v>
      </c>
      <c r="N439" s="54">
        <v>2018</v>
      </c>
      <c r="O439" s="43">
        <f t="shared" si="10"/>
        <v>43361</v>
      </c>
      <c r="P439" s="42" t="s">
        <v>754</v>
      </c>
      <c r="Q439" s="42" t="s">
        <v>131</v>
      </c>
      <c r="R439" s="42">
        <f>VLOOKUP(P439,Registration!O:P,2,FALSE)</f>
        <v>15</v>
      </c>
    </row>
    <row r="440" spans="1:18" ht="23.1" customHeight="1">
      <c r="A440" s="42" t="s">
        <v>99</v>
      </c>
      <c r="B440" s="54" t="s">
        <v>26</v>
      </c>
      <c r="C440" s="54" t="s">
        <v>27</v>
      </c>
      <c r="D440" s="48" t="s">
        <v>28</v>
      </c>
      <c r="E440" s="54" t="s">
        <v>61</v>
      </c>
      <c r="F440" s="42" t="s">
        <v>29</v>
      </c>
      <c r="G440" s="55" t="s">
        <v>31</v>
      </c>
      <c r="H440" s="53" t="s">
        <v>933</v>
      </c>
      <c r="I440" s="42" t="s">
        <v>934</v>
      </c>
      <c r="J440" s="42" t="s">
        <v>1091</v>
      </c>
      <c r="K440" s="42" t="s">
        <v>755</v>
      </c>
      <c r="L440" s="42">
        <v>19</v>
      </c>
      <c r="M440" s="42">
        <v>9</v>
      </c>
      <c r="N440" s="54">
        <v>2018</v>
      </c>
      <c r="O440" s="43">
        <f t="shared" si="10"/>
        <v>43362</v>
      </c>
      <c r="P440" s="42" t="s">
        <v>757</v>
      </c>
      <c r="Q440" s="42" t="s">
        <v>131</v>
      </c>
      <c r="R440" s="42">
        <f>VLOOKUP(P440,Registration!O:P,2,FALSE)</f>
        <v>15</v>
      </c>
    </row>
    <row r="441" spans="1:18" ht="23.1" customHeight="1">
      <c r="A441" s="42" t="s">
        <v>99</v>
      </c>
      <c r="B441" s="54" t="s">
        <v>26</v>
      </c>
      <c r="C441" s="54" t="s">
        <v>27</v>
      </c>
      <c r="D441" s="48" t="s">
        <v>28</v>
      </c>
      <c r="E441" s="54" t="s">
        <v>61</v>
      </c>
      <c r="F441" s="42" t="s">
        <v>29</v>
      </c>
      <c r="G441" s="55" t="s">
        <v>31</v>
      </c>
      <c r="H441" s="53" t="s">
        <v>933</v>
      </c>
      <c r="I441" s="42" t="s">
        <v>934</v>
      </c>
      <c r="J441" s="42" t="s">
        <v>759</v>
      </c>
      <c r="K441" s="42" t="s">
        <v>758</v>
      </c>
      <c r="L441" s="42">
        <v>21</v>
      </c>
      <c r="M441" s="42">
        <v>9</v>
      </c>
      <c r="N441" s="54">
        <v>2018</v>
      </c>
      <c r="O441" s="43">
        <f t="shared" si="10"/>
        <v>43364</v>
      </c>
      <c r="P441" s="42" t="s">
        <v>760</v>
      </c>
      <c r="Q441" s="42" t="s">
        <v>131</v>
      </c>
      <c r="R441" s="42">
        <f>VLOOKUP(P441,Registration!O:P,2,FALSE)</f>
        <v>19</v>
      </c>
    </row>
    <row r="442" spans="1:18" ht="23.1" customHeight="1">
      <c r="A442" s="42" t="s">
        <v>99</v>
      </c>
      <c r="B442" s="54" t="s">
        <v>26</v>
      </c>
      <c r="C442" s="54" t="s">
        <v>27</v>
      </c>
      <c r="D442" s="48" t="s">
        <v>28</v>
      </c>
      <c r="E442" s="54" t="s">
        <v>61</v>
      </c>
      <c r="F442" s="42" t="s">
        <v>29</v>
      </c>
      <c r="G442" s="55" t="s">
        <v>31</v>
      </c>
      <c r="H442" s="53" t="s">
        <v>933</v>
      </c>
      <c r="I442" s="42" t="s">
        <v>934</v>
      </c>
      <c r="J442" s="42" t="s">
        <v>761</v>
      </c>
      <c r="K442" s="42" t="s">
        <v>758</v>
      </c>
      <c r="L442" s="42">
        <v>21</v>
      </c>
      <c r="M442" s="42">
        <v>9</v>
      </c>
      <c r="N442" s="54">
        <v>2018</v>
      </c>
      <c r="O442" s="43">
        <f t="shared" si="10"/>
        <v>43364</v>
      </c>
      <c r="P442" s="42" t="s">
        <v>762</v>
      </c>
      <c r="Q442" s="42" t="s">
        <v>131</v>
      </c>
      <c r="R442" s="42">
        <f>VLOOKUP(P442,Registration!O:P,2,FALSE)</f>
        <v>18</v>
      </c>
    </row>
    <row r="443" spans="1:18" ht="23.1" customHeight="1">
      <c r="A443" s="42" t="s">
        <v>99</v>
      </c>
      <c r="B443" s="54" t="s">
        <v>26</v>
      </c>
      <c r="C443" s="54" t="s">
        <v>27</v>
      </c>
      <c r="D443" s="48" t="s">
        <v>28</v>
      </c>
      <c r="E443" s="54" t="s">
        <v>61</v>
      </c>
      <c r="F443" s="42" t="s">
        <v>29</v>
      </c>
      <c r="G443" s="55" t="s">
        <v>31</v>
      </c>
      <c r="H443" s="53" t="s">
        <v>933</v>
      </c>
      <c r="I443" s="42" t="s">
        <v>935</v>
      </c>
      <c r="J443" s="42" t="s">
        <v>763</v>
      </c>
      <c r="K443" s="42" t="s">
        <v>101</v>
      </c>
      <c r="L443" s="42">
        <v>22</v>
      </c>
      <c r="M443" s="42">
        <v>9</v>
      </c>
      <c r="N443" s="54">
        <v>2018</v>
      </c>
      <c r="O443" s="43">
        <f t="shared" si="10"/>
        <v>43365</v>
      </c>
      <c r="P443" s="42" t="s">
        <v>764</v>
      </c>
      <c r="Q443" s="42" t="s">
        <v>159</v>
      </c>
      <c r="R443" s="42">
        <f>VLOOKUP(P443,Registration!O:P,2,FALSE)</f>
        <v>17</v>
      </c>
    </row>
    <row r="444" spans="1:18" ht="23.1" customHeight="1">
      <c r="A444" s="42" t="s">
        <v>99</v>
      </c>
      <c r="B444" s="54" t="s">
        <v>26</v>
      </c>
      <c r="C444" s="54" t="s">
        <v>27</v>
      </c>
      <c r="D444" s="48" t="s">
        <v>28</v>
      </c>
      <c r="E444" s="54" t="s">
        <v>61</v>
      </c>
      <c r="F444" s="42" t="s">
        <v>29</v>
      </c>
      <c r="G444" s="55" t="s">
        <v>31</v>
      </c>
      <c r="H444" s="53" t="s">
        <v>933</v>
      </c>
      <c r="I444" s="42" t="s">
        <v>935</v>
      </c>
      <c r="J444" s="42" t="s">
        <v>767</v>
      </c>
      <c r="K444" s="42" t="s">
        <v>101</v>
      </c>
      <c r="L444" s="42">
        <v>22</v>
      </c>
      <c r="M444" s="42">
        <v>9</v>
      </c>
      <c r="N444" s="54">
        <v>2018</v>
      </c>
      <c r="O444" s="43">
        <f t="shared" si="10"/>
        <v>43365</v>
      </c>
      <c r="P444" s="42" t="s">
        <v>768</v>
      </c>
      <c r="Q444" s="42" t="s">
        <v>159</v>
      </c>
      <c r="R444" s="42">
        <f>VLOOKUP(P444,Registration!O:P,2,FALSE)</f>
        <v>19</v>
      </c>
    </row>
    <row r="445" spans="1:18" ht="23.1" customHeight="1">
      <c r="A445" s="42" t="s">
        <v>99</v>
      </c>
      <c r="B445" s="54" t="s">
        <v>26</v>
      </c>
      <c r="C445" s="54" t="s">
        <v>27</v>
      </c>
      <c r="D445" s="48" t="s">
        <v>28</v>
      </c>
      <c r="E445" s="54" t="s">
        <v>61</v>
      </c>
      <c r="F445" s="42" t="s">
        <v>29</v>
      </c>
      <c r="G445" s="55" t="s">
        <v>31</v>
      </c>
      <c r="H445" s="53" t="s">
        <v>933</v>
      </c>
      <c r="I445" s="42" t="s">
        <v>935</v>
      </c>
      <c r="J445" s="42" t="s">
        <v>765</v>
      </c>
      <c r="K445" s="42" t="s">
        <v>101</v>
      </c>
      <c r="L445" s="42">
        <v>22</v>
      </c>
      <c r="M445" s="42">
        <v>9</v>
      </c>
      <c r="N445" s="54">
        <v>2018</v>
      </c>
      <c r="O445" s="43">
        <f t="shared" si="10"/>
        <v>43365</v>
      </c>
      <c r="P445" s="42" t="s">
        <v>766</v>
      </c>
      <c r="Q445" s="42" t="s">
        <v>159</v>
      </c>
      <c r="R445" s="42">
        <f>VLOOKUP(P445,Registration!O:P,2,FALSE)</f>
        <v>19</v>
      </c>
    </row>
    <row r="446" spans="1:18" ht="23.1" customHeight="1">
      <c r="A446" s="42" t="s">
        <v>99</v>
      </c>
      <c r="B446" s="54" t="s">
        <v>26</v>
      </c>
      <c r="C446" s="54" t="s">
        <v>27</v>
      </c>
      <c r="D446" s="48" t="s">
        <v>28</v>
      </c>
      <c r="E446" s="54" t="s">
        <v>61</v>
      </c>
      <c r="F446" s="42" t="s">
        <v>29</v>
      </c>
      <c r="G446" s="55" t="s">
        <v>31</v>
      </c>
      <c r="H446" s="53" t="s">
        <v>933</v>
      </c>
      <c r="I446" s="42" t="s">
        <v>935</v>
      </c>
      <c r="J446" s="42" t="s">
        <v>759</v>
      </c>
      <c r="K446" s="42" t="s">
        <v>101</v>
      </c>
      <c r="L446" s="42">
        <v>22</v>
      </c>
      <c r="M446" s="42">
        <v>9</v>
      </c>
      <c r="N446" s="54">
        <v>2018</v>
      </c>
      <c r="O446" s="43">
        <f t="shared" si="10"/>
        <v>43365</v>
      </c>
      <c r="P446" s="42" t="s">
        <v>760</v>
      </c>
      <c r="Q446" s="42" t="s">
        <v>159</v>
      </c>
      <c r="R446" s="42">
        <f>VLOOKUP(P446,Registration!O:P,2,FALSE)</f>
        <v>19</v>
      </c>
    </row>
    <row r="447" spans="1:18" ht="23.1" customHeight="1">
      <c r="A447" s="42" t="s">
        <v>99</v>
      </c>
      <c r="B447" s="54" t="s">
        <v>26</v>
      </c>
      <c r="C447" s="54" t="s">
        <v>27</v>
      </c>
      <c r="D447" s="48" t="s">
        <v>28</v>
      </c>
      <c r="E447" s="54" t="s">
        <v>61</v>
      </c>
      <c r="F447" s="42" t="s">
        <v>29</v>
      </c>
      <c r="G447" s="55" t="s">
        <v>31</v>
      </c>
      <c r="H447" s="53" t="s">
        <v>933</v>
      </c>
      <c r="I447" s="42" t="s">
        <v>935</v>
      </c>
      <c r="J447" s="42" t="s">
        <v>761</v>
      </c>
      <c r="K447" s="42" t="s">
        <v>101</v>
      </c>
      <c r="L447" s="42">
        <v>22</v>
      </c>
      <c r="M447" s="42">
        <v>9</v>
      </c>
      <c r="N447" s="54">
        <v>2018</v>
      </c>
      <c r="O447" s="43">
        <f t="shared" si="10"/>
        <v>43365</v>
      </c>
      <c r="P447" s="42" t="s">
        <v>762</v>
      </c>
      <c r="Q447" s="42" t="s">
        <v>159</v>
      </c>
      <c r="R447" s="42">
        <f>VLOOKUP(P447,Registration!O:P,2,FALSE)</f>
        <v>18</v>
      </c>
    </row>
    <row r="448" spans="1:18" ht="23.1" customHeight="1">
      <c r="A448" s="42" t="s">
        <v>99</v>
      </c>
      <c r="B448" s="54" t="s">
        <v>26</v>
      </c>
      <c r="C448" s="54" t="s">
        <v>27</v>
      </c>
      <c r="D448" s="48" t="s">
        <v>28</v>
      </c>
      <c r="E448" s="54" t="s">
        <v>61</v>
      </c>
      <c r="F448" s="42" t="s">
        <v>29</v>
      </c>
      <c r="G448" s="55" t="s">
        <v>31</v>
      </c>
      <c r="H448" s="53" t="s">
        <v>933</v>
      </c>
      <c r="I448" s="42" t="s">
        <v>935</v>
      </c>
      <c r="J448" s="42" t="s">
        <v>769</v>
      </c>
      <c r="K448" s="44">
        <v>43365</v>
      </c>
      <c r="L448" s="42">
        <v>22</v>
      </c>
      <c r="M448" s="42">
        <v>9</v>
      </c>
      <c r="N448" s="54">
        <v>2018</v>
      </c>
      <c r="O448" s="43">
        <f t="shared" si="10"/>
        <v>43365</v>
      </c>
      <c r="P448" s="42" t="s">
        <v>770</v>
      </c>
      <c r="Q448" s="42" t="s">
        <v>159</v>
      </c>
      <c r="R448" s="42">
        <f>VLOOKUP(P448,Registration!O:P,2,FALSE)</f>
        <v>15</v>
      </c>
    </row>
    <row r="449" spans="1:18" ht="23.1" customHeight="1">
      <c r="A449" s="42" t="s">
        <v>99</v>
      </c>
      <c r="B449" s="54" t="s">
        <v>26</v>
      </c>
      <c r="C449" s="54" t="s">
        <v>27</v>
      </c>
      <c r="D449" s="48" t="s">
        <v>28</v>
      </c>
      <c r="E449" s="54" t="s">
        <v>61</v>
      </c>
      <c r="F449" s="42" t="s">
        <v>29</v>
      </c>
      <c r="G449" s="55" t="s">
        <v>31</v>
      </c>
      <c r="H449" s="53" t="s">
        <v>933</v>
      </c>
      <c r="I449" s="42" t="s">
        <v>935</v>
      </c>
      <c r="J449" s="42" t="s">
        <v>753</v>
      </c>
      <c r="K449" s="44">
        <v>43365</v>
      </c>
      <c r="L449" s="42">
        <v>22</v>
      </c>
      <c r="M449" s="42">
        <v>9</v>
      </c>
      <c r="N449" s="54">
        <v>2018</v>
      </c>
      <c r="O449" s="43">
        <f t="shared" si="10"/>
        <v>43365</v>
      </c>
      <c r="P449" s="42" t="s">
        <v>754</v>
      </c>
      <c r="Q449" s="42" t="s">
        <v>159</v>
      </c>
      <c r="R449" s="42">
        <f>VLOOKUP(P449,Registration!O:P,2,FALSE)</f>
        <v>15</v>
      </c>
    </row>
    <row r="450" spans="1:18" ht="23.1" customHeight="1">
      <c r="A450" s="42" t="s">
        <v>99</v>
      </c>
      <c r="B450" s="54" t="s">
        <v>26</v>
      </c>
      <c r="C450" s="54" t="s">
        <v>27</v>
      </c>
      <c r="D450" s="48" t="s">
        <v>28</v>
      </c>
      <c r="E450" s="54" t="s">
        <v>61</v>
      </c>
      <c r="F450" s="42" t="s">
        <v>29</v>
      </c>
      <c r="G450" s="55" t="s">
        <v>31</v>
      </c>
      <c r="H450" s="53" t="s">
        <v>933</v>
      </c>
      <c r="I450" s="42" t="s">
        <v>935</v>
      </c>
      <c r="J450" s="42" t="s">
        <v>771</v>
      </c>
      <c r="K450" s="44">
        <v>43365</v>
      </c>
      <c r="L450" s="42">
        <v>22</v>
      </c>
      <c r="M450" s="42">
        <v>9</v>
      </c>
      <c r="N450" s="54">
        <v>2018</v>
      </c>
      <c r="O450" s="43">
        <f t="shared" si="10"/>
        <v>43365</v>
      </c>
      <c r="P450" s="42" t="s">
        <v>772</v>
      </c>
      <c r="Q450" s="42" t="s">
        <v>159</v>
      </c>
      <c r="R450" s="42">
        <f>VLOOKUP(P450,Registration!O:P,2,FALSE)</f>
        <v>19</v>
      </c>
    </row>
    <row r="451" spans="1:18" ht="23.1" customHeight="1">
      <c r="A451" s="42" t="s">
        <v>99</v>
      </c>
      <c r="B451" s="54" t="s">
        <v>26</v>
      </c>
      <c r="C451" s="54" t="s">
        <v>27</v>
      </c>
      <c r="D451" s="48" t="s">
        <v>28</v>
      </c>
      <c r="E451" s="54" t="s">
        <v>61</v>
      </c>
      <c r="F451" s="42" t="s">
        <v>29</v>
      </c>
      <c r="G451" s="55" t="s">
        <v>31</v>
      </c>
      <c r="H451" s="53" t="s">
        <v>933</v>
      </c>
      <c r="I451" s="42" t="s">
        <v>935</v>
      </c>
      <c r="J451" s="42" t="s">
        <v>1092</v>
      </c>
      <c r="K451" s="44">
        <v>43365</v>
      </c>
      <c r="L451" s="42">
        <v>22</v>
      </c>
      <c r="M451" s="42">
        <v>9</v>
      </c>
      <c r="N451" s="54">
        <v>2018</v>
      </c>
      <c r="O451" s="43">
        <f t="shared" si="10"/>
        <v>43365</v>
      </c>
      <c r="P451" s="42" t="s">
        <v>774</v>
      </c>
      <c r="Q451" s="42" t="s">
        <v>159</v>
      </c>
      <c r="R451" s="42">
        <f>VLOOKUP(P451,Registration!O:P,2,FALSE)</f>
        <v>19</v>
      </c>
    </row>
    <row r="452" spans="1:18" ht="23.1" customHeight="1">
      <c r="A452" s="42" t="s">
        <v>105</v>
      </c>
      <c r="B452" s="54" t="s">
        <v>26</v>
      </c>
      <c r="C452" s="54" t="s">
        <v>27</v>
      </c>
      <c r="D452" s="48" t="s">
        <v>28</v>
      </c>
      <c r="E452" s="54" t="s">
        <v>61</v>
      </c>
      <c r="F452" s="42" t="s">
        <v>29</v>
      </c>
      <c r="G452" s="55" t="s">
        <v>31</v>
      </c>
      <c r="H452" s="53" t="s">
        <v>933</v>
      </c>
      <c r="I452" s="42" t="s">
        <v>934</v>
      </c>
      <c r="J452" s="42" t="s">
        <v>775</v>
      </c>
      <c r="K452" s="44">
        <v>43367</v>
      </c>
      <c r="L452" s="42">
        <v>24</v>
      </c>
      <c r="M452" s="42">
        <v>9</v>
      </c>
      <c r="N452" s="42">
        <v>2018</v>
      </c>
      <c r="O452" s="43">
        <f t="shared" si="10"/>
        <v>43367</v>
      </c>
      <c r="P452" s="42" t="s">
        <v>776</v>
      </c>
      <c r="Q452" s="42" t="s">
        <v>131</v>
      </c>
      <c r="R452" s="42">
        <f>VLOOKUP(P452,Registration!O:P,2,FALSE)</f>
        <v>17</v>
      </c>
    </row>
    <row r="453" spans="1:18" ht="23.1" customHeight="1">
      <c r="A453" s="42" t="s">
        <v>105</v>
      </c>
      <c r="B453" s="54" t="s">
        <v>26</v>
      </c>
      <c r="C453" s="54" t="s">
        <v>27</v>
      </c>
      <c r="D453" s="48" t="s">
        <v>28</v>
      </c>
      <c r="E453" s="54" t="s">
        <v>61</v>
      </c>
      <c r="F453" s="42" t="s">
        <v>29</v>
      </c>
      <c r="G453" s="55" t="s">
        <v>31</v>
      </c>
      <c r="H453" s="53" t="s">
        <v>933</v>
      </c>
      <c r="I453" s="42" t="s">
        <v>934</v>
      </c>
      <c r="J453" s="42" t="s">
        <v>777</v>
      </c>
      <c r="K453" s="44">
        <v>43368</v>
      </c>
      <c r="L453" s="42">
        <v>25</v>
      </c>
      <c r="M453" s="42">
        <v>9</v>
      </c>
      <c r="N453" s="42">
        <v>2018</v>
      </c>
      <c r="O453" s="43">
        <f t="shared" si="10"/>
        <v>43368</v>
      </c>
      <c r="P453" s="42" t="s">
        <v>778</v>
      </c>
      <c r="Q453" s="42" t="s">
        <v>131</v>
      </c>
      <c r="R453" s="42">
        <f>VLOOKUP(P453,Registration!O:P,2,FALSE)</f>
        <v>19</v>
      </c>
    </row>
    <row r="454" spans="1:18" ht="23.1" customHeight="1">
      <c r="A454" s="42" t="s">
        <v>105</v>
      </c>
      <c r="B454" s="54" t="s">
        <v>26</v>
      </c>
      <c r="C454" s="54" t="s">
        <v>27</v>
      </c>
      <c r="D454" s="48" t="s">
        <v>28</v>
      </c>
      <c r="E454" s="54" t="s">
        <v>61</v>
      </c>
      <c r="F454" s="42" t="s">
        <v>29</v>
      </c>
      <c r="G454" s="55" t="s">
        <v>31</v>
      </c>
      <c r="H454" s="53" t="s">
        <v>933</v>
      </c>
      <c r="I454" s="42" t="s">
        <v>934</v>
      </c>
      <c r="J454" s="42" t="s">
        <v>1093</v>
      </c>
      <c r="K454" s="44">
        <v>43369</v>
      </c>
      <c r="L454" s="42">
        <v>26</v>
      </c>
      <c r="M454" s="42">
        <v>9</v>
      </c>
      <c r="N454" s="42">
        <v>2018</v>
      </c>
      <c r="O454" s="43">
        <f t="shared" si="10"/>
        <v>43369</v>
      </c>
      <c r="P454" s="42" t="s">
        <v>780</v>
      </c>
      <c r="Q454" s="42" t="s">
        <v>131</v>
      </c>
      <c r="R454" s="42">
        <f>VLOOKUP(P454,Registration!O:P,2,FALSE)</f>
        <v>15</v>
      </c>
    </row>
    <row r="455" spans="1:18" ht="23.1" customHeight="1">
      <c r="A455" s="42" t="s">
        <v>105</v>
      </c>
      <c r="B455" s="54" t="s">
        <v>26</v>
      </c>
      <c r="C455" s="54" t="s">
        <v>27</v>
      </c>
      <c r="D455" s="48" t="s">
        <v>28</v>
      </c>
      <c r="E455" s="54" t="s">
        <v>61</v>
      </c>
      <c r="F455" s="42" t="s">
        <v>29</v>
      </c>
      <c r="G455" s="55" t="s">
        <v>31</v>
      </c>
      <c r="H455" s="53" t="s">
        <v>933</v>
      </c>
      <c r="I455" s="42" t="s">
        <v>934</v>
      </c>
      <c r="J455" s="42" t="s">
        <v>1094</v>
      </c>
      <c r="K455" s="44">
        <v>43370</v>
      </c>
      <c r="L455" s="42">
        <v>27</v>
      </c>
      <c r="M455" s="42">
        <v>9</v>
      </c>
      <c r="N455" s="42">
        <v>2018</v>
      </c>
      <c r="O455" s="43">
        <f t="shared" si="10"/>
        <v>43370</v>
      </c>
      <c r="P455" s="42" t="s">
        <v>465</v>
      </c>
      <c r="Q455" s="42" t="s">
        <v>131</v>
      </c>
      <c r="R455" s="42">
        <f>VLOOKUP(P455,Registration!O:P,2,FALSE)</f>
        <v>15</v>
      </c>
    </row>
    <row r="456" spans="1:18" ht="23.1" customHeight="1">
      <c r="A456" s="42" t="s">
        <v>105</v>
      </c>
      <c r="B456" s="54" t="s">
        <v>26</v>
      </c>
      <c r="C456" s="54" t="s">
        <v>27</v>
      </c>
      <c r="D456" s="48" t="s">
        <v>28</v>
      </c>
      <c r="E456" s="54" t="s">
        <v>61</v>
      </c>
      <c r="F456" s="42" t="s">
        <v>29</v>
      </c>
      <c r="G456" s="55" t="s">
        <v>31</v>
      </c>
      <c r="H456" s="53" t="s">
        <v>933</v>
      </c>
      <c r="I456" s="42" t="s">
        <v>934</v>
      </c>
      <c r="J456" s="42" t="s">
        <v>138</v>
      </c>
      <c r="K456" s="44">
        <v>43370</v>
      </c>
      <c r="L456" s="42">
        <v>27</v>
      </c>
      <c r="M456" s="42">
        <v>9</v>
      </c>
      <c r="N456" s="42">
        <v>2018</v>
      </c>
      <c r="O456" s="43">
        <f t="shared" si="10"/>
        <v>43370</v>
      </c>
      <c r="P456" s="42" t="s">
        <v>782</v>
      </c>
      <c r="Q456" s="42" t="s">
        <v>131</v>
      </c>
      <c r="R456" s="42">
        <f>VLOOKUP(P456,Registration!O:P,2,FALSE)</f>
        <v>19</v>
      </c>
    </row>
    <row r="457" spans="1:18" ht="23.1" customHeight="1">
      <c r="A457" s="42" t="s">
        <v>105</v>
      </c>
      <c r="B457" s="54" t="s">
        <v>26</v>
      </c>
      <c r="C457" s="54" t="s">
        <v>27</v>
      </c>
      <c r="D457" s="48" t="s">
        <v>28</v>
      </c>
      <c r="E457" s="54" t="s">
        <v>61</v>
      </c>
      <c r="F457" s="42" t="s">
        <v>29</v>
      </c>
      <c r="G457" s="55" t="s">
        <v>31</v>
      </c>
      <c r="H457" s="53" t="s">
        <v>933</v>
      </c>
      <c r="I457" s="42" t="s">
        <v>934</v>
      </c>
      <c r="J457" s="42" t="s">
        <v>783</v>
      </c>
      <c r="K457" s="44">
        <v>43370</v>
      </c>
      <c r="L457" s="42">
        <v>27</v>
      </c>
      <c r="M457" s="42">
        <v>9</v>
      </c>
      <c r="N457" s="42">
        <v>2018</v>
      </c>
      <c r="O457" s="43">
        <f t="shared" si="10"/>
        <v>43370</v>
      </c>
      <c r="P457" s="42" t="s">
        <v>784</v>
      </c>
      <c r="Q457" s="42" t="s">
        <v>131</v>
      </c>
      <c r="R457" s="42">
        <f>VLOOKUP(P457,Registration!O:P,2,FALSE)</f>
        <v>17</v>
      </c>
    </row>
    <row r="458" spans="1:18" ht="23.1" customHeight="1">
      <c r="A458" s="42" t="s">
        <v>105</v>
      </c>
      <c r="B458" s="54" t="s">
        <v>26</v>
      </c>
      <c r="C458" s="54" t="s">
        <v>27</v>
      </c>
      <c r="D458" s="48" t="s">
        <v>28</v>
      </c>
      <c r="E458" s="54" t="s">
        <v>61</v>
      </c>
      <c r="F458" s="42" t="s">
        <v>29</v>
      </c>
      <c r="G458" s="55" t="s">
        <v>31</v>
      </c>
      <c r="H458" s="53" t="s">
        <v>933</v>
      </c>
      <c r="I458" s="42" t="s">
        <v>934</v>
      </c>
      <c r="J458" s="42" t="s">
        <v>785</v>
      </c>
      <c r="K458" s="44">
        <v>43370</v>
      </c>
      <c r="L458" s="42">
        <v>27</v>
      </c>
      <c r="M458" s="42">
        <v>9</v>
      </c>
      <c r="N458" s="42">
        <v>2018</v>
      </c>
      <c r="O458" s="43">
        <f t="shared" si="10"/>
        <v>43370</v>
      </c>
      <c r="P458" s="42" t="s">
        <v>786</v>
      </c>
      <c r="Q458" s="42" t="s">
        <v>131</v>
      </c>
      <c r="R458" s="42">
        <f>VLOOKUP(P458,Registration!O:P,2,FALSE)</f>
        <v>19</v>
      </c>
    </row>
    <row r="459" spans="1:18" ht="23.1" customHeight="1">
      <c r="A459" s="42" t="s">
        <v>105</v>
      </c>
      <c r="B459" s="54" t="s">
        <v>26</v>
      </c>
      <c r="C459" s="54" t="s">
        <v>27</v>
      </c>
      <c r="D459" s="48" t="s">
        <v>28</v>
      </c>
      <c r="E459" s="54" t="s">
        <v>61</v>
      </c>
      <c r="F459" s="42" t="s">
        <v>29</v>
      </c>
      <c r="G459" s="55" t="s">
        <v>31</v>
      </c>
      <c r="H459" s="53" t="s">
        <v>933</v>
      </c>
      <c r="I459" s="42" t="s">
        <v>934</v>
      </c>
      <c r="J459" s="42" t="s">
        <v>1095</v>
      </c>
      <c r="K459" s="44">
        <v>43370</v>
      </c>
      <c r="L459" s="42">
        <v>27</v>
      </c>
      <c r="M459" s="42">
        <v>9</v>
      </c>
      <c r="N459" s="42">
        <v>2018</v>
      </c>
      <c r="O459" s="43">
        <f t="shared" si="10"/>
        <v>43370</v>
      </c>
      <c r="P459" s="42" t="s">
        <v>788</v>
      </c>
      <c r="Q459" s="42" t="s">
        <v>131</v>
      </c>
      <c r="R459" s="42">
        <f>VLOOKUP(P459,Registration!O:P,2,FALSE)</f>
        <v>18</v>
      </c>
    </row>
    <row r="460" spans="1:18" ht="23.1" customHeight="1">
      <c r="A460" s="42" t="s">
        <v>105</v>
      </c>
      <c r="B460" s="54" t="s">
        <v>26</v>
      </c>
      <c r="C460" s="54" t="s">
        <v>27</v>
      </c>
      <c r="D460" s="48" t="s">
        <v>28</v>
      </c>
      <c r="E460" s="54" t="s">
        <v>61</v>
      </c>
      <c r="F460" s="42" t="s">
        <v>29</v>
      </c>
      <c r="G460" s="55" t="s">
        <v>31</v>
      </c>
      <c r="H460" s="53" t="s">
        <v>933</v>
      </c>
      <c r="I460" s="42" t="s">
        <v>934</v>
      </c>
      <c r="J460" s="42" t="s">
        <v>789</v>
      </c>
      <c r="K460" s="44">
        <v>43370</v>
      </c>
      <c r="L460" s="42">
        <v>27</v>
      </c>
      <c r="M460" s="42">
        <v>9</v>
      </c>
      <c r="N460" s="42">
        <v>2018</v>
      </c>
      <c r="O460" s="43">
        <f t="shared" si="10"/>
        <v>43370</v>
      </c>
      <c r="P460" s="42" t="s">
        <v>790</v>
      </c>
      <c r="Q460" s="42" t="s">
        <v>131</v>
      </c>
      <c r="R460" s="42">
        <f>VLOOKUP(P460,Registration!O:P,2,FALSE)</f>
        <v>19</v>
      </c>
    </row>
    <row r="461" spans="1:18" ht="23.1" customHeight="1">
      <c r="A461" s="42" t="s">
        <v>105</v>
      </c>
      <c r="B461" s="54" t="s">
        <v>26</v>
      </c>
      <c r="C461" s="54" t="s">
        <v>27</v>
      </c>
      <c r="D461" s="48" t="s">
        <v>28</v>
      </c>
      <c r="E461" s="54" t="s">
        <v>61</v>
      </c>
      <c r="F461" s="42" t="s">
        <v>29</v>
      </c>
      <c r="G461" s="55" t="s">
        <v>31</v>
      </c>
      <c r="H461" s="53" t="s">
        <v>933</v>
      </c>
      <c r="I461" s="42" t="s">
        <v>934</v>
      </c>
      <c r="J461" s="42" t="s">
        <v>1096</v>
      </c>
      <c r="K461" s="44">
        <v>43371</v>
      </c>
      <c r="L461" s="42">
        <v>28</v>
      </c>
      <c r="M461" s="42">
        <v>9</v>
      </c>
      <c r="N461" s="42">
        <v>2018</v>
      </c>
      <c r="O461" s="43">
        <f t="shared" si="10"/>
        <v>43371</v>
      </c>
      <c r="P461" s="42" t="s">
        <v>792</v>
      </c>
      <c r="Q461" s="42" t="s">
        <v>131</v>
      </c>
      <c r="R461" s="42">
        <f>VLOOKUP(P461,Registration!O:P,2,FALSE)</f>
        <v>17</v>
      </c>
    </row>
    <row r="462" spans="1:18" ht="23.1" customHeight="1">
      <c r="A462" s="42" t="s">
        <v>105</v>
      </c>
      <c r="B462" s="54" t="s">
        <v>26</v>
      </c>
      <c r="C462" s="54" t="s">
        <v>27</v>
      </c>
      <c r="D462" s="48" t="s">
        <v>28</v>
      </c>
      <c r="E462" s="54" t="s">
        <v>61</v>
      </c>
      <c r="F462" s="42" t="s">
        <v>29</v>
      </c>
      <c r="G462" s="55" t="s">
        <v>31</v>
      </c>
      <c r="H462" s="53" t="s">
        <v>933</v>
      </c>
      <c r="I462" s="42" t="s">
        <v>934</v>
      </c>
      <c r="J462" s="42" t="s">
        <v>1097</v>
      </c>
      <c r="K462" s="44">
        <v>43371</v>
      </c>
      <c r="L462" s="42">
        <v>28</v>
      </c>
      <c r="M462" s="42">
        <v>9</v>
      </c>
      <c r="N462" s="42">
        <v>2018</v>
      </c>
      <c r="O462" s="43">
        <f t="shared" si="10"/>
        <v>43371</v>
      </c>
      <c r="P462" s="42" t="s">
        <v>794</v>
      </c>
      <c r="Q462" s="42" t="s">
        <v>131</v>
      </c>
      <c r="R462" s="42">
        <f>VLOOKUP(P462,Registration!O:P,2,FALSE)</f>
        <v>17</v>
      </c>
    </row>
    <row r="463" spans="1:18" ht="23.1" customHeight="1">
      <c r="A463" s="42" t="s">
        <v>105</v>
      </c>
      <c r="B463" s="54" t="s">
        <v>26</v>
      </c>
      <c r="C463" s="54" t="s">
        <v>27</v>
      </c>
      <c r="D463" s="48" t="s">
        <v>28</v>
      </c>
      <c r="E463" s="54" t="s">
        <v>61</v>
      </c>
      <c r="F463" s="42" t="s">
        <v>29</v>
      </c>
      <c r="G463" s="55" t="s">
        <v>31</v>
      </c>
      <c r="H463" s="53" t="s">
        <v>933</v>
      </c>
      <c r="I463" s="42" t="s">
        <v>934</v>
      </c>
      <c r="J463" s="42" t="s">
        <v>1098</v>
      </c>
      <c r="K463" s="44">
        <v>43371</v>
      </c>
      <c r="L463" s="42">
        <v>28</v>
      </c>
      <c r="M463" s="42">
        <v>9</v>
      </c>
      <c r="N463" s="42">
        <v>2018</v>
      </c>
      <c r="O463" s="43">
        <f t="shared" ref="O463:O583" si="11">DATE(N463,M463,L463)</f>
        <v>43371</v>
      </c>
      <c r="P463" s="42" t="s">
        <v>796</v>
      </c>
      <c r="Q463" s="42" t="s">
        <v>131</v>
      </c>
      <c r="R463" s="42">
        <f>VLOOKUP(P463,Registration!O:P,2,FALSE)</f>
        <v>16</v>
      </c>
    </row>
    <row r="464" spans="1:18" ht="23.1" customHeight="1">
      <c r="A464" s="42" t="s">
        <v>105</v>
      </c>
      <c r="B464" s="54" t="s">
        <v>26</v>
      </c>
      <c r="C464" s="54" t="s">
        <v>27</v>
      </c>
      <c r="D464" s="48" t="s">
        <v>28</v>
      </c>
      <c r="E464" s="54" t="s">
        <v>61</v>
      </c>
      <c r="F464" s="42" t="s">
        <v>29</v>
      </c>
      <c r="G464" s="55" t="s">
        <v>31</v>
      </c>
      <c r="H464" s="53" t="s">
        <v>933</v>
      </c>
      <c r="I464" s="42" t="s">
        <v>934</v>
      </c>
      <c r="J464" s="42" t="s">
        <v>1099</v>
      </c>
      <c r="K464" s="44">
        <v>43371</v>
      </c>
      <c r="L464" s="42">
        <v>28</v>
      </c>
      <c r="M464" s="42">
        <v>9</v>
      </c>
      <c r="N464" s="42">
        <v>2018</v>
      </c>
      <c r="O464" s="43">
        <f t="shared" si="11"/>
        <v>43371</v>
      </c>
      <c r="P464" s="42" t="s">
        <v>798</v>
      </c>
      <c r="Q464" s="42" t="s">
        <v>131</v>
      </c>
      <c r="R464" s="42">
        <f>VLOOKUP(P464,Registration!O:P,2,FALSE)</f>
        <v>19</v>
      </c>
    </row>
    <row r="465" spans="1:18" ht="23.1" customHeight="1">
      <c r="A465" s="42" t="s">
        <v>105</v>
      </c>
      <c r="B465" s="54" t="s">
        <v>26</v>
      </c>
      <c r="C465" s="54" t="s">
        <v>27</v>
      </c>
      <c r="D465" s="48" t="s">
        <v>28</v>
      </c>
      <c r="E465" s="54" t="s">
        <v>61</v>
      </c>
      <c r="F465" s="42" t="s">
        <v>29</v>
      </c>
      <c r="G465" s="55" t="s">
        <v>31</v>
      </c>
      <c r="H465" s="53" t="s">
        <v>933</v>
      </c>
      <c r="I465" s="42" t="s">
        <v>934</v>
      </c>
      <c r="J465" s="42" t="s">
        <v>1100</v>
      </c>
      <c r="K465" s="44">
        <v>43371</v>
      </c>
      <c r="L465" s="42">
        <v>28</v>
      </c>
      <c r="M465" s="42">
        <v>9</v>
      </c>
      <c r="N465" s="42">
        <v>2018</v>
      </c>
      <c r="O465" s="43">
        <f t="shared" si="11"/>
        <v>43371</v>
      </c>
      <c r="P465" s="42" t="s">
        <v>800</v>
      </c>
      <c r="Q465" s="42" t="s">
        <v>131</v>
      </c>
      <c r="R465" s="42">
        <f>VLOOKUP(P465,Registration!O:P,2,FALSE)</f>
        <v>15</v>
      </c>
    </row>
    <row r="466" spans="1:18" ht="23.1" customHeight="1">
      <c r="A466" s="42" t="s">
        <v>105</v>
      </c>
      <c r="B466" s="54" t="s">
        <v>26</v>
      </c>
      <c r="C466" s="54" t="s">
        <v>27</v>
      </c>
      <c r="D466" s="48" t="s">
        <v>28</v>
      </c>
      <c r="E466" s="54" t="s">
        <v>61</v>
      </c>
      <c r="F466" s="42" t="s">
        <v>29</v>
      </c>
      <c r="G466" s="55" t="s">
        <v>31</v>
      </c>
      <c r="H466" s="53" t="s">
        <v>933</v>
      </c>
      <c r="I466" s="42" t="s">
        <v>934</v>
      </c>
      <c r="J466" s="42" t="s">
        <v>801</v>
      </c>
      <c r="K466" s="44">
        <v>43371</v>
      </c>
      <c r="L466" s="42">
        <v>28</v>
      </c>
      <c r="M466" s="42">
        <v>9</v>
      </c>
      <c r="N466" s="42">
        <v>2018</v>
      </c>
      <c r="O466" s="43">
        <f t="shared" si="11"/>
        <v>43371</v>
      </c>
      <c r="P466" s="42" t="s">
        <v>802</v>
      </c>
      <c r="Q466" s="42" t="s">
        <v>131</v>
      </c>
      <c r="R466" s="42">
        <f>VLOOKUP(P466,Registration!O:P,2,FALSE)</f>
        <v>18</v>
      </c>
    </row>
    <row r="467" spans="1:18" ht="23.1" customHeight="1">
      <c r="A467" s="42" t="s">
        <v>105</v>
      </c>
      <c r="B467" s="54" t="s">
        <v>26</v>
      </c>
      <c r="C467" s="54" t="s">
        <v>27</v>
      </c>
      <c r="D467" s="48" t="s">
        <v>28</v>
      </c>
      <c r="E467" s="54" t="s">
        <v>61</v>
      </c>
      <c r="F467" s="42" t="s">
        <v>29</v>
      </c>
      <c r="G467" s="55" t="s">
        <v>31</v>
      </c>
      <c r="H467" s="53" t="s">
        <v>933</v>
      </c>
      <c r="I467" s="42" t="s">
        <v>934</v>
      </c>
      <c r="J467" s="42" t="s">
        <v>1101</v>
      </c>
      <c r="K467" s="44">
        <v>43371</v>
      </c>
      <c r="L467" s="42">
        <v>28</v>
      </c>
      <c r="M467" s="42">
        <v>9</v>
      </c>
      <c r="N467" s="42">
        <v>2018</v>
      </c>
      <c r="O467" s="43">
        <f t="shared" si="11"/>
        <v>43371</v>
      </c>
      <c r="P467" s="42" t="s">
        <v>804</v>
      </c>
      <c r="Q467" s="42" t="s">
        <v>131</v>
      </c>
      <c r="R467" s="42">
        <f>VLOOKUP(P467,Registration!O:P,2,FALSE)</f>
        <v>19</v>
      </c>
    </row>
    <row r="468" spans="1:18" ht="23.1" customHeight="1">
      <c r="A468" s="42" t="s">
        <v>105</v>
      </c>
      <c r="B468" s="54" t="s">
        <v>26</v>
      </c>
      <c r="C468" s="54" t="s">
        <v>27</v>
      </c>
      <c r="D468" s="48" t="s">
        <v>28</v>
      </c>
      <c r="E468" s="54" t="s">
        <v>61</v>
      </c>
      <c r="F468" s="42" t="s">
        <v>29</v>
      </c>
      <c r="G468" s="55" t="s">
        <v>31</v>
      </c>
      <c r="H468" s="53" t="s">
        <v>933</v>
      </c>
      <c r="I468" s="42" t="s">
        <v>934</v>
      </c>
      <c r="J468" s="42" t="s">
        <v>805</v>
      </c>
      <c r="K468" s="44">
        <v>43371</v>
      </c>
      <c r="L468" s="42">
        <v>28</v>
      </c>
      <c r="M468" s="42">
        <v>9</v>
      </c>
      <c r="N468" s="42">
        <v>2018</v>
      </c>
      <c r="O468" s="43">
        <f t="shared" si="11"/>
        <v>43371</v>
      </c>
      <c r="P468" s="42" t="s">
        <v>806</v>
      </c>
      <c r="Q468" s="42" t="s">
        <v>131</v>
      </c>
      <c r="R468" s="42">
        <f>VLOOKUP(P468,Registration!O:P,2,FALSE)</f>
        <v>19</v>
      </c>
    </row>
    <row r="469" spans="1:18" ht="23.1" customHeight="1">
      <c r="A469" s="42" t="s">
        <v>105</v>
      </c>
      <c r="B469" s="54" t="s">
        <v>26</v>
      </c>
      <c r="C469" s="54" t="s">
        <v>27</v>
      </c>
      <c r="D469" s="48" t="s">
        <v>28</v>
      </c>
      <c r="E469" s="54" t="s">
        <v>61</v>
      </c>
      <c r="F469" s="42" t="s">
        <v>29</v>
      </c>
      <c r="G469" s="55" t="s">
        <v>31</v>
      </c>
      <c r="H469" s="53" t="s">
        <v>933</v>
      </c>
      <c r="I469" s="42" t="s">
        <v>934</v>
      </c>
      <c r="J469" s="42" t="s">
        <v>807</v>
      </c>
      <c r="K469" s="44">
        <v>43371</v>
      </c>
      <c r="L469" s="42">
        <v>28</v>
      </c>
      <c r="M469" s="42">
        <v>9</v>
      </c>
      <c r="N469" s="42">
        <v>2018</v>
      </c>
      <c r="O469" s="43">
        <f t="shared" si="11"/>
        <v>43371</v>
      </c>
      <c r="P469" s="42" t="s">
        <v>808</v>
      </c>
      <c r="Q469" s="42" t="s">
        <v>131</v>
      </c>
      <c r="R469" s="42">
        <f>VLOOKUP(P469,Registration!O:P,2,FALSE)</f>
        <v>19</v>
      </c>
    </row>
    <row r="470" spans="1:18" ht="23.1" customHeight="1">
      <c r="A470" s="42" t="s">
        <v>105</v>
      </c>
      <c r="B470" s="54" t="s">
        <v>26</v>
      </c>
      <c r="C470" s="54" t="s">
        <v>27</v>
      </c>
      <c r="D470" s="48" t="s">
        <v>28</v>
      </c>
      <c r="E470" s="54" t="s">
        <v>61</v>
      </c>
      <c r="F470" s="42" t="s">
        <v>29</v>
      </c>
      <c r="G470" s="55" t="s">
        <v>31</v>
      </c>
      <c r="H470" s="53" t="s">
        <v>933</v>
      </c>
      <c r="I470" s="42" t="s">
        <v>934</v>
      </c>
      <c r="J470" s="42" t="s">
        <v>308</v>
      </c>
      <c r="K470" s="44">
        <v>43371</v>
      </c>
      <c r="L470" s="42">
        <v>28</v>
      </c>
      <c r="M470" s="42">
        <v>9</v>
      </c>
      <c r="N470" s="42">
        <v>2018</v>
      </c>
      <c r="O470" s="43">
        <f t="shared" si="11"/>
        <v>43371</v>
      </c>
      <c r="P470" s="42" t="s">
        <v>309</v>
      </c>
      <c r="Q470" s="42" t="s">
        <v>131</v>
      </c>
      <c r="R470" s="42">
        <f>VLOOKUP(P470,Registration!O:P,2,FALSE)</f>
        <v>18</v>
      </c>
    </row>
    <row r="471" spans="1:18" ht="23.1" customHeight="1">
      <c r="A471" s="42" t="s">
        <v>105</v>
      </c>
      <c r="B471" s="54" t="s">
        <v>26</v>
      </c>
      <c r="C471" s="54" t="s">
        <v>27</v>
      </c>
      <c r="D471" s="48" t="s">
        <v>28</v>
      </c>
      <c r="E471" s="54" t="s">
        <v>61</v>
      </c>
      <c r="F471" s="42" t="s">
        <v>29</v>
      </c>
      <c r="G471" s="55" t="s">
        <v>31</v>
      </c>
      <c r="H471" s="53" t="s">
        <v>933</v>
      </c>
      <c r="I471" s="42" t="s">
        <v>934</v>
      </c>
      <c r="J471" s="42" t="s">
        <v>971</v>
      </c>
      <c r="K471" s="44">
        <v>43371</v>
      </c>
      <c r="L471" s="42">
        <v>28</v>
      </c>
      <c r="M471" s="42">
        <v>9</v>
      </c>
      <c r="N471" s="42">
        <v>2018</v>
      </c>
      <c r="O471" s="43">
        <f t="shared" si="11"/>
        <v>43371</v>
      </c>
      <c r="P471" s="42" t="s">
        <v>317</v>
      </c>
      <c r="Q471" s="42" t="s">
        <v>131</v>
      </c>
      <c r="R471" s="42">
        <f>VLOOKUP(P471,Registration!O:P,2,FALSE)</f>
        <v>16</v>
      </c>
    </row>
    <row r="472" spans="1:18" ht="23.1" customHeight="1">
      <c r="A472" s="42" t="s">
        <v>107</v>
      </c>
      <c r="B472" s="54" t="s">
        <v>26</v>
      </c>
      <c r="C472" s="54" t="s">
        <v>27</v>
      </c>
      <c r="D472" s="48" t="s">
        <v>28</v>
      </c>
      <c r="E472" s="54" t="s">
        <v>61</v>
      </c>
      <c r="F472" s="42" t="s">
        <v>29</v>
      </c>
      <c r="G472" s="55" t="s">
        <v>31</v>
      </c>
      <c r="H472" s="53" t="s">
        <v>933</v>
      </c>
      <c r="I472" s="42" t="s">
        <v>934</v>
      </c>
      <c r="J472" s="42" t="s">
        <v>785</v>
      </c>
      <c r="K472" s="44">
        <v>43371</v>
      </c>
      <c r="L472" s="42">
        <v>28</v>
      </c>
      <c r="M472" s="42">
        <v>9</v>
      </c>
      <c r="N472" s="42">
        <v>2018</v>
      </c>
      <c r="O472" s="43">
        <f t="shared" si="11"/>
        <v>43371</v>
      </c>
      <c r="P472" s="42" t="s">
        <v>784</v>
      </c>
      <c r="Q472" s="42" t="s">
        <v>131</v>
      </c>
      <c r="R472" s="42">
        <f>VLOOKUP(P472,Registration!O:P,2,FALSE)</f>
        <v>17</v>
      </c>
    </row>
    <row r="473" spans="1:18" ht="23.1" customHeight="1">
      <c r="A473" s="42" t="s">
        <v>107</v>
      </c>
      <c r="B473" s="54" t="s">
        <v>26</v>
      </c>
      <c r="C473" s="54" t="s">
        <v>27</v>
      </c>
      <c r="D473" s="48" t="s">
        <v>28</v>
      </c>
      <c r="E473" s="54" t="s">
        <v>61</v>
      </c>
      <c r="F473" s="42" t="s">
        <v>29</v>
      </c>
      <c r="G473" s="55" t="s">
        <v>31</v>
      </c>
      <c r="H473" s="53" t="s">
        <v>933</v>
      </c>
      <c r="I473" s="42" t="s">
        <v>934</v>
      </c>
      <c r="J473" s="42" t="s">
        <v>696</v>
      </c>
      <c r="K473" s="44">
        <v>43376</v>
      </c>
      <c r="L473" s="42">
        <v>3</v>
      </c>
      <c r="M473" s="42">
        <v>10</v>
      </c>
      <c r="N473" s="42">
        <v>2018</v>
      </c>
      <c r="O473" s="43">
        <f t="shared" si="11"/>
        <v>43376</v>
      </c>
      <c r="P473" s="42" t="s">
        <v>697</v>
      </c>
      <c r="Q473" s="42" t="s">
        <v>131</v>
      </c>
      <c r="R473" s="42">
        <f>VLOOKUP(P473,Registration!O:P,2,FALSE)</f>
        <v>17</v>
      </c>
    </row>
    <row r="474" spans="1:18" ht="23.1" customHeight="1">
      <c r="A474" s="42" t="s">
        <v>107</v>
      </c>
      <c r="B474" s="54" t="s">
        <v>26</v>
      </c>
      <c r="C474" s="54" t="s">
        <v>27</v>
      </c>
      <c r="D474" s="48" t="s">
        <v>28</v>
      </c>
      <c r="E474" s="54" t="s">
        <v>61</v>
      </c>
      <c r="F474" s="42" t="s">
        <v>29</v>
      </c>
      <c r="G474" s="55" t="s">
        <v>31</v>
      </c>
      <c r="H474" s="53" t="s">
        <v>933</v>
      </c>
      <c r="I474" s="42" t="s">
        <v>934</v>
      </c>
      <c r="J474" s="42" t="s">
        <v>743</v>
      </c>
      <c r="K474" s="44">
        <v>43377</v>
      </c>
      <c r="L474" s="42">
        <v>4</v>
      </c>
      <c r="M474" s="42">
        <v>10</v>
      </c>
      <c r="N474" s="42">
        <v>2018</v>
      </c>
      <c r="O474" s="43">
        <f t="shared" si="11"/>
        <v>43377</v>
      </c>
      <c r="P474" s="42" t="s">
        <v>744</v>
      </c>
      <c r="Q474" s="42" t="s">
        <v>131</v>
      </c>
      <c r="R474" s="42">
        <f>VLOOKUP(P474,Registration!O:P,2,FALSE)</f>
        <v>16</v>
      </c>
    </row>
    <row r="475" spans="1:18" ht="23.1" customHeight="1">
      <c r="A475" s="42" t="s">
        <v>107</v>
      </c>
      <c r="B475" s="54" t="s">
        <v>26</v>
      </c>
      <c r="C475" s="54" t="s">
        <v>27</v>
      </c>
      <c r="D475" s="48" t="s">
        <v>28</v>
      </c>
      <c r="E475" s="54" t="s">
        <v>61</v>
      </c>
      <c r="F475" s="42" t="s">
        <v>29</v>
      </c>
      <c r="G475" s="55" t="s">
        <v>31</v>
      </c>
      <c r="H475" s="53" t="s">
        <v>933</v>
      </c>
      <c r="I475" s="42" t="s">
        <v>934</v>
      </c>
      <c r="J475" s="42" t="s">
        <v>1102</v>
      </c>
      <c r="K475" s="44">
        <v>43377</v>
      </c>
      <c r="L475" s="42">
        <v>4</v>
      </c>
      <c r="M475" s="42">
        <v>10</v>
      </c>
      <c r="N475" s="42">
        <v>2018</v>
      </c>
      <c r="O475" s="43">
        <f t="shared" si="11"/>
        <v>43377</v>
      </c>
      <c r="P475" s="42" t="s">
        <v>810</v>
      </c>
      <c r="Q475" s="42" t="s">
        <v>131</v>
      </c>
      <c r="R475" s="42">
        <f>VLOOKUP(P475,Registration!O:P,2,FALSE)</f>
        <v>15</v>
      </c>
    </row>
    <row r="476" spans="1:18" ht="23.1" customHeight="1">
      <c r="A476" s="42" t="s">
        <v>107</v>
      </c>
      <c r="B476" s="54" t="s">
        <v>26</v>
      </c>
      <c r="C476" s="54" t="s">
        <v>27</v>
      </c>
      <c r="D476" s="48" t="s">
        <v>28</v>
      </c>
      <c r="E476" s="54" t="s">
        <v>61</v>
      </c>
      <c r="F476" s="42" t="s">
        <v>29</v>
      </c>
      <c r="G476" s="55" t="s">
        <v>31</v>
      </c>
      <c r="H476" s="53" t="s">
        <v>933</v>
      </c>
      <c r="I476" s="42" t="s">
        <v>934</v>
      </c>
      <c r="J476" s="42" t="s">
        <v>821</v>
      </c>
      <c r="K476" s="44">
        <v>43230</v>
      </c>
      <c r="L476" s="42">
        <v>5</v>
      </c>
      <c r="M476" s="42">
        <v>10</v>
      </c>
      <c r="N476" s="42">
        <v>2018</v>
      </c>
      <c r="O476" s="43">
        <f t="shared" si="11"/>
        <v>43378</v>
      </c>
      <c r="P476" s="42" t="s">
        <v>822</v>
      </c>
      <c r="Q476" s="42" t="s">
        <v>131</v>
      </c>
      <c r="R476" s="42">
        <f>VLOOKUP(P476,Registration!O:P,2,FALSE)</f>
        <v>16</v>
      </c>
    </row>
    <row r="477" spans="1:18" ht="23.1" customHeight="1">
      <c r="A477" s="42" t="s">
        <v>107</v>
      </c>
      <c r="B477" s="54" t="s">
        <v>26</v>
      </c>
      <c r="C477" s="54" t="s">
        <v>27</v>
      </c>
      <c r="D477" s="48" t="s">
        <v>28</v>
      </c>
      <c r="E477" s="54" t="s">
        <v>61</v>
      </c>
      <c r="F477" s="42" t="s">
        <v>29</v>
      </c>
      <c r="G477" s="55" t="s">
        <v>31</v>
      </c>
      <c r="H477" s="53" t="s">
        <v>933</v>
      </c>
      <c r="I477" s="42" t="s">
        <v>934</v>
      </c>
      <c r="J477" s="42" t="s">
        <v>1103</v>
      </c>
      <c r="K477" s="44">
        <v>43230</v>
      </c>
      <c r="L477" s="42">
        <v>5</v>
      </c>
      <c r="M477" s="42">
        <v>10</v>
      </c>
      <c r="N477" s="42">
        <v>2018</v>
      </c>
      <c r="O477" s="43">
        <f t="shared" si="11"/>
        <v>43378</v>
      </c>
      <c r="P477" s="42" t="s">
        <v>816</v>
      </c>
      <c r="Q477" s="42" t="s">
        <v>131</v>
      </c>
      <c r="R477" s="42">
        <f>VLOOKUP(P477,Registration!O:P,2,FALSE)</f>
        <v>17</v>
      </c>
    </row>
    <row r="478" spans="1:18" ht="23.1" customHeight="1">
      <c r="A478" s="42" t="s">
        <v>107</v>
      </c>
      <c r="B478" s="54" t="s">
        <v>26</v>
      </c>
      <c r="C478" s="54" t="s">
        <v>27</v>
      </c>
      <c r="D478" s="48" t="s">
        <v>28</v>
      </c>
      <c r="E478" s="54" t="s">
        <v>61</v>
      </c>
      <c r="F478" s="42" t="s">
        <v>29</v>
      </c>
      <c r="G478" s="55" t="s">
        <v>31</v>
      </c>
      <c r="H478" s="53" t="s">
        <v>933</v>
      </c>
      <c r="I478" s="42" t="s">
        <v>934</v>
      </c>
      <c r="J478" s="42" t="s">
        <v>1104</v>
      </c>
      <c r="K478" s="44">
        <v>43230</v>
      </c>
      <c r="L478" s="42">
        <v>5</v>
      </c>
      <c r="M478" s="42">
        <v>10</v>
      </c>
      <c r="N478" s="42">
        <v>2018</v>
      </c>
      <c r="O478" s="43">
        <f t="shared" si="11"/>
        <v>43378</v>
      </c>
      <c r="P478" s="42" t="s">
        <v>820</v>
      </c>
      <c r="Q478" s="42" t="s">
        <v>131</v>
      </c>
      <c r="R478" s="42">
        <f>VLOOKUP(P478,Registration!O:P,2,FALSE)</f>
        <v>15</v>
      </c>
    </row>
    <row r="479" spans="1:18" ht="23.1" customHeight="1">
      <c r="A479" s="42" t="s">
        <v>107</v>
      </c>
      <c r="B479" s="54" t="s">
        <v>26</v>
      </c>
      <c r="C479" s="54" t="s">
        <v>27</v>
      </c>
      <c r="D479" s="48" t="s">
        <v>28</v>
      </c>
      <c r="E479" s="54" t="s">
        <v>61</v>
      </c>
      <c r="F479" s="42" t="s">
        <v>29</v>
      </c>
      <c r="G479" s="55" t="s">
        <v>31</v>
      </c>
      <c r="H479" s="53" t="s">
        <v>933</v>
      </c>
      <c r="I479" s="42" t="s">
        <v>934</v>
      </c>
      <c r="J479" s="42" t="s">
        <v>1105</v>
      </c>
      <c r="K479" s="44">
        <v>43230</v>
      </c>
      <c r="L479" s="42">
        <v>5</v>
      </c>
      <c r="M479" s="42">
        <v>10</v>
      </c>
      <c r="N479" s="42">
        <v>2018</v>
      </c>
      <c r="O479" s="43">
        <f t="shared" si="11"/>
        <v>43378</v>
      </c>
      <c r="P479" s="42" t="s">
        <v>824</v>
      </c>
      <c r="Q479" s="42" t="s">
        <v>131</v>
      </c>
      <c r="R479" s="42">
        <f>VLOOKUP(P479,Registration!O:P,2,FALSE)</f>
        <v>16</v>
      </c>
    </row>
    <row r="480" spans="1:18" ht="23.1" customHeight="1">
      <c r="A480" s="42" t="s">
        <v>107</v>
      </c>
      <c r="B480" s="54" t="s">
        <v>26</v>
      </c>
      <c r="C480" s="54" t="s">
        <v>27</v>
      </c>
      <c r="D480" s="48" t="s">
        <v>28</v>
      </c>
      <c r="E480" s="54" t="s">
        <v>61</v>
      </c>
      <c r="F480" s="42" t="s">
        <v>29</v>
      </c>
      <c r="G480" s="55" t="s">
        <v>31</v>
      </c>
      <c r="H480" s="53" t="s">
        <v>933</v>
      </c>
      <c r="I480" s="42" t="s">
        <v>934</v>
      </c>
      <c r="J480" s="42" t="s">
        <v>1106</v>
      </c>
      <c r="K480" s="44">
        <v>43230</v>
      </c>
      <c r="L480" s="42">
        <v>5</v>
      </c>
      <c r="M480" s="42">
        <v>10</v>
      </c>
      <c r="N480" s="42">
        <v>2018</v>
      </c>
      <c r="O480" s="43">
        <f t="shared" si="11"/>
        <v>43378</v>
      </c>
      <c r="P480" s="42" t="s">
        <v>812</v>
      </c>
      <c r="Q480" s="42" t="s">
        <v>131</v>
      </c>
      <c r="R480" s="42">
        <f>VLOOKUP(P480,Registration!O:P,2,FALSE)</f>
        <v>15</v>
      </c>
    </row>
    <row r="481" spans="1:18" ht="23.1" customHeight="1">
      <c r="A481" s="42" t="s">
        <v>107</v>
      </c>
      <c r="B481" s="54" t="s">
        <v>26</v>
      </c>
      <c r="C481" s="54" t="s">
        <v>27</v>
      </c>
      <c r="D481" s="48" t="s">
        <v>28</v>
      </c>
      <c r="E481" s="54" t="s">
        <v>61</v>
      </c>
      <c r="F481" s="42" t="s">
        <v>29</v>
      </c>
      <c r="G481" s="55" t="s">
        <v>31</v>
      </c>
      <c r="H481" s="53" t="s">
        <v>933</v>
      </c>
      <c r="I481" s="42" t="s">
        <v>934</v>
      </c>
      <c r="J481" s="42" t="s">
        <v>817</v>
      </c>
      <c r="K481" s="44">
        <v>43230</v>
      </c>
      <c r="L481" s="42">
        <v>5</v>
      </c>
      <c r="M481" s="42">
        <v>10</v>
      </c>
      <c r="N481" s="42">
        <v>2018</v>
      </c>
      <c r="O481" s="43">
        <f t="shared" si="11"/>
        <v>43378</v>
      </c>
      <c r="P481" s="42" t="s">
        <v>818</v>
      </c>
      <c r="Q481" s="42" t="s">
        <v>131</v>
      </c>
      <c r="R481" s="42">
        <f>VLOOKUP(P481,Registration!O:P,2,FALSE)</f>
        <v>15</v>
      </c>
    </row>
    <row r="482" spans="1:18" ht="23.1" customHeight="1">
      <c r="A482" s="42" t="s">
        <v>107</v>
      </c>
      <c r="B482" s="54" t="s">
        <v>26</v>
      </c>
      <c r="C482" s="54" t="s">
        <v>27</v>
      </c>
      <c r="D482" s="48" t="s">
        <v>28</v>
      </c>
      <c r="E482" s="54" t="s">
        <v>61</v>
      </c>
      <c r="F482" s="42" t="s">
        <v>29</v>
      </c>
      <c r="G482" s="55" t="s">
        <v>31</v>
      </c>
      <c r="H482" s="53" t="s">
        <v>933</v>
      </c>
      <c r="I482" s="42" t="s">
        <v>934</v>
      </c>
      <c r="J482" s="42" t="s">
        <v>813</v>
      </c>
      <c r="K482" s="44">
        <v>43230</v>
      </c>
      <c r="L482" s="42">
        <v>5</v>
      </c>
      <c r="M482" s="42">
        <v>10</v>
      </c>
      <c r="N482" s="42">
        <v>2018</v>
      </c>
      <c r="O482" s="43">
        <f t="shared" si="11"/>
        <v>43378</v>
      </c>
      <c r="P482" s="42" t="s">
        <v>814</v>
      </c>
      <c r="Q482" s="42" t="s">
        <v>131</v>
      </c>
      <c r="R482" s="42">
        <f>VLOOKUP(P482,Registration!O:P,2,FALSE)</f>
        <v>16</v>
      </c>
    </row>
    <row r="483" spans="1:18" ht="23.1" customHeight="1">
      <c r="A483" s="42" t="s">
        <v>107</v>
      </c>
      <c r="B483" s="54" t="s">
        <v>26</v>
      </c>
      <c r="C483" s="54" t="s">
        <v>27</v>
      </c>
      <c r="D483" s="48" t="s">
        <v>28</v>
      </c>
      <c r="E483" s="54" t="s">
        <v>61</v>
      </c>
      <c r="F483" s="42" t="s">
        <v>29</v>
      </c>
      <c r="G483" s="55" t="s">
        <v>31</v>
      </c>
      <c r="H483" s="53" t="s">
        <v>933</v>
      </c>
      <c r="I483" s="42" t="s">
        <v>935</v>
      </c>
      <c r="J483" s="42" t="s">
        <v>825</v>
      </c>
      <c r="K483" s="44">
        <v>43261</v>
      </c>
      <c r="L483" s="42">
        <v>6</v>
      </c>
      <c r="M483" s="42">
        <v>10</v>
      </c>
      <c r="N483" s="42">
        <v>2018</v>
      </c>
      <c r="O483" s="43">
        <f t="shared" si="11"/>
        <v>43379</v>
      </c>
      <c r="P483" s="42" t="s">
        <v>826</v>
      </c>
      <c r="Q483" s="42" t="s">
        <v>159</v>
      </c>
      <c r="R483" s="42">
        <f>VLOOKUP(P483,Registration!O:P,2,FALSE)</f>
        <v>15</v>
      </c>
    </row>
    <row r="484" spans="1:18" ht="23.1" customHeight="1">
      <c r="A484" s="42" t="s">
        <v>107</v>
      </c>
      <c r="B484" s="54" t="s">
        <v>26</v>
      </c>
      <c r="C484" s="54" t="s">
        <v>27</v>
      </c>
      <c r="D484" s="48" t="s">
        <v>28</v>
      </c>
      <c r="E484" s="54" t="s">
        <v>61</v>
      </c>
      <c r="F484" s="42" t="s">
        <v>29</v>
      </c>
      <c r="G484" s="55" t="s">
        <v>31</v>
      </c>
      <c r="H484" s="53" t="s">
        <v>933</v>
      </c>
      <c r="I484" s="42" t="s">
        <v>935</v>
      </c>
      <c r="J484" s="42" t="s">
        <v>821</v>
      </c>
      <c r="K484" s="44">
        <v>43261</v>
      </c>
      <c r="L484" s="42">
        <v>6</v>
      </c>
      <c r="M484" s="42">
        <v>10</v>
      </c>
      <c r="N484" s="42">
        <v>2018</v>
      </c>
      <c r="O484" s="43">
        <f t="shared" si="11"/>
        <v>43379</v>
      </c>
      <c r="P484" s="42" t="s">
        <v>822</v>
      </c>
      <c r="Q484" s="42" t="s">
        <v>159</v>
      </c>
      <c r="R484" s="42">
        <f>VLOOKUP(P484,Registration!O:P,2,FALSE)</f>
        <v>16</v>
      </c>
    </row>
    <row r="485" spans="1:18" ht="23.1" customHeight="1">
      <c r="A485" s="42" t="s">
        <v>107</v>
      </c>
      <c r="B485" s="54" t="s">
        <v>26</v>
      </c>
      <c r="C485" s="54" t="s">
        <v>27</v>
      </c>
      <c r="D485" s="48" t="s">
        <v>28</v>
      </c>
      <c r="E485" s="54" t="s">
        <v>61</v>
      </c>
      <c r="F485" s="42" t="s">
        <v>29</v>
      </c>
      <c r="G485" s="55" t="s">
        <v>31</v>
      </c>
      <c r="H485" s="53" t="s">
        <v>933</v>
      </c>
      <c r="I485" s="42" t="s">
        <v>935</v>
      </c>
      <c r="J485" s="42" t="s">
        <v>813</v>
      </c>
      <c r="K485" s="44">
        <v>43261</v>
      </c>
      <c r="L485" s="42">
        <v>6</v>
      </c>
      <c r="M485" s="42">
        <v>10</v>
      </c>
      <c r="N485" s="42">
        <v>2018</v>
      </c>
      <c r="O485" s="43">
        <f t="shared" si="11"/>
        <v>43379</v>
      </c>
      <c r="P485" s="42" t="s">
        <v>814</v>
      </c>
      <c r="Q485" s="42" t="s">
        <v>159</v>
      </c>
      <c r="R485" s="42">
        <f>VLOOKUP(P485,Registration!O:P,2,FALSE)</f>
        <v>16</v>
      </c>
    </row>
    <row r="486" spans="1:18" ht="23.1" customHeight="1">
      <c r="A486" s="42" t="s">
        <v>107</v>
      </c>
      <c r="B486" s="54" t="s">
        <v>26</v>
      </c>
      <c r="C486" s="54" t="s">
        <v>27</v>
      </c>
      <c r="D486" s="48" t="s">
        <v>28</v>
      </c>
      <c r="E486" s="54" t="s">
        <v>61</v>
      </c>
      <c r="F486" s="42" t="s">
        <v>29</v>
      </c>
      <c r="G486" s="55" t="s">
        <v>31</v>
      </c>
      <c r="H486" s="53" t="s">
        <v>933</v>
      </c>
      <c r="I486" s="42" t="s">
        <v>935</v>
      </c>
      <c r="J486" s="42" t="s">
        <v>1106</v>
      </c>
      <c r="K486" s="44">
        <v>43261</v>
      </c>
      <c r="L486" s="42">
        <v>6</v>
      </c>
      <c r="M486" s="42">
        <v>10</v>
      </c>
      <c r="N486" s="42">
        <v>2018</v>
      </c>
      <c r="O486" s="43">
        <f t="shared" si="11"/>
        <v>43379</v>
      </c>
      <c r="P486" s="42" t="s">
        <v>812</v>
      </c>
      <c r="Q486" s="42" t="s">
        <v>159</v>
      </c>
      <c r="R486" s="42">
        <f>VLOOKUP(P486,Registration!O:P,2,FALSE)</f>
        <v>15</v>
      </c>
    </row>
    <row r="487" spans="1:18" ht="23.1" customHeight="1">
      <c r="A487" s="42" t="s">
        <v>107</v>
      </c>
      <c r="B487" s="54" t="s">
        <v>26</v>
      </c>
      <c r="C487" s="54" t="s">
        <v>27</v>
      </c>
      <c r="D487" s="48" t="s">
        <v>28</v>
      </c>
      <c r="E487" s="54" t="s">
        <v>61</v>
      </c>
      <c r="F487" s="42" t="s">
        <v>29</v>
      </c>
      <c r="G487" s="55" t="s">
        <v>31</v>
      </c>
      <c r="H487" s="53" t="s">
        <v>933</v>
      </c>
      <c r="I487" s="42" t="s">
        <v>935</v>
      </c>
      <c r="J487" s="42" t="s">
        <v>566</v>
      </c>
      <c r="K487" s="44">
        <v>43261</v>
      </c>
      <c r="L487" s="42">
        <v>6</v>
      </c>
      <c r="M487" s="42">
        <v>10</v>
      </c>
      <c r="N487" s="42">
        <v>2018</v>
      </c>
      <c r="O487" s="43">
        <f t="shared" si="11"/>
        <v>43379</v>
      </c>
      <c r="P487" s="42" t="s">
        <v>567</v>
      </c>
      <c r="Q487" s="42" t="s">
        <v>159</v>
      </c>
      <c r="R487" s="42">
        <f>VLOOKUP(P487,Registration!O:P,2,FALSE)</f>
        <v>15</v>
      </c>
    </row>
    <row r="488" spans="1:18" ht="23.1" customHeight="1">
      <c r="A488" s="42" t="s">
        <v>107</v>
      </c>
      <c r="B488" s="54" t="s">
        <v>26</v>
      </c>
      <c r="C488" s="54" t="s">
        <v>27</v>
      </c>
      <c r="D488" s="48" t="s">
        <v>28</v>
      </c>
      <c r="E488" s="54" t="s">
        <v>61</v>
      </c>
      <c r="F488" s="42" t="s">
        <v>29</v>
      </c>
      <c r="G488" s="55" t="s">
        <v>31</v>
      </c>
      <c r="H488" s="53" t="s">
        <v>933</v>
      </c>
      <c r="I488" s="42" t="s">
        <v>935</v>
      </c>
      <c r="J488" s="42" t="s">
        <v>1088</v>
      </c>
      <c r="K488" s="44">
        <v>43261</v>
      </c>
      <c r="L488" s="42">
        <v>6</v>
      </c>
      <c r="M488" s="42">
        <v>10</v>
      </c>
      <c r="N488" s="42">
        <v>2018</v>
      </c>
      <c r="O488" s="43">
        <f t="shared" si="11"/>
        <v>43379</v>
      </c>
      <c r="P488" s="42" t="s">
        <v>586</v>
      </c>
      <c r="Q488" s="42" t="s">
        <v>159</v>
      </c>
      <c r="R488" s="42">
        <f>VLOOKUP(P488,Registration!O:P,2,FALSE)</f>
        <v>17</v>
      </c>
    </row>
    <row r="489" spans="1:18" ht="23.1" customHeight="1">
      <c r="A489" s="42" t="s">
        <v>108</v>
      </c>
      <c r="B489" s="54" t="s">
        <v>26</v>
      </c>
      <c r="C489" s="54" t="s">
        <v>27</v>
      </c>
      <c r="D489" s="48" t="s">
        <v>28</v>
      </c>
      <c r="E489" s="54" t="s">
        <v>61</v>
      </c>
      <c r="F489" s="42" t="s">
        <v>29</v>
      </c>
      <c r="G489" s="55" t="s">
        <v>31</v>
      </c>
      <c r="H489" s="53" t="s">
        <v>933</v>
      </c>
      <c r="I489" s="42" t="s">
        <v>934</v>
      </c>
      <c r="J489" s="42" t="s">
        <v>1107</v>
      </c>
      <c r="K489" s="44">
        <v>43381</v>
      </c>
      <c r="L489" s="42">
        <v>8</v>
      </c>
      <c r="M489" s="42">
        <v>10</v>
      </c>
      <c r="N489" s="42">
        <v>2018</v>
      </c>
      <c r="O489" s="43">
        <f t="shared" si="11"/>
        <v>43381</v>
      </c>
      <c r="P489" s="42" t="s">
        <v>831</v>
      </c>
      <c r="Q489" s="42" t="s">
        <v>131</v>
      </c>
      <c r="R489" s="42">
        <f>VLOOKUP(P489,Registration!O:P,2,FALSE)</f>
        <v>19</v>
      </c>
    </row>
    <row r="490" spans="1:18" ht="23.1" customHeight="1">
      <c r="A490" s="42" t="s">
        <v>108</v>
      </c>
      <c r="B490" s="54" t="s">
        <v>26</v>
      </c>
      <c r="C490" s="54" t="s">
        <v>27</v>
      </c>
      <c r="D490" s="48" t="s">
        <v>28</v>
      </c>
      <c r="E490" s="54" t="s">
        <v>61</v>
      </c>
      <c r="F490" s="42" t="s">
        <v>29</v>
      </c>
      <c r="G490" s="55" t="s">
        <v>31</v>
      </c>
      <c r="H490" s="53" t="s">
        <v>933</v>
      </c>
      <c r="I490" s="42" t="s">
        <v>934</v>
      </c>
      <c r="J490" s="42" t="s">
        <v>179</v>
      </c>
      <c r="K490" s="44">
        <v>43382</v>
      </c>
      <c r="L490" s="42">
        <v>9</v>
      </c>
      <c r="M490" s="42">
        <v>10</v>
      </c>
      <c r="N490" s="42">
        <v>2018</v>
      </c>
      <c r="O490" s="43">
        <f t="shared" si="11"/>
        <v>43382</v>
      </c>
      <c r="P490" s="42" t="s">
        <v>180</v>
      </c>
      <c r="Q490" s="42" t="s">
        <v>131</v>
      </c>
      <c r="R490" s="42">
        <f>VLOOKUP(P490,Registration!O:P,2,FALSE)</f>
        <v>18</v>
      </c>
    </row>
    <row r="491" spans="1:18" ht="23.1" customHeight="1">
      <c r="A491" s="42" t="s">
        <v>108</v>
      </c>
      <c r="B491" s="54" t="s">
        <v>26</v>
      </c>
      <c r="C491" s="54" t="s">
        <v>27</v>
      </c>
      <c r="D491" s="48" t="s">
        <v>28</v>
      </c>
      <c r="E491" s="54" t="s">
        <v>61</v>
      </c>
      <c r="F491" s="42" t="s">
        <v>29</v>
      </c>
      <c r="G491" s="55" t="s">
        <v>31</v>
      </c>
      <c r="H491" s="53" t="s">
        <v>933</v>
      </c>
      <c r="I491" s="42" t="s">
        <v>934</v>
      </c>
      <c r="J491" s="42" t="s">
        <v>386</v>
      </c>
      <c r="K491" s="44">
        <v>43382</v>
      </c>
      <c r="L491" s="42">
        <v>9</v>
      </c>
      <c r="M491" s="42">
        <v>10</v>
      </c>
      <c r="N491" s="42">
        <v>2018</v>
      </c>
      <c r="O491" s="43">
        <f t="shared" si="11"/>
        <v>43382</v>
      </c>
      <c r="P491" s="42" t="s">
        <v>387</v>
      </c>
      <c r="Q491" s="42" t="s">
        <v>131</v>
      </c>
      <c r="R491" s="42">
        <f>VLOOKUP(P491,Registration!O:P,2,FALSE)</f>
        <v>17</v>
      </c>
    </row>
    <row r="492" spans="1:18" ht="23.1" customHeight="1">
      <c r="A492" s="42" t="s">
        <v>108</v>
      </c>
      <c r="B492" s="54" t="s">
        <v>26</v>
      </c>
      <c r="C492" s="54" t="s">
        <v>27</v>
      </c>
      <c r="D492" s="48" t="s">
        <v>28</v>
      </c>
      <c r="E492" s="54" t="s">
        <v>61</v>
      </c>
      <c r="F492" s="42" t="s">
        <v>29</v>
      </c>
      <c r="G492" s="55" t="s">
        <v>31</v>
      </c>
      <c r="H492" s="53" t="s">
        <v>933</v>
      </c>
      <c r="I492" s="42" t="s">
        <v>934</v>
      </c>
      <c r="J492" s="42" t="s">
        <v>1108</v>
      </c>
      <c r="K492" s="44">
        <v>43382</v>
      </c>
      <c r="L492" s="42">
        <v>9</v>
      </c>
      <c r="M492" s="42">
        <v>10</v>
      </c>
      <c r="N492" s="42">
        <v>2018</v>
      </c>
      <c r="O492" s="43">
        <f t="shared" si="11"/>
        <v>43382</v>
      </c>
      <c r="P492" s="42" t="s">
        <v>829</v>
      </c>
      <c r="Q492" s="42" t="s">
        <v>131</v>
      </c>
      <c r="R492" s="42">
        <f>VLOOKUP(P492,Registration!O:P,2,FALSE)</f>
        <v>19</v>
      </c>
    </row>
    <row r="493" spans="1:18" ht="23.1" customHeight="1">
      <c r="A493" s="42" t="s">
        <v>108</v>
      </c>
      <c r="B493" s="54" t="s">
        <v>26</v>
      </c>
      <c r="C493" s="54" t="s">
        <v>27</v>
      </c>
      <c r="D493" s="48" t="s">
        <v>28</v>
      </c>
      <c r="E493" s="54" t="s">
        <v>61</v>
      </c>
      <c r="F493" s="42" t="s">
        <v>29</v>
      </c>
      <c r="G493" s="55" t="s">
        <v>31</v>
      </c>
      <c r="H493" s="53" t="s">
        <v>933</v>
      </c>
      <c r="I493" s="42" t="s">
        <v>934</v>
      </c>
      <c r="J493" s="42" t="s">
        <v>1109</v>
      </c>
      <c r="K493" s="44">
        <v>43382</v>
      </c>
      <c r="L493" s="42">
        <v>9</v>
      </c>
      <c r="M493" s="42">
        <v>10</v>
      </c>
      <c r="N493" s="42">
        <v>2018</v>
      </c>
      <c r="O493" s="43">
        <f t="shared" si="11"/>
        <v>43382</v>
      </c>
      <c r="P493" s="42" t="s">
        <v>833</v>
      </c>
      <c r="Q493" s="42" t="s">
        <v>131</v>
      </c>
      <c r="R493" s="42">
        <f>VLOOKUP(P493,Registration!O:P,2,FALSE)</f>
        <v>19</v>
      </c>
    </row>
    <row r="494" spans="1:18" ht="23.1" customHeight="1">
      <c r="A494" s="42" t="s">
        <v>108</v>
      </c>
      <c r="B494" s="54" t="s">
        <v>26</v>
      </c>
      <c r="C494" s="54" t="s">
        <v>27</v>
      </c>
      <c r="D494" s="48" t="s">
        <v>28</v>
      </c>
      <c r="E494" s="54" t="s">
        <v>61</v>
      </c>
      <c r="F494" s="42" t="s">
        <v>29</v>
      </c>
      <c r="G494" s="55" t="s">
        <v>31</v>
      </c>
      <c r="H494" s="53" t="s">
        <v>933</v>
      </c>
      <c r="I494" s="42" t="s">
        <v>934</v>
      </c>
      <c r="J494" s="42" t="s">
        <v>834</v>
      </c>
      <c r="K494" s="44">
        <v>43382</v>
      </c>
      <c r="L494" s="42">
        <v>9</v>
      </c>
      <c r="M494" s="42">
        <v>10</v>
      </c>
      <c r="N494" s="42">
        <v>2018</v>
      </c>
      <c r="O494" s="43">
        <f t="shared" si="11"/>
        <v>43382</v>
      </c>
      <c r="P494" s="42" t="s">
        <v>835</v>
      </c>
      <c r="Q494" s="42" t="s">
        <v>131</v>
      </c>
      <c r="R494" s="42">
        <f>VLOOKUP(P494,Registration!O:P,2,FALSE)</f>
        <v>19</v>
      </c>
    </row>
    <row r="495" spans="1:18" ht="23.1" customHeight="1">
      <c r="A495" s="42" t="s">
        <v>108</v>
      </c>
      <c r="B495" s="54" t="s">
        <v>26</v>
      </c>
      <c r="C495" s="54" t="s">
        <v>27</v>
      </c>
      <c r="D495" s="48" t="s">
        <v>28</v>
      </c>
      <c r="E495" s="54" t="s">
        <v>61</v>
      </c>
      <c r="F495" s="42" t="s">
        <v>29</v>
      </c>
      <c r="G495" s="55" t="s">
        <v>31</v>
      </c>
      <c r="H495" s="53" t="s">
        <v>933</v>
      </c>
      <c r="I495" s="42" t="s">
        <v>934</v>
      </c>
      <c r="J495" s="42" t="s">
        <v>1110</v>
      </c>
      <c r="K495" s="44">
        <v>43382</v>
      </c>
      <c r="L495" s="42">
        <v>9</v>
      </c>
      <c r="M495" s="42">
        <v>10</v>
      </c>
      <c r="N495" s="42">
        <v>2018</v>
      </c>
      <c r="O495" s="43">
        <f t="shared" si="11"/>
        <v>43382</v>
      </c>
      <c r="P495" s="42" t="s">
        <v>837</v>
      </c>
      <c r="Q495" s="42" t="s">
        <v>131</v>
      </c>
      <c r="R495" s="42">
        <f>VLOOKUP(P495,Registration!O:P,2,FALSE)</f>
        <v>19</v>
      </c>
    </row>
    <row r="496" spans="1:18" ht="23.1" customHeight="1">
      <c r="A496" s="42" t="s">
        <v>108</v>
      </c>
      <c r="B496" s="54" t="s">
        <v>26</v>
      </c>
      <c r="C496" s="54" t="s">
        <v>27</v>
      </c>
      <c r="D496" s="48" t="s">
        <v>28</v>
      </c>
      <c r="E496" s="54" t="s">
        <v>61</v>
      </c>
      <c r="F496" s="42" t="s">
        <v>29</v>
      </c>
      <c r="G496" s="55" t="s">
        <v>31</v>
      </c>
      <c r="H496" s="53" t="s">
        <v>933</v>
      </c>
      <c r="I496" s="42" t="s">
        <v>934</v>
      </c>
      <c r="J496" s="42" t="s">
        <v>821</v>
      </c>
      <c r="K496" s="44">
        <v>43383</v>
      </c>
      <c r="L496" s="42">
        <v>10</v>
      </c>
      <c r="M496" s="42">
        <v>10</v>
      </c>
      <c r="N496" s="42">
        <v>2018</v>
      </c>
      <c r="O496" s="43">
        <f t="shared" si="11"/>
        <v>43383</v>
      </c>
      <c r="P496" s="42" t="s">
        <v>841</v>
      </c>
      <c r="Q496" s="42" t="s">
        <v>131</v>
      </c>
      <c r="R496" s="42">
        <f>VLOOKUP(P496,Registration!O:P,2,FALSE)</f>
        <v>19</v>
      </c>
    </row>
    <row r="497" spans="1:18" ht="23.1" customHeight="1">
      <c r="A497" s="42" t="s">
        <v>108</v>
      </c>
      <c r="B497" s="54" t="s">
        <v>26</v>
      </c>
      <c r="C497" s="54" t="s">
        <v>27</v>
      </c>
      <c r="D497" s="48" t="s">
        <v>28</v>
      </c>
      <c r="E497" s="54" t="s">
        <v>61</v>
      </c>
      <c r="F497" s="42" t="s">
        <v>29</v>
      </c>
      <c r="G497" s="55" t="s">
        <v>31</v>
      </c>
      <c r="H497" s="53" t="s">
        <v>933</v>
      </c>
      <c r="I497" s="42" t="s">
        <v>934</v>
      </c>
      <c r="J497" s="42" t="s">
        <v>1111</v>
      </c>
      <c r="K497" s="44">
        <v>43383</v>
      </c>
      <c r="L497" s="42">
        <v>10</v>
      </c>
      <c r="M497" s="42">
        <v>10</v>
      </c>
      <c r="N497" s="42">
        <v>2018</v>
      </c>
      <c r="O497" s="43">
        <f t="shared" si="11"/>
        <v>43383</v>
      </c>
      <c r="P497" s="42" t="s">
        <v>843</v>
      </c>
      <c r="Q497" s="42" t="s">
        <v>131</v>
      </c>
      <c r="R497" s="42">
        <f>VLOOKUP(P497,Registration!O:P,2,FALSE)</f>
        <v>15</v>
      </c>
    </row>
    <row r="498" spans="1:18" ht="23.1" customHeight="1">
      <c r="A498" s="42" t="s">
        <v>108</v>
      </c>
      <c r="B498" s="54" t="s">
        <v>26</v>
      </c>
      <c r="C498" s="54" t="s">
        <v>27</v>
      </c>
      <c r="D498" s="48" t="s">
        <v>28</v>
      </c>
      <c r="E498" s="54" t="s">
        <v>61</v>
      </c>
      <c r="F498" s="42" t="s">
        <v>29</v>
      </c>
      <c r="G498" s="55" t="s">
        <v>31</v>
      </c>
      <c r="H498" s="53" t="s">
        <v>933</v>
      </c>
      <c r="I498" s="42" t="s">
        <v>934</v>
      </c>
      <c r="J498" s="42" t="s">
        <v>838</v>
      </c>
      <c r="K498" s="44">
        <v>43383</v>
      </c>
      <c r="L498" s="42">
        <v>10</v>
      </c>
      <c r="M498" s="42">
        <v>10</v>
      </c>
      <c r="N498" s="42">
        <v>2018</v>
      </c>
      <c r="O498" s="43">
        <f t="shared" si="11"/>
        <v>43383</v>
      </c>
      <c r="P498" s="42" t="s">
        <v>839</v>
      </c>
      <c r="Q498" s="42" t="s">
        <v>131</v>
      </c>
      <c r="R498" s="42">
        <f>VLOOKUP(P498,Registration!O:P,2,FALSE)</f>
        <v>15</v>
      </c>
    </row>
    <row r="499" spans="1:18" ht="23.1" customHeight="1">
      <c r="A499" s="42" t="s">
        <v>108</v>
      </c>
      <c r="B499" s="54" t="s">
        <v>26</v>
      </c>
      <c r="C499" s="54" t="s">
        <v>27</v>
      </c>
      <c r="D499" s="48" t="s">
        <v>28</v>
      </c>
      <c r="E499" s="54" t="s">
        <v>61</v>
      </c>
      <c r="F499" s="42" t="s">
        <v>29</v>
      </c>
      <c r="G499" s="55" t="s">
        <v>31</v>
      </c>
      <c r="H499" s="53" t="s">
        <v>933</v>
      </c>
      <c r="I499" s="42" t="s">
        <v>934</v>
      </c>
      <c r="J499" s="42" t="s">
        <v>1112</v>
      </c>
      <c r="K499" s="44">
        <v>43383</v>
      </c>
      <c r="L499" s="42">
        <v>10</v>
      </c>
      <c r="M499" s="42">
        <v>10</v>
      </c>
      <c r="N499" s="42">
        <v>2018</v>
      </c>
      <c r="O499" s="43">
        <f t="shared" si="11"/>
        <v>43383</v>
      </c>
      <c r="P499" s="42" t="s">
        <v>311</v>
      </c>
      <c r="Q499" s="42" t="s">
        <v>131</v>
      </c>
      <c r="R499" s="42">
        <f>VLOOKUP(P499,Registration!O:P,2,FALSE)</f>
        <v>16</v>
      </c>
    </row>
    <row r="500" spans="1:18" ht="23.1" customHeight="1">
      <c r="A500" s="42" t="s">
        <v>108</v>
      </c>
      <c r="B500" s="54" t="s">
        <v>26</v>
      </c>
      <c r="C500" s="54" t="s">
        <v>27</v>
      </c>
      <c r="D500" s="48" t="s">
        <v>28</v>
      </c>
      <c r="E500" s="54" t="s">
        <v>61</v>
      </c>
      <c r="F500" s="42" t="s">
        <v>29</v>
      </c>
      <c r="G500" s="55" t="s">
        <v>31</v>
      </c>
      <c r="H500" s="53" t="s">
        <v>933</v>
      </c>
      <c r="I500" s="42" t="s">
        <v>934</v>
      </c>
      <c r="J500" s="42" t="s">
        <v>1113</v>
      </c>
      <c r="K500" s="44">
        <v>43384</v>
      </c>
      <c r="L500" s="42">
        <v>11</v>
      </c>
      <c r="M500" s="42">
        <v>10</v>
      </c>
      <c r="N500" s="42">
        <v>2018</v>
      </c>
      <c r="O500" s="43">
        <f t="shared" si="11"/>
        <v>43384</v>
      </c>
      <c r="P500" s="42" t="s">
        <v>794</v>
      </c>
      <c r="Q500" s="42" t="s">
        <v>131</v>
      </c>
      <c r="R500" s="42">
        <f>VLOOKUP(P500,Registration!O:P,2,FALSE)</f>
        <v>17</v>
      </c>
    </row>
    <row r="501" spans="1:18" ht="23.1" customHeight="1">
      <c r="A501" s="42" t="s">
        <v>108</v>
      </c>
      <c r="B501" s="54" t="s">
        <v>26</v>
      </c>
      <c r="C501" s="54" t="s">
        <v>27</v>
      </c>
      <c r="D501" s="48" t="s">
        <v>28</v>
      </c>
      <c r="E501" s="54" t="s">
        <v>61</v>
      </c>
      <c r="F501" s="42" t="s">
        <v>29</v>
      </c>
      <c r="G501" s="55" t="s">
        <v>31</v>
      </c>
      <c r="H501" s="53" t="s">
        <v>933</v>
      </c>
      <c r="I501" s="42" t="s">
        <v>934</v>
      </c>
      <c r="J501" s="42" t="s">
        <v>848</v>
      </c>
      <c r="K501" s="44">
        <v>43384</v>
      </c>
      <c r="L501" s="42">
        <v>11</v>
      </c>
      <c r="M501" s="42">
        <v>10</v>
      </c>
      <c r="N501" s="42">
        <v>2018</v>
      </c>
      <c r="O501" s="43">
        <f t="shared" si="11"/>
        <v>43384</v>
      </c>
      <c r="P501" s="42" t="s">
        <v>849</v>
      </c>
      <c r="Q501" s="42" t="s">
        <v>131</v>
      </c>
      <c r="R501" s="42">
        <f>VLOOKUP(P501,Registration!O:P,2,FALSE)</f>
        <v>17</v>
      </c>
    </row>
    <row r="502" spans="1:18" ht="23.1" customHeight="1">
      <c r="A502" s="42" t="s">
        <v>108</v>
      </c>
      <c r="B502" s="54" t="s">
        <v>26</v>
      </c>
      <c r="C502" s="54" t="s">
        <v>27</v>
      </c>
      <c r="D502" s="48" t="s">
        <v>28</v>
      </c>
      <c r="E502" s="54" t="s">
        <v>61</v>
      </c>
      <c r="F502" s="42" t="s">
        <v>29</v>
      </c>
      <c r="G502" s="55" t="s">
        <v>31</v>
      </c>
      <c r="H502" s="53" t="s">
        <v>933</v>
      </c>
      <c r="I502" s="42" t="s">
        <v>934</v>
      </c>
      <c r="J502" s="42" t="s">
        <v>846</v>
      </c>
      <c r="K502" s="44">
        <v>43384</v>
      </c>
      <c r="L502" s="42">
        <v>11</v>
      </c>
      <c r="M502" s="42">
        <v>10</v>
      </c>
      <c r="N502" s="42">
        <v>2018</v>
      </c>
      <c r="O502" s="43">
        <f t="shared" si="11"/>
        <v>43384</v>
      </c>
      <c r="P502" s="42" t="s">
        <v>847</v>
      </c>
      <c r="Q502" s="42" t="s">
        <v>131</v>
      </c>
      <c r="R502" s="42">
        <f>VLOOKUP(P502,Registration!O:P,2,FALSE)</f>
        <v>15</v>
      </c>
    </row>
    <row r="503" spans="1:18" ht="23.1" customHeight="1">
      <c r="A503" s="42" t="s">
        <v>108</v>
      </c>
      <c r="B503" s="54" t="s">
        <v>26</v>
      </c>
      <c r="C503" s="54" t="s">
        <v>27</v>
      </c>
      <c r="D503" s="48" t="s">
        <v>28</v>
      </c>
      <c r="E503" s="54" t="s">
        <v>61</v>
      </c>
      <c r="F503" s="42" t="s">
        <v>29</v>
      </c>
      <c r="G503" s="55" t="s">
        <v>31</v>
      </c>
      <c r="H503" s="53" t="s">
        <v>933</v>
      </c>
      <c r="I503" s="42" t="s">
        <v>934</v>
      </c>
      <c r="J503" s="42" t="s">
        <v>402</v>
      </c>
      <c r="K503" s="44">
        <v>43385</v>
      </c>
      <c r="L503" s="42">
        <v>12</v>
      </c>
      <c r="M503" s="42">
        <v>10</v>
      </c>
      <c r="N503" s="42">
        <v>2018</v>
      </c>
      <c r="O503" s="43">
        <f t="shared" si="11"/>
        <v>43385</v>
      </c>
      <c r="P503" s="42" t="s">
        <v>403</v>
      </c>
      <c r="Q503" s="42" t="s">
        <v>131</v>
      </c>
      <c r="R503" s="42">
        <f>VLOOKUP(P503,Registration!O:P,2,FALSE)</f>
        <v>16</v>
      </c>
    </row>
    <row r="504" spans="1:18" ht="23.1" customHeight="1">
      <c r="A504" s="42" t="s">
        <v>108</v>
      </c>
      <c r="B504" s="54" t="s">
        <v>26</v>
      </c>
      <c r="C504" s="54" t="s">
        <v>27</v>
      </c>
      <c r="D504" s="48" t="s">
        <v>28</v>
      </c>
      <c r="E504" s="54" t="s">
        <v>61</v>
      </c>
      <c r="F504" s="42" t="s">
        <v>29</v>
      </c>
      <c r="G504" s="55" t="s">
        <v>31</v>
      </c>
      <c r="H504" s="53" t="s">
        <v>933</v>
      </c>
      <c r="I504" s="42" t="s">
        <v>934</v>
      </c>
      <c r="J504" s="42" t="s">
        <v>850</v>
      </c>
      <c r="K504" s="44">
        <v>43385</v>
      </c>
      <c r="L504" s="42">
        <v>12</v>
      </c>
      <c r="M504" s="42">
        <v>10</v>
      </c>
      <c r="N504" s="42">
        <v>2018</v>
      </c>
      <c r="O504" s="43">
        <f t="shared" si="11"/>
        <v>43385</v>
      </c>
      <c r="P504" s="42" t="s">
        <v>851</v>
      </c>
      <c r="Q504" s="42" t="s">
        <v>131</v>
      </c>
      <c r="R504" s="42">
        <f>VLOOKUP(P504,Registration!O:P,2,FALSE)</f>
        <v>18</v>
      </c>
    </row>
    <row r="505" spans="1:18" ht="23.1" customHeight="1">
      <c r="A505" s="42" t="s">
        <v>108</v>
      </c>
      <c r="B505" s="54" t="s">
        <v>26</v>
      </c>
      <c r="C505" s="54" t="s">
        <v>27</v>
      </c>
      <c r="D505" s="48" t="s">
        <v>28</v>
      </c>
      <c r="E505" s="54" t="s">
        <v>61</v>
      </c>
      <c r="F505" s="42" t="s">
        <v>29</v>
      </c>
      <c r="G505" s="55" t="s">
        <v>31</v>
      </c>
      <c r="H505" s="53" t="s">
        <v>933</v>
      </c>
      <c r="I505" s="42" t="s">
        <v>934</v>
      </c>
      <c r="J505" s="42" t="s">
        <v>1114</v>
      </c>
      <c r="K505" s="44">
        <v>43386</v>
      </c>
      <c r="L505" s="42">
        <v>13</v>
      </c>
      <c r="M505" s="42">
        <v>10</v>
      </c>
      <c r="N505" s="42">
        <v>2018</v>
      </c>
      <c r="O505" s="43">
        <f t="shared" si="11"/>
        <v>43386</v>
      </c>
      <c r="P505" s="42" t="s">
        <v>862</v>
      </c>
      <c r="Q505" s="42" t="s">
        <v>159</v>
      </c>
      <c r="R505" s="42">
        <f>VLOOKUP(P505,Registration!O:P,2,FALSE)</f>
        <v>19</v>
      </c>
    </row>
    <row r="506" spans="1:18" ht="23.1" customHeight="1">
      <c r="A506" s="42" t="s">
        <v>108</v>
      </c>
      <c r="B506" s="54" t="s">
        <v>26</v>
      </c>
      <c r="C506" s="54" t="s">
        <v>27</v>
      </c>
      <c r="D506" s="48" t="s">
        <v>28</v>
      </c>
      <c r="E506" s="54" t="s">
        <v>61</v>
      </c>
      <c r="F506" s="42" t="s">
        <v>29</v>
      </c>
      <c r="G506" s="55" t="s">
        <v>31</v>
      </c>
      <c r="H506" s="53" t="s">
        <v>933</v>
      </c>
      <c r="I506" s="42" t="s">
        <v>935</v>
      </c>
      <c r="J506" s="42" t="s">
        <v>1115</v>
      </c>
      <c r="K506" s="44">
        <v>43386</v>
      </c>
      <c r="L506" s="42">
        <v>13</v>
      </c>
      <c r="M506" s="42">
        <v>10</v>
      </c>
      <c r="N506" s="42">
        <v>2018</v>
      </c>
      <c r="O506" s="43">
        <f t="shared" si="11"/>
        <v>43386</v>
      </c>
      <c r="P506" s="42" t="s">
        <v>856</v>
      </c>
      <c r="Q506" s="42" t="s">
        <v>159</v>
      </c>
      <c r="R506" s="42">
        <f>VLOOKUP(P506,Registration!O:P,2,FALSE)</f>
        <v>19</v>
      </c>
    </row>
    <row r="507" spans="1:18" ht="23.1" customHeight="1">
      <c r="A507" s="42" t="s">
        <v>108</v>
      </c>
      <c r="B507" s="54" t="s">
        <v>26</v>
      </c>
      <c r="C507" s="54" t="s">
        <v>27</v>
      </c>
      <c r="D507" s="48" t="s">
        <v>28</v>
      </c>
      <c r="E507" s="54" t="s">
        <v>61</v>
      </c>
      <c r="F507" s="42" t="s">
        <v>29</v>
      </c>
      <c r="G507" s="55" t="s">
        <v>31</v>
      </c>
      <c r="H507" s="53" t="s">
        <v>933</v>
      </c>
      <c r="I507" s="42" t="s">
        <v>935</v>
      </c>
      <c r="J507" s="42" t="s">
        <v>1116</v>
      </c>
      <c r="K507" s="44">
        <v>43386</v>
      </c>
      <c r="L507" s="42">
        <v>13</v>
      </c>
      <c r="M507" s="42">
        <v>10</v>
      </c>
      <c r="N507" s="42">
        <v>2018</v>
      </c>
      <c r="O507" s="43">
        <f t="shared" si="11"/>
        <v>43386</v>
      </c>
      <c r="P507" s="42" t="s">
        <v>864</v>
      </c>
      <c r="Q507" s="42" t="s">
        <v>159</v>
      </c>
      <c r="R507" s="42">
        <f>VLOOKUP(P507,Registration!O:P,2,FALSE)</f>
        <v>17</v>
      </c>
    </row>
    <row r="508" spans="1:18" ht="23.1" customHeight="1">
      <c r="A508" s="42" t="s">
        <v>108</v>
      </c>
      <c r="B508" s="54" t="s">
        <v>26</v>
      </c>
      <c r="C508" s="54" t="s">
        <v>27</v>
      </c>
      <c r="D508" s="48" t="s">
        <v>28</v>
      </c>
      <c r="E508" s="54" t="s">
        <v>61</v>
      </c>
      <c r="F508" s="42" t="s">
        <v>29</v>
      </c>
      <c r="G508" s="55" t="s">
        <v>31</v>
      </c>
      <c r="H508" s="53" t="s">
        <v>933</v>
      </c>
      <c r="I508" s="42" t="s">
        <v>935</v>
      </c>
      <c r="J508" s="42" t="s">
        <v>1117</v>
      </c>
      <c r="K508" s="44">
        <v>43386</v>
      </c>
      <c r="L508" s="42">
        <v>13</v>
      </c>
      <c r="M508" s="42">
        <v>10</v>
      </c>
      <c r="N508" s="42">
        <v>2018</v>
      </c>
      <c r="O508" s="43">
        <f t="shared" si="11"/>
        <v>43386</v>
      </c>
      <c r="P508" s="42" t="s">
        <v>858</v>
      </c>
      <c r="Q508" s="42" t="s">
        <v>159</v>
      </c>
      <c r="R508" s="42">
        <f>VLOOKUP(P508,Registration!O:P,2,FALSE)</f>
        <v>17</v>
      </c>
    </row>
    <row r="509" spans="1:18" ht="23.1" customHeight="1">
      <c r="A509" s="42" t="s">
        <v>108</v>
      </c>
      <c r="B509" s="54" t="s">
        <v>26</v>
      </c>
      <c r="C509" s="54" t="s">
        <v>27</v>
      </c>
      <c r="D509" s="48" t="s">
        <v>28</v>
      </c>
      <c r="E509" s="54" t="s">
        <v>61</v>
      </c>
      <c r="F509" s="42" t="s">
        <v>29</v>
      </c>
      <c r="G509" s="55" t="s">
        <v>31</v>
      </c>
      <c r="H509" s="53" t="s">
        <v>933</v>
      </c>
      <c r="I509" s="42" t="s">
        <v>935</v>
      </c>
      <c r="J509" s="42" t="s">
        <v>1118</v>
      </c>
      <c r="K509" s="44">
        <v>43386</v>
      </c>
      <c r="L509" s="42">
        <v>13</v>
      </c>
      <c r="M509" s="42">
        <v>10</v>
      </c>
      <c r="N509" s="42">
        <v>2018</v>
      </c>
      <c r="O509" s="43">
        <f t="shared" si="11"/>
        <v>43386</v>
      </c>
      <c r="P509" s="42" t="s">
        <v>860</v>
      </c>
      <c r="Q509" s="42" t="s">
        <v>159</v>
      </c>
      <c r="R509" s="42">
        <f>VLOOKUP(P509,Registration!O:P,2,FALSE)</f>
        <v>19</v>
      </c>
    </row>
    <row r="510" spans="1:18" ht="23.1" customHeight="1">
      <c r="A510" s="42" t="s">
        <v>108</v>
      </c>
      <c r="B510" s="54" t="s">
        <v>26</v>
      </c>
      <c r="C510" s="54" t="s">
        <v>27</v>
      </c>
      <c r="D510" s="48" t="s">
        <v>28</v>
      </c>
      <c r="E510" s="54" t="s">
        <v>61</v>
      </c>
      <c r="F510" s="42" t="s">
        <v>29</v>
      </c>
      <c r="G510" s="55" t="s">
        <v>31</v>
      </c>
      <c r="H510" s="53" t="s">
        <v>933</v>
      </c>
      <c r="I510" s="42" t="s">
        <v>935</v>
      </c>
      <c r="J510" s="42" t="s">
        <v>163</v>
      </c>
      <c r="K510" s="44">
        <v>43386</v>
      </c>
      <c r="L510" s="42">
        <v>13</v>
      </c>
      <c r="M510" s="42">
        <v>10</v>
      </c>
      <c r="N510" s="42">
        <v>2018</v>
      </c>
      <c r="O510" s="43">
        <f t="shared" si="11"/>
        <v>43386</v>
      </c>
      <c r="P510" s="42" t="s">
        <v>164</v>
      </c>
      <c r="Q510" s="42" t="s">
        <v>159</v>
      </c>
      <c r="R510" s="42">
        <f>VLOOKUP(P510,Registration!O:P,2,FALSE)</f>
        <v>17</v>
      </c>
    </row>
    <row r="511" spans="1:18" ht="23.1" customHeight="1">
      <c r="A511" s="42" t="s">
        <v>108</v>
      </c>
      <c r="B511" s="54" t="s">
        <v>26</v>
      </c>
      <c r="C511" s="54" t="s">
        <v>27</v>
      </c>
      <c r="D511" s="48" t="s">
        <v>28</v>
      </c>
      <c r="E511" s="54" t="s">
        <v>61</v>
      </c>
      <c r="F511" s="42" t="s">
        <v>29</v>
      </c>
      <c r="G511" s="55" t="s">
        <v>31</v>
      </c>
      <c r="H511" s="53" t="s">
        <v>933</v>
      </c>
      <c r="I511" s="42" t="s">
        <v>935</v>
      </c>
      <c r="J511" s="42" t="s">
        <v>1119</v>
      </c>
      <c r="K511" s="44">
        <v>43386</v>
      </c>
      <c r="L511" s="42">
        <v>13</v>
      </c>
      <c r="M511" s="42">
        <v>10</v>
      </c>
      <c r="N511" s="42">
        <v>2018</v>
      </c>
      <c r="O511" s="43">
        <f t="shared" si="11"/>
        <v>43386</v>
      </c>
      <c r="P511" s="42" t="s">
        <v>854</v>
      </c>
      <c r="Q511" s="42" t="s">
        <v>159</v>
      </c>
      <c r="R511" s="42">
        <f>VLOOKUP(P511,Registration!O:P,2,FALSE)</f>
        <v>18</v>
      </c>
    </row>
    <row r="512" spans="1:18" ht="23.1" customHeight="1">
      <c r="A512" s="42" t="s">
        <v>108</v>
      </c>
      <c r="B512" s="54" t="s">
        <v>26</v>
      </c>
      <c r="C512" s="54" t="s">
        <v>27</v>
      </c>
      <c r="D512" s="48" t="s">
        <v>28</v>
      </c>
      <c r="E512" s="54" t="s">
        <v>61</v>
      </c>
      <c r="F512" s="42" t="s">
        <v>29</v>
      </c>
      <c r="G512" s="55" t="s">
        <v>31</v>
      </c>
      <c r="H512" s="53" t="s">
        <v>933</v>
      </c>
      <c r="I512" s="42" t="s">
        <v>935</v>
      </c>
      <c r="J512" s="42" t="s">
        <v>1120</v>
      </c>
      <c r="K512" s="44">
        <v>43386</v>
      </c>
      <c r="L512" s="42">
        <v>13</v>
      </c>
      <c r="M512" s="42">
        <v>10</v>
      </c>
      <c r="N512" s="42">
        <v>2018</v>
      </c>
      <c r="O512" s="43">
        <f t="shared" si="11"/>
        <v>43386</v>
      </c>
      <c r="P512" s="42" t="s">
        <v>440</v>
      </c>
      <c r="Q512" s="42" t="s">
        <v>159</v>
      </c>
      <c r="R512" s="42">
        <f>VLOOKUP(P512,Registration!O:P,2,FALSE)</f>
        <v>16</v>
      </c>
    </row>
    <row r="513" spans="1:18" ht="23.1" customHeight="1">
      <c r="A513" s="42" t="s">
        <v>108</v>
      </c>
      <c r="B513" s="54" t="s">
        <v>26</v>
      </c>
      <c r="C513" s="54" t="s">
        <v>27</v>
      </c>
      <c r="D513" s="48" t="s">
        <v>28</v>
      </c>
      <c r="E513" s="54" t="s">
        <v>61</v>
      </c>
      <c r="F513" s="42" t="s">
        <v>29</v>
      </c>
      <c r="G513" s="55" t="s">
        <v>31</v>
      </c>
      <c r="H513" s="53" t="s">
        <v>933</v>
      </c>
      <c r="I513" s="42" t="s">
        <v>935</v>
      </c>
      <c r="J513" s="42" t="s">
        <v>1121</v>
      </c>
      <c r="K513" s="44">
        <v>43386</v>
      </c>
      <c r="L513" s="42">
        <v>13</v>
      </c>
      <c r="M513" s="42">
        <v>10</v>
      </c>
      <c r="N513" s="42">
        <v>2018</v>
      </c>
      <c r="O513" s="43">
        <f t="shared" si="11"/>
        <v>43386</v>
      </c>
      <c r="P513" s="42" t="s">
        <v>567</v>
      </c>
      <c r="Q513" s="42" t="s">
        <v>159</v>
      </c>
      <c r="R513" s="42">
        <f>VLOOKUP(P513,Registration!O:P,2,FALSE)</f>
        <v>15</v>
      </c>
    </row>
    <row r="514" spans="1:18" ht="23.1" customHeight="1">
      <c r="A514" s="42" t="s">
        <v>108</v>
      </c>
      <c r="B514" s="54" t="s">
        <v>26</v>
      </c>
      <c r="C514" s="54" t="s">
        <v>27</v>
      </c>
      <c r="D514" s="48" t="s">
        <v>28</v>
      </c>
      <c r="E514" s="54" t="s">
        <v>61</v>
      </c>
      <c r="F514" s="42" t="s">
        <v>29</v>
      </c>
      <c r="G514" s="55" t="s">
        <v>31</v>
      </c>
      <c r="H514" s="53" t="s">
        <v>933</v>
      </c>
      <c r="I514" s="42" t="s">
        <v>935</v>
      </c>
      <c r="J514" s="42" t="s">
        <v>838</v>
      </c>
      <c r="K514" s="44">
        <v>43386</v>
      </c>
      <c r="L514" s="42">
        <v>13</v>
      </c>
      <c r="M514" s="42">
        <v>10</v>
      </c>
      <c r="N514" s="42">
        <v>2018</v>
      </c>
      <c r="O514" s="43">
        <f t="shared" si="11"/>
        <v>43386</v>
      </c>
      <c r="P514" s="42" t="s">
        <v>839</v>
      </c>
      <c r="Q514" s="42" t="s">
        <v>159</v>
      </c>
      <c r="R514" s="42">
        <f>VLOOKUP(P514,Registration!O:P,2,FALSE)</f>
        <v>15</v>
      </c>
    </row>
    <row r="515" spans="1:18" ht="23.1" customHeight="1">
      <c r="A515" s="42" t="s">
        <v>108</v>
      </c>
      <c r="B515" s="54" t="s">
        <v>26</v>
      </c>
      <c r="C515" s="54" t="s">
        <v>27</v>
      </c>
      <c r="D515" s="48" t="s">
        <v>28</v>
      </c>
      <c r="E515" s="54" t="s">
        <v>61</v>
      </c>
      <c r="F515" s="42" t="s">
        <v>29</v>
      </c>
      <c r="G515" s="55" t="s">
        <v>31</v>
      </c>
      <c r="H515" s="53" t="s">
        <v>933</v>
      </c>
      <c r="I515" s="42" t="s">
        <v>935</v>
      </c>
      <c r="J515" s="42" t="s">
        <v>971</v>
      </c>
      <c r="K515" s="44">
        <v>43386</v>
      </c>
      <c r="L515" s="42">
        <v>13</v>
      </c>
      <c r="M515" s="42">
        <v>10</v>
      </c>
      <c r="N515" s="42">
        <v>2018</v>
      </c>
      <c r="O515" s="43">
        <f t="shared" si="11"/>
        <v>43386</v>
      </c>
      <c r="P515" s="42" t="s">
        <v>317</v>
      </c>
      <c r="Q515" s="42" t="s">
        <v>159</v>
      </c>
      <c r="R515" s="42">
        <f>VLOOKUP(P515,Registration!O:P,2,FALSE)</f>
        <v>16</v>
      </c>
    </row>
    <row r="516" spans="1:18" ht="23.1" customHeight="1">
      <c r="A516" s="42" t="s">
        <v>108</v>
      </c>
      <c r="B516" s="54" t="s">
        <v>26</v>
      </c>
      <c r="C516" s="54" t="s">
        <v>27</v>
      </c>
      <c r="D516" s="48" t="s">
        <v>28</v>
      </c>
      <c r="E516" s="54" t="s">
        <v>61</v>
      </c>
      <c r="F516" s="42" t="s">
        <v>29</v>
      </c>
      <c r="G516" s="55" t="s">
        <v>31</v>
      </c>
      <c r="H516" s="53" t="s">
        <v>933</v>
      </c>
      <c r="I516" s="42" t="s">
        <v>935</v>
      </c>
      <c r="J516" s="42" t="s">
        <v>1088</v>
      </c>
      <c r="K516" s="44">
        <v>43386</v>
      </c>
      <c r="L516" s="42">
        <v>13</v>
      </c>
      <c r="M516" s="42">
        <v>10</v>
      </c>
      <c r="N516" s="42">
        <v>2018</v>
      </c>
      <c r="O516" s="43">
        <f t="shared" si="11"/>
        <v>43386</v>
      </c>
      <c r="P516" s="42" t="s">
        <v>586</v>
      </c>
      <c r="Q516" s="42" t="s">
        <v>159</v>
      </c>
      <c r="R516" s="42">
        <f>VLOOKUP(P516,Registration!O:P,2,FALSE)</f>
        <v>17</v>
      </c>
    </row>
    <row r="517" spans="1:18" ht="23.1" customHeight="1">
      <c r="A517" s="42" t="s">
        <v>108</v>
      </c>
      <c r="B517" s="54" t="s">
        <v>26</v>
      </c>
      <c r="C517" s="54" t="s">
        <v>27</v>
      </c>
      <c r="D517" s="48" t="s">
        <v>28</v>
      </c>
      <c r="E517" s="54" t="s">
        <v>61</v>
      </c>
      <c r="F517" s="42" t="s">
        <v>29</v>
      </c>
      <c r="G517" s="55" t="s">
        <v>31</v>
      </c>
      <c r="H517" s="53" t="s">
        <v>933</v>
      </c>
      <c r="I517" s="42" t="s">
        <v>935</v>
      </c>
      <c r="J517" s="42" t="s">
        <v>813</v>
      </c>
      <c r="K517" s="44">
        <v>43386</v>
      </c>
      <c r="L517" s="42">
        <v>13</v>
      </c>
      <c r="M517" s="42">
        <v>10</v>
      </c>
      <c r="N517" s="42">
        <v>2018</v>
      </c>
      <c r="O517" s="43">
        <f t="shared" si="11"/>
        <v>43386</v>
      </c>
      <c r="P517" s="42" t="s">
        <v>814</v>
      </c>
      <c r="Q517" s="42" t="s">
        <v>159</v>
      </c>
      <c r="R517" s="42">
        <f>VLOOKUP(P517,Registration!O:P,2,FALSE)</f>
        <v>16</v>
      </c>
    </row>
    <row r="518" spans="1:18" ht="23.1" customHeight="1">
      <c r="A518" s="42" t="s">
        <v>108</v>
      </c>
      <c r="B518" s="54" t="s">
        <v>26</v>
      </c>
      <c r="C518" s="54" t="s">
        <v>27</v>
      </c>
      <c r="D518" s="48" t="s">
        <v>28</v>
      </c>
      <c r="E518" s="54" t="s">
        <v>61</v>
      </c>
      <c r="F518" s="42" t="s">
        <v>29</v>
      </c>
      <c r="G518" s="55" t="s">
        <v>31</v>
      </c>
      <c r="H518" s="53" t="s">
        <v>933</v>
      </c>
      <c r="I518" s="42" t="s">
        <v>935</v>
      </c>
      <c r="J518" s="42" t="s">
        <v>821</v>
      </c>
      <c r="K518" s="44">
        <v>43386</v>
      </c>
      <c r="L518" s="42">
        <v>13</v>
      </c>
      <c r="M518" s="42">
        <v>10</v>
      </c>
      <c r="N518" s="42">
        <v>2018</v>
      </c>
      <c r="O518" s="43">
        <f t="shared" si="11"/>
        <v>43386</v>
      </c>
      <c r="P518" s="42" t="s">
        <v>822</v>
      </c>
      <c r="Q518" s="42" t="s">
        <v>159</v>
      </c>
      <c r="R518" s="42">
        <f>VLOOKUP(P518,Registration!O:P,2,FALSE)</f>
        <v>16</v>
      </c>
    </row>
    <row r="519" spans="1:18" ht="23.1" customHeight="1">
      <c r="A519" s="42" t="s">
        <v>108</v>
      </c>
      <c r="B519" s="54" t="s">
        <v>26</v>
      </c>
      <c r="C519" s="54" t="s">
        <v>27</v>
      </c>
      <c r="D519" s="48" t="s">
        <v>28</v>
      </c>
      <c r="E519" s="54" t="s">
        <v>61</v>
      </c>
      <c r="F519" s="42" t="s">
        <v>29</v>
      </c>
      <c r="G519" s="55" t="s">
        <v>31</v>
      </c>
      <c r="H519" s="53" t="s">
        <v>933</v>
      </c>
      <c r="I519" s="42" t="s">
        <v>935</v>
      </c>
      <c r="J519" s="42" t="s">
        <v>825</v>
      </c>
      <c r="K519" s="44">
        <v>43386</v>
      </c>
      <c r="L519" s="42">
        <v>13</v>
      </c>
      <c r="M519" s="42">
        <v>10</v>
      </c>
      <c r="N519" s="42">
        <v>2018</v>
      </c>
      <c r="O519" s="43">
        <f t="shared" si="11"/>
        <v>43386</v>
      </c>
      <c r="P519" s="42" t="s">
        <v>826</v>
      </c>
      <c r="Q519" s="42" t="s">
        <v>159</v>
      </c>
      <c r="R519" s="42">
        <f>VLOOKUP(P519,Registration!O:P,2,FALSE)</f>
        <v>15</v>
      </c>
    </row>
    <row r="520" spans="1:18" ht="23.1" customHeight="1">
      <c r="A520" s="42" t="s">
        <v>108</v>
      </c>
      <c r="B520" s="54" t="s">
        <v>26</v>
      </c>
      <c r="C520" s="54" t="s">
        <v>27</v>
      </c>
      <c r="D520" s="48" t="s">
        <v>28</v>
      </c>
      <c r="E520" s="54" t="s">
        <v>61</v>
      </c>
      <c r="F520" s="42" t="s">
        <v>29</v>
      </c>
      <c r="G520" s="55" t="s">
        <v>31</v>
      </c>
      <c r="H520" s="53" t="s">
        <v>933</v>
      </c>
      <c r="I520" s="42" t="s">
        <v>935</v>
      </c>
      <c r="J520" s="42" t="s">
        <v>526</v>
      </c>
      <c r="K520" s="44">
        <v>43388</v>
      </c>
      <c r="L520" s="42">
        <v>15</v>
      </c>
      <c r="M520" s="42">
        <v>10</v>
      </c>
      <c r="N520" s="42">
        <v>2018</v>
      </c>
      <c r="O520" s="43">
        <f t="shared" si="11"/>
        <v>43388</v>
      </c>
      <c r="P520" s="42" t="s">
        <v>527</v>
      </c>
      <c r="Q520" s="42" t="s">
        <v>131</v>
      </c>
      <c r="R520" s="42">
        <f>VLOOKUP(P520,Registration!O:P,2,FALSE)</f>
        <v>19</v>
      </c>
    </row>
    <row r="521" spans="1:18" ht="23.1" customHeight="1">
      <c r="A521" s="42" t="s">
        <v>109</v>
      </c>
      <c r="B521" s="54" t="s">
        <v>26</v>
      </c>
      <c r="C521" s="54" t="s">
        <v>27</v>
      </c>
      <c r="D521" s="48" t="s">
        <v>28</v>
      </c>
      <c r="E521" s="54" t="s">
        <v>61</v>
      </c>
      <c r="F521" s="42" t="s">
        <v>29</v>
      </c>
      <c r="G521" s="55" t="s">
        <v>31</v>
      </c>
      <c r="H521" s="53" t="s">
        <v>933</v>
      </c>
      <c r="I521" s="42" t="s">
        <v>934</v>
      </c>
      <c r="J521" s="42" t="s">
        <v>402</v>
      </c>
      <c r="K521" s="44">
        <v>43388</v>
      </c>
      <c r="L521" s="42">
        <v>15</v>
      </c>
      <c r="M521" s="42">
        <v>10</v>
      </c>
      <c r="N521" s="42">
        <v>2018</v>
      </c>
      <c r="O521" s="43">
        <f t="shared" si="11"/>
        <v>43388</v>
      </c>
      <c r="P521" s="42" t="s">
        <v>403</v>
      </c>
      <c r="Q521" s="42" t="s">
        <v>131</v>
      </c>
      <c r="R521" s="42">
        <f>VLOOKUP(P521,Registration!O:P,2,FALSE)</f>
        <v>16</v>
      </c>
    </row>
    <row r="522" spans="1:18" ht="23.1" customHeight="1">
      <c r="A522" s="42" t="s">
        <v>109</v>
      </c>
      <c r="B522" s="54" t="s">
        <v>26</v>
      </c>
      <c r="C522" s="54" t="s">
        <v>27</v>
      </c>
      <c r="D522" s="48" t="s">
        <v>28</v>
      </c>
      <c r="E522" s="54" t="s">
        <v>61</v>
      </c>
      <c r="F522" s="42" t="s">
        <v>29</v>
      </c>
      <c r="G522" s="55" t="s">
        <v>31</v>
      </c>
      <c r="H522" s="53" t="s">
        <v>933</v>
      </c>
      <c r="I522" s="42" t="s">
        <v>934</v>
      </c>
      <c r="J522" s="42" t="s">
        <v>1122</v>
      </c>
      <c r="K522" s="44">
        <v>43389</v>
      </c>
      <c r="L522" s="42">
        <v>16</v>
      </c>
      <c r="M522" s="42">
        <v>10</v>
      </c>
      <c r="N522" s="42">
        <v>2018</v>
      </c>
      <c r="O522" s="43">
        <f t="shared" si="11"/>
        <v>43389</v>
      </c>
      <c r="P522" s="42" t="s">
        <v>866</v>
      </c>
      <c r="Q522" s="42" t="s">
        <v>131</v>
      </c>
      <c r="R522" s="42">
        <f>VLOOKUP(P522,Registration!O:P,2,FALSE)</f>
        <v>19</v>
      </c>
    </row>
    <row r="523" spans="1:18" ht="23.1" customHeight="1">
      <c r="A523" s="42" t="s">
        <v>109</v>
      </c>
      <c r="B523" s="54" t="s">
        <v>26</v>
      </c>
      <c r="C523" s="54" t="s">
        <v>27</v>
      </c>
      <c r="D523" s="48" t="s">
        <v>28</v>
      </c>
      <c r="E523" s="54" t="s">
        <v>61</v>
      </c>
      <c r="F523" s="42" t="s">
        <v>29</v>
      </c>
      <c r="G523" s="55" t="s">
        <v>31</v>
      </c>
      <c r="H523" s="53" t="s">
        <v>933</v>
      </c>
      <c r="I523" s="42" t="s">
        <v>934</v>
      </c>
      <c r="J523" s="42" t="s">
        <v>1123</v>
      </c>
      <c r="K523" s="44">
        <v>43389</v>
      </c>
      <c r="L523" s="42">
        <v>16</v>
      </c>
      <c r="M523" s="42">
        <v>10</v>
      </c>
      <c r="N523" s="42">
        <v>2018</v>
      </c>
      <c r="O523" s="43">
        <f t="shared" si="11"/>
        <v>43389</v>
      </c>
      <c r="P523" s="42" t="s">
        <v>381</v>
      </c>
      <c r="Q523" s="42" t="s">
        <v>131</v>
      </c>
      <c r="R523" s="42">
        <f>VLOOKUP(P523,Registration!O:P,2,FALSE)</f>
        <v>19</v>
      </c>
    </row>
    <row r="524" spans="1:18" ht="23.1" customHeight="1">
      <c r="A524" s="42" t="s">
        <v>109</v>
      </c>
      <c r="B524" s="54" t="s">
        <v>26</v>
      </c>
      <c r="C524" s="54" t="s">
        <v>27</v>
      </c>
      <c r="D524" s="48" t="s">
        <v>28</v>
      </c>
      <c r="E524" s="54" t="s">
        <v>61</v>
      </c>
      <c r="F524" s="42" t="s">
        <v>29</v>
      </c>
      <c r="G524" s="55" t="s">
        <v>31</v>
      </c>
      <c r="H524" s="53" t="s">
        <v>933</v>
      </c>
      <c r="I524" s="42" t="s">
        <v>934</v>
      </c>
      <c r="J524" s="42" t="s">
        <v>1124</v>
      </c>
      <c r="K524" s="44">
        <v>43390</v>
      </c>
      <c r="L524" s="42">
        <v>17</v>
      </c>
      <c r="M524" s="42">
        <v>10</v>
      </c>
      <c r="N524" s="42">
        <v>2018</v>
      </c>
      <c r="O524" s="43">
        <f t="shared" si="11"/>
        <v>43390</v>
      </c>
      <c r="P524" s="42" t="s">
        <v>868</v>
      </c>
      <c r="Q524" s="42" t="s">
        <v>131</v>
      </c>
      <c r="R524" s="42">
        <f>VLOOKUP(P524,Registration!O:P,2,FALSE)</f>
        <v>17</v>
      </c>
    </row>
    <row r="525" spans="1:18" ht="23.1" customHeight="1">
      <c r="A525" s="42" t="s">
        <v>109</v>
      </c>
      <c r="B525" s="54" t="s">
        <v>26</v>
      </c>
      <c r="C525" s="54" t="s">
        <v>27</v>
      </c>
      <c r="D525" s="48" t="s">
        <v>28</v>
      </c>
      <c r="E525" s="54" t="s">
        <v>61</v>
      </c>
      <c r="F525" s="42" t="s">
        <v>29</v>
      </c>
      <c r="G525" s="55" t="s">
        <v>31</v>
      </c>
      <c r="H525" s="53" t="s">
        <v>933</v>
      </c>
      <c r="I525" s="42" t="s">
        <v>934</v>
      </c>
      <c r="J525" s="42" t="s">
        <v>869</v>
      </c>
      <c r="K525" s="44">
        <v>43390</v>
      </c>
      <c r="L525" s="42">
        <v>17</v>
      </c>
      <c r="M525" s="42">
        <v>10</v>
      </c>
      <c r="N525" s="42">
        <v>2018</v>
      </c>
      <c r="O525" s="43">
        <f t="shared" si="11"/>
        <v>43390</v>
      </c>
      <c r="P525" s="42" t="s">
        <v>870</v>
      </c>
      <c r="Q525" s="42" t="s">
        <v>131</v>
      </c>
      <c r="R525" s="42">
        <f>VLOOKUP(P525,Registration!O:P,2,FALSE)</f>
        <v>19</v>
      </c>
    </row>
    <row r="526" spans="1:18" ht="23.1" customHeight="1">
      <c r="A526" s="42" t="s">
        <v>109</v>
      </c>
      <c r="B526" s="54" t="s">
        <v>26</v>
      </c>
      <c r="C526" s="54" t="s">
        <v>27</v>
      </c>
      <c r="D526" s="48" t="s">
        <v>28</v>
      </c>
      <c r="E526" s="54" t="s">
        <v>61</v>
      </c>
      <c r="F526" s="42" t="s">
        <v>29</v>
      </c>
      <c r="G526" s="55" t="s">
        <v>31</v>
      </c>
      <c r="H526" s="53" t="s">
        <v>933</v>
      </c>
      <c r="I526" s="42" t="s">
        <v>934</v>
      </c>
      <c r="J526" s="42" t="s">
        <v>871</v>
      </c>
      <c r="K526" s="44">
        <v>43390</v>
      </c>
      <c r="L526" s="42">
        <v>17</v>
      </c>
      <c r="M526" s="42">
        <v>10</v>
      </c>
      <c r="N526" s="42">
        <v>2018</v>
      </c>
      <c r="O526" s="43">
        <f t="shared" si="11"/>
        <v>43390</v>
      </c>
      <c r="P526" s="42" t="s">
        <v>872</v>
      </c>
      <c r="Q526" s="42" t="s">
        <v>131</v>
      </c>
      <c r="R526" s="42">
        <f>VLOOKUP(P526,Registration!O:P,2,FALSE)</f>
        <v>19</v>
      </c>
    </row>
    <row r="527" spans="1:18" ht="23.1" customHeight="1">
      <c r="A527" s="42" t="s">
        <v>109</v>
      </c>
      <c r="B527" s="54" t="s">
        <v>26</v>
      </c>
      <c r="C527" s="54" t="s">
        <v>27</v>
      </c>
      <c r="D527" s="48" t="s">
        <v>28</v>
      </c>
      <c r="E527" s="54" t="s">
        <v>61</v>
      </c>
      <c r="F527" s="42" t="s">
        <v>29</v>
      </c>
      <c r="G527" s="55" t="s">
        <v>31</v>
      </c>
      <c r="H527" s="53" t="s">
        <v>933</v>
      </c>
      <c r="I527" s="42" t="s">
        <v>934</v>
      </c>
      <c r="J527" s="42" t="s">
        <v>875</v>
      </c>
      <c r="K527" s="44">
        <v>43390</v>
      </c>
      <c r="L527" s="42">
        <v>17</v>
      </c>
      <c r="M527" s="42">
        <v>10</v>
      </c>
      <c r="N527" s="42">
        <v>2018</v>
      </c>
      <c r="O527" s="43">
        <f t="shared" si="11"/>
        <v>43390</v>
      </c>
      <c r="P527" s="42" t="s">
        <v>876</v>
      </c>
      <c r="Q527" s="42" t="s">
        <v>131</v>
      </c>
      <c r="R527" s="42">
        <f>VLOOKUP(P527,Registration!O:P,2,FALSE)</f>
        <v>19</v>
      </c>
    </row>
    <row r="528" spans="1:18" ht="23.1" customHeight="1">
      <c r="A528" s="42" t="s">
        <v>109</v>
      </c>
      <c r="B528" s="54" t="s">
        <v>26</v>
      </c>
      <c r="C528" s="54" t="s">
        <v>27</v>
      </c>
      <c r="D528" s="48" t="s">
        <v>28</v>
      </c>
      <c r="E528" s="54" t="s">
        <v>61</v>
      </c>
      <c r="F528" s="42" t="s">
        <v>29</v>
      </c>
      <c r="G528" s="55" t="s">
        <v>31</v>
      </c>
      <c r="H528" s="53" t="s">
        <v>933</v>
      </c>
      <c r="I528" s="42" t="s">
        <v>934</v>
      </c>
      <c r="J528" s="42" t="s">
        <v>873</v>
      </c>
      <c r="K528" s="44">
        <v>43390</v>
      </c>
      <c r="L528" s="42">
        <v>17</v>
      </c>
      <c r="M528" s="42">
        <v>10</v>
      </c>
      <c r="N528" s="42">
        <v>2018</v>
      </c>
      <c r="O528" s="43">
        <f t="shared" si="11"/>
        <v>43390</v>
      </c>
      <c r="P528" s="42" t="s">
        <v>874</v>
      </c>
      <c r="Q528" s="42" t="s">
        <v>131</v>
      </c>
      <c r="R528" s="42">
        <f>VLOOKUP(P528,Registration!O:P,2,FALSE)</f>
        <v>17</v>
      </c>
    </row>
    <row r="529" spans="1:18" ht="23.1" customHeight="1">
      <c r="A529" s="42" t="s">
        <v>109</v>
      </c>
      <c r="B529" s="54" t="s">
        <v>26</v>
      </c>
      <c r="C529" s="54" t="s">
        <v>27</v>
      </c>
      <c r="D529" s="48" t="s">
        <v>28</v>
      </c>
      <c r="E529" s="54" t="s">
        <v>61</v>
      </c>
      <c r="F529" s="42" t="s">
        <v>29</v>
      </c>
      <c r="G529" s="55" t="s">
        <v>31</v>
      </c>
      <c r="H529" s="53" t="s">
        <v>933</v>
      </c>
      <c r="I529" s="42" t="s">
        <v>934</v>
      </c>
      <c r="J529" s="42" t="s">
        <v>877</v>
      </c>
      <c r="K529" s="44">
        <v>43391</v>
      </c>
      <c r="L529" s="42">
        <v>18</v>
      </c>
      <c r="M529" s="42">
        <v>10</v>
      </c>
      <c r="N529" s="42">
        <v>2018</v>
      </c>
      <c r="O529" s="43">
        <f t="shared" si="11"/>
        <v>43391</v>
      </c>
      <c r="P529" s="42" t="s">
        <v>878</v>
      </c>
      <c r="Q529" s="42" t="s">
        <v>131</v>
      </c>
      <c r="R529" s="42">
        <f>VLOOKUP(P529,Registration!O:P,2,FALSE)</f>
        <v>19</v>
      </c>
    </row>
    <row r="530" spans="1:18" ht="23.1" customHeight="1">
      <c r="A530" s="42" t="s">
        <v>109</v>
      </c>
      <c r="B530" s="54" t="s">
        <v>26</v>
      </c>
      <c r="C530" s="54" t="s">
        <v>27</v>
      </c>
      <c r="D530" s="48" t="s">
        <v>28</v>
      </c>
      <c r="E530" s="54" t="s">
        <v>61</v>
      </c>
      <c r="F530" s="42" t="s">
        <v>29</v>
      </c>
      <c r="G530" s="55" t="s">
        <v>31</v>
      </c>
      <c r="H530" s="53" t="s">
        <v>933</v>
      </c>
      <c r="I530" s="42" t="s">
        <v>934</v>
      </c>
      <c r="J530" s="42" t="s">
        <v>879</v>
      </c>
      <c r="K530" s="44">
        <v>43391</v>
      </c>
      <c r="L530" s="42">
        <v>18</v>
      </c>
      <c r="M530" s="42">
        <v>10</v>
      </c>
      <c r="N530" s="42">
        <v>2018</v>
      </c>
      <c r="O530" s="43">
        <f t="shared" si="11"/>
        <v>43391</v>
      </c>
      <c r="P530" s="42" t="s">
        <v>880</v>
      </c>
      <c r="Q530" s="42" t="s">
        <v>131</v>
      </c>
      <c r="R530" s="42">
        <f>VLOOKUP(P530,Registration!O:P,2,FALSE)</f>
        <v>19</v>
      </c>
    </row>
    <row r="531" spans="1:18" ht="23.1" customHeight="1">
      <c r="A531" s="42" t="s">
        <v>109</v>
      </c>
      <c r="B531" s="54" t="s">
        <v>26</v>
      </c>
      <c r="C531" s="54" t="s">
        <v>27</v>
      </c>
      <c r="D531" s="48" t="s">
        <v>28</v>
      </c>
      <c r="E531" s="54" t="s">
        <v>61</v>
      </c>
      <c r="F531" s="42" t="s">
        <v>29</v>
      </c>
      <c r="G531" s="55" t="s">
        <v>31</v>
      </c>
      <c r="H531" s="53" t="s">
        <v>933</v>
      </c>
      <c r="I531" s="42" t="s">
        <v>934</v>
      </c>
      <c r="J531" s="42" t="s">
        <v>881</v>
      </c>
      <c r="K531" s="44">
        <v>43392</v>
      </c>
      <c r="L531" s="42">
        <v>19</v>
      </c>
      <c r="M531" s="42">
        <v>10</v>
      </c>
      <c r="N531" s="42">
        <v>2018</v>
      </c>
      <c r="O531" s="43">
        <f t="shared" si="11"/>
        <v>43392</v>
      </c>
      <c r="P531" s="42" t="s">
        <v>882</v>
      </c>
      <c r="Q531" s="42" t="s">
        <v>131</v>
      </c>
      <c r="R531" s="42">
        <f>VLOOKUP(P531,Registration!O:P,2,FALSE)</f>
        <v>18</v>
      </c>
    </row>
    <row r="532" spans="1:18" ht="23.1" customHeight="1">
      <c r="A532" s="42" t="s">
        <v>109</v>
      </c>
      <c r="B532" s="54" t="s">
        <v>26</v>
      </c>
      <c r="C532" s="54" t="s">
        <v>27</v>
      </c>
      <c r="D532" s="48" t="s">
        <v>28</v>
      </c>
      <c r="E532" s="54" t="s">
        <v>61</v>
      </c>
      <c r="F532" s="42" t="s">
        <v>29</v>
      </c>
      <c r="G532" s="55" t="s">
        <v>31</v>
      </c>
      <c r="H532" s="53" t="s">
        <v>933</v>
      </c>
      <c r="I532" s="42" t="s">
        <v>934</v>
      </c>
      <c r="J532" s="42" t="s">
        <v>731</v>
      </c>
      <c r="K532" s="44">
        <v>43392</v>
      </c>
      <c r="L532" s="42">
        <v>19</v>
      </c>
      <c r="M532" s="42">
        <v>10</v>
      </c>
      <c r="N532" s="42">
        <v>2018</v>
      </c>
      <c r="O532" s="43">
        <f t="shared" si="11"/>
        <v>43392</v>
      </c>
      <c r="P532" s="42" t="s">
        <v>732</v>
      </c>
      <c r="Q532" s="42" t="s">
        <v>131</v>
      </c>
      <c r="R532" s="42">
        <f>VLOOKUP(P532,Registration!O:P,2,FALSE)</f>
        <v>19</v>
      </c>
    </row>
    <row r="533" spans="1:18" ht="23.1" customHeight="1">
      <c r="A533" s="42" t="s">
        <v>109</v>
      </c>
      <c r="B533" s="54" t="s">
        <v>26</v>
      </c>
      <c r="C533" s="54" t="s">
        <v>27</v>
      </c>
      <c r="D533" s="48" t="s">
        <v>28</v>
      </c>
      <c r="E533" s="54" t="s">
        <v>61</v>
      </c>
      <c r="F533" s="42" t="s">
        <v>29</v>
      </c>
      <c r="G533" s="55" t="s">
        <v>31</v>
      </c>
      <c r="H533" s="53" t="s">
        <v>933</v>
      </c>
      <c r="I533" s="42" t="s">
        <v>934</v>
      </c>
      <c r="J533" s="42" t="s">
        <v>1125</v>
      </c>
      <c r="K533" s="44">
        <v>43392</v>
      </c>
      <c r="L533" s="42">
        <v>19</v>
      </c>
      <c r="M533" s="42">
        <v>10</v>
      </c>
      <c r="N533" s="42">
        <v>2018</v>
      </c>
      <c r="O533" s="43">
        <f t="shared" si="11"/>
        <v>43392</v>
      </c>
      <c r="P533" s="42" t="s">
        <v>884</v>
      </c>
      <c r="Q533" s="42" t="s">
        <v>131</v>
      </c>
      <c r="R533" s="42">
        <f>VLOOKUP(P533,Registration!O:P,2,FALSE)</f>
        <v>16</v>
      </c>
    </row>
    <row r="534" spans="1:18" ht="23.1" customHeight="1">
      <c r="A534" s="42" t="s">
        <v>109</v>
      </c>
      <c r="B534" s="54" t="s">
        <v>26</v>
      </c>
      <c r="C534" s="54" t="s">
        <v>27</v>
      </c>
      <c r="D534" s="48" t="s">
        <v>28</v>
      </c>
      <c r="E534" s="54" t="s">
        <v>61</v>
      </c>
      <c r="F534" s="42" t="s">
        <v>29</v>
      </c>
      <c r="G534" s="55" t="s">
        <v>31</v>
      </c>
      <c r="H534" s="53" t="s">
        <v>933</v>
      </c>
      <c r="I534" s="42" t="s">
        <v>934</v>
      </c>
      <c r="J534" s="42" t="s">
        <v>163</v>
      </c>
      <c r="K534" s="44">
        <v>43393</v>
      </c>
      <c r="L534" s="42">
        <v>20</v>
      </c>
      <c r="M534" s="42">
        <v>10</v>
      </c>
      <c r="N534" s="42">
        <v>2018</v>
      </c>
      <c r="O534" s="43">
        <f t="shared" si="11"/>
        <v>43393</v>
      </c>
      <c r="P534" s="42" t="s">
        <v>164</v>
      </c>
      <c r="Q534" s="42" t="s">
        <v>159</v>
      </c>
      <c r="R534" s="42">
        <f>VLOOKUP(P534,Registration!O:P,2,FALSE)</f>
        <v>17</v>
      </c>
    </row>
    <row r="535" spans="1:18" ht="23.1" customHeight="1">
      <c r="A535" s="42" t="s">
        <v>109</v>
      </c>
      <c r="B535" s="54" t="s">
        <v>26</v>
      </c>
      <c r="C535" s="54" t="s">
        <v>27</v>
      </c>
      <c r="D535" s="48" t="s">
        <v>28</v>
      </c>
      <c r="E535" s="54" t="s">
        <v>61</v>
      </c>
      <c r="F535" s="42" t="s">
        <v>29</v>
      </c>
      <c r="G535" s="55" t="s">
        <v>31</v>
      </c>
      <c r="H535" s="53" t="s">
        <v>933</v>
      </c>
      <c r="I535" s="42" t="s">
        <v>935</v>
      </c>
      <c r="J535" s="42" t="s">
        <v>1119</v>
      </c>
      <c r="K535" s="44">
        <v>43393</v>
      </c>
      <c r="L535" s="42">
        <v>20</v>
      </c>
      <c r="M535" s="42">
        <v>10</v>
      </c>
      <c r="N535" s="42">
        <v>2018</v>
      </c>
      <c r="O535" s="43">
        <f t="shared" si="11"/>
        <v>43393</v>
      </c>
      <c r="P535" s="42" t="s">
        <v>854</v>
      </c>
      <c r="Q535" s="42" t="s">
        <v>159</v>
      </c>
      <c r="R535" s="42">
        <f>VLOOKUP(P535,Registration!O:P,2,FALSE)</f>
        <v>18</v>
      </c>
    </row>
    <row r="536" spans="1:18" ht="23.1" customHeight="1">
      <c r="A536" s="42" t="s">
        <v>109</v>
      </c>
      <c r="B536" s="54" t="s">
        <v>26</v>
      </c>
      <c r="C536" s="54" t="s">
        <v>27</v>
      </c>
      <c r="D536" s="48" t="s">
        <v>28</v>
      </c>
      <c r="E536" s="54" t="s">
        <v>61</v>
      </c>
      <c r="F536" s="42" t="s">
        <v>29</v>
      </c>
      <c r="G536" s="55" t="s">
        <v>31</v>
      </c>
      <c r="H536" s="53" t="s">
        <v>933</v>
      </c>
      <c r="I536" s="42" t="s">
        <v>935</v>
      </c>
      <c r="J536" s="42" t="s">
        <v>753</v>
      </c>
      <c r="K536" s="44">
        <v>43393</v>
      </c>
      <c r="L536" s="42">
        <v>20</v>
      </c>
      <c r="M536" s="42">
        <v>10</v>
      </c>
      <c r="N536" s="42">
        <v>2018</v>
      </c>
      <c r="O536" s="43">
        <f t="shared" si="11"/>
        <v>43393</v>
      </c>
      <c r="P536" s="42" t="s">
        <v>754</v>
      </c>
      <c r="Q536" s="42" t="s">
        <v>159</v>
      </c>
      <c r="R536" s="42">
        <f>VLOOKUP(P536,Registration!O:P,2,FALSE)</f>
        <v>15</v>
      </c>
    </row>
    <row r="537" spans="1:18" ht="23.1" customHeight="1">
      <c r="A537" s="42" t="s">
        <v>109</v>
      </c>
      <c r="B537" s="54" t="s">
        <v>26</v>
      </c>
      <c r="C537" s="54" t="s">
        <v>27</v>
      </c>
      <c r="D537" s="48" t="s">
        <v>28</v>
      </c>
      <c r="E537" s="54" t="s">
        <v>61</v>
      </c>
      <c r="F537" s="42" t="s">
        <v>29</v>
      </c>
      <c r="G537" s="55" t="s">
        <v>31</v>
      </c>
      <c r="H537" s="53" t="s">
        <v>933</v>
      </c>
      <c r="I537" s="42" t="s">
        <v>935</v>
      </c>
      <c r="J537" s="42" t="s">
        <v>1126</v>
      </c>
      <c r="K537" s="44">
        <v>43393</v>
      </c>
      <c r="L537" s="42">
        <v>20</v>
      </c>
      <c r="M537" s="42">
        <v>10</v>
      </c>
      <c r="N537" s="42">
        <v>2018</v>
      </c>
      <c r="O537" s="43">
        <f t="shared" si="11"/>
        <v>43393</v>
      </c>
      <c r="P537" s="42" t="s">
        <v>887</v>
      </c>
      <c r="Q537" s="42" t="s">
        <v>159</v>
      </c>
      <c r="R537" s="42">
        <f>VLOOKUP(P537,Registration!O:P,2,FALSE)</f>
        <v>15</v>
      </c>
    </row>
    <row r="538" spans="1:18" ht="23.1" customHeight="1">
      <c r="A538" s="42" t="s">
        <v>109</v>
      </c>
      <c r="B538" s="54" t="s">
        <v>26</v>
      </c>
      <c r="C538" s="54" t="s">
        <v>27</v>
      </c>
      <c r="D538" s="48" t="s">
        <v>28</v>
      </c>
      <c r="E538" s="54" t="s">
        <v>61</v>
      </c>
      <c r="F538" s="42" t="s">
        <v>29</v>
      </c>
      <c r="G538" s="55" t="s">
        <v>31</v>
      </c>
      <c r="H538" s="53" t="s">
        <v>933</v>
      </c>
      <c r="I538" s="42" t="s">
        <v>935</v>
      </c>
      <c r="J538" s="42" t="s">
        <v>1014</v>
      </c>
      <c r="K538" s="44">
        <v>43393</v>
      </c>
      <c r="L538" s="42">
        <v>20</v>
      </c>
      <c r="M538" s="42">
        <v>10</v>
      </c>
      <c r="N538" s="42">
        <v>2018</v>
      </c>
      <c r="O538" s="43">
        <f t="shared" si="11"/>
        <v>43393</v>
      </c>
      <c r="P538" s="42" t="s">
        <v>405</v>
      </c>
      <c r="Q538" s="42" t="s">
        <v>159</v>
      </c>
      <c r="R538" s="42">
        <f>VLOOKUP(P538,Registration!O:P,2,FALSE)</f>
        <v>16</v>
      </c>
    </row>
    <row r="539" spans="1:18" ht="23.1" customHeight="1">
      <c r="A539" s="42" t="s">
        <v>109</v>
      </c>
      <c r="B539" s="54" t="s">
        <v>26</v>
      </c>
      <c r="C539" s="54" t="s">
        <v>27</v>
      </c>
      <c r="D539" s="48" t="s">
        <v>28</v>
      </c>
      <c r="E539" s="54" t="s">
        <v>61</v>
      </c>
      <c r="F539" s="42" t="s">
        <v>29</v>
      </c>
      <c r="G539" s="55" t="s">
        <v>31</v>
      </c>
      <c r="H539" s="53" t="s">
        <v>933</v>
      </c>
      <c r="I539" s="42" t="s">
        <v>935</v>
      </c>
      <c r="J539" s="42" t="s">
        <v>885</v>
      </c>
      <c r="K539" s="44">
        <v>43393</v>
      </c>
      <c r="L539" s="42">
        <v>20</v>
      </c>
      <c r="M539" s="42">
        <v>10</v>
      </c>
      <c r="N539" s="42">
        <v>2018</v>
      </c>
      <c r="O539" s="43">
        <f t="shared" si="11"/>
        <v>43393</v>
      </c>
      <c r="P539" s="42" t="s">
        <v>447</v>
      </c>
      <c r="Q539" s="42" t="s">
        <v>159</v>
      </c>
      <c r="R539" s="42">
        <v>16</v>
      </c>
    </row>
    <row r="540" spans="1:18" ht="23.1" customHeight="1">
      <c r="A540" s="42" t="s">
        <v>109</v>
      </c>
      <c r="B540" s="54" t="s">
        <v>26</v>
      </c>
      <c r="C540" s="54" t="s">
        <v>27</v>
      </c>
      <c r="D540" s="48" t="s">
        <v>28</v>
      </c>
      <c r="E540" s="54" t="s">
        <v>61</v>
      </c>
      <c r="F540" s="42" t="s">
        <v>29</v>
      </c>
      <c r="G540" s="55" t="s">
        <v>31</v>
      </c>
      <c r="H540" s="53" t="s">
        <v>933</v>
      </c>
      <c r="I540" s="42" t="s">
        <v>935</v>
      </c>
      <c r="J540" s="42" t="s">
        <v>971</v>
      </c>
      <c r="K540" s="44">
        <v>43393</v>
      </c>
      <c r="L540" s="42">
        <v>20</v>
      </c>
      <c r="M540" s="42">
        <v>10</v>
      </c>
      <c r="N540" s="42">
        <v>2018</v>
      </c>
      <c r="O540" s="43">
        <f t="shared" si="11"/>
        <v>43393</v>
      </c>
      <c r="P540" s="42" t="s">
        <v>317</v>
      </c>
      <c r="Q540" s="42" t="s">
        <v>159</v>
      </c>
      <c r="R540" s="42">
        <f>VLOOKUP(P540,Registration!O:P,2,FALSE)</f>
        <v>16</v>
      </c>
    </row>
    <row r="541" spans="1:18" ht="23.1" customHeight="1">
      <c r="A541" s="42" t="s">
        <v>109</v>
      </c>
      <c r="B541" s="54" t="s">
        <v>26</v>
      </c>
      <c r="C541" s="54" t="s">
        <v>27</v>
      </c>
      <c r="D541" s="48" t="s">
        <v>28</v>
      </c>
      <c r="E541" s="54" t="s">
        <v>61</v>
      </c>
      <c r="F541" s="42" t="s">
        <v>29</v>
      </c>
      <c r="G541" s="55" t="s">
        <v>31</v>
      </c>
      <c r="H541" s="53" t="s">
        <v>933</v>
      </c>
      <c r="I541" s="42" t="s">
        <v>935</v>
      </c>
      <c r="J541" s="42" t="s">
        <v>968</v>
      </c>
      <c r="K541" s="44">
        <v>43393</v>
      </c>
      <c r="L541" s="42">
        <v>20</v>
      </c>
      <c r="M541" s="42">
        <v>10</v>
      </c>
      <c r="N541" s="42">
        <v>2018</v>
      </c>
      <c r="O541" s="43">
        <f t="shared" si="11"/>
        <v>43393</v>
      </c>
      <c r="P541" s="42" t="s">
        <v>311</v>
      </c>
      <c r="Q541" s="42" t="s">
        <v>159</v>
      </c>
      <c r="R541" s="42">
        <f>VLOOKUP(P541,Registration!O:P,2,FALSE)</f>
        <v>16</v>
      </c>
    </row>
    <row r="542" spans="1:18" ht="23.1" customHeight="1">
      <c r="A542" s="42" t="s">
        <v>109</v>
      </c>
      <c r="B542" s="54" t="s">
        <v>26</v>
      </c>
      <c r="C542" s="54" t="s">
        <v>27</v>
      </c>
      <c r="D542" s="48" t="s">
        <v>28</v>
      </c>
      <c r="E542" s="54" t="s">
        <v>61</v>
      </c>
      <c r="F542" s="42" t="s">
        <v>29</v>
      </c>
      <c r="G542" s="55" t="s">
        <v>31</v>
      </c>
      <c r="H542" s="53" t="s">
        <v>933</v>
      </c>
      <c r="I542" s="42" t="s">
        <v>935</v>
      </c>
      <c r="J542" s="42" t="s">
        <v>1023</v>
      </c>
      <c r="K542" s="44">
        <v>43393</v>
      </c>
      <c r="L542" s="42">
        <v>20</v>
      </c>
      <c r="M542" s="42">
        <v>10</v>
      </c>
      <c r="N542" s="42">
        <v>2018</v>
      </c>
      <c r="O542" s="43">
        <f t="shared" si="11"/>
        <v>43393</v>
      </c>
      <c r="P542" s="42" t="s">
        <v>428</v>
      </c>
      <c r="Q542" s="42" t="s">
        <v>159</v>
      </c>
      <c r="R542" s="42">
        <f>VLOOKUP(P542,Registration!O:P,2,FALSE)</f>
        <v>17</v>
      </c>
    </row>
    <row r="543" spans="1:18" ht="23.1" customHeight="1">
      <c r="A543" s="42" t="s">
        <v>109</v>
      </c>
      <c r="B543" s="54" t="s">
        <v>26</v>
      </c>
      <c r="C543" s="54" t="s">
        <v>27</v>
      </c>
      <c r="D543" s="48" t="s">
        <v>28</v>
      </c>
      <c r="E543" s="54" t="s">
        <v>61</v>
      </c>
      <c r="F543" s="42" t="s">
        <v>29</v>
      </c>
      <c r="G543" s="55" t="s">
        <v>31</v>
      </c>
      <c r="H543" s="53" t="s">
        <v>933</v>
      </c>
      <c r="I543" s="42" t="s">
        <v>935</v>
      </c>
      <c r="J543" s="42" t="s">
        <v>402</v>
      </c>
      <c r="K543" s="44">
        <v>43393</v>
      </c>
      <c r="L543" s="42">
        <v>20</v>
      </c>
      <c r="M543" s="42">
        <v>10</v>
      </c>
      <c r="N543" s="42">
        <v>2018</v>
      </c>
      <c r="O543" s="43">
        <f t="shared" si="11"/>
        <v>43393</v>
      </c>
      <c r="P543" s="42" t="s">
        <v>403</v>
      </c>
      <c r="Q543" s="42" t="s">
        <v>159</v>
      </c>
      <c r="R543" s="42">
        <f>VLOOKUP(P543,Registration!O:P,2,FALSE)</f>
        <v>16</v>
      </c>
    </row>
    <row r="544" spans="1:18" ht="23.1" customHeight="1">
      <c r="A544" s="42" t="s">
        <v>109</v>
      </c>
      <c r="B544" s="54" t="s">
        <v>26</v>
      </c>
      <c r="C544" s="54" t="s">
        <v>27</v>
      </c>
      <c r="D544" s="48" t="s">
        <v>28</v>
      </c>
      <c r="E544" s="54" t="s">
        <v>61</v>
      </c>
      <c r="F544" s="42" t="s">
        <v>29</v>
      </c>
      <c r="G544" s="55" t="s">
        <v>31</v>
      </c>
      <c r="H544" s="53" t="s">
        <v>933</v>
      </c>
      <c r="I544" s="42" t="s">
        <v>935</v>
      </c>
      <c r="J544" s="42" t="s">
        <v>813</v>
      </c>
      <c r="K544" s="44">
        <v>43393</v>
      </c>
      <c r="L544" s="42">
        <v>20</v>
      </c>
      <c r="M544" s="42">
        <v>10</v>
      </c>
      <c r="N544" s="42">
        <v>2018</v>
      </c>
      <c r="O544" s="43">
        <f t="shared" si="11"/>
        <v>43393</v>
      </c>
      <c r="P544" s="42" t="s">
        <v>814</v>
      </c>
      <c r="Q544" s="42" t="s">
        <v>159</v>
      </c>
      <c r="R544" s="42">
        <f>VLOOKUP(P544,Registration!O:P,2,FALSE)</f>
        <v>16</v>
      </c>
    </row>
    <row r="545" spans="1:18" ht="23.1" customHeight="1">
      <c r="A545" s="42" t="s">
        <v>109</v>
      </c>
      <c r="B545" s="54" t="s">
        <v>26</v>
      </c>
      <c r="C545" s="54" t="s">
        <v>27</v>
      </c>
      <c r="D545" s="48" t="s">
        <v>28</v>
      </c>
      <c r="E545" s="54" t="s">
        <v>61</v>
      </c>
      <c r="F545" s="42" t="s">
        <v>29</v>
      </c>
      <c r="G545" s="55" t="s">
        <v>31</v>
      </c>
      <c r="H545" s="53" t="s">
        <v>933</v>
      </c>
      <c r="I545" s="42" t="s">
        <v>935</v>
      </c>
      <c r="J545" s="42" t="s">
        <v>1106</v>
      </c>
      <c r="K545" s="44">
        <v>43393</v>
      </c>
      <c r="L545" s="42">
        <v>20</v>
      </c>
      <c r="M545" s="42">
        <v>10</v>
      </c>
      <c r="N545" s="42">
        <v>2018</v>
      </c>
      <c r="O545" s="43">
        <f t="shared" si="11"/>
        <v>43393</v>
      </c>
      <c r="P545" s="42" t="s">
        <v>812</v>
      </c>
      <c r="Q545" s="42" t="s">
        <v>159</v>
      </c>
      <c r="R545" s="42">
        <f>VLOOKUP(P545,Registration!O:P,2,FALSE)</f>
        <v>15</v>
      </c>
    </row>
    <row r="546" spans="1:18" ht="23.1" customHeight="1">
      <c r="A546" s="42" t="s">
        <v>109</v>
      </c>
      <c r="B546" s="54" t="s">
        <v>26</v>
      </c>
      <c r="C546" s="54" t="s">
        <v>27</v>
      </c>
      <c r="D546" s="42" t="s">
        <v>28</v>
      </c>
      <c r="E546" s="54" t="s">
        <v>61</v>
      </c>
      <c r="F546" s="42" t="s">
        <v>29</v>
      </c>
      <c r="G546" s="55" t="s">
        <v>31</v>
      </c>
      <c r="H546" s="53" t="s">
        <v>933</v>
      </c>
      <c r="I546" s="42" t="s">
        <v>935</v>
      </c>
      <c r="J546" s="42" t="s">
        <v>1127</v>
      </c>
      <c r="K546" s="44">
        <v>43393</v>
      </c>
      <c r="L546" s="42">
        <v>20</v>
      </c>
      <c r="M546" s="42">
        <v>10</v>
      </c>
      <c r="N546" s="42">
        <v>2018</v>
      </c>
      <c r="O546" s="43">
        <f t="shared" si="11"/>
        <v>43393</v>
      </c>
      <c r="P546" s="42" t="s">
        <v>839</v>
      </c>
      <c r="Q546" s="42" t="s">
        <v>159</v>
      </c>
      <c r="R546" s="42">
        <f>VLOOKUP(P546,Registration!O:P,2,FALSE)</f>
        <v>15</v>
      </c>
    </row>
    <row r="547" spans="1:18" ht="23.1" customHeight="1">
      <c r="A547" s="42" t="s">
        <v>109</v>
      </c>
      <c r="B547" s="54" t="s">
        <v>26</v>
      </c>
      <c r="C547" s="54" t="s">
        <v>27</v>
      </c>
      <c r="D547" s="42" t="s">
        <v>28</v>
      </c>
      <c r="E547" s="54" t="s">
        <v>61</v>
      </c>
      <c r="F547" s="42" t="s">
        <v>29</v>
      </c>
      <c r="G547" s="55" t="s">
        <v>31</v>
      </c>
      <c r="H547" s="53" t="s">
        <v>933</v>
      </c>
      <c r="I547" s="42" t="s">
        <v>935</v>
      </c>
      <c r="J547" s="42" t="s">
        <v>1128</v>
      </c>
      <c r="K547" s="44">
        <v>43393</v>
      </c>
      <c r="L547" s="42">
        <v>20</v>
      </c>
      <c r="M547" s="42">
        <v>10</v>
      </c>
      <c r="N547" s="42">
        <v>2018</v>
      </c>
      <c r="O547" s="43">
        <f t="shared" si="11"/>
        <v>43393</v>
      </c>
      <c r="P547" s="42" t="s">
        <v>889</v>
      </c>
      <c r="Q547" s="42" t="s">
        <v>159</v>
      </c>
      <c r="R547" s="42">
        <f>VLOOKUP(P547,Registration!O:P,2,FALSE)</f>
        <v>18</v>
      </c>
    </row>
    <row r="548" spans="1:18" ht="23.1" customHeight="1">
      <c r="A548" s="42" t="s">
        <v>890</v>
      </c>
      <c r="B548" s="54" t="s">
        <v>26</v>
      </c>
      <c r="C548" s="54" t="s">
        <v>27</v>
      </c>
      <c r="D548" s="42" t="s">
        <v>28</v>
      </c>
      <c r="E548" s="54" t="s">
        <v>61</v>
      </c>
      <c r="F548" s="42" t="s">
        <v>29</v>
      </c>
      <c r="G548" s="55" t="s">
        <v>31</v>
      </c>
      <c r="H548" s="53" t="s">
        <v>933</v>
      </c>
      <c r="I548" s="42" t="s">
        <v>934</v>
      </c>
      <c r="J548" s="42" t="s">
        <v>896</v>
      </c>
      <c r="K548" s="44">
        <v>43396</v>
      </c>
      <c r="L548" s="42">
        <v>23</v>
      </c>
      <c r="M548" s="42">
        <v>10</v>
      </c>
      <c r="N548" s="42">
        <v>2018</v>
      </c>
      <c r="O548" s="43">
        <f t="shared" si="11"/>
        <v>43396</v>
      </c>
      <c r="P548" s="42" t="s">
        <v>716</v>
      </c>
      <c r="Q548" s="42" t="s">
        <v>131</v>
      </c>
      <c r="R548" s="42">
        <f>VLOOKUP(P548,Registration!O:P,2,FALSE)</f>
        <v>19</v>
      </c>
    </row>
    <row r="549" spans="1:18" ht="23.1" customHeight="1">
      <c r="A549" s="42" t="s">
        <v>890</v>
      </c>
      <c r="B549" s="54" t="s">
        <v>26</v>
      </c>
      <c r="C549" s="54" t="s">
        <v>27</v>
      </c>
      <c r="D549" s="42" t="s">
        <v>28</v>
      </c>
      <c r="E549" s="54" t="s">
        <v>61</v>
      </c>
      <c r="F549" s="42" t="s">
        <v>29</v>
      </c>
      <c r="G549" s="42" t="s">
        <v>31</v>
      </c>
      <c r="H549" s="42" t="s">
        <v>933</v>
      </c>
      <c r="I549" s="42" t="s">
        <v>934</v>
      </c>
      <c r="J549" s="42" t="s">
        <v>894</v>
      </c>
      <c r="K549" s="44">
        <v>43396</v>
      </c>
      <c r="L549" s="42">
        <v>23</v>
      </c>
      <c r="M549" s="42">
        <v>10</v>
      </c>
      <c r="N549" s="42">
        <v>2018</v>
      </c>
      <c r="O549" s="43">
        <f t="shared" si="11"/>
        <v>43396</v>
      </c>
      <c r="P549" s="42" t="s">
        <v>895</v>
      </c>
      <c r="Q549" s="42" t="s">
        <v>131</v>
      </c>
      <c r="R549" s="42">
        <f>VLOOKUP(P549,Registration!O:P,2,FALSE)</f>
        <v>19</v>
      </c>
    </row>
    <row r="550" spans="1:18" ht="23.1" customHeight="1">
      <c r="A550" s="42" t="s">
        <v>890</v>
      </c>
      <c r="B550" s="54" t="s">
        <v>26</v>
      </c>
      <c r="C550" s="54" t="s">
        <v>27</v>
      </c>
      <c r="D550" s="42" t="s">
        <v>28</v>
      </c>
      <c r="E550" s="54" t="s">
        <v>61</v>
      </c>
      <c r="F550" s="42" t="s">
        <v>29</v>
      </c>
      <c r="G550" s="42" t="s">
        <v>31</v>
      </c>
      <c r="H550" s="42" t="s">
        <v>933</v>
      </c>
      <c r="I550" s="1" t="s">
        <v>934</v>
      </c>
      <c r="J550" s="1" t="s">
        <v>1129</v>
      </c>
      <c r="K550" s="27">
        <v>43396</v>
      </c>
      <c r="L550" s="1">
        <v>23</v>
      </c>
      <c r="M550" s="1">
        <v>10</v>
      </c>
      <c r="N550" s="1">
        <v>2018</v>
      </c>
      <c r="O550" s="3">
        <f t="shared" si="11"/>
        <v>43396</v>
      </c>
      <c r="P550" s="1" t="s">
        <v>601</v>
      </c>
      <c r="Q550" s="1" t="s">
        <v>131</v>
      </c>
      <c r="R550" s="42">
        <f>VLOOKUP(P550,Registration!O:P,2,FALSE)</f>
        <v>15</v>
      </c>
    </row>
    <row r="551" spans="1:18" ht="23.1" customHeight="1">
      <c r="A551" s="42" t="s">
        <v>890</v>
      </c>
      <c r="B551" s="54" t="s">
        <v>26</v>
      </c>
      <c r="C551" s="54" t="s">
        <v>27</v>
      </c>
      <c r="D551" s="42" t="s">
        <v>28</v>
      </c>
      <c r="E551" s="54" t="s">
        <v>61</v>
      </c>
      <c r="F551" s="42" t="s">
        <v>29</v>
      </c>
      <c r="G551" s="42" t="s">
        <v>31</v>
      </c>
      <c r="H551" s="42" t="s">
        <v>933</v>
      </c>
      <c r="I551" s="1" t="s">
        <v>934</v>
      </c>
      <c r="J551" s="1" t="s">
        <v>891</v>
      </c>
      <c r="K551" s="27">
        <v>43396</v>
      </c>
      <c r="L551" s="1">
        <v>23</v>
      </c>
      <c r="M551" s="1">
        <v>10</v>
      </c>
      <c r="N551" s="1">
        <v>2018</v>
      </c>
      <c r="O551" s="3">
        <f t="shared" si="11"/>
        <v>43396</v>
      </c>
      <c r="P551" s="1" t="s">
        <v>892</v>
      </c>
      <c r="Q551" s="1" t="s">
        <v>131</v>
      </c>
      <c r="R551" s="42">
        <f>VLOOKUP(P551,Registration!O:P,2,FALSE)</f>
        <v>19</v>
      </c>
    </row>
    <row r="552" spans="1:18" ht="23.1" customHeight="1">
      <c r="A552" s="42" t="s">
        <v>890</v>
      </c>
      <c r="B552" s="54" t="s">
        <v>26</v>
      </c>
      <c r="C552" s="54" t="s">
        <v>27</v>
      </c>
      <c r="D552" s="42" t="s">
        <v>28</v>
      </c>
      <c r="E552" s="54" t="s">
        <v>61</v>
      </c>
      <c r="F552" s="42" t="s">
        <v>29</v>
      </c>
      <c r="G552" s="42" t="s">
        <v>31</v>
      </c>
      <c r="H552" s="42" t="s">
        <v>933</v>
      </c>
      <c r="I552" s="1" t="s">
        <v>934</v>
      </c>
      <c r="J552" s="1" t="s">
        <v>1130</v>
      </c>
      <c r="K552" s="27">
        <v>43396</v>
      </c>
      <c r="L552" s="1">
        <v>23</v>
      </c>
      <c r="M552" s="1">
        <v>10</v>
      </c>
      <c r="N552" s="1">
        <v>2018</v>
      </c>
      <c r="O552" s="3">
        <f t="shared" si="11"/>
        <v>43396</v>
      </c>
      <c r="P552" s="1" t="s">
        <v>898</v>
      </c>
      <c r="Q552" s="1" t="s">
        <v>131</v>
      </c>
      <c r="R552" s="42">
        <f>VLOOKUP(P552,Registration!O:P,2,FALSE)</f>
        <v>19</v>
      </c>
    </row>
    <row r="553" spans="1:18" ht="23.1" customHeight="1">
      <c r="A553" s="42" t="s">
        <v>890</v>
      </c>
      <c r="B553" s="54" t="s">
        <v>26</v>
      </c>
      <c r="C553" s="54" t="s">
        <v>27</v>
      </c>
      <c r="D553" s="42" t="s">
        <v>28</v>
      </c>
      <c r="E553" s="54" t="s">
        <v>61</v>
      </c>
      <c r="F553" s="42" t="s">
        <v>29</v>
      </c>
      <c r="G553" s="42" t="s">
        <v>31</v>
      </c>
      <c r="H553" s="42" t="s">
        <v>933</v>
      </c>
      <c r="I553" s="1" t="s">
        <v>934</v>
      </c>
      <c r="J553" s="1" t="s">
        <v>901</v>
      </c>
      <c r="K553" s="27">
        <v>43396</v>
      </c>
      <c r="L553" s="1">
        <v>23</v>
      </c>
      <c r="M553" s="1">
        <v>10</v>
      </c>
      <c r="N553" s="1">
        <v>2018</v>
      </c>
      <c r="O553" s="3">
        <f t="shared" si="11"/>
        <v>43396</v>
      </c>
      <c r="P553" s="1" t="s">
        <v>902</v>
      </c>
      <c r="Q553" s="1" t="s">
        <v>131</v>
      </c>
      <c r="R553" s="42">
        <f>VLOOKUP(P553,Registration!O:P,2,FALSE)</f>
        <v>19</v>
      </c>
    </row>
    <row r="554" spans="1:18" ht="23.1" customHeight="1">
      <c r="A554" s="42" t="s">
        <v>890</v>
      </c>
      <c r="B554" s="54" t="s">
        <v>26</v>
      </c>
      <c r="C554" s="54" t="s">
        <v>27</v>
      </c>
      <c r="D554" s="42" t="s">
        <v>28</v>
      </c>
      <c r="E554" s="54" t="s">
        <v>61</v>
      </c>
      <c r="F554" s="42" t="s">
        <v>29</v>
      </c>
      <c r="G554" s="42" t="s">
        <v>31</v>
      </c>
      <c r="H554" s="42" t="s">
        <v>933</v>
      </c>
      <c r="I554" s="1" t="s">
        <v>934</v>
      </c>
      <c r="J554" s="1" t="s">
        <v>1109</v>
      </c>
      <c r="K554" s="27">
        <v>43397</v>
      </c>
      <c r="L554" s="1">
        <v>24</v>
      </c>
      <c r="M554" s="1">
        <v>10</v>
      </c>
      <c r="N554" s="1">
        <v>2018</v>
      </c>
      <c r="O554" s="3">
        <f t="shared" si="11"/>
        <v>43397</v>
      </c>
      <c r="P554" s="1" t="s">
        <v>833</v>
      </c>
      <c r="Q554" s="1" t="s">
        <v>131</v>
      </c>
      <c r="R554" s="42">
        <f>VLOOKUP(P554,Registration!O:P,2,FALSE)</f>
        <v>19</v>
      </c>
    </row>
    <row r="555" spans="1:18" ht="23.1" customHeight="1">
      <c r="A555" s="42" t="s">
        <v>890</v>
      </c>
      <c r="B555" s="54" t="s">
        <v>26</v>
      </c>
      <c r="C555" s="54" t="s">
        <v>27</v>
      </c>
      <c r="D555" s="42" t="s">
        <v>28</v>
      </c>
      <c r="E555" s="54" t="s">
        <v>61</v>
      </c>
      <c r="F555" s="42" t="s">
        <v>29</v>
      </c>
      <c r="G555" s="42" t="s">
        <v>31</v>
      </c>
      <c r="H555" s="42" t="s">
        <v>933</v>
      </c>
      <c r="I555" s="1" t="s">
        <v>934</v>
      </c>
      <c r="J555" s="1" t="s">
        <v>899</v>
      </c>
      <c r="K555" s="27">
        <v>43397</v>
      </c>
      <c r="L555" s="1">
        <v>24</v>
      </c>
      <c r="M555" s="1">
        <v>10</v>
      </c>
      <c r="N555" s="1">
        <v>2018</v>
      </c>
      <c r="O555" s="3">
        <f t="shared" si="11"/>
        <v>43397</v>
      </c>
      <c r="P555" s="1" t="s">
        <v>900</v>
      </c>
      <c r="Q555" s="1" t="s">
        <v>131</v>
      </c>
      <c r="R555" s="42">
        <f>VLOOKUP(P555,Registration!O:P,2,FALSE)</f>
        <v>18</v>
      </c>
    </row>
    <row r="556" spans="1:18" ht="23.1" customHeight="1">
      <c r="A556" s="42" t="s">
        <v>890</v>
      </c>
      <c r="B556" s="54" t="s">
        <v>26</v>
      </c>
      <c r="C556" s="54" t="s">
        <v>27</v>
      </c>
      <c r="D556" s="42" t="s">
        <v>28</v>
      </c>
      <c r="E556" s="54" t="s">
        <v>61</v>
      </c>
      <c r="F556" s="42" t="s">
        <v>29</v>
      </c>
      <c r="G556" s="42" t="s">
        <v>31</v>
      </c>
      <c r="H556" s="42" t="s">
        <v>933</v>
      </c>
      <c r="I556" s="1" t="s">
        <v>934</v>
      </c>
      <c r="J556" s="1" t="s">
        <v>1131</v>
      </c>
      <c r="K556" s="27">
        <v>43397</v>
      </c>
      <c r="L556" s="1">
        <v>24</v>
      </c>
      <c r="M556" s="1">
        <v>10</v>
      </c>
      <c r="N556" s="1">
        <v>2018</v>
      </c>
      <c r="O556" s="3">
        <f t="shared" si="11"/>
        <v>43397</v>
      </c>
      <c r="P556" s="1" t="s">
        <v>904</v>
      </c>
      <c r="Q556" s="1" t="s">
        <v>131</v>
      </c>
      <c r="R556" s="42">
        <f>VLOOKUP(P556,Registration!O:P,2,FALSE)</f>
        <v>19</v>
      </c>
    </row>
    <row r="557" spans="1:18" ht="23.1" customHeight="1">
      <c r="A557" s="42" t="s">
        <v>890</v>
      </c>
      <c r="B557" s="54" t="s">
        <v>26</v>
      </c>
      <c r="C557" s="54" t="s">
        <v>27</v>
      </c>
      <c r="D557" s="42" t="s">
        <v>28</v>
      </c>
      <c r="E557" s="54" t="s">
        <v>61</v>
      </c>
      <c r="F557" s="42" t="s">
        <v>29</v>
      </c>
      <c r="G557" s="42" t="s">
        <v>31</v>
      </c>
      <c r="H557" s="42" t="s">
        <v>933</v>
      </c>
      <c r="I557" s="1" t="s">
        <v>934</v>
      </c>
      <c r="J557" s="1" t="s">
        <v>899</v>
      </c>
      <c r="K557" s="27">
        <v>43399</v>
      </c>
      <c r="L557" s="1">
        <v>26</v>
      </c>
      <c r="M557" s="1">
        <v>10</v>
      </c>
      <c r="N557" s="1">
        <v>2018</v>
      </c>
      <c r="O557" s="3">
        <f t="shared" si="11"/>
        <v>43399</v>
      </c>
      <c r="P557" s="1" t="s">
        <v>900</v>
      </c>
      <c r="Q557" s="1" t="s">
        <v>131</v>
      </c>
      <c r="R557" s="42">
        <f>VLOOKUP(P557,Registration!O:P,2,FALSE)</f>
        <v>18</v>
      </c>
    </row>
    <row r="558" spans="1:18" ht="23.1" customHeight="1">
      <c r="A558" s="42" t="s">
        <v>890</v>
      </c>
      <c r="B558" s="54" t="s">
        <v>26</v>
      </c>
      <c r="C558" s="54" t="s">
        <v>27</v>
      </c>
      <c r="D558" s="42" t="s">
        <v>28</v>
      </c>
      <c r="E558" s="54" t="s">
        <v>61</v>
      </c>
      <c r="F558" s="42" t="s">
        <v>29</v>
      </c>
      <c r="G558" s="42" t="s">
        <v>31</v>
      </c>
      <c r="H558" s="42" t="s">
        <v>933</v>
      </c>
      <c r="I558" s="1" t="s">
        <v>934</v>
      </c>
      <c r="J558" s="1" t="s">
        <v>526</v>
      </c>
      <c r="K558" s="27">
        <v>43399</v>
      </c>
      <c r="L558" s="1">
        <v>26</v>
      </c>
      <c r="M558" s="1">
        <v>10</v>
      </c>
      <c r="N558" s="1">
        <v>2018</v>
      </c>
      <c r="O558" s="3">
        <f t="shared" si="11"/>
        <v>43399</v>
      </c>
      <c r="P558" s="1" t="s">
        <v>527</v>
      </c>
      <c r="Q558" s="1" t="s">
        <v>131</v>
      </c>
      <c r="R558" s="42">
        <f>VLOOKUP(P558,Registration!O:P,2,FALSE)</f>
        <v>19</v>
      </c>
    </row>
    <row r="559" spans="1:18" ht="23.1" customHeight="1">
      <c r="A559" s="42" t="s">
        <v>890</v>
      </c>
      <c r="B559" s="54" t="s">
        <v>26</v>
      </c>
      <c r="C559" s="54" t="s">
        <v>27</v>
      </c>
      <c r="D559" s="42" t="s">
        <v>28</v>
      </c>
      <c r="E559" s="54" t="s">
        <v>61</v>
      </c>
      <c r="F559" s="42" t="s">
        <v>29</v>
      </c>
      <c r="G559" s="42" t="s">
        <v>31</v>
      </c>
      <c r="H559" s="42" t="s">
        <v>933</v>
      </c>
      <c r="I559" s="1" t="s">
        <v>934</v>
      </c>
      <c r="J559" s="1" t="s">
        <v>753</v>
      </c>
      <c r="K559" s="27">
        <v>43399</v>
      </c>
      <c r="L559" s="1">
        <v>26</v>
      </c>
      <c r="M559" s="1">
        <v>10</v>
      </c>
      <c r="N559" s="1">
        <v>2018</v>
      </c>
      <c r="O559" s="3">
        <f t="shared" si="11"/>
        <v>43399</v>
      </c>
      <c r="P559" s="1" t="s">
        <v>754</v>
      </c>
      <c r="Q559" s="1" t="s">
        <v>131</v>
      </c>
      <c r="R559" s="42">
        <f>VLOOKUP(P559,Registration!O:P,2,FALSE)</f>
        <v>15</v>
      </c>
    </row>
    <row r="560" spans="1:18" ht="23.1" customHeight="1">
      <c r="A560" s="42" t="s">
        <v>890</v>
      </c>
      <c r="B560" s="54" t="s">
        <v>26</v>
      </c>
      <c r="C560" s="54" t="s">
        <v>27</v>
      </c>
      <c r="D560" s="42" t="s">
        <v>28</v>
      </c>
      <c r="E560" s="54" t="s">
        <v>61</v>
      </c>
      <c r="F560" s="42" t="s">
        <v>29</v>
      </c>
      <c r="G560" s="42" t="s">
        <v>31</v>
      </c>
      <c r="H560" s="42" t="s">
        <v>933</v>
      </c>
      <c r="I560" s="1" t="s">
        <v>934</v>
      </c>
      <c r="J560" s="1" t="s">
        <v>1132</v>
      </c>
      <c r="K560" s="27">
        <v>43399</v>
      </c>
      <c r="L560" s="1">
        <v>26</v>
      </c>
      <c r="M560" s="1">
        <v>10</v>
      </c>
      <c r="N560" s="1">
        <v>2018</v>
      </c>
      <c r="O560" s="3">
        <f t="shared" si="11"/>
        <v>43399</v>
      </c>
      <c r="P560" s="1" t="s">
        <v>553</v>
      </c>
      <c r="Q560" s="1" t="s">
        <v>131</v>
      </c>
      <c r="R560" s="42">
        <f>VLOOKUP(P560,Registration!O:P,2,FALSE)</f>
        <v>15</v>
      </c>
    </row>
    <row r="561" spans="1:18" ht="23.1" customHeight="1">
      <c r="A561" s="42" t="s">
        <v>890</v>
      </c>
      <c r="B561" s="54" t="s">
        <v>26</v>
      </c>
      <c r="C561" s="54" t="s">
        <v>27</v>
      </c>
      <c r="D561" s="42" t="s">
        <v>28</v>
      </c>
      <c r="E561" s="54" t="s">
        <v>61</v>
      </c>
      <c r="F561" s="42" t="s">
        <v>29</v>
      </c>
      <c r="G561" s="42" t="s">
        <v>31</v>
      </c>
      <c r="H561" s="42" t="s">
        <v>933</v>
      </c>
      <c r="I561" s="1" t="s">
        <v>934</v>
      </c>
      <c r="J561" s="1" t="s">
        <v>901</v>
      </c>
      <c r="K561" s="27">
        <v>43399</v>
      </c>
      <c r="L561" s="1">
        <v>26</v>
      </c>
      <c r="M561" s="1">
        <v>10</v>
      </c>
      <c r="N561" s="1">
        <v>2018</v>
      </c>
      <c r="O561" s="3">
        <f t="shared" si="11"/>
        <v>43399</v>
      </c>
      <c r="P561" s="1" t="s">
        <v>902</v>
      </c>
      <c r="Q561" s="1" t="s">
        <v>131</v>
      </c>
      <c r="R561" s="42">
        <f>VLOOKUP(P561,Registration!O:P,2,FALSE)</f>
        <v>19</v>
      </c>
    </row>
    <row r="562" spans="1:18" ht="23.1" customHeight="1">
      <c r="A562" s="42" t="s">
        <v>890</v>
      </c>
      <c r="B562" s="54" t="s">
        <v>26</v>
      </c>
      <c r="C562" s="54" t="s">
        <v>27</v>
      </c>
      <c r="D562" s="42" t="s">
        <v>28</v>
      </c>
      <c r="E562" s="42" t="s">
        <v>61</v>
      </c>
      <c r="F562" s="42" t="s">
        <v>29</v>
      </c>
      <c r="G562" s="42" t="s">
        <v>31</v>
      </c>
      <c r="H562" s="42" t="s">
        <v>933</v>
      </c>
      <c r="I562" s="1" t="s">
        <v>935</v>
      </c>
      <c r="J562" s="1" t="s">
        <v>1133</v>
      </c>
      <c r="K562" s="27">
        <v>43400</v>
      </c>
      <c r="L562" s="1">
        <v>27</v>
      </c>
      <c r="M562" s="1">
        <v>10</v>
      </c>
      <c r="N562" s="1">
        <v>2018</v>
      </c>
      <c r="O562" s="3">
        <f t="shared" si="11"/>
        <v>43400</v>
      </c>
      <c r="P562" s="1" t="s">
        <v>556</v>
      </c>
      <c r="Q562" s="1" t="s">
        <v>159</v>
      </c>
      <c r="R562" s="42">
        <f>VLOOKUP(P562,Registration!O:P,2,FALSE)</f>
        <v>16</v>
      </c>
    </row>
    <row r="563" spans="1:18" ht="23.1" customHeight="1">
      <c r="A563" s="42" t="s">
        <v>890</v>
      </c>
      <c r="B563" s="54" t="s">
        <v>26</v>
      </c>
      <c r="C563" s="54" t="s">
        <v>27</v>
      </c>
      <c r="D563" s="42" t="s">
        <v>28</v>
      </c>
      <c r="E563" s="42" t="s">
        <v>61</v>
      </c>
      <c r="F563" s="42" t="s">
        <v>29</v>
      </c>
      <c r="G563" s="42" t="s">
        <v>31</v>
      </c>
      <c r="H563" s="42" t="s">
        <v>933</v>
      </c>
      <c r="I563" s="1" t="s">
        <v>935</v>
      </c>
      <c r="J563" s="1" t="s">
        <v>1120</v>
      </c>
      <c r="K563" s="27">
        <v>43400</v>
      </c>
      <c r="L563" s="1">
        <v>27</v>
      </c>
      <c r="M563" s="1">
        <v>10</v>
      </c>
      <c r="N563" s="1">
        <v>2018</v>
      </c>
      <c r="O563" s="3">
        <f t="shared" si="11"/>
        <v>43400</v>
      </c>
      <c r="P563" s="1" t="s">
        <v>440</v>
      </c>
      <c r="Q563" s="1" t="s">
        <v>159</v>
      </c>
      <c r="R563" s="42">
        <f>VLOOKUP(P563,Registration!O:P,2,FALSE)</f>
        <v>16</v>
      </c>
    </row>
    <row r="564" spans="1:18" ht="23.1" customHeight="1">
      <c r="A564" s="42" t="s">
        <v>890</v>
      </c>
      <c r="B564" s="54" t="s">
        <v>26</v>
      </c>
      <c r="C564" s="54" t="s">
        <v>27</v>
      </c>
      <c r="D564" s="42" t="s">
        <v>28</v>
      </c>
      <c r="E564" s="42" t="s">
        <v>61</v>
      </c>
      <c r="F564" s="42" t="s">
        <v>29</v>
      </c>
      <c r="G564" s="42" t="s">
        <v>31</v>
      </c>
      <c r="H564" s="42" t="s">
        <v>933</v>
      </c>
      <c r="I564" s="1" t="s">
        <v>935</v>
      </c>
      <c r="J564" s="1" t="s">
        <v>163</v>
      </c>
      <c r="K564" s="27">
        <v>43400</v>
      </c>
      <c r="L564" s="1">
        <v>27</v>
      </c>
      <c r="M564" s="1">
        <v>10</v>
      </c>
      <c r="N564" s="1">
        <v>2018</v>
      </c>
      <c r="O564" s="3">
        <f t="shared" si="11"/>
        <v>43400</v>
      </c>
      <c r="P564" s="1" t="s">
        <v>164</v>
      </c>
      <c r="Q564" s="1" t="s">
        <v>159</v>
      </c>
      <c r="R564" s="42">
        <f>VLOOKUP(P564,Registration!O:P,2,FALSE)</f>
        <v>17</v>
      </c>
    </row>
    <row r="565" spans="1:18" ht="23.1" customHeight="1">
      <c r="A565" s="42" t="s">
        <v>890</v>
      </c>
      <c r="B565" s="54" t="s">
        <v>26</v>
      </c>
      <c r="C565" s="54" t="s">
        <v>27</v>
      </c>
      <c r="D565" s="42" t="s">
        <v>28</v>
      </c>
      <c r="E565" s="42" t="s">
        <v>61</v>
      </c>
      <c r="F565" s="42" t="s">
        <v>29</v>
      </c>
      <c r="G565" s="42" t="s">
        <v>31</v>
      </c>
      <c r="H565" s="42" t="s">
        <v>933</v>
      </c>
      <c r="I565" s="1" t="s">
        <v>935</v>
      </c>
      <c r="J565" s="1" t="s">
        <v>1119</v>
      </c>
      <c r="K565" s="27">
        <v>43400</v>
      </c>
      <c r="L565" s="1">
        <v>27</v>
      </c>
      <c r="M565" s="1">
        <v>10</v>
      </c>
      <c r="N565" s="1">
        <v>2018</v>
      </c>
      <c r="O565" s="3">
        <f t="shared" si="11"/>
        <v>43400</v>
      </c>
      <c r="P565" s="1" t="s">
        <v>199</v>
      </c>
      <c r="Q565" s="1" t="s">
        <v>159</v>
      </c>
      <c r="R565" s="42">
        <f>VLOOKUP(P565,Registration!O:P,2,FALSE)</f>
        <v>18</v>
      </c>
    </row>
    <row r="566" spans="1:18" ht="23.1" customHeight="1">
      <c r="A566" s="42" t="s">
        <v>890</v>
      </c>
      <c r="B566" s="54" t="s">
        <v>26</v>
      </c>
      <c r="C566" s="54" t="s">
        <v>27</v>
      </c>
      <c r="D566" s="42" t="s">
        <v>28</v>
      </c>
      <c r="E566" s="42" t="s">
        <v>61</v>
      </c>
      <c r="F566" s="42" t="s">
        <v>29</v>
      </c>
      <c r="G566" s="42" t="s">
        <v>31</v>
      </c>
      <c r="H566" s="42" t="s">
        <v>933</v>
      </c>
      <c r="I566" s="1" t="s">
        <v>935</v>
      </c>
      <c r="J566" s="1" t="s">
        <v>905</v>
      </c>
      <c r="K566" s="27">
        <v>43400</v>
      </c>
      <c r="L566" s="1">
        <v>27</v>
      </c>
      <c r="M566" s="1">
        <v>10</v>
      </c>
      <c r="N566" s="1">
        <v>2018</v>
      </c>
      <c r="O566" s="3">
        <f t="shared" si="11"/>
        <v>43400</v>
      </c>
      <c r="P566" s="1" t="s">
        <v>906</v>
      </c>
      <c r="Q566" s="1" t="s">
        <v>159</v>
      </c>
      <c r="R566" s="42">
        <f>VLOOKUP(P566,Registration!O:P,2,FALSE)</f>
        <v>15</v>
      </c>
    </row>
    <row r="567" spans="1:18" ht="23.1" customHeight="1">
      <c r="A567" s="42" t="s">
        <v>890</v>
      </c>
      <c r="B567" s="54" t="s">
        <v>26</v>
      </c>
      <c r="C567" s="54" t="s">
        <v>27</v>
      </c>
      <c r="D567" s="42" t="s">
        <v>28</v>
      </c>
      <c r="E567" s="42" t="s">
        <v>61</v>
      </c>
      <c r="F567" s="42" t="s">
        <v>29</v>
      </c>
      <c r="G567" s="42" t="s">
        <v>31</v>
      </c>
      <c r="H567" s="42" t="s">
        <v>933</v>
      </c>
      <c r="I567" s="1" t="s">
        <v>935</v>
      </c>
      <c r="J567" s="1" t="s">
        <v>907</v>
      </c>
      <c r="K567" s="27">
        <v>43400</v>
      </c>
      <c r="L567" s="1">
        <v>27</v>
      </c>
      <c r="M567" s="1">
        <v>10</v>
      </c>
      <c r="N567" s="1">
        <v>2018</v>
      </c>
      <c r="O567" s="3">
        <f t="shared" si="11"/>
        <v>43400</v>
      </c>
      <c r="P567" s="1" t="s">
        <v>908</v>
      </c>
      <c r="Q567" s="1" t="s">
        <v>159</v>
      </c>
      <c r="R567" s="42">
        <f>VLOOKUP(P567,Registration!O:P,2,FALSE)</f>
        <v>16</v>
      </c>
    </row>
    <row r="568" spans="1:18" ht="23.1" customHeight="1">
      <c r="A568" s="42" t="s">
        <v>890</v>
      </c>
      <c r="B568" s="54" t="s">
        <v>26</v>
      </c>
      <c r="C568" s="54" t="s">
        <v>27</v>
      </c>
      <c r="D568" s="42" t="s">
        <v>28</v>
      </c>
      <c r="E568" s="42" t="s">
        <v>61</v>
      </c>
      <c r="F568" s="42" t="s">
        <v>29</v>
      </c>
      <c r="G568" s="42" t="s">
        <v>31</v>
      </c>
      <c r="H568" s="42" t="s">
        <v>933</v>
      </c>
      <c r="I568" s="1" t="s">
        <v>935</v>
      </c>
      <c r="J568" s="1" t="s">
        <v>1116</v>
      </c>
      <c r="K568" s="27">
        <v>43400</v>
      </c>
      <c r="L568" s="1">
        <v>27</v>
      </c>
      <c r="M568" s="1">
        <v>10</v>
      </c>
      <c r="N568" s="1">
        <v>2018</v>
      </c>
      <c r="O568" s="3">
        <f t="shared" si="11"/>
        <v>43400</v>
      </c>
      <c r="P568" s="1" t="s">
        <v>864</v>
      </c>
      <c r="Q568" s="1" t="s">
        <v>159</v>
      </c>
      <c r="R568" s="42">
        <f>VLOOKUP(P568,Registration!O:P,2,FALSE)</f>
        <v>17</v>
      </c>
    </row>
    <row r="569" spans="1:18" ht="23.1" customHeight="1">
      <c r="A569" s="42" t="s">
        <v>890</v>
      </c>
      <c r="B569" s="54" t="s">
        <v>26</v>
      </c>
      <c r="C569" s="54" t="s">
        <v>27</v>
      </c>
      <c r="D569" s="42" t="s">
        <v>28</v>
      </c>
      <c r="E569" s="42" t="s">
        <v>61</v>
      </c>
      <c r="F569" s="42" t="s">
        <v>29</v>
      </c>
      <c r="G569" s="42" t="s">
        <v>31</v>
      </c>
      <c r="H569" s="42" t="s">
        <v>933</v>
      </c>
      <c r="I569" s="1" t="s">
        <v>935</v>
      </c>
      <c r="J569" s="1" t="s">
        <v>1117</v>
      </c>
      <c r="K569" s="27">
        <v>43400</v>
      </c>
      <c r="L569" s="1">
        <v>27</v>
      </c>
      <c r="M569" s="1">
        <v>10</v>
      </c>
      <c r="N569" s="1">
        <v>2018</v>
      </c>
      <c r="O569" s="3">
        <f t="shared" si="11"/>
        <v>43400</v>
      </c>
      <c r="P569" s="1" t="s">
        <v>858</v>
      </c>
      <c r="Q569" s="1" t="s">
        <v>159</v>
      </c>
      <c r="R569" s="42">
        <f>VLOOKUP(P569,Registration!O:P,2,FALSE)</f>
        <v>17</v>
      </c>
    </row>
    <row r="570" spans="1:18" ht="23.1" customHeight="1">
      <c r="A570" s="42" t="s">
        <v>890</v>
      </c>
      <c r="B570" s="54" t="s">
        <v>26</v>
      </c>
      <c r="C570" s="54" t="s">
        <v>27</v>
      </c>
      <c r="D570" s="42" t="s">
        <v>28</v>
      </c>
      <c r="E570" s="42" t="s">
        <v>61</v>
      </c>
      <c r="F570" s="42" t="s">
        <v>29</v>
      </c>
      <c r="G570" s="42" t="s">
        <v>31</v>
      </c>
      <c r="H570" s="42" t="s">
        <v>933</v>
      </c>
      <c r="I570" s="1" t="s">
        <v>935</v>
      </c>
      <c r="J570" s="1" t="s">
        <v>911</v>
      </c>
      <c r="K570" s="27">
        <v>43400</v>
      </c>
      <c r="L570" s="1">
        <v>27</v>
      </c>
      <c r="M570" s="1">
        <v>10</v>
      </c>
      <c r="N570" s="1">
        <v>2018</v>
      </c>
      <c r="O570" s="3">
        <f t="shared" si="11"/>
        <v>43400</v>
      </c>
      <c r="P570" s="1" t="s">
        <v>912</v>
      </c>
      <c r="Q570" s="1" t="s">
        <v>159</v>
      </c>
      <c r="R570" s="42">
        <f>VLOOKUP(P570,Registration!O:P,2,FALSE)</f>
        <v>18</v>
      </c>
    </row>
    <row r="571" spans="1:18" ht="23.1" customHeight="1">
      <c r="A571" s="42" t="s">
        <v>890</v>
      </c>
      <c r="B571" s="54" t="s">
        <v>26</v>
      </c>
      <c r="C571" s="54" t="s">
        <v>27</v>
      </c>
      <c r="D571" s="42" t="s">
        <v>28</v>
      </c>
      <c r="E571" s="42" t="s">
        <v>61</v>
      </c>
      <c r="F571" s="42" t="s">
        <v>29</v>
      </c>
      <c r="G571" s="42" t="s">
        <v>31</v>
      </c>
      <c r="H571" s="42" t="s">
        <v>933</v>
      </c>
      <c r="I571" s="1" t="s">
        <v>935</v>
      </c>
      <c r="J571" s="1" t="s">
        <v>909</v>
      </c>
      <c r="K571" s="27">
        <v>43400</v>
      </c>
      <c r="L571" s="1">
        <v>27</v>
      </c>
      <c r="M571" s="1">
        <v>10</v>
      </c>
      <c r="N571" s="1">
        <v>2018</v>
      </c>
      <c r="O571" s="3">
        <f t="shared" si="11"/>
        <v>43400</v>
      </c>
      <c r="P571" s="1" t="s">
        <v>910</v>
      </c>
      <c r="Q571" s="1" t="s">
        <v>159</v>
      </c>
      <c r="R571" s="42">
        <f>VLOOKUP(P571,Registration!O:P,2,FALSE)</f>
        <v>18</v>
      </c>
    </row>
    <row r="572" spans="1:18" ht="23.1" customHeight="1">
      <c r="A572" s="42" t="s">
        <v>890</v>
      </c>
      <c r="B572" s="54" t="s">
        <v>26</v>
      </c>
      <c r="C572" s="54" t="s">
        <v>27</v>
      </c>
      <c r="D572" s="42" t="s">
        <v>28</v>
      </c>
      <c r="E572" s="42" t="s">
        <v>61</v>
      </c>
      <c r="F572" s="42" t="s">
        <v>29</v>
      </c>
      <c r="G572" s="42" t="s">
        <v>31</v>
      </c>
      <c r="H572" s="42" t="s">
        <v>933</v>
      </c>
      <c r="I572" s="1" t="s">
        <v>935</v>
      </c>
      <c r="J572" s="1" t="s">
        <v>1118</v>
      </c>
      <c r="K572" s="27">
        <v>43400</v>
      </c>
      <c r="L572" s="1">
        <v>27</v>
      </c>
      <c r="M572" s="1">
        <v>10</v>
      </c>
      <c r="N572" s="1">
        <v>2018</v>
      </c>
      <c r="O572" s="3">
        <f t="shared" si="11"/>
        <v>43400</v>
      </c>
      <c r="P572" s="1" t="s">
        <v>860</v>
      </c>
      <c r="Q572" s="1" t="s">
        <v>159</v>
      </c>
      <c r="R572" s="42">
        <f>VLOOKUP(P572,Registration!O:P,2,FALSE)</f>
        <v>19</v>
      </c>
    </row>
    <row r="573" spans="1:18" ht="23.1" customHeight="1">
      <c r="A573" s="42" t="s">
        <v>890</v>
      </c>
      <c r="B573" s="54" t="s">
        <v>26</v>
      </c>
      <c r="C573" s="54" t="s">
        <v>27</v>
      </c>
      <c r="D573" s="42" t="s">
        <v>28</v>
      </c>
      <c r="E573" s="42" t="s">
        <v>61</v>
      </c>
      <c r="F573" s="42" t="s">
        <v>29</v>
      </c>
      <c r="G573" s="42" t="s">
        <v>31</v>
      </c>
      <c r="H573" s="42" t="s">
        <v>933</v>
      </c>
      <c r="I573" s="1" t="s">
        <v>935</v>
      </c>
      <c r="J573" s="1" t="s">
        <v>913</v>
      </c>
      <c r="K573" s="27">
        <v>43400</v>
      </c>
      <c r="L573" s="1">
        <v>27</v>
      </c>
      <c r="M573" s="1">
        <v>10</v>
      </c>
      <c r="N573" s="1">
        <v>2018</v>
      </c>
      <c r="O573" s="3">
        <f t="shared" si="11"/>
        <v>43400</v>
      </c>
      <c r="P573" s="1" t="s">
        <v>914</v>
      </c>
      <c r="Q573" s="1" t="s">
        <v>159</v>
      </c>
      <c r="R573" s="42">
        <f>VLOOKUP(P573,Registration!O:P,2,FALSE)</f>
        <v>19</v>
      </c>
    </row>
    <row r="574" spans="1:18" ht="23.1" customHeight="1">
      <c r="A574" s="42" t="s">
        <v>890</v>
      </c>
      <c r="B574" s="54" t="s">
        <v>26</v>
      </c>
      <c r="C574" s="54" t="s">
        <v>27</v>
      </c>
      <c r="D574" s="42" t="s">
        <v>28</v>
      </c>
      <c r="E574" s="42" t="s">
        <v>61</v>
      </c>
      <c r="F574" s="42" t="s">
        <v>29</v>
      </c>
      <c r="G574" s="42" t="s">
        <v>31</v>
      </c>
      <c r="H574" s="42" t="s">
        <v>933</v>
      </c>
      <c r="I574" s="1" t="s">
        <v>935</v>
      </c>
      <c r="J574" s="1" t="s">
        <v>968</v>
      </c>
      <c r="K574" s="27">
        <v>43400</v>
      </c>
      <c r="L574" s="1">
        <v>27</v>
      </c>
      <c r="M574" s="1">
        <v>10</v>
      </c>
      <c r="N574" s="1">
        <v>2018</v>
      </c>
      <c r="O574" s="3">
        <f t="shared" si="11"/>
        <v>43400</v>
      </c>
      <c r="P574" s="1" t="s">
        <v>311</v>
      </c>
      <c r="Q574" s="1" t="s">
        <v>159</v>
      </c>
      <c r="R574" s="42">
        <f>VLOOKUP(P574,Registration!O:P,2,FALSE)</f>
        <v>16</v>
      </c>
    </row>
    <row r="575" spans="1:18" ht="23.1" customHeight="1">
      <c r="A575" s="42" t="s">
        <v>890</v>
      </c>
      <c r="B575" s="54" t="s">
        <v>26</v>
      </c>
      <c r="C575" s="54" t="s">
        <v>27</v>
      </c>
      <c r="D575" s="42" t="s">
        <v>28</v>
      </c>
      <c r="E575" s="42" t="s">
        <v>61</v>
      </c>
      <c r="F575" s="42" t="s">
        <v>29</v>
      </c>
      <c r="G575" s="42" t="s">
        <v>31</v>
      </c>
      <c r="H575" s="42" t="s">
        <v>933</v>
      </c>
      <c r="I575" s="1" t="s">
        <v>935</v>
      </c>
      <c r="J575" s="1" t="s">
        <v>971</v>
      </c>
      <c r="K575" s="27">
        <v>43400</v>
      </c>
      <c r="L575" s="1">
        <v>27</v>
      </c>
      <c r="M575" s="1">
        <v>10</v>
      </c>
      <c r="N575" s="1">
        <v>2018</v>
      </c>
      <c r="O575" s="3">
        <f t="shared" si="11"/>
        <v>43400</v>
      </c>
      <c r="P575" s="1" t="s">
        <v>317</v>
      </c>
      <c r="Q575" s="1" t="s">
        <v>159</v>
      </c>
      <c r="R575" s="42">
        <f>VLOOKUP(P575,Registration!O:P,2,FALSE)</f>
        <v>16</v>
      </c>
    </row>
    <row r="576" spans="1:18" ht="23.1" customHeight="1">
      <c r="A576" s="42" t="s">
        <v>890</v>
      </c>
      <c r="B576" s="54" t="s">
        <v>26</v>
      </c>
      <c r="C576" s="54" t="s">
        <v>27</v>
      </c>
      <c r="D576" s="42" t="s">
        <v>28</v>
      </c>
      <c r="E576" s="42" t="s">
        <v>61</v>
      </c>
      <c r="F576" s="42" t="s">
        <v>29</v>
      </c>
      <c r="G576" s="42" t="s">
        <v>31</v>
      </c>
      <c r="H576" s="42" t="s">
        <v>933</v>
      </c>
      <c r="I576" s="1" t="s">
        <v>935</v>
      </c>
      <c r="J576" s="1" t="s">
        <v>1023</v>
      </c>
      <c r="K576" s="27">
        <v>43400</v>
      </c>
      <c r="L576" s="1">
        <v>27</v>
      </c>
      <c r="M576" s="1">
        <v>10</v>
      </c>
      <c r="N576" s="1">
        <v>2018</v>
      </c>
      <c r="O576" s="3">
        <f t="shared" si="11"/>
        <v>43400</v>
      </c>
      <c r="P576" s="1" t="s">
        <v>428</v>
      </c>
      <c r="Q576" s="1" t="s">
        <v>159</v>
      </c>
      <c r="R576" s="42">
        <f>VLOOKUP(P576,Registration!O:P,2,FALSE)</f>
        <v>17</v>
      </c>
    </row>
    <row r="577" spans="1:18" ht="23.1" customHeight="1">
      <c r="A577" s="42" t="s">
        <v>890</v>
      </c>
      <c r="B577" s="54" t="s">
        <v>26</v>
      </c>
      <c r="C577" s="54" t="s">
        <v>27</v>
      </c>
      <c r="D577" s="42" t="s">
        <v>28</v>
      </c>
      <c r="E577" s="42" t="s">
        <v>61</v>
      </c>
      <c r="F577" s="42" t="s">
        <v>29</v>
      </c>
      <c r="G577" s="42" t="s">
        <v>31</v>
      </c>
      <c r="H577" s="42" t="s">
        <v>933</v>
      </c>
      <c r="I577" s="1" t="s">
        <v>935</v>
      </c>
      <c r="J577" s="1" t="s">
        <v>1088</v>
      </c>
      <c r="K577" s="27">
        <v>43400</v>
      </c>
      <c r="L577" s="1">
        <v>27</v>
      </c>
      <c r="M577" s="1">
        <v>10</v>
      </c>
      <c r="N577" s="1">
        <v>2018</v>
      </c>
      <c r="O577" s="3">
        <f t="shared" si="11"/>
        <v>43400</v>
      </c>
      <c r="P577" s="1" t="s">
        <v>586</v>
      </c>
      <c r="Q577" s="1" t="s">
        <v>159</v>
      </c>
      <c r="R577" s="42">
        <f>VLOOKUP(P577,Registration!O:P,2,FALSE)</f>
        <v>17</v>
      </c>
    </row>
    <row r="578" spans="1:18" ht="23.1" customHeight="1">
      <c r="A578" s="42" t="s">
        <v>890</v>
      </c>
      <c r="B578" s="54" t="s">
        <v>26</v>
      </c>
      <c r="C578" s="54" t="s">
        <v>27</v>
      </c>
      <c r="D578" s="42" t="s">
        <v>28</v>
      </c>
      <c r="E578" s="42" t="s">
        <v>61</v>
      </c>
      <c r="F578" s="42" t="s">
        <v>29</v>
      </c>
      <c r="G578" s="42" t="s">
        <v>31</v>
      </c>
      <c r="H578" s="42" t="s">
        <v>933</v>
      </c>
      <c r="I578" s="1" t="s">
        <v>935</v>
      </c>
      <c r="J578" s="1" t="s">
        <v>753</v>
      </c>
      <c r="K578" s="27">
        <v>43400</v>
      </c>
      <c r="L578" s="1">
        <v>27</v>
      </c>
      <c r="M578" s="1">
        <v>10</v>
      </c>
      <c r="N578" s="1">
        <v>2018</v>
      </c>
      <c r="O578" s="3">
        <f t="shared" si="11"/>
        <v>43400</v>
      </c>
      <c r="P578" s="1" t="s">
        <v>754</v>
      </c>
      <c r="Q578" s="1" t="s">
        <v>159</v>
      </c>
      <c r="R578" s="42">
        <f>VLOOKUP(P578,Registration!O:P,2,FALSE)</f>
        <v>15</v>
      </c>
    </row>
    <row r="579" spans="1:18" ht="23.1" customHeight="1">
      <c r="A579" s="42" t="s">
        <v>890</v>
      </c>
      <c r="B579" s="54" t="s">
        <v>26</v>
      </c>
      <c r="C579" s="54" t="s">
        <v>27</v>
      </c>
      <c r="D579" s="42" t="s">
        <v>28</v>
      </c>
      <c r="E579" s="42" t="s">
        <v>61</v>
      </c>
      <c r="F579" s="42" t="s">
        <v>29</v>
      </c>
      <c r="G579" s="42" t="s">
        <v>31</v>
      </c>
      <c r="H579" s="42" t="s">
        <v>933</v>
      </c>
      <c r="I579" s="1" t="s">
        <v>935</v>
      </c>
      <c r="J579" s="1" t="s">
        <v>885</v>
      </c>
      <c r="K579" s="27">
        <v>43400</v>
      </c>
      <c r="L579" s="1">
        <v>27</v>
      </c>
      <c r="M579" s="1">
        <v>10</v>
      </c>
      <c r="N579" s="1">
        <v>2018</v>
      </c>
      <c r="O579" s="3">
        <f t="shared" si="11"/>
        <v>43400</v>
      </c>
      <c r="P579" s="1" t="s">
        <v>447</v>
      </c>
      <c r="Q579" s="1" t="s">
        <v>159</v>
      </c>
      <c r="R579" s="42">
        <f>VLOOKUP(P579,Registration!O:P,2,FALSE)</f>
        <v>15</v>
      </c>
    </row>
    <row r="580" spans="1:18" ht="23.1" customHeight="1">
      <c r="A580" s="42" t="s">
        <v>890</v>
      </c>
      <c r="B580" s="54" t="s">
        <v>26</v>
      </c>
      <c r="C580" s="54" t="s">
        <v>27</v>
      </c>
      <c r="D580" s="42" t="s">
        <v>28</v>
      </c>
      <c r="E580" s="42" t="s">
        <v>61</v>
      </c>
      <c r="F580" s="42" t="s">
        <v>29</v>
      </c>
      <c r="G580" s="42" t="s">
        <v>31</v>
      </c>
      <c r="H580" s="42" t="s">
        <v>933</v>
      </c>
      <c r="I580" s="1" t="s">
        <v>935</v>
      </c>
      <c r="J580" s="1" t="s">
        <v>1127</v>
      </c>
      <c r="K580" s="27">
        <v>43400</v>
      </c>
      <c r="L580" s="1">
        <v>27</v>
      </c>
      <c r="M580" s="1">
        <v>10</v>
      </c>
      <c r="N580" s="1">
        <v>2018</v>
      </c>
      <c r="O580" s="3">
        <f t="shared" si="11"/>
        <v>43400</v>
      </c>
      <c r="P580" s="1" t="s">
        <v>839</v>
      </c>
      <c r="Q580" s="1" t="s">
        <v>159</v>
      </c>
      <c r="R580" s="42">
        <f>VLOOKUP(P580,Registration!O:P,2,FALSE)</f>
        <v>15</v>
      </c>
    </row>
    <row r="581" spans="1:18" ht="23.1" customHeight="1">
      <c r="A581" s="79" t="s">
        <v>1134</v>
      </c>
      <c r="B581" s="54" t="s">
        <v>26</v>
      </c>
      <c r="C581" s="54" t="s">
        <v>27</v>
      </c>
      <c r="D581" s="42" t="s">
        <v>28</v>
      </c>
      <c r="E581" s="42" t="s">
        <v>61</v>
      </c>
      <c r="F581" s="42" t="s">
        <v>29</v>
      </c>
      <c r="G581" s="42" t="s">
        <v>31</v>
      </c>
      <c r="H581" s="42" t="s">
        <v>933</v>
      </c>
      <c r="I581" s="1" t="s">
        <v>934</v>
      </c>
      <c r="J581" s="1" t="s">
        <v>179</v>
      </c>
      <c r="K581" s="27">
        <v>43402</v>
      </c>
      <c r="L581" s="1">
        <v>29</v>
      </c>
      <c r="M581" s="1">
        <v>10</v>
      </c>
      <c r="N581" s="1">
        <v>2018</v>
      </c>
      <c r="O581" s="3">
        <f t="shared" si="11"/>
        <v>43402</v>
      </c>
      <c r="P581" s="1" t="s">
        <v>180</v>
      </c>
      <c r="Q581" s="1" t="s">
        <v>131</v>
      </c>
      <c r="R581" s="42">
        <f>VLOOKUP(P581,Registration!O:P,2,FALSE)</f>
        <v>18</v>
      </c>
    </row>
    <row r="582" spans="1:18" ht="23.1" customHeight="1">
      <c r="A582" s="79" t="s">
        <v>1134</v>
      </c>
      <c r="B582" s="54" t="s">
        <v>26</v>
      </c>
      <c r="C582" s="54" t="s">
        <v>27</v>
      </c>
      <c r="D582" s="42" t="s">
        <v>28</v>
      </c>
      <c r="E582" s="42" t="s">
        <v>61</v>
      </c>
      <c r="F582" s="42" t="s">
        <v>29</v>
      </c>
      <c r="G582" s="42" t="s">
        <v>31</v>
      </c>
      <c r="H582" s="42" t="s">
        <v>933</v>
      </c>
      <c r="I582" s="1" t="s">
        <v>934</v>
      </c>
      <c r="J582" s="1" t="s">
        <v>1131</v>
      </c>
      <c r="K582" s="27">
        <v>43403</v>
      </c>
      <c r="L582" s="1">
        <v>30</v>
      </c>
      <c r="M582" s="1">
        <v>10</v>
      </c>
      <c r="N582" s="1">
        <v>2018</v>
      </c>
      <c r="O582" s="3">
        <f t="shared" si="11"/>
        <v>43403</v>
      </c>
      <c r="P582" s="1" t="s">
        <v>904</v>
      </c>
      <c r="Q582" s="1" t="s">
        <v>131</v>
      </c>
      <c r="R582" s="42">
        <f>VLOOKUP(P582,Registration!O:P,2,FALSE)</f>
        <v>19</v>
      </c>
    </row>
    <row r="583" spans="1:18" ht="23.1" customHeight="1">
      <c r="A583" s="79" t="s">
        <v>1134</v>
      </c>
      <c r="B583" s="54" t="s">
        <v>26</v>
      </c>
      <c r="C583" s="54" t="s">
        <v>27</v>
      </c>
      <c r="D583" s="42" t="s">
        <v>28</v>
      </c>
      <c r="E583" s="42" t="s">
        <v>61</v>
      </c>
      <c r="F583" s="42" t="s">
        <v>29</v>
      </c>
      <c r="G583" s="42" t="s">
        <v>31</v>
      </c>
      <c r="H583" s="42" t="s">
        <v>933</v>
      </c>
      <c r="I583" s="1" t="s">
        <v>934</v>
      </c>
      <c r="J583" s="1" t="s">
        <v>916</v>
      </c>
      <c r="K583" s="27">
        <v>43403</v>
      </c>
      <c r="L583" s="1">
        <v>30</v>
      </c>
      <c r="M583" s="1">
        <v>10</v>
      </c>
      <c r="N583" s="1">
        <v>2018</v>
      </c>
      <c r="O583" s="3">
        <f t="shared" si="11"/>
        <v>43403</v>
      </c>
      <c r="P583" s="1" t="s">
        <v>917</v>
      </c>
      <c r="Q583" s="1" t="s">
        <v>131</v>
      </c>
      <c r="R583" s="42">
        <f>VLOOKUP(P583,Registration!O:P,2,FALSE)</f>
        <v>19</v>
      </c>
    </row>
    <row r="584" spans="1:18" ht="23.1" customHeight="1">
      <c r="A584" s="79" t="s">
        <v>1134</v>
      </c>
      <c r="B584" s="54" t="s">
        <v>26</v>
      </c>
      <c r="C584" s="54" t="s">
        <v>27</v>
      </c>
      <c r="D584" s="42" t="s">
        <v>28</v>
      </c>
      <c r="E584" s="42" t="s">
        <v>61</v>
      </c>
      <c r="F584" s="42" t="s">
        <v>29</v>
      </c>
      <c r="G584" s="42" t="s">
        <v>31</v>
      </c>
      <c r="H584" s="42" t="s">
        <v>933</v>
      </c>
      <c r="I584" s="1" t="s">
        <v>934</v>
      </c>
      <c r="J584" s="1" t="s">
        <v>1135</v>
      </c>
      <c r="K584" s="27">
        <v>43403</v>
      </c>
      <c r="L584" s="1">
        <v>30</v>
      </c>
      <c r="M584" s="1">
        <v>10</v>
      </c>
      <c r="N584" s="1">
        <v>2018</v>
      </c>
      <c r="O584" s="3">
        <f t="shared" ref="O584:O590" si="12">DATE(N584,M584,L584)</f>
        <v>43403</v>
      </c>
      <c r="P584" s="1" t="s">
        <v>906</v>
      </c>
      <c r="Q584" s="1" t="s">
        <v>131</v>
      </c>
      <c r="R584" s="42">
        <f>VLOOKUP(P584,Registration!O:P,2,FALSE)</f>
        <v>15</v>
      </c>
    </row>
    <row r="585" spans="1:18" ht="23.1" customHeight="1">
      <c r="A585" s="79" t="s">
        <v>1134</v>
      </c>
      <c r="B585" s="54" t="s">
        <v>26</v>
      </c>
      <c r="C585" s="54" t="s">
        <v>27</v>
      </c>
      <c r="D585" s="42" t="s">
        <v>28</v>
      </c>
      <c r="E585" s="42" t="s">
        <v>61</v>
      </c>
      <c r="F585" s="42" t="s">
        <v>29</v>
      </c>
      <c r="G585" s="42" t="s">
        <v>31</v>
      </c>
      <c r="H585" s="42" t="s">
        <v>933</v>
      </c>
      <c r="I585" s="1" t="s">
        <v>934</v>
      </c>
      <c r="J585" s="1" t="s">
        <v>919</v>
      </c>
      <c r="K585" s="27">
        <v>43403</v>
      </c>
      <c r="L585" s="1">
        <v>30</v>
      </c>
      <c r="M585" s="1">
        <v>10</v>
      </c>
      <c r="N585" s="1">
        <v>2018</v>
      </c>
      <c r="O585" s="3">
        <f t="shared" si="12"/>
        <v>43403</v>
      </c>
      <c r="P585" s="1" t="s">
        <v>920</v>
      </c>
      <c r="Q585" s="1" t="s">
        <v>131</v>
      </c>
      <c r="R585" s="42">
        <f>VLOOKUP(P585,Registration!O:P,2,FALSE)</f>
        <v>18</v>
      </c>
    </row>
    <row r="586" spans="1:18" ht="23.1" customHeight="1">
      <c r="A586" s="79" t="s">
        <v>1134</v>
      </c>
      <c r="B586" s="54" t="s">
        <v>26</v>
      </c>
      <c r="C586" s="54" t="s">
        <v>27</v>
      </c>
      <c r="D586" s="42" t="s">
        <v>28</v>
      </c>
      <c r="E586" s="42" t="s">
        <v>61</v>
      </c>
      <c r="F586" s="42" t="s">
        <v>29</v>
      </c>
      <c r="G586" s="42" t="s">
        <v>31</v>
      </c>
      <c r="H586" s="42" t="s">
        <v>933</v>
      </c>
      <c r="I586" s="1" t="s">
        <v>934</v>
      </c>
      <c r="J586" s="1" t="s">
        <v>921</v>
      </c>
      <c r="K586" s="27">
        <v>43403</v>
      </c>
      <c r="L586" s="1">
        <v>30</v>
      </c>
      <c r="M586" s="1">
        <v>10</v>
      </c>
      <c r="N586" s="1">
        <v>2018</v>
      </c>
      <c r="O586" s="3">
        <f t="shared" si="12"/>
        <v>43403</v>
      </c>
      <c r="P586" s="1" t="s">
        <v>922</v>
      </c>
      <c r="Q586" s="1" t="s">
        <v>131</v>
      </c>
      <c r="R586" s="42">
        <f>VLOOKUP(P586,Registration!O:P,2,FALSE)</f>
        <v>18</v>
      </c>
    </row>
    <row r="587" spans="1:18" ht="23.1" customHeight="1">
      <c r="A587" s="79" t="s">
        <v>1134</v>
      </c>
      <c r="B587" s="54" t="s">
        <v>26</v>
      </c>
      <c r="C587" s="54" t="s">
        <v>27</v>
      </c>
      <c r="D587" s="42" t="s">
        <v>28</v>
      </c>
      <c r="E587" s="42" t="s">
        <v>61</v>
      </c>
      <c r="F587" s="42" t="s">
        <v>29</v>
      </c>
      <c r="G587" s="42" t="s">
        <v>31</v>
      </c>
      <c r="H587" s="42" t="s">
        <v>933</v>
      </c>
      <c r="I587" s="1" t="s">
        <v>934</v>
      </c>
      <c r="J587" s="1" t="s">
        <v>923</v>
      </c>
      <c r="K587" s="27">
        <v>43404</v>
      </c>
      <c r="L587" s="1">
        <v>31</v>
      </c>
      <c r="M587" s="1">
        <v>10</v>
      </c>
      <c r="N587" s="1">
        <v>2018</v>
      </c>
      <c r="O587" s="3">
        <f t="shared" si="12"/>
        <v>43404</v>
      </c>
      <c r="P587" s="1" t="s">
        <v>924</v>
      </c>
      <c r="Q587" s="1" t="s">
        <v>131</v>
      </c>
      <c r="R587" s="42">
        <f>VLOOKUP(P587,Registration!O:P,2,FALSE)</f>
        <v>18</v>
      </c>
    </row>
    <row r="588" spans="1:18" ht="23.1" customHeight="1">
      <c r="A588" s="79" t="s">
        <v>1134</v>
      </c>
      <c r="B588" s="54" t="s">
        <v>26</v>
      </c>
      <c r="C588" s="54" t="s">
        <v>27</v>
      </c>
      <c r="D588" s="42" t="s">
        <v>28</v>
      </c>
      <c r="E588" s="42" t="s">
        <v>61</v>
      </c>
      <c r="F588" s="42" t="s">
        <v>29</v>
      </c>
      <c r="G588" s="42" t="s">
        <v>31</v>
      </c>
      <c r="H588" s="42" t="s">
        <v>933</v>
      </c>
      <c r="I588" s="1" t="s">
        <v>934</v>
      </c>
      <c r="J588" s="1" t="s">
        <v>1136</v>
      </c>
      <c r="K588" s="27">
        <v>43404</v>
      </c>
      <c r="L588" s="1">
        <v>31</v>
      </c>
      <c r="M588" s="1">
        <v>10</v>
      </c>
      <c r="N588" s="1">
        <v>2018</v>
      </c>
      <c r="O588" s="3">
        <f t="shared" si="12"/>
        <v>43404</v>
      </c>
      <c r="P588" s="1" t="s">
        <v>926</v>
      </c>
      <c r="Q588" s="1" t="s">
        <v>131</v>
      </c>
      <c r="R588" s="42">
        <f>VLOOKUP(P588,Registration!O:P,2,FALSE)</f>
        <v>19</v>
      </c>
    </row>
    <row r="589" spans="1:18" ht="23.1" customHeight="1">
      <c r="A589" s="79" t="s">
        <v>1134</v>
      </c>
      <c r="B589" s="54" t="s">
        <v>26</v>
      </c>
      <c r="C589" s="54" t="s">
        <v>27</v>
      </c>
      <c r="D589" s="42" t="s">
        <v>28</v>
      </c>
      <c r="E589" s="42" t="s">
        <v>61</v>
      </c>
      <c r="F589" s="42" t="s">
        <v>29</v>
      </c>
      <c r="G589" s="42" t="s">
        <v>31</v>
      </c>
      <c r="H589" s="42" t="s">
        <v>933</v>
      </c>
      <c r="I589" s="1" t="s">
        <v>934</v>
      </c>
      <c r="J589" s="1" t="s">
        <v>1137</v>
      </c>
      <c r="K589" s="27">
        <v>43404</v>
      </c>
      <c r="L589" s="1">
        <v>31</v>
      </c>
      <c r="M589" s="1">
        <v>10</v>
      </c>
      <c r="N589" s="1">
        <v>2018</v>
      </c>
      <c r="O589" s="3">
        <f t="shared" si="12"/>
        <v>43404</v>
      </c>
      <c r="P589" s="1" t="s">
        <v>928</v>
      </c>
      <c r="Q589" s="1" t="s">
        <v>131</v>
      </c>
      <c r="R589" s="42">
        <f>VLOOKUP(P589,Registration!O:P,2,FALSE)</f>
        <v>18</v>
      </c>
    </row>
    <row r="590" spans="1:18" ht="23.1" customHeight="1">
      <c r="A590" s="79" t="s">
        <v>1134</v>
      </c>
      <c r="B590" s="54" t="s">
        <v>26</v>
      </c>
      <c r="C590" s="54" t="s">
        <v>27</v>
      </c>
      <c r="D590" s="42" t="s">
        <v>28</v>
      </c>
      <c r="E590" s="42" t="s">
        <v>61</v>
      </c>
      <c r="F590" s="42" t="s">
        <v>29</v>
      </c>
      <c r="G590" s="42" t="s">
        <v>31</v>
      </c>
      <c r="H590" s="42" t="s">
        <v>933</v>
      </c>
      <c r="I590" s="1" t="s">
        <v>934</v>
      </c>
      <c r="J590" s="1" t="s">
        <v>929</v>
      </c>
      <c r="K590" s="27">
        <v>43404</v>
      </c>
      <c r="L590" s="1">
        <v>31</v>
      </c>
      <c r="M590" s="1">
        <v>10</v>
      </c>
      <c r="N590" s="1">
        <v>2018</v>
      </c>
      <c r="O590" s="3">
        <f t="shared" si="12"/>
        <v>43404</v>
      </c>
      <c r="P590" s="1" t="s">
        <v>930</v>
      </c>
      <c r="Q590" s="1" t="s">
        <v>131</v>
      </c>
      <c r="R590" s="42">
        <f>VLOOKUP(P590,Registration!O:P,2,FALSE)</f>
        <v>19</v>
      </c>
    </row>
  </sheetData>
  <autoFilter ref="A1:R590"/>
  <dataValidations count="9">
    <dataValidation type="list" allowBlank="1" showInputMessage="1" showErrorMessage="1" sqref="C2:C39 H2:H39">
      <formula1>#REF!</formula1>
    </dataValidation>
    <dataValidation type="list" allowBlank="1" showInputMessage="1" showErrorMessage="1" sqref="F295:F333 E2:E65541">
      <formula1>Ward</formula1>
    </dataValidation>
    <dataValidation type="list" allowBlank="1" showInputMessage="1" showErrorMessage="1" sqref="B2:B65542">
      <formula1>Region</formula1>
    </dataValidation>
    <dataValidation type="list" allowBlank="1" showInputMessage="1" showErrorMessage="1" sqref="D2:D65542">
      <formula1>LGA</formula1>
    </dataValidation>
    <dataValidation type="list" allowBlank="1" showInputMessage="1" showErrorMessage="1" sqref="Q2:Q65540 I2:I65541">
      <formula1>Activity</formula1>
    </dataValidation>
    <dataValidation type="whole" allowBlank="1" showInputMessage="1" showErrorMessage="1" sqref="L2:L65540">
      <formula1>1</formula1>
      <formula2>31</formula2>
    </dataValidation>
    <dataValidation type="whole" allowBlank="1" showInputMessage="1" showErrorMessage="1" sqref="M2:M65540">
      <formula1>1</formula1>
      <formula2>12</formula2>
    </dataValidation>
    <dataValidation type="whole" allowBlank="1" showInputMessage="1" showErrorMessage="1" sqref="N2:N65540">
      <formula1>2017</formula1>
      <formula2>2018</formula2>
    </dataValidation>
    <dataValidation type="whole" allowBlank="1" showInputMessage="1" showErrorMessage="1" sqref="R2:R65540">
      <formula1>10</formula1>
      <formula2>25</formula2>
    </dataValidation>
  </dataValidations>
  <pageMargins left="0.75" right="0.75" top="1" bottom="1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'Lists (DO NOT TOUCH)'!$C$2:$C$38</xm:f>
          </x14:formula1>
          <xm:sqref>C591:C65542</xm:sqref>
        </x14:dataValidation>
        <x14:dataValidation type="list" allowBlank="1" showInputMessage="1" showErrorMessage="1">
          <x14:formula1>
            <xm:f>'Lists (DO NOT TOUCH)'!$F$2:$F$5</xm:f>
          </x14:formula1>
          <xm:sqref>H549:H65541</xm:sqref>
        </x14:dataValidation>
        <x14:dataValidation type="list" allowBlank="1" showInputMessage="1" showErrorMessage="1">
          <x14:formula1>
            <xm:f>'[3]Lists (DO NOT TOUCH)'!#REF!</xm:f>
          </x14:formula1>
          <xm:sqref>H40:H548 C40:C590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83"/>
  <sheetViews>
    <sheetView topLeftCell="G1" zoomScale="80" zoomScaleNormal="80" workbookViewId="0">
      <pane ySplit="1" topLeftCell="A2" activePane="bottomLeft" state="frozen"/>
      <selection pane="bottomLeft" activeCell="P2" sqref="P2"/>
    </sheetView>
  </sheetViews>
  <sheetFormatPr defaultColWidth="14" defaultRowHeight="23.1" customHeight="1"/>
  <cols>
    <col min="1" max="1" width="13.7109375" style="61" customWidth="1"/>
    <col min="2" max="2" width="14" style="61"/>
    <col min="3" max="3" width="31.5703125" style="61" bestFit="1" customWidth="1"/>
    <col min="4" max="5" width="14" style="61"/>
    <col min="6" max="6" width="18.28515625" style="61" customWidth="1"/>
    <col min="7" max="7" width="20.7109375" style="61" bestFit="1" customWidth="1"/>
    <col min="8" max="8" width="19.28515625" style="61" customWidth="1"/>
    <col min="9" max="9" width="32.28515625" style="61" customWidth="1"/>
    <col min="10" max="12" width="14" style="61"/>
    <col min="13" max="13" width="14" style="62"/>
    <col min="14" max="14" width="28.5703125" style="61" customWidth="1"/>
    <col min="15" max="15" width="11.7109375" style="61" customWidth="1"/>
    <col min="16" max="16" width="17.7109375" style="61" customWidth="1"/>
    <col min="17" max="23" width="14" style="61"/>
    <col min="24" max="24" width="19.5703125" style="61" customWidth="1"/>
    <col min="25" max="28" width="14" style="61"/>
    <col min="29" max="29" width="19" style="61" bestFit="1" customWidth="1"/>
    <col min="30" max="16384" width="14" style="61"/>
  </cols>
  <sheetData>
    <row r="1" spans="1:34" ht="54" customHeight="1">
      <c r="A1" s="63" t="s">
        <v>6</v>
      </c>
      <c r="B1" s="63" t="s">
        <v>8</v>
      </c>
      <c r="C1" s="63" t="s">
        <v>9</v>
      </c>
      <c r="D1" s="64" t="s">
        <v>10</v>
      </c>
      <c r="E1" s="64" t="s">
        <v>11</v>
      </c>
      <c r="F1" s="64" t="s">
        <v>12</v>
      </c>
      <c r="G1" s="64" t="s">
        <v>13</v>
      </c>
      <c r="H1" s="64" t="s">
        <v>14</v>
      </c>
      <c r="I1" s="65" t="s">
        <v>1138</v>
      </c>
      <c r="J1" s="65" t="s">
        <v>16</v>
      </c>
      <c r="K1" s="65" t="s">
        <v>17</v>
      </c>
      <c r="L1" s="65" t="s">
        <v>18</v>
      </c>
      <c r="M1" s="66" t="s">
        <v>19</v>
      </c>
      <c r="N1" s="65" t="s">
        <v>114</v>
      </c>
      <c r="O1" s="65" t="s">
        <v>115</v>
      </c>
      <c r="P1" s="65" t="s">
        <v>1139</v>
      </c>
      <c r="Q1" s="65" t="s">
        <v>1140</v>
      </c>
      <c r="R1" s="65" t="s">
        <v>1141</v>
      </c>
      <c r="S1" s="65" t="s">
        <v>1142</v>
      </c>
      <c r="T1" s="65" t="s">
        <v>1143</v>
      </c>
      <c r="U1" s="65" t="s">
        <v>1144</v>
      </c>
      <c r="V1" s="65" t="s">
        <v>1145</v>
      </c>
      <c r="W1" s="65" t="s">
        <v>1146</v>
      </c>
      <c r="X1" s="65" t="s">
        <v>1147</v>
      </c>
      <c r="Y1" s="65" t="s">
        <v>1148</v>
      </c>
      <c r="Z1" s="64" t="s">
        <v>1149</v>
      </c>
      <c r="AA1" s="64" t="s">
        <v>1150</v>
      </c>
      <c r="AB1" s="64" t="s">
        <v>1151</v>
      </c>
      <c r="AC1" s="67" t="s">
        <v>1152</v>
      </c>
      <c r="AD1" s="65" t="s">
        <v>1153</v>
      </c>
      <c r="AE1" s="65" t="s">
        <v>1154</v>
      </c>
      <c r="AF1" s="65" t="s">
        <v>1155</v>
      </c>
      <c r="AG1" s="65" t="s">
        <v>1156</v>
      </c>
      <c r="AH1" s="65" t="s">
        <v>1157</v>
      </c>
    </row>
    <row r="2" spans="1:34" ht="23.1" customHeight="1">
      <c r="A2" s="61" t="s">
        <v>24</v>
      </c>
      <c r="B2" s="61" t="s">
        <v>26</v>
      </c>
      <c r="C2" s="61" t="s">
        <v>27</v>
      </c>
      <c r="D2" s="61" t="s">
        <v>28</v>
      </c>
      <c r="E2" s="61" t="s">
        <v>61</v>
      </c>
      <c r="F2" s="63" t="s">
        <v>29</v>
      </c>
      <c r="G2" s="61" t="s">
        <v>31</v>
      </c>
      <c r="H2" s="61" t="s">
        <v>933</v>
      </c>
      <c r="I2" s="63" t="s">
        <v>934</v>
      </c>
      <c r="J2" s="61">
        <v>18</v>
      </c>
      <c r="K2" s="68">
        <v>5</v>
      </c>
      <c r="L2" s="61">
        <v>2018</v>
      </c>
      <c r="M2" s="62">
        <f t="shared" ref="M2:M65" si="0">DATE(L2,K2,J2)</f>
        <v>43238</v>
      </c>
      <c r="N2" s="61" t="s">
        <v>136</v>
      </c>
      <c r="O2" s="61">
        <v>19</v>
      </c>
      <c r="P2" s="61" t="s">
        <v>1158</v>
      </c>
      <c r="Q2" s="61" t="s">
        <v>1159</v>
      </c>
      <c r="R2" s="61" t="s">
        <v>1160</v>
      </c>
      <c r="S2" s="61" t="s">
        <v>1161</v>
      </c>
      <c r="T2" s="61" t="s">
        <v>1159</v>
      </c>
      <c r="U2" s="61" t="s">
        <v>1162</v>
      </c>
      <c r="V2" s="61" t="s">
        <v>1162</v>
      </c>
      <c r="W2" s="61" t="s">
        <v>1163</v>
      </c>
      <c r="X2" s="61" t="s">
        <v>1164</v>
      </c>
      <c r="Y2" s="61" t="s">
        <v>1159</v>
      </c>
      <c r="Z2" s="69" t="str">
        <f t="shared" ref="Z2:Z7" si="1">IF(OR(R:R="",S:S=""),"Missing",IF(OR(S:S="Both EC and Condoms",S:S="Condom",S:S="EC"),"Yes",IF(AND(R:R&lt;&gt;"0: No Method",R:R&lt;&gt;"6: EC",R:R&lt;&gt;"5: Condoms"),"Yes","No")))</f>
        <v>No</v>
      </c>
      <c r="AA2" s="70" t="str">
        <f>IF(X:X="","Missing",IF(X:X="0: No Method","No",IF(OR(X:X="1: IUCD",X:X="2a: Implant - Jadelle",X:X="2b: Implant - Implanon",X:X="3a: Injection - Norigynon",X:X="3b: Injection - Noristerat",X:X="3c: Injection - Depo Provera",X:X="3d: Injection - Synapress",X:X="4a: Pills - Microgynon",X:X="4b: Pills - Combination3",X:X="4c: Pills - Escluston",X:X="5: Cycle bead",X:X="6a: Condom - Male",X:X="6b: Condom - Female",X:X="7: Emergency pill"),"Yes")))</f>
        <v>Yes</v>
      </c>
      <c r="AB2" s="69" t="str">
        <f t="shared" ref="AB2:AB7" si="2">IF(W:W="Pregnant","Pregnant",IF(AND(Z:Z="No",AA:AA="Yes"),"Adopter",IF(Z:Z="Yes","Continuing User",IF(AND(Z:Z="No",AA:AA="No"),"Non-user","Missing"))))</f>
        <v>Adopter</v>
      </c>
      <c r="AC2" s="71">
        <f>VLOOKUP(N2,Attendance!P:R,3,FALSE)</f>
        <v>19</v>
      </c>
    </row>
    <row r="3" spans="1:34" ht="23.1" customHeight="1">
      <c r="A3" s="61" t="s">
        <v>24</v>
      </c>
      <c r="B3" s="61" t="s">
        <v>26</v>
      </c>
      <c r="C3" s="61" t="s">
        <v>27</v>
      </c>
      <c r="D3" s="61" t="s">
        <v>28</v>
      </c>
      <c r="E3" s="61" t="s">
        <v>61</v>
      </c>
      <c r="F3" s="63" t="s">
        <v>29</v>
      </c>
      <c r="G3" s="61" t="s">
        <v>31</v>
      </c>
      <c r="H3" s="61" t="s">
        <v>933</v>
      </c>
      <c r="I3" s="63" t="s">
        <v>934</v>
      </c>
      <c r="J3" s="61">
        <v>18</v>
      </c>
      <c r="K3" s="68">
        <v>5</v>
      </c>
      <c r="L3" s="61">
        <v>2018</v>
      </c>
      <c r="M3" s="62">
        <f t="shared" si="0"/>
        <v>43238</v>
      </c>
      <c r="N3" s="61" t="s">
        <v>139</v>
      </c>
      <c r="O3" s="61">
        <f>VLOOKUP(N4,Attendance!P:R,3,FALSE)</f>
        <v>18</v>
      </c>
      <c r="P3" s="61" t="s">
        <v>1158</v>
      </c>
      <c r="Q3" s="61" t="s">
        <v>1159</v>
      </c>
      <c r="R3" s="61" t="s">
        <v>1160</v>
      </c>
      <c r="S3" s="61" t="s">
        <v>1161</v>
      </c>
      <c r="T3" s="61" t="s">
        <v>1159</v>
      </c>
      <c r="U3" s="61" t="s">
        <v>1162</v>
      </c>
      <c r="V3" s="61" t="s">
        <v>1162</v>
      </c>
      <c r="W3" s="61" t="s">
        <v>1163</v>
      </c>
      <c r="X3" s="61" t="s">
        <v>1165</v>
      </c>
      <c r="Y3" s="61" t="s">
        <v>1159</v>
      </c>
      <c r="Z3" s="69" t="str">
        <f t="shared" si="1"/>
        <v>No</v>
      </c>
      <c r="AA3" s="70" t="str">
        <f t="shared" ref="AA3:AA7" si="3">IF(X:X="","Missing",IF(X:X="0: No Method","No",IF(OR(X:X="1: IUCD",X:X="2a: Implant - Jadelle",X:X="2b: Implant - Implanon",X:X="3a: Injection - Norigynon ",X:X="3b: Injection - Noristerat",X:X="3c: Injection - Depo Provera",X:X="3d: Injection - Synapress",X:X="4a: Pills - Microgynon",X:X="4b: Pills - Combination3",X:X="4c: Pills - Escluston",X:X="5: Cycle bead",X:X="6a: Condom - Male",X:X="6b: Condom - Female",X:X="7: Emergency pill"),"Yes")))</f>
        <v>Yes</v>
      </c>
      <c r="AB3" s="69" t="str">
        <f t="shared" si="2"/>
        <v>Adopter</v>
      </c>
      <c r="AC3" s="71">
        <f>VLOOKUP(N3,Attendance!P:R,3,FALSE)</f>
        <v>18</v>
      </c>
    </row>
    <row r="4" spans="1:34" ht="23.1" customHeight="1">
      <c r="A4" s="61" t="s">
        <v>24</v>
      </c>
      <c r="B4" s="61" t="s">
        <v>26</v>
      </c>
      <c r="C4" s="61" t="s">
        <v>27</v>
      </c>
      <c r="D4" s="61" t="s">
        <v>28</v>
      </c>
      <c r="E4" s="61" t="s">
        <v>61</v>
      </c>
      <c r="F4" s="63" t="s">
        <v>29</v>
      </c>
      <c r="G4" s="61" t="s">
        <v>31</v>
      </c>
      <c r="H4" s="61" t="s">
        <v>933</v>
      </c>
      <c r="I4" s="63" t="s">
        <v>934</v>
      </c>
      <c r="J4" s="61">
        <v>18</v>
      </c>
      <c r="K4" s="68">
        <v>5</v>
      </c>
      <c r="L4" s="61">
        <v>2018</v>
      </c>
      <c r="M4" s="62">
        <f t="shared" si="0"/>
        <v>43238</v>
      </c>
      <c r="N4" s="61" t="s">
        <v>155</v>
      </c>
      <c r="O4" s="61">
        <v>18</v>
      </c>
      <c r="P4" s="61" t="s">
        <v>1158</v>
      </c>
      <c r="Q4" s="61" t="s">
        <v>1159</v>
      </c>
      <c r="R4" s="61" t="s">
        <v>1160</v>
      </c>
      <c r="S4" s="61" t="s">
        <v>1161</v>
      </c>
      <c r="T4" s="61" t="s">
        <v>1159</v>
      </c>
      <c r="U4" s="61" t="s">
        <v>1162</v>
      </c>
      <c r="V4" s="61" t="s">
        <v>1162</v>
      </c>
      <c r="W4" s="61" t="s">
        <v>1163</v>
      </c>
      <c r="X4" s="61" t="s">
        <v>1165</v>
      </c>
      <c r="Y4" s="61" t="s">
        <v>1159</v>
      </c>
      <c r="Z4" s="69" t="str">
        <f t="shared" si="1"/>
        <v>No</v>
      </c>
      <c r="AA4" s="70" t="str">
        <f t="shared" si="3"/>
        <v>Yes</v>
      </c>
      <c r="AB4" s="69" t="str">
        <f t="shared" si="2"/>
        <v>Adopter</v>
      </c>
      <c r="AC4" s="71">
        <f>VLOOKUP(N4,Attendance!P:R,3,FALSE)</f>
        <v>18</v>
      </c>
    </row>
    <row r="5" spans="1:34" ht="23.1" customHeight="1">
      <c r="A5" s="61" t="s">
        <v>24</v>
      </c>
      <c r="B5" s="61" t="s">
        <v>26</v>
      </c>
      <c r="C5" s="61" t="s">
        <v>27</v>
      </c>
      <c r="D5" s="61" t="s">
        <v>28</v>
      </c>
      <c r="E5" s="61" t="s">
        <v>61</v>
      </c>
      <c r="F5" s="63" t="s">
        <v>29</v>
      </c>
      <c r="G5" s="61" t="s">
        <v>31</v>
      </c>
      <c r="H5" s="61" t="s">
        <v>933</v>
      </c>
      <c r="I5" s="63" t="s">
        <v>935</v>
      </c>
      <c r="J5" s="61">
        <v>19</v>
      </c>
      <c r="K5" s="68">
        <v>5</v>
      </c>
      <c r="L5" s="61">
        <v>2018</v>
      </c>
      <c r="M5" s="62">
        <f t="shared" si="0"/>
        <v>43239</v>
      </c>
      <c r="N5" s="61" t="s">
        <v>158</v>
      </c>
      <c r="O5" s="61">
        <v>19</v>
      </c>
      <c r="P5" s="61" t="s">
        <v>1158</v>
      </c>
      <c r="Q5" s="61" t="s">
        <v>1159</v>
      </c>
      <c r="R5" s="61" t="s">
        <v>1160</v>
      </c>
      <c r="S5" s="61" t="s">
        <v>1161</v>
      </c>
      <c r="T5" s="61" t="s">
        <v>1159</v>
      </c>
      <c r="U5" s="61" t="s">
        <v>1162</v>
      </c>
      <c r="V5" s="61" t="s">
        <v>1162</v>
      </c>
      <c r="W5" s="61" t="s">
        <v>1163</v>
      </c>
      <c r="X5" s="61" t="s">
        <v>1165</v>
      </c>
      <c r="Y5" s="61" t="s">
        <v>1159</v>
      </c>
      <c r="Z5" s="69" t="str">
        <f t="shared" si="1"/>
        <v>No</v>
      </c>
      <c r="AA5" s="70" t="str">
        <f t="shared" si="3"/>
        <v>Yes</v>
      </c>
      <c r="AB5" s="69" t="str">
        <f t="shared" si="2"/>
        <v>Adopter</v>
      </c>
      <c r="AC5" s="71">
        <f>VLOOKUP(N5,Attendance!P:R,3,FALSE)</f>
        <v>19</v>
      </c>
    </row>
    <row r="6" spans="1:34" ht="23.1" customHeight="1">
      <c r="A6" s="61" t="s">
        <v>24</v>
      </c>
      <c r="B6" s="61" t="s">
        <v>26</v>
      </c>
      <c r="C6" s="61" t="s">
        <v>27</v>
      </c>
      <c r="D6" s="61" t="s">
        <v>28</v>
      </c>
      <c r="E6" s="61" t="s">
        <v>61</v>
      </c>
      <c r="F6" s="63" t="s">
        <v>29</v>
      </c>
      <c r="G6" s="61" t="s">
        <v>31</v>
      </c>
      <c r="H6" s="61" t="s">
        <v>933</v>
      </c>
      <c r="I6" s="61" t="s">
        <v>935</v>
      </c>
      <c r="J6" s="61">
        <v>19</v>
      </c>
      <c r="K6" s="68">
        <v>5</v>
      </c>
      <c r="L6" s="61">
        <v>2018</v>
      </c>
      <c r="M6" s="62">
        <f t="shared" si="0"/>
        <v>43239</v>
      </c>
      <c r="N6" s="61" t="s">
        <v>166</v>
      </c>
      <c r="O6" s="61">
        <f>VLOOKUP(N7,Attendance!P:R,3,FALSE)</f>
        <v>19</v>
      </c>
      <c r="P6" s="61" t="s">
        <v>1158</v>
      </c>
      <c r="Q6" s="61" t="s">
        <v>1159</v>
      </c>
      <c r="R6" s="61" t="s">
        <v>1160</v>
      </c>
      <c r="S6" s="61" t="s">
        <v>1161</v>
      </c>
      <c r="T6" s="61" t="s">
        <v>1159</v>
      </c>
      <c r="U6" s="61" t="s">
        <v>1162</v>
      </c>
      <c r="V6" s="61" t="s">
        <v>1162</v>
      </c>
      <c r="W6" s="61" t="s">
        <v>1163</v>
      </c>
      <c r="X6" s="61" t="s">
        <v>1165</v>
      </c>
      <c r="Y6" s="61" t="s">
        <v>1159</v>
      </c>
      <c r="Z6" s="69" t="str">
        <f t="shared" si="1"/>
        <v>No</v>
      </c>
      <c r="AA6" s="70" t="str">
        <f t="shared" si="3"/>
        <v>Yes</v>
      </c>
      <c r="AB6" s="69" t="str">
        <f t="shared" si="2"/>
        <v>Adopter</v>
      </c>
      <c r="AC6" s="71">
        <f>VLOOKUP(N6,Attendance!P:R,3,FALSE)</f>
        <v>19</v>
      </c>
    </row>
    <row r="7" spans="1:34" ht="19.5" customHeight="1">
      <c r="A7" s="61" t="s">
        <v>35</v>
      </c>
      <c r="B7" s="61" t="s">
        <v>26</v>
      </c>
      <c r="C7" s="61" t="s">
        <v>27</v>
      </c>
      <c r="D7" s="61" t="s">
        <v>28</v>
      </c>
      <c r="E7" s="61" t="s">
        <v>61</v>
      </c>
      <c r="F7" s="63" t="s">
        <v>29</v>
      </c>
      <c r="G7" s="61" t="s">
        <v>31</v>
      </c>
      <c r="H7" s="61" t="s">
        <v>933</v>
      </c>
      <c r="I7" s="61" t="s">
        <v>934</v>
      </c>
      <c r="J7" s="61">
        <v>21</v>
      </c>
      <c r="K7" s="68">
        <v>5</v>
      </c>
      <c r="L7" s="61">
        <v>2018</v>
      </c>
      <c r="M7" s="62">
        <f t="shared" si="0"/>
        <v>43241</v>
      </c>
      <c r="N7" s="61" t="s">
        <v>169</v>
      </c>
      <c r="O7" s="61">
        <v>19</v>
      </c>
      <c r="P7" s="61" t="s">
        <v>1158</v>
      </c>
      <c r="Q7" s="61" t="s">
        <v>1159</v>
      </c>
      <c r="R7" s="61" t="s">
        <v>1160</v>
      </c>
      <c r="S7" s="61" t="s">
        <v>1161</v>
      </c>
      <c r="T7" s="61" t="s">
        <v>1159</v>
      </c>
      <c r="U7" s="61" t="s">
        <v>1162</v>
      </c>
      <c r="V7" s="61" t="s">
        <v>1162</v>
      </c>
      <c r="W7" s="61" t="s">
        <v>1163</v>
      </c>
      <c r="X7" s="61" t="s">
        <v>1165</v>
      </c>
      <c r="Y7" s="61" t="s">
        <v>1162</v>
      </c>
      <c r="Z7" s="69" t="str">
        <f t="shared" si="1"/>
        <v>No</v>
      </c>
      <c r="AA7" s="70" t="str">
        <f t="shared" si="3"/>
        <v>Yes</v>
      </c>
      <c r="AB7" s="69" t="str">
        <f t="shared" si="2"/>
        <v>Adopter</v>
      </c>
      <c r="AC7" s="71">
        <f>VLOOKUP(N7,Attendance!P:R,3,FALSE)</f>
        <v>19</v>
      </c>
    </row>
    <row r="8" spans="1:34" ht="20.100000000000001" customHeight="1">
      <c r="A8" s="61" t="s">
        <v>35</v>
      </c>
      <c r="B8" s="61" t="s">
        <v>26</v>
      </c>
      <c r="C8" s="61" t="s">
        <v>27</v>
      </c>
      <c r="D8" s="61" t="s">
        <v>28</v>
      </c>
      <c r="E8" s="61" t="s">
        <v>61</v>
      </c>
      <c r="F8" s="63" t="s">
        <v>29</v>
      </c>
      <c r="G8" s="61" t="s">
        <v>31</v>
      </c>
      <c r="H8" s="61" t="s">
        <v>933</v>
      </c>
      <c r="I8" s="61" t="s">
        <v>935</v>
      </c>
      <c r="J8" s="61">
        <v>26</v>
      </c>
      <c r="K8" s="68">
        <v>5</v>
      </c>
      <c r="L8" s="61">
        <v>2018</v>
      </c>
      <c r="M8" s="62">
        <f t="shared" si="0"/>
        <v>43246</v>
      </c>
      <c r="N8" s="61" t="s">
        <v>203</v>
      </c>
      <c r="O8" s="61">
        <v>18</v>
      </c>
      <c r="P8" s="61" t="s">
        <v>1158</v>
      </c>
      <c r="Q8" s="61" t="s">
        <v>1159</v>
      </c>
      <c r="R8" s="61" t="s">
        <v>1160</v>
      </c>
      <c r="S8" s="61" t="s">
        <v>1161</v>
      </c>
      <c r="T8" s="61" t="s">
        <v>1159</v>
      </c>
      <c r="U8" s="61" t="s">
        <v>1162</v>
      </c>
      <c r="V8" s="61" t="s">
        <v>1162</v>
      </c>
      <c r="W8" s="61" t="s">
        <v>1163</v>
      </c>
      <c r="X8" s="61" t="s">
        <v>1165</v>
      </c>
      <c r="Y8" s="61" t="s">
        <v>1159</v>
      </c>
      <c r="Z8" s="69" t="str">
        <f>IF(OR(R:R="",S:S=""),"Missing",IF(OR(S:S="Both EC and Condoms",S:S="Condom",S:S="EC"),"Yes",IF(AND(R:R&lt;&gt;"0: No Method",R:R&lt;&gt;"6: EC",R:R&lt;&gt;"5: Condoms"),"Yes","No")))</f>
        <v>No</v>
      </c>
      <c r="AA8" s="70" t="str">
        <f>IF(X:X="","Missing",IF(X:X="0: No Method","No",IF(OR(X:X="1: IUCD",X:X="2a: Implant - Jadelle",X:X="2b: Implant - Implanon",X:X="3a: Injection - Norigynon ",X:X="3b: Injection - Noristerat",X:X="3c: Injection - Depo Provera",X:X="3d: Injection - Synapress",X:X="4a: Pills - Microgynon",X:X="4b: Pills - Combination3",X:X="4c: Pills - Escluston",X:X="5: Cycle bead",X:X="6a: Condom - Male",X:X="6b: Condom - Female",X:X="7: Emergency pill"),"Yes")))</f>
        <v>Yes</v>
      </c>
      <c r="AB8" s="69" t="str">
        <f>IF(W:W="Pregnant","Pregnant",IF(AND(Z:Z="No",AA:AA="Yes"),"Adopter",IF(Z:Z="Yes","Continuing User",IF(AND(Z:Z="No",AA:AA="No"),"Non-user","Missing"))))</f>
        <v>Adopter</v>
      </c>
      <c r="AC8" s="71">
        <f>VLOOKUP(N8,Attendance!P:R,3,FALSE)</f>
        <v>18</v>
      </c>
    </row>
    <row r="9" spans="1:34" ht="27" customHeight="1">
      <c r="A9" s="61" t="s">
        <v>24</v>
      </c>
      <c r="B9" s="61" t="s">
        <v>26</v>
      </c>
      <c r="C9" s="61" t="s">
        <v>27</v>
      </c>
      <c r="D9" s="61" t="s">
        <v>28</v>
      </c>
      <c r="E9" s="61" t="s">
        <v>61</v>
      </c>
      <c r="F9" s="63" t="s">
        <v>29</v>
      </c>
      <c r="G9" s="61" t="s">
        <v>31</v>
      </c>
      <c r="H9" s="61" t="s">
        <v>933</v>
      </c>
      <c r="I9" s="63" t="s">
        <v>934</v>
      </c>
      <c r="J9" s="61">
        <v>17</v>
      </c>
      <c r="K9" s="68">
        <v>5</v>
      </c>
      <c r="L9" s="61">
        <v>2018</v>
      </c>
      <c r="M9" s="62">
        <f t="shared" si="0"/>
        <v>43237</v>
      </c>
      <c r="N9" s="61" t="s">
        <v>128</v>
      </c>
      <c r="O9" s="61">
        <f>VLOOKUP(N10,Attendance!P:R,3,FALSE)</f>
        <v>17</v>
      </c>
      <c r="P9" s="61" t="s">
        <v>1158</v>
      </c>
      <c r="Q9" s="61" t="s">
        <v>1159</v>
      </c>
      <c r="R9" s="61" t="s">
        <v>1160</v>
      </c>
      <c r="S9" s="61" t="s">
        <v>1161</v>
      </c>
      <c r="T9" s="61" t="s">
        <v>1162</v>
      </c>
      <c r="U9" s="61" t="s">
        <v>1159</v>
      </c>
      <c r="V9" s="61" t="s">
        <v>1162</v>
      </c>
      <c r="W9" s="61" t="s">
        <v>1163</v>
      </c>
      <c r="X9" s="61" t="s">
        <v>1166</v>
      </c>
      <c r="Y9" s="61" t="s">
        <v>1162</v>
      </c>
      <c r="Z9" s="69" t="str">
        <f t="shared" ref="Z9:Z72" si="4">IF(OR(R:R="",S:S=""),"Missing",IF(OR(S:S="Both EC and Condoms",S:S="Condom",S:S="EC"),"Yes",IF(AND(R:R&lt;&gt;"0: No Method",R:R&lt;&gt;"6: EC",R:R&lt;&gt;"5: Condoms"),"Yes","No")))</f>
        <v>No</v>
      </c>
      <c r="AA9" s="70" t="str">
        <f t="shared" ref="AA9:AA72" si="5">IF(X:X="","Missing",IF(X:X="0: No Method","No",IF(OR(X:X="1: IUCD",X:X="2a: Implant - Jadelle",X:X="2b: Implant - Implanon",X:X="3a: Injection - Norigynon ",X:X="3b: Injection - Noristerat",X:X="3c: Injection - Depo Provera",X:X="3d: Injection - Synapress",X:X="4a: Pills - Microgynon",X:X="4b: Pills - Combination3",X:X="4c: Pills - Escluston",X:X="5: Cycle bead",X:X="6a: Condom - Male",X:X="6b: Condom - Female",X:X="7: Emergency pill"),"Yes")))</f>
        <v>Yes</v>
      </c>
      <c r="AB9" s="69" t="str">
        <f t="shared" ref="AB9:AB72" si="6">IF(W:W="Pregnant","Pregnant",IF(AND(Z:Z="No",AA:AA="Yes"),"Adopter",IF(Z:Z="Yes","Continuing User",IF(AND(Z:Z="No",AA:AA="No"),"Non-user","Missing"))))</f>
        <v>Adopter</v>
      </c>
      <c r="AC9" s="71">
        <f>VLOOKUP(N9,Attendance!P:R,3,FALSE)</f>
        <v>19</v>
      </c>
    </row>
    <row r="10" spans="1:34" ht="24" customHeight="1">
      <c r="A10" s="61" t="s">
        <v>24</v>
      </c>
      <c r="B10" s="61" t="s">
        <v>26</v>
      </c>
      <c r="C10" s="61" t="s">
        <v>27</v>
      </c>
      <c r="D10" s="61" t="s">
        <v>28</v>
      </c>
      <c r="E10" s="61" t="s">
        <v>61</v>
      </c>
      <c r="F10" s="63" t="s">
        <v>29</v>
      </c>
      <c r="G10" s="61" t="s">
        <v>31</v>
      </c>
      <c r="H10" s="61" t="s">
        <v>933</v>
      </c>
      <c r="I10" s="63" t="s">
        <v>934</v>
      </c>
      <c r="J10" s="61">
        <v>18</v>
      </c>
      <c r="K10" s="68">
        <v>5</v>
      </c>
      <c r="L10" s="61">
        <v>2018</v>
      </c>
      <c r="M10" s="62">
        <f t="shared" si="0"/>
        <v>43238</v>
      </c>
      <c r="N10" s="61" t="s">
        <v>143</v>
      </c>
      <c r="O10" s="61">
        <f>VLOOKUP(N11,Attendance!P:R,3,FALSE)</f>
        <v>19</v>
      </c>
      <c r="P10" s="61" t="s">
        <v>1158</v>
      </c>
      <c r="Q10" s="61" t="s">
        <v>1159</v>
      </c>
      <c r="R10" s="61" t="s">
        <v>1160</v>
      </c>
      <c r="S10" s="61" t="s">
        <v>1161</v>
      </c>
      <c r="T10" s="61" t="s">
        <v>1159</v>
      </c>
      <c r="U10" s="61" t="s">
        <v>1162</v>
      </c>
      <c r="V10" s="61" t="s">
        <v>1162</v>
      </c>
      <c r="W10" s="61" t="s">
        <v>1163</v>
      </c>
      <c r="X10" s="61" t="s">
        <v>1166</v>
      </c>
      <c r="Y10" s="61" t="s">
        <v>1162</v>
      </c>
      <c r="Z10" s="69" t="str">
        <f t="shared" si="4"/>
        <v>No</v>
      </c>
      <c r="AA10" s="70" t="str">
        <f t="shared" si="5"/>
        <v>Yes</v>
      </c>
      <c r="AB10" s="69" t="str">
        <f t="shared" si="6"/>
        <v>Adopter</v>
      </c>
      <c r="AC10" s="71">
        <f>VLOOKUP(N10,Attendance!P:R,3,FALSE)</f>
        <v>17</v>
      </c>
    </row>
    <row r="11" spans="1:34" ht="24.6" customHeight="1">
      <c r="A11" s="61" t="s">
        <v>24</v>
      </c>
      <c r="B11" s="61" t="s">
        <v>26</v>
      </c>
      <c r="C11" s="61" t="s">
        <v>27</v>
      </c>
      <c r="D11" s="61" t="s">
        <v>28</v>
      </c>
      <c r="E11" s="61" t="s">
        <v>61</v>
      </c>
      <c r="F11" s="63" t="s">
        <v>29</v>
      </c>
      <c r="G11" s="61" t="s">
        <v>31</v>
      </c>
      <c r="H11" s="61" t="s">
        <v>933</v>
      </c>
      <c r="I11" s="63" t="s">
        <v>934</v>
      </c>
      <c r="J11" s="61">
        <v>18</v>
      </c>
      <c r="K11" s="68">
        <v>5</v>
      </c>
      <c r="L11" s="61">
        <v>2018</v>
      </c>
      <c r="M11" s="62">
        <f t="shared" si="0"/>
        <v>43238</v>
      </c>
      <c r="N11" s="61" t="s">
        <v>147</v>
      </c>
      <c r="O11" s="61">
        <f>VLOOKUP(N12,Attendance!P:R,3,FALSE)</f>
        <v>19</v>
      </c>
      <c r="P11" s="61" t="s">
        <v>1158</v>
      </c>
      <c r="Q11" s="61" t="s">
        <v>1159</v>
      </c>
      <c r="R11" s="61" t="s">
        <v>1160</v>
      </c>
      <c r="S11" s="61" t="s">
        <v>1161</v>
      </c>
      <c r="T11" s="61" t="s">
        <v>1159</v>
      </c>
      <c r="U11" s="61" t="s">
        <v>1162</v>
      </c>
      <c r="V11" s="61" t="s">
        <v>1162</v>
      </c>
      <c r="W11" s="61" t="s">
        <v>1163</v>
      </c>
      <c r="X11" s="61" t="s">
        <v>1166</v>
      </c>
      <c r="Y11" s="61" t="s">
        <v>1162</v>
      </c>
      <c r="Z11" s="69" t="str">
        <f t="shared" si="4"/>
        <v>No</v>
      </c>
      <c r="AA11" s="70" t="str">
        <f t="shared" si="5"/>
        <v>Yes</v>
      </c>
      <c r="AB11" s="69" t="str">
        <f t="shared" si="6"/>
        <v>Adopter</v>
      </c>
      <c r="AC11" s="71">
        <f>VLOOKUP(N11,Attendance!P:R,3,FALSE)</f>
        <v>19</v>
      </c>
    </row>
    <row r="12" spans="1:34" ht="23.1" customHeight="1">
      <c r="A12" s="61" t="s">
        <v>24</v>
      </c>
      <c r="B12" s="61" t="s">
        <v>26</v>
      </c>
      <c r="C12" s="61" t="s">
        <v>27</v>
      </c>
      <c r="D12" s="61" t="s">
        <v>28</v>
      </c>
      <c r="E12" s="61" t="s">
        <v>61</v>
      </c>
      <c r="F12" s="63" t="s">
        <v>29</v>
      </c>
      <c r="G12" s="61" t="s">
        <v>31</v>
      </c>
      <c r="H12" s="61" t="s">
        <v>933</v>
      </c>
      <c r="I12" s="63" t="s">
        <v>934</v>
      </c>
      <c r="J12" s="61">
        <v>18</v>
      </c>
      <c r="K12" s="68">
        <v>5</v>
      </c>
      <c r="L12" s="61">
        <v>2018</v>
      </c>
      <c r="M12" s="62">
        <f t="shared" si="0"/>
        <v>43238</v>
      </c>
      <c r="N12" s="61" t="s">
        <v>149</v>
      </c>
      <c r="O12" s="61">
        <f>VLOOKUP(N13,Attendance!P:R,3,FALSE)</f>
        <v>19</v>
      </c>
      <c r="P12" s="61" t="s">
        <v>1158</v>
      </c>
      <c r="Q12" s="61" t="s">
        <v>1159</v>
      </c>
      <c r="R12" s="61" t="s">
        <v>1160</v>
      </c>
      <c r="S12" s="61" t="s">
        <v>1161</v>
      </c>
      <c r="T12" s="61" t="s">
        <v>1159</v>
      </c>
      <c r="U12" s="61" t="s">
        <v>1162</v>
      </c>
      <c r="V12" s="61" t="s">
        <v>1162</v>
      </c>
      <c r="W12" s="61" t="s">
        <v>1163</v>
      </c>
      <c r="X12" s="61" t="s">
        <v>1166</v>
      </c>
      <c r="Y12" s="61" t="s">
        <v>1162</v>
      </c>
      <c r="Z12" s="69" t="str">
        <f t="shared" si="4"/>
        <v>No</v>
      </c>
      <c r="AA12" s="70" t="str">
        <f t="shared" si="5"/>
        <v>Yes</v>
      </c>
      <c r="AB12" s="69" t="str">
        <f t="shared" si="6"/>
        <v>Adopter</v>
      </c>
      <c r="AC12" s="71">
        <f>VLOOKUP(N12,Attendance!P:R,3,FALSE)</f>
        <v>19</v>
      </c>
    </row>
    <row r="13" spans="1:34" ht="23.1" customHeight="1">
      <c r="A13" s="61" t="s">
        <v>24</v>
      </c>
      <c r="B13" s="61" t="s">
        <v>26</v>
      </c>
      <c r="C13" s="61" t="s">
        <v>27</v>
      </c>
      <c r="D13" s="61" t="s">
        <v>28</v>
      </c>
      <c r="E13" s="61" t="s">
        <v>61</v>
      </c>
      <c r="F13" s="63" t="s">
        <v>29</v>
      </c>
      <c r="G13" s="61" t="s">
        <v>31</v>
      </c>
      <c r="H13" s="61" t="s">
        <v>933</v>
      </c>
      <c r="I13" s="63" t="s">
        <v>934</v>
      </c>
      <c r="J13" s="61">
        <v>18</v>
      </c>
      <c r="K13" s="68">
        <v>5</v>
      </c>
      <c r="L13" s="61">
        <v>2018</v>
      </c>
      <c r="M13" s="62">
        <f t="shared" si="0"/>
        <v>43238</v>
      </c>
      <c r="N13" s="61" t="s">
        <v>151</v>
      </c>
      <c r="O13" s="61">
        <f>VLOOKUP(N14,Attendance!P:R,3,FALSE)</f>
        <v>17</v>
      </c>
      <c r="P13" s="61" t="s">
        <v>1158</v>
      </c>
      <c r="Q13" s="61" t="s">
        <v>1159</v>
      </c>
      <c r="R13" s="61" t="s">
        <v>1160</v>
      </c>
      <c r="S13" s="61" t="s">
        <v>1161</v>
      </c>
      <c r="T13" s="61" t="s">
        <v>1159</v>
      </c>
      <c r="U13" s="61" t="s">
        <v>1162</v>
      </c>
      <c r="V13" s="61" t="s">
        <v>1162</v>
      </c>
      <c r="W13" s="61" t="s">
        <v>1163</v>
      </c>
      <c r="X13" s="61" t="s">
        <v>1166</v>
      </c>
      <c r="Y13" s="61" t="s">
        <v>1162</v>
      </c>
      <c r="Z13" s="69" t="str">
        <f t="shared" si="4"/>
        <v>No</v>
      </c>
      <c r="AA13" s="70" t="str">
        <f t="shared" si="5"/>
        <v>Yes</v>
      </c>
      <c r="AB13" s="69" t="str">
        <f t="shared" si="6"/>
        <v>Adopter</v>
      </c>
      <c r="AC13" s="71">
        <f>VLOOKUP(N13,Attendance!P:R,3,FALSE)</f>
        <v>19</v>
      </c>
    </row>
    <row r="14" spans="1:34" ht="23.1" customHeight="1">
      <c r="A14" s="61" t="s">
        <v>24</v>
      </c>
      <c r="B14" s="61" t="s">
        <v>26</v>
      </c>
      <c r="C14" s="61" t="s">
        <v>27</v>
      </c>
      <c r="D14" s="61" t="s">
        <v>28</v>
      </c>
      <c r="E14" s="61" t="s">
        <v>61</v>
      </c>
      <c r="F14" s="63" t="s">
        <v>29</v>
      </c>
      <c r="G14" s="61" t="s">
        <v>31</v>
      </c>
      <c r="H14" s="61" t="s">
        <v>933</v>
      </c>
      <c r="I14" s="63" t="s">
        <v>934</v>
      </c>
      <c r="J14" s="61">
        <v>18</v>
      </c>
      <c r="K14" s="68">
        <v>5</v>
      </c>
      <c r="L14" s="61">
        <v>2018</v>
      </c>
      <c r="M14" s="62">
        <f t="shared" si="0"/>
        <v>43238</v>
      </c>
      <c r="N14" s="61" t="s">
        <v>153</v>
      </c>
      <c r="O14" s="61">
        <f>VLOOKUP(N15,Attendance!P:R,3,FALSE)</f>
        <v>18</v>
      </c>
      <c r="P14" s="61" t="s">
        <v>1158</v>
      </c>
      <c r="Q14" s="61" t="s">
        <v>1159</v>
      </c>
      <c r="R14" s="61" t="s">
        <v>1160</v>
      </c>
      <c r="S14" s="61" t="s">
        <v>1161</v>
      </c>
      <c r="T14" s="61" t="s">
        <v>1159</v>
      </c>
      <c r="U14" s="61" t="s">
        <v>1162</v>
      </c>
      <c r="V14" s="61" t="s">
        <v>1162</v>
      </c>
      <c r="W14" s="61" t="s">
        <v>1163</v>
      </c>
      <c r="X14" s="61" t="s">
        <v>1166</v>
      </c>
      <c r="Y14" s="61" t="s">
        <v>1162</v>
      </c>
      <c r="Z14" s="69" t="str">
        <f t="shared" si="4"/>
        <v>No</v>
      </c>
      <c r="AA14" s="70" t="str">
        <f t="shared" si="5"/>
        <v>Yes</v>
      </c>
      <c r="AB14" s="69" t="str">
        <f t="shared" si="6"/>
        <v>Adopter</v>
      </c>
      <c r="AC14" s="71">
        <f>VLOOKUP(N14,Attendance!P:R,3,FALSE)</f>
        <v>17</v>
      </c>
    </row>
    <row r="15" spans="1:34" ht="21.6" customHeight="1">
      <c r="A15" s="61" t="s">
        <v>24</v>
      </c>
      <c r="B15" s="61" t="s">
        <v>26</v>
      </c>
      <c r="C15" s="61" t="s">
        <v>27</v>
      </c>
      <c r="D15" s="61" t="s">
        <v>28</v>
      </c>
      <c r="E15" s="61" t="s">
        <v>61</v>
      </c>
      <c r="F15" s="63" t="s">
        <v>29</v>
      </c>
      <c r="G15" s="61" t="s">
        <v>31</v>
      </c>
      <c r="H15" s="61" t="s">
        <v>933</v>
      </c>
      <c r="I15" s="63" t="s">
        <v>935</v>
      </c>
      <c r="J15" s="61">
        <v>19</v>
      </c>
      <c r="K15" s="68">
        <v>5</v>
      </c>
      <c r="L15" s="61">
        <v>2018</v>
      </c>
      <c r="M15" s="62">
        <f t="shared" si="0"/>
        <v>43239</v>
      </c>
      <c r="N15" s="61" t="s">
        <v>162</v>
      </c>
      <c r="O15" s="61">
        <f>VLOOKUP(N16,Attendance!P:R,3,FALSE)</f>
        <v>17</v>
      </c>
      <c r="P15" s="61" t="s">
        <v>1158</v>
      </c>
      <c r="Q15" s="61" t="s">
        <v>1159</v>
      </c>
      <c r="R15" s="61" t="s">
        <v>1160</v>
      </c>
      <c r="S15" s="61" t="s">
        <v>1161</v>
      </c>
      <c r="T15" s="61" t="s">
        <v>1159</v>
      </c>
      <c r="U15" s="61" t="s">
        <v>1162</v>
      </c>
      <c r="V15" s="61" t="s">
        <v>1162</v>
      </c>
      <c r="W15" s="61" t="s">
        <v>1163</v>
      </c>
      <c r="X15" s="61" t="s">
        <v>1166</v>
      </c>
      <c r="Y15" s="61" t="s">
        <v>1162</v>
      </c>
      <c r="Z15" s="69" t="str">
        <f t="shared" si="4"/>
        <v>No</v>
      </c>
      <c r="AA15" s="70" t="str">
        <f t="shared" si="5"/>
        <v>Yes</v>
      </c>
      <c r="AB15" s="69" t="str">
        <f t="shared" si="6"/>
        <v>Adopter</v>
      </c>
      <c r="AC15" s="71">
        <f>VLOOKUP(N15,Attendance!P:R,3,FALSE)</f>
        <v>18</v>
      </c>
    </row>
    <row r="16" spans="1:34" ht="23.1" customHeight="1">
      <c r="A16" s="61" t="s">
        <v>24</v>
      </c>
      <c r="B16" s="61" t="s">
        <v>26</v>
      </c>
      <c r="C16" s="61" t="s">
        <v>27</v>
      </c>
      <c r="D16" s="61" t="s">
        <v>28</v>
      </c>
      <c r="E16" s="61" t="s">
        <v>61</v>
      </c>
      <c r="F16" s="63" t="s">
        <v>29</v>
      </c>
      <c r="G16" s="61" t="s">
        <v>31</v>
      </c>
      <c r="H16" s="61" t="s">
        <v>933</v>
      </c>
      <c r="I16" s="61" t="s">
        <v>935</v>
      </c>
      <c r="J16" s="61">
        <v>19</v>
      </c>
      <c r="K16" s="68">
        <v>5</v>
      </c>
      <c r="L16" s="61">
        <v>2018</v>
      </c>
      <c r="M16" s="62">
        <f t="shared" si="0"/>
        <v>43239</v>
      </c>
      <c r="N16" s="61" t="s">
        <v>164</v>
      </c>
      <c r="O16" s="61">
        <f>VLOOKUP(N17,Attendance!P:R,3,FALSE)</f>
        <v>17</v>
      </c>
      <c r="P16" s="61" t="s">
        <v>1158</v>
      </c>
      <c r="Q16" s="61" t="s">
        <v>1159</v>
      </c>
      <c r="R16" s="61" t="s">
        <v>1160</v>
      </c>
      <c r="S16" s="61" t="s">
        <v>1161</v>
      </c>
      <c r="T16" s="61" t="s">
        <v>1162</v>
      </c>
      <c r="U16" s="61" t="s">
        <v>1162</v>
      </c>
      <c r="V16" s="61" t="s">
        <v>1162</v>
      </c>
      <c r="W16" s="61" t="s">
        <v>1163</v>
      </c>
      <c r="X16" s="61" t="s">
        <v>1166</v>
      </c>
      <c r="Y16" s="61" t="s">
        <v>1162</v>
      </c>
      <c r="Z16" s="69" t="str">
        <f t="shared" si="4"/>
        <v>No</v>
      </c>
      <c r="AA16" s="70" t="str">
        <f t="shared" si="5"/>
        <v>Yes</v>
      </c>
      <c r="AB16" s="69" t="str">
        <f t="shared" si="6"/>
        <v>Adopter</v>
      </c>
      <c r="AC16" s="71">
        <f>VLOOKUP(N16,Attendance!P:R,3,FALSE)</f>
        <v>17</v>
      </c>
    </row>
    <row r="17" spans="1:29" ht="22.5" customHeight="1">
      <c r="A17" s="61" t="s">
        <v>35</v>
      </c>
      <c r="B17" s="61" t="s">
        <v>26</v>
      </c>
      <c r="C17" s="61" t="s">
        <v>27</v>
      </c>
      <c r="D17" s="61" t="s">
        <v>28</v>
      </c>
      <c r="E17" s="61" t="s">
        <v>61</v>
      </c>
      <c r="F17" s="63" t="s">
        <v>29</v>
      </c>
      <c r="G17" s="61" t="s">
        <v>31</v>
      </c>
      <c r="H17" s="61" t="s">
        <v>933</v>
      </c>
      <c r="I17" s="61" t="s">
        <v>934</v>
      </c>
      <c r="J17" s="61">
        <v>23</v>
      </c>
      <c r="K17" s="68">
        <v>5</v>
      </c>
      <c r="L17" s="61">
        <v>2018</v>
      </c>
      <c r="M17" s="62">
        <f t="shared" si="0"/>
        <v>43243</v>
      </c>
      <c r="N17" s="61" t="s">
        <v>173</v>
      </c>
      <c r="O17" s="61">
        <f>VLOOKUP(N18,Attendance!P:R,3,FALSE)</f>
        <v>19</v>
      </c>
      <c r="P17" s="61" t="s">
        <v>1158</v>
      </c>
      <c r="Q17" s="61" t="s">
        <v>1159</v>
      </c>
      <c r="R17" s="61" t="s">
        <v>1160</v>
      </c>
      <c r="S17" s="61" t="s">
        <v>1161</v>
      </c>
      <c r="T17" s="61" t="s">
        <v>1162</v>
      </c>
      <c r="U17" s="61" t="s">
        <v>1162</v>
      </c>
      <c r="V17" s="61" t="s">
        <v>1162</v>
      </c>
      <c r="W17" s="61" t="s">
        <v>1163</v>
      </c>
      <c r="X17" s="61" t="s">
        <v>1166</v>
      </c>
      <c r="Y17" s="61" t="s">
        <v>1162</v>
      </c>
      <c r="Z17" s="69" t="str">
        <f t="shared" si="4"/>
        <v>No</v>
      </c>
      <c r="AA17" s="70" t="str">
        <f t="shared" si="5"/>
        <v>Yes</v>
      </c>
      <c r="AB17" s="69" t="str">
        <f t="shared" si="6"/>
        <v>Adopter</v>
      </c>
      <c r="AC17" s="71">
        <f>VLOOKUP(N17,Attendance!P:R,3,FALSE)</f>
        <v>17</v>
      </c>
    </row>
    <row r="18" spans="1:29" ht="23.1" customHeight="1">
      <c r="A18" s="61" t="s">
        <v>35</v>
      </c>
      <c r="B18" s="61" t="s">
        <v>26</v>
      </c>
      <c r="C18" s="61" t="s">
        <v>27</v>
      </c>
      <c r="D18" s="61" t="s">
        <v>28</v>
      </c>
      <c r="E18" s="61" t="s">
        <v>61</v>
      </c>
      <c r="F18" s="63" t="s">
        <v>29</v>
      </c>
      <c r="G18" s="61" t="s">
        <v>31</v>
      </c>
      <c r="H18" s="61" t="s">
        <v>933</v>
      </c>
      <c r="I18" s="61" t="s">
        <v>934</v>
      </c>
      <c r="J18" s="61">
        <v>23</v>
      </c>
      <c r="K18" s="68">
        <v>5</v>
      </c>
      <c r="L18" s="61">
        <v>2018</v>
      </c>
      <c r="M18" s="62">
        <f t="shared" si="0"/>
        <v>43243</v>
      </c>
      <c r="N18" s="61" t="s">
        <v>175</v>
      </c>
      <c r="O18" s="61">
        <f>VLOOKUP(N19,Attendance!P:R,3,FALSE)</f>
        <v>18</v>
      </c>
      <c r="P18" s="61" t="s">
        <v>1158</v>
      </c>
      <c r="Q18" s="61" t="s">
        <v>1159</v>
      </c>
      <c r="R18" s="61" t="s">
        <v>1160</v>
      </c>
      <c r="S18" s="61" t="s">
        <v>1161</v>
      </c>
      <c r="T18" s="61" t="s">
        <v>1162</v>
      </c>
      <c r="U18" s="61" t="s">
        <v>1162</v>
      </c>
      <c r="V18" s="61" t="s">
        <v>1162</v>
      </c>
      <c r="W18" s="61" t="s">
        <v>1163</v>
      </c>
      <c r="X18" s="61" t="s">
        <v>1166</v>
      </c>
      <c r="Y18" s="61" t="s">
        <v>1162</v>
      </c>
      <c r="Z18" s="69" t="str">
        <f t="shared" si="4"/>
        <v>No</v>
      </c>
      <c r="AA18" s="70" t="str">
        <f t="shared" si="5"/>
        <v>Yes</v>
      </c>
      <c r="AB18" s="69" t="str">
        <f t="shared" si="6"/>
        <v>Adopter</v>
      </c>
      <c r="AC18" s="71">
        <f>VLOOKUP(N18,Attendance!P:R,3,FALSE)</f>
        <v>19</v>
      </c>
    </row>
    <row r="19" spans="1:29" ht="23.1" customHeight="1">
      <c r="A19" s="61" t="s">
        <v>35</v>
      </c>
      <c r="B19" s="61" t="s">
        <v>26</v>
      </c>
      <c r="C19" s="61" t="s">
        <v>27</v>
      </c>
      <c r="D19" s="61" t="s">
        <v>28</v>
      </c>
      <c r="E19" s="61" t="s">
        <v>61</v>
      </c>
      <c r="F19" s="63" t="s">
        <v>29</v>
      </c>
      <c r="G19" s="61" t="s">
        <v>31</v>
      </c>
      <c r="H19" s="61" t="s">
        <v>933</v>
      </c>
      <c r="I19" s="61" t="s">
        <v>934</v>
      </c>
      <c r="J19" s="61">
        <v>23</v>
      </c>
      <c r="K19" s="68">
        <v>5</v>
      </c>
      <c r="L19" s="61">
        <v>2018</v>
      </c>
      <c r="M19" s="62">
        <f t="shared" si="0"/>
        <v>43243</v>
      </c>
      <c r="N19" s="61" t="s">
        <v>180</v>
      </c>
      <c r="O19" s="61">
        <f>VLOOKUP(N20,Attendance!P:R,3,FALSE)</f>
        <v>18</v>
      </c>
      <c r="P19" s="61" t="s">
        <v>1158</v>
      </c>
      <c r="Q19" s="61" t="s">
        <v>1159</v>
      </c>
      <c r="R19" s="61" t="s">
        <v>1160</v>
      </c>
      <c r="S19" s="61" t="s">
        <v>1161</v>
      </c>
      <c r="T19" s="61" t="s">
        <v>1159</v>
      </c>
      <c r="U19" s="61" t="s">
        <v>1162</v>
      </c>
      <c r="V19" s="61" t="s">
        <v>1162</v>
      </c>
      <c r="W19" s="61" t="s">
        <v>1163</v>
      </c>
      <c r="X19" s="61" t="s">
        <v>1166</v>
      </c>
      <c r="Y19" s="61" t="s">
        <v>1162</v>
      </c>
      <c r="Z19" s="69" t="str">
        <f t="shared" si="4"/>
        <v>No</v>
      </c>
      <c r="AA19" s="70" t="str">
        <f t="shared" si="5"/>
        <v>Yes</v>
      </c>
      <c r="AB19" s="69" t="str">
        <f t="shared" si="6"/>
        <v>Adopter</v>
      </c>
      <c r="AC19" s="71">
        <f>VLOOKUP(N19,Attendance!P:R,3,FALSE)</f>
        <v>18</v>
      </c>
    </row>
    <row r="20" spans="1:29" ht="21" customHeight="1">
      <c r="A20" s="61" t="s">
        <v>35</v>
      </c>
      <c r="B20" s="61" t="s">
        <v>26</v>
      </c>
      <c r="C20" s="61" t="s">
        <v>27</v>
      </c>
      <c r="D20" s="61" t="s">
        <v>28</v>
      </c>
      <c r="E20" s="61" t="s">
        <v>61</v>
      </c>
      <c r="F20" s="63" t="s">
        <v>29</v>
      </c>
      <c r="G20" s="61" t="s">
        <v>31</v>
      </c>
      <c r="H20" s="61" t="s">
        <v>933</v>
      </c>
      <c r="I20" s="61" t="s">
        <v>934</v>
      </c>
      <c r="J20" s="61">
        <v>24</v>
      </c>
      <c r="K20" s="68">
        <v>5</v>
      </c>
      <c r="L20" s="61">
        <v>2018</v>
      </c>
      <c r="M20" s="62">
        <f t="shared" si="0"/>
        <v>43244</v>
      </c>
      <c r="N20" s="61" t="s">
        <v>205</v>
      </c>
      <c r="O20" s="61">
        <f>VLOOKUP(N21,Attendance!P:R,3,FALSE)</f>
        <v>19</v>
      </c>
      <c r="P20" s="61" t="s">
        <v>1158</v>
      </c>
      <c r="Q20" s="61" t="s">
        <v>1159</v>
      </c>
      <c r="R20" s="61" t="s">
        <v>1160</v>
      </c>
      <c r="S20" s="61" t="s">
        <v>1161</v>
      </c>
      <c r="T20" s="61" t="s">
        <v>1162</v>
      </c>
      <c r="U20" s="61" t="s">
        <v>1162</v>
      </c>
      <c r="V20" s="61" t="s">
        <v>1162</v>
      </c>
      <c r="W20" s="61" t="s">
        <v>1163</v>
      </c>
      <c r="X20" s="61" t="s">
        <v>1166</v>
      </c>
      <c r="Y20" s="61" t="s">
        <v>1162</v>
      </c>
      <c r="Z20" s="69" t="str">
        <f t="shared" si="4"/>
        <v>No</v>
      </c>
      <c r="AA20" s="70" t="str">
        <f t="shared" si="5"/>
        <v>Yes</v>
      </c>
      <c r="AB20" s="69" t="str">
        <f t="shared" si="6"/>
        <v>Adopter</v>
      </c>
      <c r="AC20" s="71">
        <f>VLOOKUP(N20,Attendance!P:R,3,FALSE)</f>
        <v>18</v>
      </c>
    </row>
    <row r="21" spans="1:29" ht="19.149999999999999" customHeight="1">
      <c r="A21" s="61" t="s">
        <v>35</v>
      </c>
      <c r="B21" s="61" t="s">
        <v>26</v>
      </c>
      <c r="C21" s="61" t="s">
        <v>27</v>
      </c>
      <c r="D21" s="61" t="s">
        <v>28</v>
      </c>
      <c r="E21" s="61" t="s">
        <v>61</v>
      </c>
      <c r="F21" s="63" t="s">
        <v>29</v>
      </c>
      <c r="G21" s="61" t="s">
        <v>31</v>
      </c>
      <c r="H21" s="61" t="s">
        <v>933</v>
      </c>
      <c r="I21" s="61" t="s">
        <v>934</v>
      </c>
      <c r="J21" s="61">
        <v>24</v>
      </c>
      <c r="K21" s="68">
        <v>5</v>
      </c>
      <c r="L21" s="61">
        <v>2018</v>
      </c>
      <c r="M21" s="62">
        <f t="shared" si="0"/>
        <v>43244</v>
      </c>
      <c r="N21" s="68" t="s">
        <v>169</v>
      </c>
      <c r="O21" s="61">
        <f>VLOOKUP(N22,Attendance!P:R,3,FALSE)</f>
        <v>18</v>
      </c>
      <c r="P21" s="68" t="s">
        <v>1167</v>
      </c>
      <c r="Q21" s="61" t="s">
        <v>1159</v>
      </c>
      <c r="R21" s="61" t="s">
        <v>1168</v>
      </c>
      <c r="S21" s="61" t="s">
        <v>1169</v>
      </c>
      <c r="T21" s="61" t="s">
        <v>1159</v>
      </c>
      <c r="U21" s="61" t="s">
        <v>1162</v>
      </c>
      <c r="V21" s="61" t="s">
        <v>1162</v>
      </c>
      <c r="W21" s="61" t="s">
        <v>1163</v>
      </c>
      <c r="X21" s="61" t="s">
        <v>1166</v>
      </c>
      <c r="Y21" s="61" t="s">
        <v>1162</v>
      </c>
      <c r="Z21" s="69" t="str">
        <f t="shared" si="4"/>
        <v>Yes</v>
      </c>
      <c r="AA21" s="70" t="str">
        <f t="shared" si="5"/>
        <v>Yes</v>
      </c>
      <c r="AB21" s="69" t="str">
        <f t="shared" si="6"/>
        <v>Continuing User</v>
      </c>
      <c r="AC21" s="71">
        <f>VLOOKUP(N21,Attendance!P:R,3,FALSE)</f>
        <v>19</v>
      </c>
    </row>
    <row r="22" spans="1:29" ht="23.65" customHeight="1">
      <c r="A22" s="61" t="s">
        <v>35</v>
      </c>
      <c r="B22" s="61" t="s">
        <v>26</v>
      </c>
      <c r="C22" s="61" t="s">
        <v>27</v>
      </c>
      <c r="D22" s="61" t="s">
        <v>28</v>
      </c>
      <c r="E22" s="61" t="s">
        <v>61</v>
      </c>
      <c r="F22" s="63" t="s">
        <v>29</v>
      </c>
      <c r="G22" s="61" t="s">
        <v>31</v>
      </c>
      <c r="H22" s="61" t="s">
        <v>933</v>
      </c>
      <c r="I22" s="61" t="s">
        <v>935</v>
      </c>
      <c r="J22" s="61">
        <v>26</v>
      </c>
      <c r="K22" s="68">
        <v>5</v>
      </c>
      <c r="L22" s="61">
        <v>2018</v>
      </c>
      <c r="M22" s="62">
        <f t="shared" si="0"/>
        <v>43246</v>
      </c>
      <c r="N22" s="61" t="s">
        <v>199</v>
      </c>
      <c r="O22" s="61">
        <f>VLOOKUP(N23,Attendance!P:R,3,FALSE)</f>
        <v>17</v>
      </c>
      <c r="P22" s="61" t="s">
        <v>1158</v>
      </c>
      <c r="Q22" s="61" t="s">
        <v>1159</v>
      </c>
      <c r="R22" s="61" t="s">
        <v>1160</v>
      </c>
      <c r="S22" s="61" t="s">
        <v>1161</v>
      </c>
      <c r="T22" s="61" t="s">
        <v>1159</v>
      </c>
      <c r="U22" s="61" t="s">
        <v>1162</v>
      </c>
      <c r="V22" s="61" t="s">
        <v>1162</v>
      </c>
      <c r="W22" s="61" t="s">
        <v>1163</v>
      </c>
      <c r="X22" s="61" t="s">
        <v>1166</v>
      </c>
      <c r="Y22" s="61" t="s">
        <v>1162</v>
      </c>
      <c r="Z22" s="69" t="str">
        <f t="shared" si="4"/>
        <v>No</v>
      </c>
      <c r="AA22" s="70" t="str">
        <f t="shared" si="5"/>
        <v>Yes</v>
      </c>
      <c r="AB22" s="69" t="str">
        <f t="shared" si="6"/>
        <v>Adopter</v>
      </c>
      <c r="AC22" s="71">
        <f>VLOOKUP(N22,Attendance!P:R,3,FALSE)</f>
        <v>18</v>
      </c>
    </row>
    <row r="23" spans="1:29" ht="23.1" customHeight="1">
      <c r="A23" s="61" t="s">
        <v>35</v>
      </c>
      <c r="B23" s="61" t="s">
        <v>26</v>
      </c>
      <c r="C23" s="61" t="s">
        <v>27</v>
      </c>
      <c r="D23" s="61" t="s">
        <v>28</v>
      </c>
      <c r="E23" s="61" t="s">
        <v>61</v>
      </c>
      <c r="F23" s="63" t="s">
        <v>29</v>
      </c>
      <c r="G23" s="61" t="s">
        <v>31</v>
      </c>
      <c r="H23" s="61" t="s">
        <v>933</v>
      </c>
      <c r="I23" s="61" t="s">
        <v>935</v>
      </c>
      <c r="J23" s="61">
        <v>26</v>
      </c>
      <c r="K23" s="68">
        <v>5</v>
      </c>
      <c r="L23" s="61">
        <v>2018</v>
      </c>
      <c r="M23" s="62">
        <f t="shared" si="0"/>
        <v>43246</v>
      </c>
      <c r="N23" s="61" t="s">
        <v>195</v>
      </c>
      <c r="O23" s="61">
        <f>VLOOKUP(N24,Attendance!P:R,3,FALSE)</f>
        <v>19</v>
      </c>
      <c r="P23" s="61" t="s">
        <v>1158</v>
      </c>
      <c r="Q23" s="61" t="s">
        <v>1159</v>
      </c>
      <c r="R23" s="61" t="s">
        <v>1160</v>
      </c>
      <c r="S23" s="61" t="s">
        <v>1161</v>
      </c>
      <c r="T23" s="61" t="s">
        <v>1159</v>
      </c>
      <c r="U23" s="61" t="s">
        <v>1162</v>
      </c>
      <c r="V23" s="61" t="s">
        <v>1162</v>
      </c>
      <c r="W23" s="61" t="s">
        <v>1163</v>
      </c>
      <c r="X23" s="61" t="s">
        <v>1166</v>
      </c>
      <c r="Y23" s="61" t="s">
        <v>1162</v>
      </c>
      <c r="Z23" s="69" t="str">
        <f t="shared" si="4"/>
        <v>No</v>
      </c>
      <c r="AA23" s="70" t="str">
        <f t="shared" si="5"/>
        <v>Yes</v>
      </c>
      <c r="AB23" s="69" t="str">
        <f t="shared" si="6"/>
        <v>Adopter</v>
      </c>
      <c r="AC23" s="71">
        <f>VLOOKUP(N23,Attendance!P:R,3,FALSE)</f>
        <v>17</v>
      </c>
    </row>
    <row r="24" spans="1:29" ht="23.25" customHeight="1">
      <c r="A24" s="61" t="s">
        <v>35</v>
      </c>
      <c r="B24" s="61" t="s">
        <v>26</v>
      </c>
      <c r="C24" s="61" t="s">
        <v>27</v>
      </c>
      <c r="D24" s="61" t="s">
        <v>28</v>
      </c>
      <c r="E24" s="61" t="s">
        <v>61</v>
      </c>
      <c r="F24" s="63" t="s">
        <v>29</v>
      </c>
      <c r="G24" s="61" t="s">
        <v>31</v>
      </c>
      <c r="H24" s="61" t="s">
        <v>933</v>
      </c>
      <c r="I24" s="61" t="s">
        <v>935</v>
      </c>
      <c r="J24" s="61">
        <v>26</v>
      </c>
      <c r="K24" s="68">
        <v>5</v>
      </c>
      <c r="L24" s="61">
        <v>2018</v>
      </c>
      <c r="M24" s="62">
        <f t="shared" si="0"/>
        <v>43246</v>
      </c>
      <c r="N24" s="61" t="s">
        <v>151</v>
      </c>
      <c r="O24" s="61">
        <f>VLOOKUP(N25,Attendance!P:R,3,FALSE)</f>
        <v>17</v>
      </c>
      <c r="P24" s="61" t="s">
        <v>1170</v>
      </c>
      <c r="Q24" s="61" t="s">
        <v>1159</v>
      </c>
      <c r="R24" s="61" t="s">
        <v>1171</v>
      </c>
      <c r="S24" s="61" t="s">
        <v>1161</v>
      </c>
      <c r="T24" s="61" t="s">
        <v>1159</v>
      </c>
      <c r="U24" s="61" t="s">
        <v>1162</v>
      </c>
      <c r="V24" s="61" t="s">
        <v>1162</v>
      </c>
      <c r="W24" s="61" t="s">
        <v>1163</v>
      </c>
      <c r="X24" s="61" t="s">
        <v>1166</v>
      </c>
      <c r="Y24" s="61" t="s">
        <v>1162</v>
      </c>
      <c r="Z24" s="69" t="str">
        <f t="shared" si="4"/>
        <v>No</v>
      </c>
      <c r="AA24" s="70" t="str">
        <f t="shared" si="5"/>
        <v>Yes</v>
      </c>
      <c r="AB24" s="69" t="str">
        <f t="shared" si="6"/>
        <v>Adopter</v>
      </c>
      <c r="AC24" s="71">
        <f>VLOOKUP(N24,Attendance!P:R,3,FALSE)</f>
        <v>19</v>
      </c>
    </row>
    <row r="25" spans="1:29" ht="23.1" customHeight="1">
      <c r="A25" s="61" t="s">
        <v>35</v>
      </c>
      <c r="B25" s="61" t="s">
        <v>26</v>
      </c>
      <c r="C25" s="61" t="s">
        <v>27</v>
      </c>
      <c r="D25" s="61" t="s">
        <v>28</v>
      </c>
      <c r="E25" s="61" t="s">
        <v>61</v>
      </c>
      <c r="F25" s="63" t="s">
        <v>29</v>
      </c>
      <c r="G25" s="61" t="s">
        <v>31</v>
      </c>
      <c r="H25" s="61" t="s">
        <v>933</v>
      </c>
      <c r="I25" s="61" t="s">
        <v>935</v>
      </c>
      <c r="J25" s="61">
        <v>26</v>
      </c>
      <c r="K25" s="68">
        <v>5</v>
      </c>
      <c r="L25" s="61">
        <v>2018</v>
      </c>
      <c r="M25" s="62">
        <f t="shared" si="0"/>
        <v>43246</v>
      </c>
      <c r="N25" s="61" t="s">
        <v>153</v>
      </c>
      <c r="O25" s="61">
        <f>VLOOKUP(N26,Attendance!P:R,3,FALSE)</f>
        <v>19</v>
      </c>
      <c r="P25" s="61" t="s">
        <v>1170</v>
      </c>
      <c r="Q25" s="61" t="s">
        <v>1159</v>
      </c>
      <c r="R25" s="61" t="s">
        <v>1171</v>
      </c>
      <c r="S25" s="61" t="s">
        <v>1161</v>
      </c>
      <c r="T25" s="61" t="s">
        <v>1162</v>
      </c>
      <c r="U25" s="61" t="s">
        <v>1162</v>
      </c>
      <c r="V25" s="61" t="s">
        <v>1162</v>
      </c>
      <c r="W25" s="61" t="s">
        <v>1163</v>
      </c>
      <c r="X25" s="61" t="s">
        <v>1166</v>
      </c>
      <c r="Y25" s="61" t="s">
        <v>1162</v>
      </c>
      <c r="Z25" s="69" t="str">
        <f t="shared" si="4"/>
        <v>No</v>
      </c>
      <c r="AA25" s="70" t="str">
        <f t="shared" si="5"/>
        <v>Yes</v>
      </c>
      <c r="AB25" s="69" t="str">
        <f t="shared" si="6"/>
        <v>Adopter</v>
      </c>
      <c r="AC25" s="71">
        <f>VLOOKUP(N25,Attendance!P:R,3,FALSE)</f>
        <v>17</v>
      </c>
    </row>
    <row r="26" spans="1:29" ht="23.1" customHeight="1">
      <c r="A26" s="61" t="s">
        <v>35</v>
      </c>
      <c r="B26" s="61" t="s">
        <v>26</v>
      </c>
      <c r="C26" s="61" t="s">
        <v>27</v>
      </c>
      <c r="D26" s="61" t="s">
        <v>28</v>
      </c>
      <c r="E26" s="61" t="s">
        <v>61</v>
      </c>
      <c r="F26" s="63" t="s">
        <v>29</v>
      </c>
      <c r="G26" s="61" t="s">
        <v>31</v>
      </c>
      <c r="H26" s="61" t="s">
        <v>933</v>
      </c>
      <c r="I26" s="61" t="s">
        <v>935</v>
      </c>
      <c r="J26" s="61">
        <v>26</v>
      </c>
      <c r="K26" s="68">
        <v>5</v>
      </c>
      <c r="L26" s="61">
        <v>2018</v>
      </c>
      <c r="M26" s="62">
        <f t="shared" si="0"/>
        <v>43246</v>
      </c>
      <c r="N26" s="61" t="s">
        <v>190</v>
      </c>
      <c r="O26" s="61">
        <f>VLOOKUP(N27,Attendance!P:R,3,FALSE)</f>
        <v>18</v>
      </c>
      <c r="P26" s="61" t="s">
        <v>1158</v>
      </c>
      <c r="Q26" s="61" t="s">
        <v>1159</v>
      </c>
      <c r="R26" s="61" t="s">
        <v>1160</v>
      </c>
      <c r="S26" s="61" t="s">
        <v>1161</v>
      </c>
      <c r="T26" s="61" t="s">
        <v>1162</v>
      </c>
      <c r="U26" s="61" t="s">
        <v>1162</v>
      </c>
      <c r="V26" s="61" t="s">
        <v>1162</v>
      </c>
      <c r="W26" s="61" t="s">
        <v>1163</v>
      </c>
      <c r="X26" s="61" t="s">
        <v>1166</v>
      </c>
      <c r="Y26" s="61" t="s">
        <v>1162</v>
      </c>
      <c r="Z26" s="69" t="str">
        <f t="shared" si="4"/>
        <v>No</v>
      </c>
      <c r="AA26" s="70" t="str">
        <f t="shared" si="5"/>
        <v>Yes</v>
      </c>
      <c r="AB26" s="69" t="str">
        <f t="shared" si="6"/>
        <v>Adopter</v>
      </c>
      <c r="AC26" s="71">
        <f>VLOOKUP(N26,Attendance!P:R,3,FALSE)</f>
        <v>19</v>
      </c>
    </row>
    <row r="27" spans="1:29" ht="21" customHeight="1">
      <c r="A27" s="61" t="s">
        <v>35</v>
      </c>
      <c r="B27" s="61" t="s">
        <v>26</v>
      </c>
      <c r="C27" s="61" t="s">
        <v>27</v>
      </c>
      <c r="D27" s="61" t="s">
        <v>28</v>
      </c>
      <c r="E27" s="61" t="s">
        <v>61</v>
      </c>
      <c r="F27" s="63" t="s">
        <v>29</v>
      </c>
      <c r="G27" s="61" t="s">
        <v>31</v>
      </c>
      <c r="H27" s="61" t="s">
        <v>933</v>
      </c>
      <c r="I27" s="61" t="s">
        <v>935</v>
      </c>
      <c r="J27" s="61">
        <v>26</v>
      </c>
      <c r="K27" s="68">
        <v>5</v>
      </c>
      <c r="L27" s="61">
        <v>2018</v>
      </c>
      <c r="M27" s="62">
        <f t="shared" si="0"/>
        <v>43246</v>
      </c>
      <c r="N27" s="61" t="s">
        <v>205</v>
      </c>
      <c r="O27" s="61">
        <f>VLOOKUP(N28,Attendance!P:R,3,FALSE)</f>
        <v>17</v>
      </c>
      <c r="P27" s="68" t="s">
        <v>1167</v>
      </c>
      <c r="Q27" s="61" t="s">
        <v>1159</v>
      </c>
      <c r="R27" s="61" t="s">
        <v>1171</v>
      </c>
      <c r="S27" s="61" t="s">
        <v>1169</v>
      </c>
      <c r="T27" s="61" t="s">
        <v>1159</v>
      </c>
      <c r="U27" s="61" t="s">
        <v>1162</v>
      </c>
      <c r="V27" s="61" t="s">
        <v>1162</v>
      </c>
      <c r="W27" s="61" t="s">
        <v>1163</v>
      </c>
      <c r="X27" s="61" t="s">
        <v>1160</v>
      </c>
      <c r="Y27" s="61" t="s">
        <v>1162</v>
      </c>
      <c r="Z27" s="69" t="str">
        <f t="shared" si="4"/>
        <v>Yes</v>
      </c>
      <c r="AA27" s="70" t="str">
        <f t="shared" si="5"/>
        <v>No</v>
      </c>
      <c r="AB27" s="69" t="str">
        <f t="shared" si="6"/>
        <v>Continuing User</v>
      </c>
      <c r="AC27" s="71">
        <f>VLOOKUP(N27,Attendance!P:R,3,FALSE)</f>
        <v>18</v>
      </c>
    </row>
    <row r="28" spans="1:29" ht="23.25" customHeight="1">
      <c r="A28" s="61" t="s">
        <v>35</v>
      </c>
      <c r="B28" s="61" t="s">
        <v>26</v>
      </c>
      <c r="C28" s="61" t="s">
        <v>27</v>
      </c>
      <c r="D28" s="61" t="s">
        <v>28</v>
      </c>
      <c r="E28" s="61" t="s">
        <v>61</v>
      </c>
      <c r="F28" s="63" t="s">
        <v>29</v>
      </c>
      <c r="G28" s="61" t="s">
        <v>31</v>
      </c>
      <c r="H28" s="61" t="s">
        <v>933</v>
      </c>
      <c r="I28" s="61" t="s">
        <v>935</v>
      </c>
      <c r="J28" s="61">
        <v>26</v>
      </c>
      <c r="K28" s="68">
        <v>5</v>
      </c>
      <c r="L28" s="61">
        <v>2018</v>
      </c>
      <c r="M28" s="62">
        <f t="shared" si="0"/>
        <v>43246</v>
      </c>
      <c r="N28" s="61" t="s">
        <v>187</v>
      </c>
      <c r="O28" s="61">
        <f>VLOOKUP(N29,Attendance!P:R,3,FALSE)</f>
        <v>16</v>
      </c>
      <c r="P28" s="61" t="s">
        <v>1158</v>
      </c>
      <c r="Q28" s="61" t="s">
        <v>1159</v>
      </c>
      <c r="R28" s="61" t="s">
        <v>1160</v>
      </c>
      <c r="S28" s="61" t="s">
        <v>1161</v>
      </c>
      <c r="T28" s="61" t="s">
        <v>1162</v>
      </c>
      <c r="U28" s="61" t="s">
        <v>1162</v>
      </c>
      <c r="V28" s="61" t="s">
        <v>1162</v>
      </c>
      <c r="W28" s="61" t="s">
        <v>1163</v>
      </c>
      <c r="X28" s="61" t="s">
        <v>1160</v>
      </c>
      <c r="Y28" s="61" t="s">
        <v>1162</v>
      </c>
      <c r="Z28" s="69" t="str">
        <f t="shared" si="4"/>
        <v>No</v>
      </c>
      <c r="AA28" s="70" t="str">
        <f t="shared" si="5"/>
        <v>No</v>
      </c>
      <c r="AB28" s="69" t="str">
        <f t="shared" si="6"/>
        <v>Non-user</v>
      </c>
      <c r="AC28" s="71">
        <f>VLOOKUP(N28,Attendance!P:R,3,FALSE)</f>
        <v>17</v>
      </c>
    </row>
    <row r="29" spans="1:29" ht="21.75" customHeight="1">
      <c r="A29" s="61" t="s">
        <v>35</v>
      </c>
      <c r="B29" s="61" t="s">
        <v>26</v>
      </c>
      <c r="C29" s="61" t="s">
        <v>27</v>
      </c>
      <c r="D29" s="61" t="s">
        <v>28</v>
      </c>
      <c r="E29" s="61" t="s">
        <v>61</v>
      </c>
      <c r="F29" s="63" t="s">
        <v>29</v>
      </c>
      <c r="G29" s="61" t="s">
        <v>31</v>
      </c>
      <c r="H29" s="61" t="s">
        <v>933</v>
      </c>
      <c r="I29" s="61" t="s">
        <v>935</v>
      </c>
      <c r="J29" s="61">
        <v>26</v>
      </c>
      <c r="K29" s="68">
        <v>5</v>
      </c>
      <c r="L29" s="61">
        <v>2018</v>
      </c>
      <c r="M29" s="62">
        <f t="shared" si="0"/>
        <v>43246</v>
      </c>
      <c r="N29" s="61" t="s">
        <v>189</v>
      </c>
      <c r="O29" s="61">
        <f>VLOOKUP(N30,Attendance!P:R,3,FALSE)</f>
        <v>18</v>
      </c>
      <c r="P29" s="61" t="s">
        <v>1158</v>
      </c>
      <c r="Q29" s="61" t="s">
        <v>1159</v>
      </c>
      <c r="R29" s="61" t="s">
        <v>1160</v>
      </c>
      <c r="S29" s="61" t="s">
        <v>1161</v>
      </c>
      <c r="T29" s="61" t="s">
        <v>1162</v>
      </c>
      <c r="U29" s="61" t="s">
        <v>1162</v>
      </c>
      <c r="V29" s="61" t="s">
        <v>1162</v>
      </c>
      <c r="W29" s="61" t="s">
        <v>1163</v>
      </c>
      <c r="X29" s="61" t="s">
        <v>1160</v>
      </c>
      <c r="Y29" s="61" t="s">
        <v>1162</v>
      </c>
      <c r="Z29" s="69" t="str">
        <f t="shared" si="4"/>
        <v>No</v>
      </c>
      <c r="AA29" s="70" t="str">
        <f t="shared" si="5"/>
        <v>No</v>
      </c>
      <c r="AB29" s="69" t="str">
        <f t="shared" si="6"/>
        <v>Non-user</v>
      </c>
      <c r="AC29" s="71">
        <f>VLOOKUP(N29,Attendance!P:R,3,FALSE)</f>
        <v>16</v>
      </c>
    </row>
    <row r="30" spans="1:29" ht="21.75" customHeight="1">
      <c r="A30" s="61" t="s">
        <v>35</v>
      </c>
      <c r="B30" s="61" t="s">
        <v>26</v>
      </c>
      <c r="C30" s="61" t="s">
        <v>27</v>
      </c>
      <c r="D30" s="61" t="s">
        <v>28</v>
      </c>
      <c r="E30" s="61" t="s">
        <v>61</v>
      </c>
      <c r="F30" s="63" t="s">
        <v>29</v>
      </c>
      <c r="G30" s="61" t="s">
        <v>31</v>
      </c>
      <c r="H30" s="61" t="s">
        <v>933</v>
      </c>
      <c r="I30" s="61" t="s">
        <v>935</v>
      </c>
      <c r="J30" s="61">
        <v>26</v>
      </c>
      <c r="K30" s="68">
        <v>5</v>
      </c>
      <c r="L30" s="61">
        <v>2018</v>
      </c>
      <c r="M30" s="62">
        <f t="shared" si="0"/>
        <v>43246</v>
      </c>
      <c r="N30" s="61" t="s">
        <v>199</v>
      </c>
      <c r="O30" s="61">
        <f>VLOOKUP(N31,Attendance!P:R,3,FALSE)</f>
        <v>18</v>
      </c>
      <c r="P30" s="61" t="s">
        <v>1158</v>
      </c>
      <c r="Q30" s="61" t="s">
        <v>1159</v>
      </c>
      <c r="R30" s="61" t="s">
        <v>1160</v>
      </c>
      <c r="S30" s="61" t="s">
        <v>1161</v>
      </c>
      <c r="T30" s="61" t="s">
        <v>1162</v>
      </c>
      <c r="U30" s="61" t="s">
        <v>1162</v>
      </c>
      <c r="V30" s="61" t="s">
        <v>1162</v>
      </c>
      <c r="W30" s="61" t="s">
        <v>1163</v>
      </c>
      <c r="X30" s="61" t="s">
        <v>1160</v>
      </c>
      <c r="Y30" s="61" t="s">
        <v>1162</v>
      </c>
      <c r="Z30" s="69" t="str">
        <f t="shared" si="4"/>
        <v>No</v>
      </c>
      <c r="AA30" s="70" t="str">
        <f t="shared" si="5"/>
        <v>No</v>
      </c>
      <c r="AB30" s="69" t="str">
        <f t="shared" si="6"/>
        <v>Non-user</v>
      </c>
      <c r="AC30" s="71">
        <f>VLOOKUP(N30,Attendance!P:R,3,FALSE)</f>
        <v>18</v>
      </c>
    </row>
    <row r="31" spans="1:29" ht="20.65" customHeight="1">
      <c r="A31" s="61" t="s">
        <v>35</v>
      </c>
      <c r="B31" s="61" t="s">
        <v>26</v>
      </c>
      <c r="C31" s="61" t="s">
        <v>27</v>
      </c>
      <c r="D31" s="61" t="s">
        <v>28</v>
      </c>
      <c r="E31" s="61" t="s">
        <v>61</v>
      </c>
      <c r="F31" s="63" t="s">
        <v>29</v>
      </c>
      <c r="G31" s="61" t="s">
        <v>31</v>
      </c>
      <c r="H31" s="61" t="s">
        <v>933</v>
      </c>
      <c r="I31" s="61" t="s">
        <v>935</v>
      </c>
      <c r="J31" s="61">
        <v>26</v>
      </c>
      <c r="K31" s="68">
        <v>5</v>
      </c>
      <c r="L31" s="61">
        <v>2018</v>
      </c>
      <c r="M31" s="62">
        <f t="shared" si="0"/>
        <v>43246</v>
      </c>
      <c r="N31" s="61" t="s">
        <v>182</v>
      </c>
      <c r="O31" s="61">
        <f>VLOOKUP(N32,Attendance!P:R,3,FALSE)</f>
        <v>16</v>
      </c>
      <c r="P31" s="61" t="s">
        <v>1158</v>
      </c>
      <c r="Q31" s="61" t="s">
        <v>1159</v>
      </c>
      <c r="R31" s="61" t="s">
        <v>1160</v>
      </c>
      <c r="S31" s="61" t="s">
        <v>1161</v>
      </c>
      <c r="T31" s="61" t="s">
        <v>1162</v>
      </c>
      <c r="U31" s="61" t="s">
        <v>1162</v>
      </c>
      <c r="V31" s="61" t="s">
        <v>1162</v>
      </c>
      <c r="W31" s="61" t="s">
        <v>1163</v>
      </c>
      <c r="X31" s="61" t="s">
        <v>1160</v>
      </c>
      <c r="Y31" s="61" t="s">
        <v>1162</v>
      </c>
      <c r="Z31" s="69" t="str">
        <f t="shared" si="4"/>
        <v>No</v>
      </c>
      <c r="AA31" s="70" t="str">
        <f t="shared" si="5"/>
        <v>No</v>
      </c>
      <c r="AB31" s="69" t="str">
        <f t="shared" si="6"/>
        <v>Non-user</v>
      </c>
      <c r="AC31" s="71">
        <f>VLOOKUP(N31,Attendance!P:R,3,FALSE)</f>
        <v>18</v>
      </c>
    </row>
    <row r="32" spans="1:29" ht="20.100000000000001" customHeight="1">
      <c r="A32" s="61" t="s">
        <v>35</v>
      </c>
      <c r="B32" s="61" t="s">
        <v>26</v>
      </c>
      <c r="C32" s="61" t="s">
        <v>27</v>
      </c>
      <c r="D32" s="61" t="s">
        <v>28</v>
      </c>
      <c r="E32" s="61" t="s">
        <v>61</v>
      </c>
      <c r="F32" s="63" t="s">
        <v>29</v>
      </c>
      <c r="G32" s="61" t="s">
        <v>31</v>
      </c>
      <c r="H32" s="61" t="s">
        <v>933</v>
      </c>
      <c r="I32" s="61" t="s">
        <v>935</v>
      </c>
      <c r="J32" s="61">
        <v>26</v>
      </c>
      <c r="K32" s="68">
        <v>5</v>
      </c>
      <c r="L32" s="61">
        <v>2018</v>
      </c>
      <c r="M32" s="62">
        <f t="shared" si="0"/>
        <v>43246</v>
      </c>
      <c r="N32" s="61" t="s">
        <v>185</v>
      </c>
      <c r="O32" s="61">
        <f>VLOOKUP(N33,Attendance!P:R,3,FALSE)</f>
        <v>19</v>
      </c>
      <c r="P32" s="61" t="s">
        <v>1158</v>
      </c>
      <c r="Q32" s="61" t="s">
        <v>1159</v>
      </c>
      <c r="R32" s="61" t="s">
        <v>1160</v>
      </c>
      <c r="S32" s="61" t="s">
        <v>1161</v>
      </c>
      <c r="T32" s="61" t="s">
        <v>1162</v>
      </c>
      <c r="U32" s="61" t="s">
        <v>1162</v>
      </c>
      <c r="V32" s="61" t="s">
        <v>1162</v>
      </c>
      <c r="W32" s="61" t="s">
        <v>1163</v>
      </c>
      <c r="X32" s="61" t="s">
        <v>1160</v>
      </c>
      <c r="Y32" s="61" t="s">
        <v>1162</v>
      </c>
      <c r="Z32" s="69" t="str">
        <f t="shared" si="4"/>
        <v>No</v>
      </c>
      <c r="AA32" s="70" t="str">
        <f t="shared" si="5"/>
        <v>No</v>
      </c>
      <c r="AB32" s="69" t="str">
        <f t="shared" si="6"/>
        <v>Non-user</v>
      </c>
      <c r="AC32" s="71">
        <f>VLOOKUP(N32,Attendance!P:R,3,FALSE)</f>
        <v>16</v>
      </c>
    </row>
    <row r="33" spans="1:29" ht="23.1" customHeight="1">
      <c r="A33" s="61" t="s">
        <v>35</v>
      </c>
      <c r="B33" s="61" t="s">
        <v>26</v>
      </c>
      <c r="C33" s="61" t="s">
        <v>27</v>
      </c>
      <c r="D33" s="61" t="s">
        <v>28</v>
      </c>
      <c r="E33" s="61" t="s">
        <v>61</v>
      </c>
      <c r="F33" s="63" t="s">
        <v>29</v>
      </c>
      <c r="G33" s="61" t="s">
        <v>31</v>
      </c>
      <c r="H33" s="61" t="s">
        <v>933</v>
      </c>
      <c r="I33" s="61" t="s">
        <v>935</v>
      </c>
      <c r="J33" s="61">
        <v>26</v>
      </c>
      <c r="K33" s="68">
        <v>5</v>
      </c>
      <c r="L33" s="61">
        <v>2018</v>
      </c>
      <c r="M33" s="62">
        <f t="shared" si="0"/>
        <v>43246</v>
      </c>
      <c r="N33" s="61" t="s">
        <v>141</v>
      </c>
      <c r="O33" s="61">
        <f>VLOOKUP(N34,Attendance!P:R,3,FALSE)</f>
        <v>17</v>
      </c>
      <c r="P33" s="61" t="s">
        <v>1158</v>
      </c>
      <c r="Q33" s="61" t="s">
        <v>1159</v>
      </c>
      <c r="R33" s="61" t="s">
        <v>1160</v>
      </c>
      <c r="S33" s="61" t="s">
        <v>1161</v>
      </c>
      <c r="T33" s="61" t="s">
        <v>1162</v>
      </c>
      <c r="U33" s="61" t="s">
        <v>1162</v>
      </c>
      <c r="V33" s="61" t="s">
        <v>1162</v>
      </c>
      <c r="W33" s="61" t="s">
        <v>1163</v>
      </c>
      <c r="X33" s="61" t="s">
        <v>1166</v>
      </c>
      <c r="Y33" s="61" t="s">
        <v>1162</v>
      </c>
      <c r="Z33" s="69" t="str">
        <f t="shared" si="4"/>
        <v>No</v>
      </c>
      <c r="AA33" s="70" t="str">
        <f t="shared" si="5"/>
        <v>Yes</v>
      </c>
      <c r="AB33" s="69" t="str">
        <f t="shared" si="6"/>
        <v>Adopter</v>
      </c>
      <c r="AC33" s="71">
        <f>VLOOKUP(N33,Attendance!P:R,3,FALSE)</f>
        <v>19</v>
      </c>
    </row>
    <row r="34" spans="1:29" ht="21.75" customHeight="1">
      <c r="A34" s="61" t="s">
        <v>24</v>
      </c>
      <c r="B34" s="61" t="s">
        <v>26</v>
      </c>
      <c r="C34" s="61" t="s">
        <v>27</v>
      </c>
      <c r="D34" s="61" t="s">
        <v>28</v>
      </c>
      <c r="E34" s="61" t="s">
        <v>61</v>
      </c>
      <c r="F34" s="63" t="s">
        <v>29</v>
      </c>
      <c r="G34" s="61" t="s">
        <v>31</v>
      </c>
      <c r="H34" s="61" t="s">
        <v>933</v>
      </c>
      <c r="I34" s="63" t="s">
        <v>934</v>
      </c>
      <c r="J34" s="61">
        <v>18</v>
      </c>
      <c r="K34" s="68">
        <v>5</v>
      </c>
      <c r="L34" s="61">
        <v>2018</v>
      </c>
      <c r="M34" s="62">
        <f t="shared" si="0"/>
        <v>43238</v>
      </c>
      <c r="N34" s="61" t="s">
        <v>145</v>
      </c>
      <c r="O34" s="61">
        <f>VLOOKUP(N35,Attendance!P:R,3,FALSE)</f>
        <v>19</v>
      </c>
      <c r="P34" s="61" t="s">
        <v>1158</v>
      </c>
      <c r="Q34" s="61" t="s">
        <v>1159</v>
      </c>
      <c r="R34" s="61" t="s">
        <v>1160</v>
      </c>
      <c r="S34" s="61" t="s">
        <v>1161</v>
      </c>
      <c r="T34" s="61" t="s">
        <v>1159</v>
      </c>
      <c r="U34" s="61" t="s">
        <v>1162</v>
      </c>
      <c r="V34" s="61" t="s">
        <v>1162</v>
      </c>
      <c r="W34" s="61" t="s">
        <v>1163</v>
      </c>
      <c r="X34" s="61" t="s">
        <v>1172</v>
      </c>
      <c r="Y34" s="61" t="s">
        <v>1159</v>
      </c>
      <c r="Z34" s="69" t="str">
        <f t="shared" si="4"/>
        <v>No</v>
      </c>
      <c r="AA34" s="70" t="str">
        <f t="shared" si="5"/>
        <v>Yes</v>
      </c>
      <c r="AB34" s="69" t="str">
        <f t="shared" si="6"/>
        <v>Adopter</v>
      </c>
      <c r="AC34" s="71">
        <f>VLOOKUP(N34,Attendance!P:R,3,FALSE)</f>
        <v>17</v>
      </c>
    </row>
    <row r="35" spans="1:29" ht="21" customHeight="1">
      <c r="A35" s="61" t="s">
        <v>35</v>
      </c>
      <c r="B35" s="61" t="s">
        <v>26</v>
      </c>
      <c r="C35" s="61" t="s">
        <v>27</v>
      </c>
      <c r="D35" s="61" t="s">
        <v>28</v>
      </c>
      <c r="E35" s="61" t="s">
        <v>61</v>
      </c>
      <c r="F35" s="63" t="s">
        <v>29</v>
      </c>
      <c r="G35" s="61" t="s">
        <v>31</v>
      </c>
      <c r="H35" s="61" t="s">
        <v>933</v>
      </c>
      <c r="I35" s="61" t="s">
        <v>935</v>
      </c>
      <c r="J35" s="61">
        <v>26</v>
      </c>
      <c r="K35" s="68">
        <v>5</v>
      </c>
      <c r="L35" s="61">
        <v>2018</v>
      </c>
      <c r="M35" s="62">
        <f t="shared" si="0"/>
        <v>43246</v>
      </c>
      <c r="N35" s="61" t="s">
        <v>147</v>
      </c>
      <c r="O35" s="61">
        <f>VLOOKUP(N36,Attendance!P:R,3,FALSE)</f>
        <v>18</v>
      </c>
      <c r="P35" s="61" t="s">
        <v>1170</v>
      </c>
      <c r="Q35" s="61" t="s">
        <v>1159</v>
      </c>
      <c r="R35" s="61" t="s">
        <v>1171</v>
      </c>
      <c r="S35" s="61" t="s">
        <v>1161</v>
      </c>
      <c r="T35" s="61" t="s">
        <v>1162</v>
      </c>
      <c r="U35" s="61" t="s">
        <v>1162</v>
      </c>
      <c r="V35" s="61" t="s">
        <v>1162</v>
      </c>
      <c r="W35" s="61" t="s">
        <v>1163</v>
      </c>
      <c r="X35" s="61" t="s">
        <v>1166</v>
      </c>
      <c r="Y35" s="61" t="s">
        <v>1162</v>
      </c>
      <c r="Z35" s="69" t="str">
        <f t="shared" si="4"/>
        <v>No</v>
      </c>
      <c r="AA35" s="70" t="str">
        <f t="shared" si="5"/>
        <v>Yes</v>
      </c>
      <c r="AB35" s="69" t="str">
        <f t="shared" si="6"/>
        <v>Adopter</v>
      </c>
      <c r="AC35" s="71">
        <f>VLOOKUP(N35,Attendance!P:R,3,FALSE)</f>
        <v>19</v>
      </c>
    </row>
    <row r="36" spans="1:29" ht="22.15" customHeight="1">
      <c r="A36" s="61" t="s">
        <v>35</v>
      </c>
      <c r="B36" s="61" t="s">
        <v>26</v>
      </c>
      <c r="C36" s="61" t="s">
        <v>27</v>
      </c>
      <c r="D36" s="61" t="s">
        <v>28</v>
      </c>
      <c r="E36" s="61" t="s">
        <v>61</v>
      </c>
      <c r="F36" s="63" t="s">
        <v>29</v>
      </c>
      <c r="G36" s="61" t="s">
        <v>31</v>
      </c>
      <c r="H36" s="61" t="s">
        <v>933</v>
      </c>
      <c r="I36" s="61" t="s">
        <v>935</v>
      </c>
      <c r="J36" s="61">
        <v>26</v>
      </c>
      <c r="K36" s="68">
        <v>5</v>
      </c>
      <c r="L36" s="61">
        <v>2018</v>
      </c>
      <c r="M36" s="62">
        <f t="shared" si="0"/>
        <v>43246</v>
      </c>
      <c r="N36" s="61" t="s">
        <v>197</v>
      </c>
      <c r="O36" s="61">
        <f>VLOOKUP(N37,Attendance!P:R,3,FALSE)</f>
        <v>17</v>
      </c>
      <c r="P36" s="61" t="s">
        <v>1158</v>
      </c>
      <c r="Q36" s="61" t="s">
        <v>1159</v>
      </c>
      <c r="R36" s="61" t="s">
        <v>1160</v>
      </c>
      <c r="S36" s="61" t="s">
        <v>1161</v>
      </c>
      <c r="T36" s="61" t="s">
        <v>1162</v>
      </c>
      <c r="U36" s="61" t="s">
        <v>1162</v>
      </c>
      <c r="V36" s="61" t="s">
        <v>1162</v>
      </c>
      <c r="W36" s="61" t="s">
        <v>1163</v>
      </c>
      <c r="X36" s="61" t="s">
        <v>1160</v>
      </c>
      <c r="Y36" s="61" t="s">
        <v>1162</v>
      </c>
      <c r="Z36" s="69" t="str">
        <f t="shared" si="4"/>
        <v>No</v>
      </c>
      <c r="AA36" s="70" t="str">
        <f t="shared" si="5"/>
        <v>No</v>
      </c>
      <c r="AB36" s="69" t="str">
        <f t="shared" si="6"/>
        <v>Non-user</v>
      </c>
      <c r="AC36" s="71">
        <f>VLOOKUP(N36,Attendance!P:R,3,FALSE)</f>
        <v>18</v>
      </c>
    </row>
    <row r="37" spans="1:29" ht="22.5" customHeight="1">
      <c r="A37" s="61" t="s">
        <v>35</v>
      </c>
      <c r="B37" s="61" t="s">
        <v>26</v>
      </c>
      <c r="C37" s="61" t="s">
        <v>27</v>
      </c>
      <c r="D37" s="61" t="s">
        <v>28</v>
      </c>
      <c r="E37" s="61" t="s">
        <v>61</v>
      </c>
      <c r="F37" s="63" t="s">
        <v>29</v>
      </c>
      <c r="G37" s="61" t="s">
        <v>31</v>
      </c>
      <c r="H37" s="61" t="s">
        <v>933</v>
      </c>
      <c r="I37" s="61" t="s">
        <v>935</v>
      </c>
      <c r="J37" s="61">
        <v>26</v>
      </c>
      <c r="K37" s="68">
        <v>5</v>
      </c>
      <c r="L37" s="61">
        <v>2018</v>
      </c>
      <c r="M37" s="62">
        <f t="shared" si="0"/>
        <v>43246</v>
      </c>
      <c r="N37" s="61" t="s">
        <v>201</v>
      </c>
      <c r="O37" s="61">
        <f>VLOOKUP(N38,Attendance!P:R,3,FALSE)</f>
        <v>17</v>
      </c>
      <c r="P37" s="61" t="s">
        <v>1158</v>
      </c>
      <c r="Q37" s="61" t="s">
        <v>1159</v>
      </c>
      <c r="R37" s="61" t="s">
        <v>1160</v>
      </c>
      <c r="S37" s="61" t="s">
        <v>1161</v>
      </c>
      <c r="T37" s="61" t="s">
        <v>1162</v>
      </c>
      <c r="U37" s="61" t="s">
        <v>1162</v>
      </c>
      <c r="V37" s="61" t="s">
        <v>1162</v>
      </c>
      <c r="W37" s="61" t="s">
        <v>1163</v>
      </c>
      <c r="X37" s="61" t="s">
        <v>1160</v>
      </c>
      <c r="Y37" s="61" t="s">
        <v>1162</v>
      </c>
      <c r="Z37" s="69" t="str">
        <f t="shared" si="4"/>
        <v>No</v>
      </c>
      <c r="AA37" s="70" t="str">
        <f t="shared" si="5"/>
        <v>No</v>
      </c>
      <c r="AB37" s="69" t="str">
        <f t="shared" si="6"/>
        <v>Non-user</v>
      </c>
      <c r="AC37" s="71">
        <f>VLOOKUP(N37,Attendance!P:R,3,FALSE)</f>
        <v>17</v>
      </c>
    </row>
    <row r="38" spans="1:29" ht="22.15" customHeight="1">
      <c r="A38" s="61" t="s">
        <v>35</v>
      </c>
      <c r="B38" s="61" t="s">
        <v>26</v>
      </c>
      <c r="C38" s="61" t="s">
        <v>27</v>
      </c>
      <c r="D38" s="61" t="s">
        <v>28</v>
      </c>
      <c r="E38" s="61" t="s">
        <v>61</v>
      </c>
      <c r="F38" s="63" t="s">
        <v>29</v>
      </c>
      <c r="G38" s="61" t="s">
        <v>31</v>
      </c>
      <c r="H38" s="61" t="s">
        <v>933</v>
      </c>
      <c r="I38" s="61" t="s">
        <v>935</v>
      </c>
      <c r="J38" s="61">
        <v>26</v>
      </c>
      <c r="K38" s="68">
        <v>5</v>
      </c>
      <c r="L38" s="61">
        <v>2018</v>
      </c>
      <c r="M38" s="62">
        <f t="shared" si="0"/>
        <v>43246</v>
      </c>
      <c r="N38" s="61" t="s">
        <v>195</v>
      </c>
      <c r="O38" s="61">
        <f>VLOOKUP(N39,Attendance!P:R,3,FALSE)</f>
        <v>18</v>
      </c>
      <c r="P38" s="68" t="s">
        <v>1167</v>
      </c>
      <c r="Q38" s="61" t="s">
        <v>1159</v>
      </c>
      <c r="R38" s="61" t="s">
        <v>1171</v>
      </c>
      <c r="S38" s="61" t="s">
        <v>1161</v>
      </c>
      <c r="T38" s="61" t="s">
        <v>1162</v>
      </c>
      <c r="U38" s="61" t="s">
        <v>1162</v>
      </c>
      <c r="V38" s="61" t="s">
        <v>1162</v>
      </c>
      <c r="W38" s="61" t="s">
        <v>1163</v>
      </c>
      <c r="X38" s="61" t="s">
        <v>1160</v>
      </c>
      <c r="Y38" s="61" t="s">
        <v>1162</v>
      </c>
      <c r="Z38" s="69" t="str">
        <f t="shared" si="4"/>
        <v>No</v>
      </c>
      <c r="AA38" s="70" t="str">
        <f t="shared" si="5"/>
        <v>No</v>
      </c>
      <c r="AB38" s="69" t="str">
        <f t="shared" si="6"/>
        <v>Non-user</v>
      </c>
      <c r="AC38" s="71">
        <f>VLOOKUP(N38,Attendance!P:R,3,FALSE)</f>
        <v>17</v>
      </c>
    </row>
    <row r="39" spans="1:29" ht="21.6" customHeight="1">
      <c r="A39" s="61" t="s">
        <v>35</v>
      </c>
      <c r="B39" s="61" t="s">
        <v>26</v>
      </c>
      <c r="C39" s="61" t="s">
        <v>27</v>
      </c>
      <c r="D39" s="61" t="s">
        <v>28</v>
      </c>
      <c r="E39" s="61" t="s">
        <v>61</v>
      </c>
      <c r="F39" s="63" t="s">
        <v>29</v>
      </c>
      <c r="G39" s="61" t="s">
        <v>31</v>
      </c>
      <c r="H39" s="61" t="s">
        <v>933</v>
      </c>
      <c r="I39" s="61" t="s">
        <v>935</v>
      </c>
      <c r="J39" s="61">
        <v>26</v>
      </c>
      <c r="K39" s="68">
        <v>5</v>
      </c>
      <c r="L39" s="61">
        <v>2018</v>
      </c>
      <c r="M39" s="62">
        <f t="shared" si="0"/>
        <v>43246</v>
      </c>
      <c r="N39" s="61" t="s">
        <v>180</v>
      </c>
      <c r="O39" s="61">
        <f>VLOOKUP(N40,Attendance!P:R,3,FALSE)</f>
        <v>19</v>
      </c>
      <c r="P39" s="61" t="s">
        <v>1170</v>
      </c>
      <c r="Q39" s="61" t="s">
        <v>1159</v>
      </c>
      <c r="R39" s="61" t="s">
        <v>1160</v>
      </c>
      <c r="S39" s="61" t="s">
        <v>1169</v>
      </c>
      <c r="T39" s="61" t="s">
        <v>1159</v>
      </c>
      <c r="U39" s="61" t="s">
        <v>1159</v>
      </c>
      <c r="V39" s="61" t="s">
        <v>1162</v>
      </c>
      <c r="W39" s="61" t="s">
        <v>1163</v>
      </c>
      <c r="X39" s="61" t="s">
        <v>1166</v>
      </c>
      <c r="Y39" s="61" t="s">
        <v>1162</v>
      </c>
      <c r="Z39" s="69" t="str">
        <f t="shared" si="4"/>
        <v>Yes</v>
      </c>
      <c r="AA39" s="70" t="str">
        <f t="shared" si="5"/>
        <v>Yes</v>
      </c>
      <c r="AB39" s="69" t="str">
        <f t="shared" si="6"/>
        <v>Continuing User</v>
      </c>
      <c r="AC39" s="71">
        <f>VLOOKUP(N39,Attendance!P:R,3,FALSE)</f>
        <v>18</v>
      </c>
    </row>
    <row r="40" spans="1:29" ht="21.6" customHeight="1">
      <c r="A40" s="63" t="s">
        <v>35</v>
      </c>
      <c r="B40" s="63" t="s">
        <v>26</v>
      </c>
      <c r="C40" s="63" t="s">
        <v>27</v>
      </c>
      <c r="D40" s="63" t="s">
        <v>28</v>
      </c>
      <c r="E40" s="63" t="s">
        <v>206</v>
      </c>
      <c r="F40" s="63" t="s">
        <v>207</v>
      </c>
      <c r="G40" s="63" t="s">
        <v>39</v>
      </c>
      <c r="H40" s="63" t="s">
        <v>4716</v>
      </c>
      <c r="I40" s="63" t="s">
        <v>4717</v>
      </c>
      <c r="J40" s="63">
        <v>26</v>
      </c>
      <c r="K40" s="72">
        <v>5</v>
      </c>
      <c r="L40" s="63">
        <v>2018</v>
      </c>
      <c r="M40" s="62">
        <f t="shared" si="0"/>
        <v>43246</v>
      </c>
      <c r="N40" s="63" t="s">
        <v>210</v>
      </c>
      <c r="O40" s="61">
        <f>VLOOKUP(N41,Attendance!P:R,3,FALSE)</f>
        <v>18</v>
      </c>
      <c r="P40" s="61" t="s">
        <v>1158</v>
      </c>
      <c r="Q40" s="63" t="s">
        <v>1159</v>
      </c>
      <c r="R40" s="63" t="s">
        <v>1160</v>
      </c>
      <c r="S40" s="63" t="s">
        <v>1161</v>
      </c>
      <c r="T40" s="63" t="s">
        <v>1162</v>
      </c>
      <c r="U40" s="61" t="s">
        <v>1162</v>
      </c>
      <c r="V40" s="63" t="s">
        <v>1162</v>
      </c>
      <c r="W40" s="63" t="s">
        <v>1163</v>
      </c>
      <c r="X40" s="61" t="s">
        <v>1160</v>
      </c>
      <c r="Y40" s="63" t="s">
        <v>1162</v>
      </c>
      <c r="Z40" s="69" t="str">
        <f t="shared" si="4"/>
        <v>No</v>
      </c>
      <c r="AA40" s="70" t="str">
        <f t="shared" si="5"/>
        <v>No</v>
      </c>
      <c r="AB40" s="69" t="str">
        <f t="shared" si="6"/>
        <v>Non-user</v>
      </c>
      <c r="AC40" s="71">
        <f>VLOOKUP(N40,Attendance!P:R,3,FALSE)</f>
        <v>19</v>
      </c>
    </row>
    <row r="41" spans="1:29" ht="20.100000000000001" customHeight="1">
      <c r="A41" s="63" t="s">
        <v>35</v>
      </c>
      <c r="B41" s="63" t="s">
        <v>26</v>
      </c>
      <c r="C41" s="63" t="s">
        <v>27</v>
      </c>
      <c r="D41" s="63" t="s">
        <v>28</v>
      </c>
      <c r="E41" s="63" t="s">
        <v>206</v>
      </c>
      <c r="F41" s="63" t="s">
        <v>207</v>
      </c>
      <c r="G41" s="63" t="s">
        <v>39</v>
      </c>
      <c r="H41" s="63" t="s">
        <v>4716</v>
      </c>
      <c r="I41" s="63" t="s">
        <v>4717</v>
      </c>
      <c r="J41" s="63">
        <v>26</v>
      </c>
      <c r="K41" s="72">
        <v>5</v>
      </c>
      <c r="L41" s="63">
        <v>2018</v>
      </c>
      <c r="M41" s="62">
        <f t="shared" si="0"/>
        <v>43246</v>
      </c>
      <c r="N41" s="63" t="s">
        <v>213</v>
      </c>
      <c r="O41" s="61">
        <f>VLOOKUP(N42,Attendance!P:R,3,FALSE)</f>
        <v>15</v>
      </c>
      <c r="P41" s="61" t="s">
        <v>1158</v>
      </c>
      <c r="Q41" s="63" t="s">
        <v>1159</v>
      </c>
      <c r="R41" s="63" t="s">
        <v>1160</v>
      </c>
      <c r="S41" s="63" t="s">
        <v>1161</v>
      </c>
      <c r="T41" s="63" t="s">
        <v>1162</v>
      </c>
      <c r="U41" s="61" t="s">
        <v>1162</v>
      </c>
      <c r="V41" s="63" t="s">
        <v>1162</v>
      </c>
      <c r="W41" s="63" t="s">
        <v>1163</v>
      </c>
      <c r="X41" s="61" t="s">
        <v>1160</v>
      </c>
      <c r="Y41" s="63" t="s">
        <v>1162</v>
      </c>
      <c r="Z41" s="69" t="str">
        <f t="shared" si="4"/>
        <v>No</v>
      </c>
      <c r="AA41" s="70" t="str">
        <f t="shared" si="5"/>
        <v>No</v>
      </c>
      <c r="AB41" s="69" t="str">
        <f t="shared" si="6"/>
        <v>Non-user</v>
      </c>
      <c r="AC41" s="71">
        <f>VLOOKUP(N41,Attendance!P:R,3,FALSE)</f>
        <v>18</v>
      </c>
    </row>
    <row r="42" spans="1:29" ht="21" customHeight="1">
      <c r="A42" s="63" t="s">
        <v>35</v>
      </c>
      <c r="B42" s="63" t="s">
        <v>26</v>
      </c>
      <c r="C42" s="63" t="s">
        <v>27</v>
      </c>
      <c r="D42" s="63" t="s">
        <v>28</v>
      </c>
      <c r="E42" s="63" t="s">
        <v>206</v>
      </c>
      <c r="F42" s="63" t="s">
        <v>207</v>
      </c>
      <c r="G42" s="63" t="s">
        <v>39</v>
      </c>
      <c r="H42" s="63" t="s">
        <v>4716</v>
      </c>
      <c r="I42" s="63" t="s">
        <v>4717</v>
      </c>
      <c r="J42" s="63">
        <v>26</v>
      </c>
      <c r="K42" s="72">
        <v>5</v>
      </c>
      <c r="L42" s="63">
        <v>2018</v>
      </c>
      <c r="M42" s="62">
        <f t="shared" si="0"/>
        <v>43246</v>
      </c>
      <c r="N42" s="63" t="s">
        <v>215</v>
      </c>
      <c r="O42" s="61">
        <f>VLOOKUP(N43,Attendance!P:R,3,FALSE)</f>
        <v>18</v>
      </c>
      <c r="P42" s="61" t="s">
        <v>1158</v>
      </c>
      <c r="Q42" s="63" t="s">
        <v>1159</v>
      </c>
      <c r="R42" s="63" t="s">
        <v>1160</v>
      </c>
      <c r="S42" s="63" t="s">
        <v>1161</v>
      </c>
      <c r="T42" s="63" t="s">
        <v>1162</v>
      </c>
      <c r="U42" s="61" t="s">
        <v>1162</v>
      </c>
      <c r="V42" s="63" t="s">
        <v>1162</v>
      </c>
      <c r="W42" s="63" t="s">
        <v>1163</v>
      </c>
      <c r="X42" s="61" t="s">
        <v>1160</v>
      </c>
      <c r="Y42" s="63" t="s">
        <v>1162</v>
      </c>
      <c r="Z42" s="69" t="str">
        <f t="shared" si="4"/>
        <v>No</v>
      </c>
      <c r="AA42" s="70" t="str">
        <f t="shared" si="5"/>
        <v>No</v>
      </c>
      <c r="AB42" s="69" t="str">
        <f t="shared" si="6"/>
        <v>Non-user</v>
      </c>
      <c r="AC42" s="71">
        <f>VLOOKUP(N42,Attendance!P:R,3,FALSE)</f>
        <v>15</v>
      </c>
    </row>
    <row r="43" spans="1:29" ht="20.100000000000001" customHeight="1">
      <c r="A43" s="63" t="s">
        <v>35</v>
      </c>
      <c r="B43" s="63" t="s">
        <v>26</v>
      </c>
      <c r="C43" s="63" t="s">
        <v>27</v>
      </c>
      <c r="D43" s="63" t="s">
        <v>28</v>
      </c>
      <c r="E43" s="63" t="s">
        <v>206</v>
      </c>
      <c r="F43" s="63" t="s">
        <v>207</v>
      </c>
      <c r="G43" s="63" t="s">
        <v>39</v>
      </c>
      <c r="H43" s="63" t="s">
        <v>4716</v>
      </c>
      <c r="I43" s="63" t="s">
        <v>4717</v>
      </c>
      <c r="J43" s="63">
        <v>26</v>
      </c>
      <c r="K43" s="72">
        <v>5</v>
      </c>
      <c r="L43" s="63">
        <v>2018</v>
      </c>
      <c r="M43" s="62">
        <f t="shared" si="0"/>
        <v>43246</v>
      </c>
      <c r="N43" s="63" t="s">
        <v>220</v>
      </c>
      <c r="O43" s="61">
        <f>VLOOKUP(N44,Attendance!P:R,3,FALSE)</f>
        <v>15</v>
      </c>
      <c r="P43" s="61" t="s">
        <v>1158</v>
      </c>
      <c r="Q43" s="63" t="s">
        <v>1159</v>
      </c>
      <c r="R43" s="63" t="s">
        <v>1160</v>
      </c>
      <c r="S43" s="63" t="s">
        <v>1161</v>
      </c>
      <c r="T43" s="63" t="s">
        <v>1162</v>
      </c>
      <c r="U43" s="61" t="s">
        <v>1162</v>
      </c>
      <c r="V43" s="63" t="s">
        <v>1162</v>
      </c>
      <c r="W43" s="63" t="s">
        <v>1163</v>
      </c>
      <c r="X43" s="61" t="s">
        <v>1160</v>
      </c>
      <c r="Y43" s="63" t="s">
        <v>1162</v>
      </c>
      <c r="Z43" s="69" t="str">
        <f t="shared" si="4"/>
        <v>No</v>
      </c>
      <c r="AA43" s="70" t="str">
        <f t="shared" si="5"/>
        <v>No</v>
      </c>
      <c r="AB43" s="69" t="str">
        <f t="shared" si="6"/>
        <v>Non-user</v>
      </c>
      <c r="AC43" s="71">
        <f>VLOOKUP(N43,Attendance!P:R,3,FALSE)</f>
        <v>18</v>
      </c>
    </row>
    <row r="44" spans="1:29" ht="20.100000000000001" customHeight="1">
      <c r="A44" s="63" t="s">
        <v>35</v>
      </c>
      <c r="B44" s="63" t="s">
        <v>26</v>
      </c>
      <c r="C44" s="63" t="s">
        <v>27</v>
      </c>
      <c r="D44" s="63" t="s">
        <v>28</v>
      </c>
      <c r="E44" s="63" t="s">
        <v>206</v>
      </c>
      <c r="F44" s="63" t="s">
        <v>207</v>
      </c>
      <c r="G44" s="63" t="s">
        <v>39</v>
      </c>
      <c r="H44" s="63" t="s">
        <v>4716</v>
      </c>
      <c r="I44" s="63" t="s">
        <v>4717</v>
      </c>
      <c r="J44" s="63">
        <v>26</v>
      </c>
      <c r="K44" s="72">
        <v>5</v>
      </c>
      <c r="L44" s="63">
        <v>2018</v>
      </c>
      <c r="M44" s="62">
        <f t="shared" si="0"/>
        <v>43246</v>
      </c>
      <c r="N44" s="63" t="s">
        <v>222</v>
      </c>
      <c r="O44" s="61">
        <f>VLOOKUP(N45,Attendance!P:R,3,FALSE)</f>
        <v>18</v>
      </c>
      <c r="P44" s="61" t="s">
        <v>1158</v>
      </c>
      <c r="Q44" s="63" t="s">
        <v>1159</v>
      </c>
      <c r="R44" s="63" t="s">
        <v>1160</v>
      </c>
      <c r="S44" s="63" t="s">
        <v>1161</v>
      </c>
      <c r="T44" s="63" t="s">
        <v>1162</v>
      </c>
      <c r="U44" s="61" t="s">
        <v>1162</v>
      </c>
      <c r="V44" s="63" t="s">
        <v>1162</v>
      </c>
      <c r="W44" s="63" t="s">
        <v>1163</v>
      </c>
      <c r="X44" s="61" t="s">
        <v>1160</v>
      </c>
      <c r="Y44" s="63" t="s">
        <v>1162</v>
      </c>
      <c r="Z44" s="69" t="str">
        <f t="shared" si="4"/>
        <v>No</v>
      </c>
      <c r="AA44" s="70" t="str">
        <f t="shared" si="5"/>
        <v>No</v>
      </c>
      <c r="AB44" s="69" t="str">
        <f t="shared" si="6"/>
        <v>Non-user</v>
      </c>
      <c r="AC44" s="71">
        <f>VLOOKUP(N44,Attendance!P:R,3,FALSE)</f>
        <v>15</v>
      </c>
    </row>
    <row r="45" spans="1:29" ht="19.5" customHeight="1">
      <c r="A45" s="63" t="s">
        <v>35</v>
      </c>
      <c r="B45" s="63" t="s">
        <v>26</v>
      </c>
      <c r="C45" s="63" t="s">
        <v>27</v>
      </c>
      <c r="D45" s="63" t="s">
        <v>28</v>
      </c>
      <c r="E45" s="63" t="s">
        <v>206</v>
      </c>
      <c r="F45" s="63" t="s">
        <v>207</v>
      </c>
      <c r="G45" s="63" t="s">
        <v>39</v>
      </c>
      <c r="H45" s="63" t="s">
        <v>4716</v>
      </c>
      <c r="I45" s="63" t="s">
        <v>4717</v>
      </c>
      <c r="J45" s="63">
        <v>26</v>
      </c>
      <c r="K45" s="72">
        <v>5</v>
      </c>
      <c r="L45" s="63">
        <v>2018</v>
      </c>
      <c r="M45" s="62">
        <f t="shared" si="0"/>
        <v>43246</v>
      </c>
      <c r="N45" s="63" t="s">
        <v>224</v>
      </c>
      <c r="O45" s="61">
        <f>VLOOKUP(N46,Attendance!P:R,3,FALSE)</f>
        <v>18</v>
      </c>
      <c r="P45" s="61" t="s">
        <v>1158</v>
      </c>
      <c r="Q45" s="63" t="s">
        <v>1159</v>
      </c>
      <c r="R45" s="63" t="s">
        <v>1160</v>
      </c>
      <c r="S45" s="63" t="s">
        <v>1161</v>
      </c>
      <c r="T45" s="63" t="s">
        <v>1162</v>
      </c>
      <c r="U45" s="61" t="s">
        <v>1162</v>
      </c>
      <c r="V45" s="63" t="s">
        <v>1162</v>
      </c>
      <c r="W45" s="63" t="s">
        <v>1163</v>
      </c>
      <c r="X45" s="61" t="s">
        <v>1160</v>
      </c>
      <c r="Y45" s="63" t="s">
        <v>1162</v>
      </c>
      <c r="Z45" s="69" t="str">
        <f t="shared" si="4"/>
        <v>No</v>
      </c>
      <c r="AA45" s="70" t="str">
        <f t="shared" si="5"/>
        <v>No</v>
      </c>
      <c r="AB45" s="69" t="str">
        <f t="shared" si="6"/>
        <v>Non-user</v>
      </c>
      <c r="AC45" s="71">
        <f>VLOOKUP(N45,Attendance!P:R,3,FALSE)</f>
        <v>18</v>
      </c>
    </row>
    <row r="46" spans="1:29" ht="22.15" customHeight="1">
      <c r="A46" s="63" t="s">
        <v>35</v>
      </c>
      <c r="B46" s="63" t="s">
        <v>26</v>
      </c>
      <c r="C46" s="63" t="s">
        <v>27</v>
      </c>
      <c r="D46" s="63" t="s">
        <v>28</v>
      </c>
      <c r="E46" s="63" t="s">
        <v>206</v>
      </c>
      <c r="F46" s="63" t="s">
        <v>207</v>
      </c>
      <c r="G46" s="63" t="s">
        <v>39</v>
      </c>
      <c r="H46" s="63" t="s">
        <v>4716</v>
      </c>
      <c r="I46" s="63" t="s">
        <v>4717</v>
      </c>
      <c r="J46" s="63">
        <v>26</v>
      </c>
      <c r="K46" s="72">
        <v>5</v>
      </c>
      <c r="L46" s="63">
        <v>2018</v>
      </c>
      <c r="M46" s="62">
        <f t="shared" si="0"/>
        <v>43246</v>
      </c>
      <c r="N46" s="63" t="s">
        <v>226</v>
      </c>
      <c r="O46" s="61">
        <f>VLOOKUP(N47,Attendance!P:R,3,FALSE)</f>
        <v>18</v>
      </c>
      <c r="P46" s="61" t="s">
        <v>1158</v>
      </c>
      <c r="Q46" s="63" t="s">
        <v>1159</v>
      </c>
      <c r="R46" s="63" t="s">
        <v>1160</v>
      </c>
      <c r="S46" s="63" t="s">
        <v>1161</v>
      </c>
      <c r="T46" s="63" t="s">
        <v>1162</v>
      </c>
      <c r="U46" s="61" t="s">
        <v>1162</v>
      </c>
      <c r="V46" s="63" t="s">
        <v>1162</v>
      </c>
      <c r="W46" s="63" t="s">
        <v>1163</v>
      </c>
      <c r="X46" s="61" t="s">
        <v>1160</v>
      </c>
      <c r="Y46" s="63" t="s">
        <v>1162</v>
      </c>
      <c r="Z46" s="69" t="str">
        <f t="shared" si="4"/>
        <v>No</v>
      </c>
      <c r="AA46" s="70" t="str">
        <f t="shared" si="5"/>
        <v>No</v>
      </c>
      <c r="AB46" s="69" t="str">
        <f t="shared" si="6"/>
        <v>Non-user</v>
      </c>
      <c r="AC46" s="71">
        <f>VLOOKUP(N46,Attendance!P:R,3,FALSE)</f>
        <v>18</v>
      </c>
    </row>
    <row r="47" spans="1:29" ht="20.100000000000001" customHeight="1">
      <c r="A47" s="63" t="s">
        <v>35</v>
      </c>
      <c r="B47" s="63" t="s">
        <v>26</v>
      </c>
      <c r="C47" s="63" t="s">
        <v>27</v>
      </c>
      <c r="D47" s="63" t="s">
        <v>28</v>
      </c>
      <c r="E47" s="63" t="s">
        <v>206</v>
      </c>
      <c r="F47" s="63" t="s">
        <v>207</v>
      </c>
      <c r="G47" s="63" t="s">
        <v>39</v>
      </c>
      <c r="H47" s="63" t="s">
        <v>4716</v>
      </c>
      <c r="I47" s="63" t="s">
        <v>4717</v>
      </c>
      <c r="J47" s="63">
        <v>26</v>
      </c>
      <c r="K47" s="72">
        <v>5</v>
      </c>
      <c r="L47" s="63">
        <v>2018</v>
      </c>
      <c r="M47" s="62">
        <f t="shared" si="0"/>
        <v>43246</v>
      </c>
      <c r="N47" s="63" t="s">
        <v>228</v>
      </c>
      <c r="O47" s="61">
        <f>VLOOKUP(N48,Attendance!P:R,3,FALSE)</f>
        <v>17</v>
      </c>
      <c r="P47" s="61" t="s">
        <v>1158</v>
      </c>
      <c r="Q47" s="63" t="s">
        <v>1159</v>
      </c>
      <c r="R47" s="63" t="s">
        <v>1160</v>
      </c>
      <c r="S47" s="63" t="s">
        <v>1161</v>
      </c>
      <c r="T47" s="63" t="s">
        <v>1162</v>
      </c>
      <c r="U47" s="61" t="s">
        <v>1162</v>
      </c>
      <c r="V47" s="63" t="s">
        <v>1162</v>
      </c>
      <c r="W47" s="63" t="s">
        <v>1163</v>
      </c>
      <c r="X47" s="61" t="s">
        <v>1160</v>
      </c>
      <c r="Y47" s="63" t="s">
        <v>1162</v>
      </c>
      <c r="Z47" s="69" t="str">
        <f t="shared" si="4"/>
        <v>No</v>
      </c>
      <c r="AA47" s="70" t="str">
        <f t="shared" si="5"/>
        <v>No</v>
      </c>
      <c r="AB47" s="69" t="str">
        <f t="shared" si="6"/>
        <v>Non-user</v>
      </c>
      <c r="AC47" s="71">
        <f>VLOOKUP(N47,Attendance!P:R,3,FALSE)</f>
        <v>18</v>
      </c>
    </row>
    <row r="48" spans="1:29" ht="19.5" customHeight="1">
      <c r="A48" s="63" t="s">
        <v>35</v>
      </c>
      <c r="B48" s="63" t="s">
        <v>26</v>
      </c>
      <c r="C48" s="63" t="s">
        <v>27</v>
      </c>
      <c r="D48" s="63" t="s">
        <v>28</v>
      </c>
      <c r="E48" s="63" t="s">
        <v>206</v>
      </c>
      <c r="F48" s="63" t="s">
        <v>207</v>
      </c>
      <c r="G48" s="63" t="s">
        <v>39</v>
      </c>
      <c r="H48" s="63" t="s">
        <v>4716</v>
      </c>
      <c r="I48" s="63" t="s">
        <v>4717</v>
      </c>
      <c r="J48" s="63">
        <v>26</v>
      </c>
      <c r="K48" s="72">
        <v>5</v>
      </c>
      <c r="L48" s="63">
        <v>2018</v>
      </c>
      <c r="M48" s="62">
        <f t="shared" si="0"/>
        <v>43246</v>
      </c>
      <c r="N48" s="63" t="s">
        <v>231</v>
      </c>
      <c r="O48" s="61">
        <f>VLOOKUP(N49,Attendance!P:R,3,FALSE)</f>
        <v>16</v>
      </c>
      <c r="P48" s="61" t="s">
        <v>1158</v>
      </c>
      <c r="Q48" s="63" t="s">
        <v>1159</v>
      </c>
      <c r="R48" s="63" t="s">
        <v>1160</v>
      </c>
      <c r="S48" s="63" t="s">
        <v>1161</v>
      </c>
      <c r="T48" s="63" t="s">
        <v>1162</v>
      </c>
      <c r="U48" s="61" t="s">
        <v>1162</v>
      </c>
      <c r="V48" s="63" t="s">
        <v>1162</v>
      </c>
      <c r="W48" s="63" t="s">
        <v>1163</v>
      </c>
      <c r="X48" s="61" t="s">
        <v>1160</v>
      </c>
      <c r="Y48" s="63" t="s">
        <v>1162</v>
      </c>
      <c r="Z48" s="69" t="str">
        <f t="shared" si="4"/>
        <v>No</v>
      </c>
      <c r="AA48" s="70" t="str">
        <f t="shared" si="5"/>
        <v>No</v>
      </c>
      <c r="AB48" s="69" t="str">
        <f t="shared" si="6"/>
        <v>Non-user</v>
      </c>
      <c r="AC48" s="71">
        <f>VLOOKUP(N48,Attendance!P:R,3,FALSE)</f>
        <v>17</v>
      </c>
    </row>
    <row r="49" spans="1:29" ht="20.65" customHeight="1">
      <c r="A49" s="63" t="s">
        <v>35</v>
      </c>
      <c r="B49" s="63" t="s">
        <v>26</v>
      </c>
      <c r="C49" s="63" t="s">
        <v>27</v>
      </c>
      <c r="D49" s="63" t="s">
        <v>28</v>
      </c>
      <c r="E49" s="63" t="s">
        <v>206</v>
      </c>
      <c r="F49" s="63" t="s">
        <v>207</v>
      </c>
      <c r="G49" s="63" t="s">
        <v>39</v>
      </c>
      <c r="H49" s="63" t="s">
        <v>4716</v>
      </c>
      <c r="I49" s="63" t="s">
        <v>4717</v>
      </c>
      <c r="J49" s="63">
        <v>26</v>
      </c>
      <c r="K49" s="72">
        <v>5</v>
      </c>
      <c r="L49" s="63">
        <v>2018</v>
      </c>
      <c r="M49" s="62">
        <f t="shared" si="0"/>
        <v>43246</v>
      </c>
      <c r="N49" s="63" t="s">
        <v>233</v>
      </c>
      <c r="O49" s="61">
        <f>VLOOKUP(N50,Attendance!P:R,3,FALSE)</f>
        <v>17</v>
      </c>
      <c r="P49" s="61" t="s">
        <v>1158</v>
      </c>
      <c r="Q49" s="63" t="s">
        <v>1159</v>
      </c>
      <c r="R49" s="63" t="s">
        <v>1160</v>
      </c>
      <c r="S49" s="63" t="s">
        <v>1161</v>
      </c>
      <c r="T49" s="63" t="s">
        <v>1162</v>
      </c>
      <c r="U49" s="61" t="s">
        <v>1162</v>
      </c>
      <c r="V49" s="63" t="s">
        <v>1162</v>
      </c>
      <c r="W49" s="63" t="s">
        <v>1163</v>
      </c>
      <c r="X49" s="61" t="s">
        <v>1160</v>
      </c>
      <c r="Y49" s="63" t="s">
        <v>1162</v>
      </c>
      <c r="Z49" s="69" t="str">
        <f t="shared" si="4"/>
        <v>No</v>
      </c>
      <c r="AA49" s="70" t="str">
        <f t="shared" si="5"/>
        <v>No</v>
      </c>
      <c r="AB49" s="69" t="str">
        <f t="shared" si="6"/>
        <v>Non-user</v>
      </c>
      <c r="AC49" s="71">
        <f>VLOOKUP(N49,Attendance!P:R,3,FALSE)</f>
        <v>16</v>
      </c>
    </row>
    <row r="50" spans="1:29" ht="22.5" customHeight="1">
      <c r="A50" s="63" t="s">
        <v>35</v>
      </c>
      <c r="B50" s="63" t="s">
        <v>26</v>
      </c>
      <c r="C50" s="63" t="s">
        <v>27</v>
      </c>
      <c r="D50" s="63" t="s">
        <v>28</v>
      </c>
      <c r="E50" s="63" t="s">
        <v>206</v>
      </c>
      <c r="F50" s="63" t="s">
        <v>207</v>
      </c>
      <c r="G50" s="63" t="s">
        <v>39</v>
      </c>
      <c r="H50" s="63" t="s">
        <v>4716</v>
      </c>
      <c r="I50" s="63" t="s">
        <v>4717</v>
      </c>
      <c r="J50" s="63">
        <v>26</v>
      </c>
      <c r="K50" s="72">
        <v>5</v>
      </c>
      <c r="L50" s="63">
        <v>2018</v>
      </c>
      <c r="M50" s="62">
        <f t="shared" si="0"/>
        <v>43246</v>
      </c>
      <c r="N50" s="63" t="s">
        <v>235</v>
      </c>
      <c r="O50" s="61">
        <f>VLOOKUP(N51,Attendance!P:R,3,FALSE)</f>
        <v>15</v>
      </c>
      <c r="P50" s="61" t="s">
        <v>1158</v>
      </c>
      <c r="Q50" s="63" t="s">
        <v>1159</v>
      </c>
      <c r="R50" s="63" t="s">
        <v>1160</v>
      </c>
      <c r="S50" s="63" t="s">
        <v>1161</v>
      </c>
      <c r="T50" s="63" t="s">
        <v>1162</v>
      </c>
      <c r="U50" s="61" t="s">
        <v>1162</v>
      </c>
      <c r="V50" s="63" t="s">
        <v>1162</v>
      </c>
      <c r="W50" s="63" t="s">
        <v>1163</v>
      </c>
      <c r="X50" s="61" t="s">
        <v>1160</v>
      </c>
      <c r="Y50" s="63" t="s">
        <v>1162</v>
      </c>
      <c r="Z50" s="69" t="str">
        <f t="shared" si="4"/>
        <v>No</v>
      </c>
      <c r="AA50" s="70" t="str">
        <f t="shared" si="5"/>
        <v>No</v>
      </c>
      <c r="AB50" s="69" t="str">
        <f t="shared" si="6"/>
        <v>Non-user</v>
      </c>
      <c r="AC50" s="71">
        <f>VLOOKUP(N50,Attendance!P:R,3,FALSE)</f>
        <v>17</v>
      </c>
    </row>
    <row r="51" spans="1:29" ht="22.5" customHeight="1">
      <c r="A51" s="63" t="s">
        <v>35</v>
      </c>
      <c r="B51" s="63" t="s">
        <v>26</v>
      </c>
      <c r="C51" s="63" t="s">
        <v>27</v>
      </c>
      <c r="D51" s="63" t="s">
        <v>28</v>
      </c>
      <c r="E51" s="63" t="s">
        <v>206</v>
      </c>
      <c r="F51" s="63" t="s">
        <v>207</v>
      </c>
      <c r="G51" s="63" t="s">
        <v>39</v>
      </c>
      <c r="H51" s="63" t="s">
        <v>4716</v>
      </c>
      <c r="I51" s="63" t="s">
        <v>4717</v>
      </c>
      <c r="J51" s="63">
        <v>26</v>
      </c>
      <c r="K51" s="72">
        <v>5</v>
      </c>
      <c r="L51" s="63">
        <v>2018</v>
      </c>
      <c r="M51" s="62">
        <f t="shared" si="0"/>
        <v>43246</v>
      </c>
      <c r="N51" s="63" t="s">
        <v>237</v>
      </c>
      <c r="O51" s="61">
        <f>VLOOKUP(N52,Attendance!P:R,3,FALSE)</f>
        <v>16</v>
      </c>
      <c r="P51" s="61" t="s">
        <v>1158</v>
      </c>
      <c r="Q51" s="63" t="s">
        <v>1159</v>
      </c>
      <c r="R51" s="63" t="s">
        <v>1160</v>
      </c>
      <c r="S51" s="63" t="s">
        <v>1161</v>
      </c>
      <c r="T51" s="63" t="s">
        <v>1162</v>
      </c>
      <c r="U51" s="61" t="s">
        <v>1162</v>
      </c>
      <c r="V51" s="63" t="s">
        <v>1162</v>
      </c>
      <c r="W51" s="63" t="s">
        <v>1163</v>
      </c>
      <c r="X51" s="61" t="s">
        <v>1160</v>
      </c>
      <c r="Y51" s="63" t="s">
        <v>1162</v>
      </c>
      <c r="Z51" s="69" t="str">
        <f t="shared" si="4"/>
        <v>No</v>
      </c>
      <c r="AA51" s="70" t="str">
        <f t="shared" si="5"/>
        <v>No</v>
      </c>
      <c r="AB51" s="69" t="str">
        <f t="shared" si="6"/>
        <v>Non-user</v>
      </c>
      <c r="AC51" s="71">
        <f>VLOOKUP(N51,Attendance!P:R,3,FALSE)</f>
        <v>15</v>
      </c>
    </row>
    <row r="52" spans="1:29" ht="23.1" customHeight="1">
      <c r="A52" s="63" t="s">
        <v>35</v>
      </c>
      <c r="B52" s="63" t="s">
        <v>26</v>
      </c>
      <c r="C52" s="63" t="s">
        <v>27</v>
      </c>
      <c r="D52" s="63" t="s">
        <v>28</v>
      </c>
      <c r="E52" s="63" t="s">
        <v>206</v>
      </c>
      <c r="F52" s="63" t="s">
        <v>207</v>
      </c>
      <c r="G52" s="63" t="s">
        <v>39</v>
      </c>
      <c r="H52" s="63" t="s">
        <v>4716</v>
      </c>
      <c r="I52" s="63" t="s">
        <v>4717</v>
      </c>
      <c r="J52" s="63">
        <v>26</v>
      </c>
      <c r="K52" s="72">
        <v>5</v>
      </c>
      <c r="L52" s="63">
        <v>2018</v>
      </c>
      <c r="M52" s="62">
        <f t="shared" si="0"/>
        <v>43246</v>
      </c>
      <c r="N52" s="63" t="s">
        <v>233</v>
      </c>
      <c r="O52" s="61">
        <f>VLOOKUP(N53,Attendance!P:R,3,FALSE)</f>
        <v>18</v>
      </c>
      <c r="P52" s="61" t="s">
        <v>1158</v>
      </c>
      <c r="Q52" s="63" t="s">
        <v>1159</v>
      </c>
      <c r="R52" s="63" t="s">
        <v>1160</v>
      </c>
      <c r="S52" s="63" t="s">
        <v>1161</v>
      </c>
      <c r="T52" s="63" t="s">
        <v>1162</v>
      </c>
      <c r="U52" s="61" t="s">
        <v>1162</v>
      </c>
      <c r="V52" s="63" t="s">
        <v>1162</v>
      </c>
      <c r="W52" s="63" t="s">
        <v>1163</v>
      </c>
      <c r="X52" s="61" t="s">
        <v>1160</v>
      </c>
      <c r="Y52" s="63" t="s">
        <v>1162</v>
      </c>
      <c r="Z52" s="69" t="str">
        <f t="shared" si="4"/>
        <v>No</v>
      </c>
      <c r="AA52" s="70" t="str">
        <f t="shared" si="5"/>
        <v>No</v>
      </c>
      <c r="AB52" s="69" t="str">
        <f t="shared" si="6"/>
        <v>Non-user</v>
      </c>
      <c r="AC52" s="71">
        <f>VLOOKUP(N52,Attendance!P:R,3,FALSE)</f>
        <v>16</v>
      </c>
    </row>
    <row r="53" spans="1:29" ht="24.6" customHeight="1">
      <c r="A53" s="63" t="s">
        <v>35</v>
      </c>
      <c r="B53" s="63" t="s">
        <v>26</v>
      </c>
      <c r="C53" s="63" t="s">
        <v>27</v>
      </c>
      <c r="D53" s="63" t="s">
        <v>28</v>
      </c>
      <c r="E53" s="63" t="s">
        <v>206</v>
      </c>
      <c r="F53" s="63" t="s">
        <v>207</v>
      </c>
      <c r="G53" s="63" t="s">
        <v>39</v>
      </c>
      <c r="H53" s="63" t="s">
        <v>4716</v>
      </c>
      <c r="I53" s="63" t="s">
        <v>4717</v>
      </c>
      <c r="J53" s="63">
        <v>26</v>
      </c>
      <c r="K53" s="72">
        <v>5</v>
      </c>
      <c r="L53" s="63">
        <v>2018</v>
      </c>
      <c r="M53" s="62">
        <f t="shared" si="0"/>
        <v>43246</v>
      </c>
      <c r="N53" s="63" t="s">
        <v>240</v>
      </c>
      <c r="O53" s="61">
        <f>VLOOKUP(N54,Attendance!P:R,3,FALSE)</f>
        <v>17</v>
      </c>
      <c r="P53" s="61" t="s">
        <v>1158</v>
      </c>
      <c r="Q53" s="63" t="s">
        <v>1159</v>
      </c>
      <c r="R53" s="63" t="s">
        <v>1160</v>
      </c>
      <c r="S53" s="63" t="s">
        <v>1161</v>
      </c>
      <c r="T53" s="63" t="s">
        <v>1162</v>
      </c>
      <c r="U53" s="61" t="s">
        <v>1162</v>
      </c>
      <c r="V53" s="63" t="s">
        <v>1162</v>
      </c>
      <c r="W53" s="63" t="s">
        <v>1163</v>
      </c>
      <c r="X53" s="61" t="s">
        <v>1160</v>
      </c>
      <c r="Y53" s="63" t="s">
        <v>1162</v>
      </c>
      <c r="Z53" s="69" t="str">
        <f t="shared" si="4"/>
        <v>No</v>
      </c>
      <c r="AA53" s="70" t="str">
        <f t="shared" si="5"/>
        <v>No</v>
      </c>
      <c r="AB53" s="69" t="str">
        <f t="shared" si="6"/>
        <v>Non-user</v>
      </c>
      <c r="AC53" s="71">
        <f>VLOOKUP(N53,Attendance!P:R,3,FALSE)</f>
        <v>18</v>
      </c>
    </row>
    <row r="54" spans="1:29" ht="25.15" customHeight="1">
      <c r="A54" s="63" t="s">
        <v>35</v>
      </c>
      <c r="B54" s="63" t="s">
        <v>26</v>
      </c>
      <c r="C54" s="63" t="s">
        <v>27</v>
      </c>
      <c r="D54" s="63" t="s">
        <v>28</v>
      </c>
      <c r="E54" s="63" t="s">
        <v>206</v>
      </c>
      <c r="F54" s="63" t="s">
        <v>207</v>
      </c>
      <c r="G54" s="63" t="s">
        <v>39</v>
      </c>
      <c r="H54" s="63" t="s">
        <v>4716</v>
      </c>
      <c r="I54" s="63" t="s">
        <v>4717</v>
      </c>
      <c r="J54" s="63">
        <v>26</v>
      </c>
      <c r="K54" s="72">
        <v>5</v>
      </c>
      <c r="L54" s="63">
        <v>2018</v>
      </c>
      <c r="M54" s="62">
        <f t="shared" si="0"/>
        <v>43246</v>
      </c>
      <c r="N54" s="63" t="s">
        <v>242</v>
      </c>
      <c r="O54" s="61">
        <f>VLOOKUP(N55,Attendance!P:R,3,FALSE)</f>
        <v>17</v>
      </c>
      <c r="P54" s="61" t="s">
        <v>1158</v>
      </c>
      <c r="Q54" s="63" t="s">
        <v>1159</v>
      </c>
      <c r="R54" s="63" t="s">
        <v>1160</v>
      </c>
      <c r="S54" s="63" t="s">
        <v>1161</v>
      </c>
      <c r="T54" s="63" t="s">
        <v>1162</v>
      </c>
      <c r="U54" s="61" t="s">
        <v>1162</v>
      </c>
      <c r="V54" s="63" t="s">
        <v>1162</v>
      </c>
      <c r="W54" s="63" t="s">
        <v>1163</v>
      </c>
      <c r="X54" s="61" t="s">
        <v>1160</v>
      </c>
      <c r="Y54" s="63" t="s">
        <v>1162</v>
      </c>
      <c r="Z54" s="69" t="str">
        <f t="shared" si="4"/>
        <v>No</v>
      </c>
      <c r="AA54" s="70" t="str">
        <f t="shared" si="5"/>
        <v>No</v>
      </c>
      <c r="AB54" s="69" t="str">
        <f t="shared" si="6"/>
        <v>Non-user</v>
      </c>
      <c r="AC54" s="71">
        <f>VLOOKUP(N54,Attendance!P:R,3,FALSE)</f>
        <v>17</v>
      </c>
    </row>
    <row r="55" spans="1:29" ht="24.6" customHeight="1">
      <c r="A55" s="63" t="s">
        <v>35</v>
      </c>
      <c r="B55" s="63" t="s">
        <v>26</v>
      </c>
      <c r="C55" s="63" t="s">
        <v>27</v>
      </c>
      <c r="D55" s="63" t="s">
        <v>28</v>
      </c>
      <c r="E55" s="63" t="s">
        <v>206</v>
      </c>
      <c r="F55" s="63" t="s">
        <v>207</v>
      </c>
      <c r="G55" s="63" t="s">
        <v>39</v>
      </c>
      <c r="H55" s="63" t="s">
        <v>4716</v>
      </c>
      <c r="I55" s="63" t="s">
        <v>4717</v>
      </c>
      <c r="J55" s="63">
        <v>26</v>
      </c>
      <c r="K55" s="72">
        <v>5</v>
      </c>
      <c r="L55" s="63">
        <v>2018</v>
      </c>
      <c r="M55" s="62">
        <f t="shared" si="0"/>
        <v>43246</v>
      </c>
      <c r="N55" s="63" t="s">
        <v>245</v>
      </c>
      <c r="O55" s="61">
        <f>VLOOKUP(N56,Attendance!P:R,3,FALSE)</f>
        <v>17</v>
      </c>
      <c r="P55" s="61" t="s">
        <v>1158</v>
      </c>
      <c r="Q55" s="63" t="s">
        <v>1159</v>
      </c>
      <c r="R55" s="63" t="s">
        <v>1160</v>
      </c>
      <c r="S55" s="63" t="s">
        <v>1161</v>
      </c>
      <c r="T55" s="63" t="s">
        <v>1162</v>
      </c>
      <c r="U55" s="61" t="s">
        <v>1162</v>
      </c>
      <c r="V55" s="63" t="s">
        <v>1162</v>
      </c>
      <c r="W55" s="63" t="s">
        <v>1163</v>
      </c>
      <c r="X55" s="61" t="s">
        <v>1160</v>
      </c>
      <c r="Y55" s="63" t="s">
        <v>1162</v>
      </c>
      <c r="Z55" s="69" t="str">
        <f t="shared" si="4"/>
        <v>No</v>
      </c>
      <c r="AA55" s="70" t="str">
        <f t="shared" si="5"/>
        <v>No</v>
      </c>
      <c r="AB55" s="69" t="str">
        <f t="shared" si="6"/>
        <v>Non-user</v>
      </c>
      <c r="AC55" s="71">
        <f>VLOOKUP(N55,Attendance!P:R,3,FALSE)</f>
        <v>17</v>
      </c>
    </row>
    <row r="56" spans="1:29" ht="25.5" customHeight="1">
      <c r="A56" s="63" t="s">
        <v>35</v>
      </c>
      <c r="B56" s="63" t="s">
        <v>26</v>
      </c>
      <c r="C56" s="63" t="s">
        <v>27</v>
      </c>
      <c r="D56" s="63" t="s">
        <v>28</v>
      </c>
      <c r="E56" s="63" t="s">
        <v>206</v>
      </c>
      <c r="F56" s="63" t="s">
        <v>207</v>
      </c>
      <c r="G56" s="63" t="s">
        <v>39</v>
      </c>
      <c r="H56" s="63" t="s">
        <v>4716</v>
      </c>
      <c r="I56" s="63" t="s">
        <v>4717</v>
      </c>
      <c r="J56" s="63">
        <v>26</v>
      </c>
      <c r="K56" s="72">
        <v>5</v>
      </c>
      <c r="L56" s="63">
        <v>2018</v>
      </c>
      <c r="M56" s="62">
        <f t="shared" si="0"/>
        <v>43246</v>
      </c>
      <c r="N56" s="63" t="s">
        <v>247</v>
      </c>
      <c r="O56" s="61">
        <f>VLOOKUP(N57,Attendance!P:R,3,FALSE)</f>
        <v>17</v>
      </c>
      <c r="P56" s="61" t="s">
        <v>1158</v>
      </c>
      <c r="Q56" s="63" t="s">
        <v>1159</v>
      </c>
      <c r="R56" s="63" t="s">
        <v>1160</v>
      </c>
      <c r="S56" s="63" t="s">
        <v>1161</v>
      </c>
      <c r="T56" s="63" t="s">
        <v>1162</v>
      </c>
      <c r="U56" s="61" t="s">
        <v>1162</v>
      </c>
      <c r="V56" s="63" t="s">
        <v>1162</v>
      </c>
      <c r="W56" s="63" t="s">
        <v>1163</v>
      </c>
      <c r="X56" s="61" t="s">
        <v>1160</v>
      </c>
      <c r="Y56" s="63" t="s">
        <v>1162</v>
      </c>
      <c r="Z56" s="69" t="str">
        <f t="shared" si="4"/>
        <v>No</v>
      </c>
      <c r="AA56" s="70" t="str">
        <f t="shared" si="5"/>
        <v>No</v>
      </c>
      <c r="AB56" s="69" t="str">
        <f t="shared" si="6"/>
        <v>Non-user</v>
      </c>
      <c r="AC56" s="71">
        <f>VLOOKUP(N56,Attendance!P:R,3,FALSE)</f>
        <v>17</v>
      </c>
    </row>
    <row r="57" spans="1:29" ht="25.5" customHeight="1">
      <c r="A57" s="63" t="s">
        <v>35</v>
      </c>
      <c r="B57" s="63" t="s">
        <v>26</v>
      </c>
      <c r="C57" s="63" t="s">
        <v>27</v>
      </c>
      <c r="D57" s="63" t="s">
        <v>28</v>
      </c>
      <c r="E57" s="63" t="s">
        <v>206</v>
      </c>
      <c r="F57" s="63" t="s">
        <v>207</v>
      </c>
      <c r="G57" s="63" t="s">
        <v>39</v>
      </c>
      <c r="H57" s="63" t="s">
        <v>4716</v>
      </c>
      <c r="I57" s="63" t="s">
        <v>4717</v>
      </c>
      <c r="J57" s="63">
        <v>26</v>
      </c>
      <c r="K57" s="72">
        <v>5</v>
      </c>
      <c r="L57" s="63">
        <v>2018</v>
      </c>
      <c r="M57" s="62">
        <f t="shared" si="0"/>
        <v>43246</v>
      </c>
      <c r="N57" s="63" t="s">
        <v>249</v>
      </c>
      <c r="O57" s="61">
        <f>VLOOKUP(N58,Attendance!P:R,3,FALSE)</f>
        <v>15</v>
      </c>
      <c r="P57" s="61" t="s">
        <v>1158</v>
      </c>
      <c r="Q57" s="63" t="s">
        <v>1159</v>
      </c>
      <c r="R57" s="63" t="s">
        <v>1160</v>
      </c>
      <c r="S57" s="63" t="s">
        <v>1161</v>
      </c>
      <c r="T57" s="63" t="s">
        <v>1162</v>
      </c>
      <c r="U57" s="61" t="s">
        <v>1162</v>
      </c>
      <c r="V57" s="63" t="s">
        <v>1162</v>
      </c>
      <c r="W57" s="63" t="s">
        <v>1163</v>
      </c>
      <c r="X57" s="61" t="s">
        <v>1160</v>
      </c>
      <c r="Y57" s="63" t="s">
        <v>1162</v>
      </c>
      <c r="Z57" s="69" t="str">
        <f t="shared" si="4"/>
        <v>No</v>
      </c>
      <c r="AA57" s="70" t="str">
        <f t="shared" si="5"/>
        <v>No</v>
      </c>
      <c r="AB57" s="69" t="str">
        <f t="shared" si="6"/>
        <v>Non-user</v>
      </c>
      <c r="AC57" s="71">
        <f>VLOOKUP(N57,Attendance!P:R,3,FALSE)</f>
        <v>17</v>
      </c>
    </row>
    <row r="58" spans="1:29" ht="27" customHeight="1">
      <c r="A58" s="63" t="s">
        <v>35</v>
      </c>
      <c r="B58" s="63" t="s">
        <v>26</v>
      </c>
      <c r="C58" s="63" t="s">
        <v>27</v>
      </c>
      <c r="D58" s="63" t="s">
        <v>28</v>
      </c>
      <c r="E58" s="63" t="s">
        <v>206</v>
      </c>
      <c r="F58" s="63" t="s">
        <v>207</v>
      </c>
      <c r="G58" s="63" t="s">
        <v>39</v>
      </c>
      <c r="H58" s="63" t="s">
        <v>4716</v>
      </c>
      <c r="I58" s="63" t="s">
        <v>4717</v>
      </c>
      <c r="J58" s="63">
        <v>26</v>
      </c>
      <c r="K58" s="72">
        <v>5</v>
      </c>
      <c r="L58" s="63">
        <v>2018</v>
      </c>
      <c r="M58" s="62">
        <f t="shared" si="0"/>
        <v>43246</v>
      </c>
      <c r="N58" s="63" t="s">
        <v>251</v>
      </c>
      <c r="O58" s="61">
        <f>VLOOKUP(N59,Attendance!P:R,3,FALSE)</f>
        <v>15</v>
      </c>
      <c r="P58" s="61" t="s">
        <v>1158</v>
      </c>
      <c r="Q58" s="63" t="s">
        <v>1159</v>
      </c>
      <c r="R58" s="63" t="s">
        <v>1160</v>
      </c>
      <c r="S58" s="63" t="s">
        <v>1161</v>
      </c>
      <c r="T58" s="63" t="s">
        <v>1162</v>
      </c>
      <c r="U58" s="61" t="s">
        <v>1162</v>
      </c>
      <c r="V58" s="63" t="s">
        <v>1162</v>
      </c>
      <c r="W58" s="63" t="s">
        <v>1163</v>
      </c>
      <c r="X58" s="61" t="s">
        <v>1160</v>
      </c>
      <c r="Y58" s="63" t="s">
        <v>1162</v>
      </c>
      <c r="Z58" s="69" t="str">
        <f t="shared" si="4"/>
        <v>No</v>
      </c>
      <c r="AA58" s="70" t="str">
        <f t="shared" si="5"/>
        <v>No</v>
      </c>
      <c r="AB58" s="69" t="str">
        <f t="shared" si="6"/>
        <v>Non-user</v>
      </c>
      <c r="AC58" s="71">
        <f>VLOOKUP(N58,Attendance!P:R,3,FALSE)</f>
        <v>15</v>
      </c>
    </row>
    <row r="59" spans="1:29" ht="25.5" customHeight="1">
      <c r="A59" s="63" t="s">
        <v>35</v>
      </c>
      <c r="B59" s="63" t="s">
        <v>26</v>
      </c>
      <c r="C59" s="63" t="s">
        <v>27</v>
      </c>
      <c r="D59" s="63" t="s">
        <v>28</v>
      </c>
      <c r="E59" s="63" t="s">
        <v>206</v>
      </c>
      <c r="F59" s="63" t="s">
        <v>207</v>
      </c>
      <c r="G59" s="63" t="s">
        <v>39</v>
      </c>
      <c r="H59" s="63" t="s">
        <v>4716</v>
      </c>
      <c r="I59" s="63" t="s">
        <v>4717</v>
      </c>
      <c r="J59" s="63">
        <v>26</v>
      </c>
      <c r="K59" s="72">
        <v>5</v>
      </c>
      <c r="L59" s="63">
        <v>2018</v>
      </c>
      <c r="M59" s="62">
        <f t="shared" si="0"/>
        <v>43246</v>
      </c>
      <c r="N59" s="63" t="s">
        <v>254</v>
      </c>
      <c r="O59" s="61">
        <f>VLOOKUP(N60,Attendance!P:R,3,FALSE)</f>
        <v>18</v>
      </c>
      <c r="P59" s="61" t="s">
        <v>1158</v>
      </c>
      <c r="Q59" s="63" t="s">
        <v>1159</v>
      </c>
      <c r="R59" s="63" t="s">
        <v>1160</v>
      </c>
      <c r="S59" s="63" t="s">
        <v>1161</v>
      </c>
      <c r="T59" s="63" t="s">
        <v>1162</v>
      </c>
      <c r="U59" s="61" t="s">
        <v>1162</v>
      </c>
      <c r="V59" s="63" t="s">
        <v>1162</v>
      </c>
      <c r="W59" s="63" t="s">
        <v>1163</v>
      </c>
      <c r="X59" s="61" t="s">
        <v>1160</v>
      </c>
      <c r="Y59" s="63" t="s">
        <v>1162</v>
      </c>
      <c r="Z59" s="69" t="str">
        <f t="shared" si="4"/>
        <v>No</v>
      </c>
      <c r="AA59" s="70" t="str">
        <f t="shared" si="5"/>
        <v>No</v>
      </c>
      <c r="AB59" s="69" t="str">
        <f t="shared" si="6"/>
        <v>Non-user</v>
      </c>
      <c r="AC59" s="71">
        <f>VLOOKUP(N59,Attendance!P:R,3,FALSE)</f>
        <v>15</v>
      </c>
    </row>
    <row r="60" spans="1:29" ht="25.5" customHeight="1">
      <c r="A60" s="63" t="s">
        <v>35</v>
      </c>
      <c r="B60" s="63" t="s">
        <v>26</v>
      </c>
      <c r="C60" s="63" t="s">
        <v>27</v>
      </c>
      <c r="D60" s="63" t="s">
        <v>28</v>
      </c>
      <c r="E60" s="63" t="s">
        <v>206</v>
      </c>
      <c r="F60" s="63" t="s">
        <v>207</v>
      </c>
      <c r="G60" s="63" t="s">
        <v>39</v>
      </c>
      <c r="H60" s="63" t="s">
        <v>4716</v>
      </c>
      <c r="I60" s="63" t="s">
        <v>4717</v>
      </c>
      <c r="J60" s="63">
        <v>26</v>
      </c>
      <c r="K60" s="72">
        <v>5</v>
      </c>
      <c r="L60" s="63">
        <v>2018</v>
      </c>
      <c r="M60" s="62">
        <f t="shared" si="0"/>
        <v>43246</v>
      </c>
      <c r="N60" s="63" t="s">
        <v>257</v>
      </c>
      <c r="O60" s="61">
        <f>VLOOKUP(N61,Attendance!P:R,3,FALSE)</f>
        <v>17</v>
      </c>
      <c r="P60" s="61" t="s">
        <v>1158</v>
      </c>
      <c r="Q60" s="63" t="s">
        <v>1159</v>
      </c>
      <c r="R60" s="63" t="s">
        <v>1160</v>
      </c>
      <c r="S60" s="63" t="s">
        <v>1161</v>
      </c>
      <c r="T60" s="63" t="s">
        <v>1162</v>
      </c>
      <c r="U60" s="61" t="s">
        <v>1162</v>
      </c>
      <c r="V60" s="63" t="s">
        <v>1162</v>
      </c>
      <c r="W60" s="63" t="s">
        <v>1163</v>
      </c>
      <c r="X60" s="61" t="s">
        <v>1160</v>
      </c>
      <c r="Y60" s="63" t="s">
        <v>1162</v>
      </c>
      <c r="Z60" s="69" t="str">
        <f t="shared" si="4"/>
        <v>No</v>
      </c>
      <c r="AA60" s="70" t="str">
        <f t="shared" si="5"/>
        <v>No</v>
      </c>
      <c r="AB60" s="69" t="str">
        <f t="shared" si="6"/>
        <v>Non-user</v>
      </c>
      <c r="AC60" s="71">
        <f>VLOOKUP(N60,Attendance!P:R,3,FALSE)</f>
        <v>18</v>
      </c>
    </row>
    <row r="61" spans="1:29" ht="24.6" customHeight="1">
      <c r="A61" s="63" t="s">
        <v>35</v>
      </c>
      <c r="B61" s="63" t="s">
        <v>26</v>
      </c>
      <c r="C61" s="63" t="s">
        <v>27</v>
      </c>
      <c r="D61" s="63" t="s">
        <v>28</v>
      </c>
      <c r="E61" s="63" t="s">
        <v>206</v>
      </c>
      <c r="F61" s="63" t="s">
        <v>207</v>
      </c>
      <c r="G61" s="63" t="s">
        <v>39</v>
      </c>
      <c r="H61" s="63" t="s">
        <v>4716</v>
      </c>
      <c r="I61" s="63" t="s">
        <v>4717</v>
      </c>
      <c r="J61" s="63">
        <v>26</v>
      </c>
      <c r="K61" s="72">
        <v>5</v>
      </c>
      <c r="L61" s="63">
        <v>2018</v>
      </c>
      <c r="M61" s="62">
        <f t="shared" si="0"/>
        <v>43246</v>
      </c>
      <c r="N61" s="63" t="s">
        <v>259</v>
      </c>
      <c r="O61" s="61">
        <f>VLOOKUP(N62,Attendance!P:R,3,FALSE)</f>
        <v>15</v>
      </c>
      <c r="P61" s="61" t="s">
        <v>1158</v>
      </c>
      <c r="Q61" s="63" t="s">
        <v>1159</v>
      </c>
      <c r="R61" s="63" t="s">
        <v>1160</v>
      </c>
      <c r="S61" s="63" t="s">
        <v>1161</v>
      </c>
      <c r="T61" s="63" t="s">
        <v>1162</v>
      </c>
      <c r="U61" s="61" t="s">
        <v>1162</v>
      </c>
      <c r="V61" s="63" t="s">
        <v>1162</v>
      </c>
      <c r="W61" s="63" t="s">
        <v>1163</v>
      </c>
      <c r="X61" s="61" t="s">
        <v>1160</v>
      </c>
      <c r="Y61" s="63" t="s">
        <v>1162</v>
      </c>
      <c r="Z61" s="69" t="str">
        <f t="shared" si="4"/>
        <v>No</v>
      </c>
      <c r="AA61" s="70" t="str">
        <f t="shared" si="5"/>
        <v>No</v>
      </c>
      <c r="AB61" s="69" t="str">
        <f t="shared" si="6"/>
        <v>Non-user</v>
      </c>
      <c r="AC61" s="71">
        <f>VLOOKUP(N61,Attendance!P:R,3,FALSE)</f>
        <v>17</v>
      </c>
    </row>
    <row r="62" spans="1:29" ht="26.1" customHeight="1">
      <c r="A62" s="63" t="s">
        <v>35</v>
      </c>
      <c r="B62" s="63" t="s">
        <v>26</v>
      </c>
      <c r="C62" s="63" t="s">
        <v>27</v>
      </c>
      <c r="D62" s="63" t="s">
        <v>28</v>
      </c>
      <c r="E62" s="63" t="s">
        <v>206</v>
      </c>
      <c r="F62" s="63" t="s">
        <v>207</v>
      </c>
      <c r="G62" s="63" t="s">
        <v>39</v>
      </c>
      <c r="H62" s="63" t="s">
        <v>4716</v>
      </c>
      <c r="I62" s="63" t="s">
        <v>4717</v>
      </c>
      <c r="J62" s="63">
        <v>26</v>
      </c>
      <c r="K62" s="72">
        <v>5</v>
      </c>
      <c r="L62" s="63">
        <v>2018</v>
      </c>
      <c r="M62" s="62">
        <f t="shared" si="0"/>
        <v>43246</v>
      </c>
      <c r="N62" s="63" t="s">
        <v>261</v>
      </c>
      <c r="O62" s="61">
        <f>VLOOKUP(N63,Attendance!P:R,3,FALSE)</f>
        <v>16</v>
      </c>
      <c r="P62" s="61" t="s">
        <v>1158</v>
      </c>
      <c r="Q62" s="63" t="s">
        <v>1159</v>
      </c>
      <c r="R62" s="63" t="s">
        <v>1160</v>
      </c>
      <c r="S62" s="63" t="s">
        <v>1161</v>
      </c>
      <c r="T62" s="63" t="s">
        <v>1162</v>
      </c>
      <c r="U62" s="61" t="s">
        <v>1162</v>
      </c>
      <c r="V62" s="63" t="s">
        <v>1162</v>
      </c>
      <c r="W62" s="63" t="s">
        <v>1163</v>
      </c>
      <c r="X62" s="61" t="s">
        <v>1160</v>
      </c>
      <c r="Y62" s="63" t="s">
        <v>1162</v>
      </c>
      <c r="Z62" s="69" t="str">
        <f t="shared" si="4"/>
        <v>No</v>
      </c>
      <c r="AA62" s="70" t="str">
        <f t="shared" si="5"/>
        <v>No</v>
      </c>
      <c r="AB62" s="69" t="str">
        <f t="shared" si="6"/>
        <v>Non-user</v>
      </c>
      <c r="AC62" s="71">
        <f>VLOOKUP(N62,Attendance!P:R,3,FALSE)</f>
        <v>15</v>
      </c>
    </row>
    <row r="63" spans="1:29" ht="25.5" customHeight="1">
      <c r="A63" s="63" t="s">
        <v>35</v>
      </c>
      <c r="B63" s="63" t="s">
        <v>26</v>
      </c>
      <c r="C63" s="63" t="s">
        <v>27</v>
      </c>
      <c r="D63" s="63" t="s">
        <v>28</v>
      </c>
      <c r="E63" s="63" t="s">
        <v>206</v>
      </c>
      <c r="F63" s="63" t="s">
        <v>207</v>
      </c>
      <c r="G63" s="63" t="s">
        <v>39</v>
      </c>
      <c r="H63" s="63" t="s">
        <v>4716</v>
      </c>
      <c r="I63" s="63" t="s">
        <v>4717</v>
      </c>
      <c r="J63" s="63">
        <v>26</v>
      </c>
      <c r="K63" s="72">
        <v>5</v>
      </c>
      <c r="L63" s="63">
        <v>2018</v>
      </c>
      <c r="M63" s="62">
        <f t="shared" si="0"/>
        <v>43246</v>
      </c>
      <c r="N63" s="63" t="s">
        <v>263</v>
      </c>
      <c r="O63" s="61">
        <f>VLOOKUP(N64,Attendance!P:R,3,FALSE)</f>
        <v>15</v>
      </c>
      <c r="P63" s="61" t="s">
        <v>1158</v>
      </c>
      <c r="Q63" s="63" t="s">
        <v>1159</v>
      </c>
      <c r="R63" s="63" t="s">
        <v>1160</v>
      </c>
      <c r="S63" s="63" t="s">
        <v>1161</v>
      </c>
      <c r="T63" s="63" t="s">
        <v>1162</v>
      </c>
      <c r="U63" s="61" t="s">
        <v>1162</v>
      </c>
      <c r="V63" s="63" t="s">
        <v>1162</v>
      </c>
      <c r="W63" s="63" t="s">
        <v>1163</v>
      </c>
      <c r="X63" s="61" t="s">
        <v>1160</v>
      </c>
      <c r="Y63" s="63" t="s">
        <v>1162</v>
      </c>
      <c r="Z63" s="69" t="str">
        <f t="shared" si="4"/>
        <v>No</v>
      </c>
      <c r="AA63" s="70" t="str">
        <f t="shared" si="5"/>
        <v>No</v>
      </c>
      <c r="AB63" s="69" t="str">
        <f t="shared" si="6"/>
        <v>Non-user</v>
      </c>
      <c r="AC63" s="71">
        <f>VLOOKUP(N63,Attendance!P:R,3,FALSE)</f>
        <v>16</v>
      </c>
    </row>
    <row r="64" spans="1:29" ht="25.15" customHeight="1">
      <c r="A64" s="63" t="s">
        <v>35</v>
      </c>
      <c r="B64" s="63" t="s">
        <v>26</v>
      </c>
      <c r="C64" s="63" t="s">
        <v>27</v>
      </c>
      <c r="D64" s="63" t="s">
        <v>28</v>
      </c>
      <c r="E64" s="63" t="s">
        <v>206</v>
      </c>
      <c r="F64" s="63" t="s">
        <v>207</v>
      </c>
      <c r="G64" s="63" t="s">
        <v>39</v>
      </c>
      <c r="H64" s="63" t="s">
        <v>4716</v>
      </c>
      <c r="I64" s="63" t="s">
        <v>4717</v>
      </c>
      <c r="J64" s="63">
        <v>26</v>
      </c>
      <c r="K64" s="72">
        <v>5</v>
      </c>
      <c r="L64" s="63">
        <v>2018</v>
      </c>
      <c r="M64" s="62">
        <f t="shared" si="0"/>
        <v>43246</v>
      </c>
      <c r="N64" s="63" t="s">
        <v>265</v>
      </c>
      <c r="O64" s="61">
        <f>VLOOKUP(N65,Attendance!P:R,3,FALSE)</f>
        <v>15</v>
      </c>
      <c r="P64" s="61" t="s">
        <v>1158</v>
      </c>
      <c r="Q64" s="63" t="s">
        <v>1159</v>
      </c>
      <c r="R64" s="63" t="s">
        <v>1160</v>
      </c>
      <c r="S64" s="63" t="s">
        <v>1161</v>
      </c>
      <c r="T64" s="63" t="s">
        <v>1162</v>
      </c>
      <c r="U64" s="61" t="s">
        <v>1162</v>
      </c>
      <c r="V64" s="63" t="s">
        <v>1162</v>
      </c>
      <c r="W64" s="63" t="s">
        <v>1163</v>
      </c>
      <c r="X64" s="61" t="s">
        <v>1160</v>
      </c>
      <c r="Y64" s="63" t="s">
        <v>1162</v>
      </c>
      <c r="Z64" s="69" t="str">
        <f t="shared" si="4"/>
        <v>No</v>
      </c>
      <c r="AA64" s="70" t="str">
        <f t="shared" si="5"/>
        <v>No</v>
      </c>
      <c r="AB64" s="69" t="str">
        <f t="shared" si="6"/>
        <v>Non-user</v>
      </c>
      <c r="AC64" s="71">
        <f>VLOOKUP(N64,Attendance!P:R,3,FALSE)</f>
        <v>15</v>
      </c>
    </row>
    <row r="65" spans="1:29" ht="17.649999999999999" customHeight="1">
      <c r="A65" s="63" t="s">
        <v>35</v>
      </c>
      <c r="B65" s="63" t="s">
        <v>26</v>
      </c>
      <c r="C65" s="63" t="s">
        <v>27</v>
      </c>
      <c r="D65" s="63" t="s">
        <v>28</v>
      </c>
      <c r="E65" s="63" t="s">
        <v>206</v>
      </c>
      <c r="F65" s="63" t="s">
        <v>207</v>
      </c>
      <c r="G65" s="63" t="s">
        <v>39</v>
      </c>
      <c r="H65" s="63" t="s">
        <v>4716</v>
      </c>
      <c r="I65" s="63" t="s">
        <v>4717</v>
      </c>
      <c r="J65" s="63">
        <v>26</v>
      </c>
      <c r="K65" s="72">
        <v>5</v>
      </c>
      <c r="L65" s="63">
        <v>2018</v>
      </c>
      <c r="M65" s="62">
        <f t="shared" si="0"/>
        <v>43246</v>
      </c>
      <c r="N65" s="63" t="s">
        <v>267</v>
      </c>
      <c r="O65" s="61">
        <f>VLOOKUP(N66,Attendance!P:R,3,FALSE)</f>
        <v>15</v>
      </c>
      <c r="P65" s="61" t="s">
        <v>1158</v>
      </c>
      <c r="Q65" s="63" t="s">
        <v>1159</v>
      </c>
      <c r="R65" s="63" t="s">
        <v>1160</v>
      </c>
      <c r="S65" s="63" t="s">
        <v>1161</v>
      </c>
      <c r="T65" s="63" t="s">
        <v>1162</v>
      </c>
      <c r="U65" s="61" t="s">
        <v>1162</v>
      </c>
      <c r="V65" s="63" t="s">
        <v>1162</v>
      </c>
      <c r="W65" s="63" t="s">
        <v>1163</v>
      </c>
      <c r="X65" s="61" t="s">
        <v>1160</v>
      </c>
      <c r="Y65" s="63" t="s">
        <v>1162</v>
      </c>
      <c r="Z65" s="69" t="str">
        <f t="shared" si="4"/>
        <v>No</v>
      </c>
      <c r="AA65" s="70" t="str">
        <f t="shared" si="5"/>
        <v>No</v>
      </c>
      <c r="AB65" s="69" t="str">
        <f t="shared" si="6"/>
        <v>Non-user</v>
      </c>
      <c r="AC65" s="71">
        <f>VLOOKUP(N65,Attendance!P:R,3,FALSE)</f>
        <v>15</v>
      </c>
    </row>
    <row r="66" spans="1:29" ht="20.65" customHeight="1">
      <c r="A66" s="63" t="s">
        <v>35</v>
      </c>
      <c r="B66" s="63" t="s">
        <v>26</v>
      </c>
      <c r="C66" s="63" t="s">
        <v>27</v>
      </c>
      <c r="D66" s="63" t="s">
        <v>28</v>
      </c>
      <c r="E66" s="63" t="s">
        <v>206</v>
      </c>
      <c r="F66" s="63" t="s">
        <v>207</v>
      </c>
      <c r="G66" s="63" t="s">
        <v>39</v>
      </c>
      <c r="H66" s="63" t="s">
        <v>4716</v>
      </c>
      <c r="I66" s="63" t="s">
        <v>4717</v>
      </c>
      <c r="J66" s="63">
        <v>26</v>
      </c>
      <c r="K66" s="72">
        <v>5</v>
      </c>
      <c r="L66" s="63">
        <v>2018</v>
      </c>
      <c r="M66" s="62">
        <f t="shared" ref="M66:M129" si="7">DATE(L66,K66,J66)</f>
        <v>43246</v>
      </c>
      <c r="N66" s="63" t="s">
        <v>269</v>
      </c>
      <c r="O66" s="61">
        <f>VLOOKUP(N67,Attendance!P:R,3,FALSE)</f>
        <v>15</v>
      </c>
      <c r="P66" s="61" t="s">
        <v>1158</v>
      </c>
      <c r="Q66" s="63" t="s">
        <v>1159</v>
      </c>
      <c r="R66" s="63" t="s">
        <v>1160</v>
      </c>
      <c r="S66" s="63" t="s">
        <v>1161</v>
      </c>
      <c r="T66" s="63" t="s">
        <v>1162</v>
      </c>
      <c r="U66" s="61" t="s">
        <v>1162</v>
      </c>
      <c r="V66" s="63" t="s">
        <v>1162</v>
      </c>
      <c r="W66" s="63" t="s">
        <v>1163</v>
      </c>
      <c r="X66" s="61" t="s">
        <v>1160</v>
      </c>
      <c r="Y66" s="63" t="s">
        <v>1162</v>
      </c>
      <c r="Z66" s="69" t="str">
        <f t="shared" si="4"/>
        <v>No</v>
      </c>
      <c r="AA66" s="70" t="str">
        <f t="shared" si="5"/>
        <v>No</v>
      </c>
      <c r="AB66" s="69" t="str">
        <f t="shared" si="6"/>
        <v>Non-user</v>
      </c>
      <c r="AC66" s="71">
        <f>VLOOKUP(N66,Attendance!P:R,3,FALSE)</f>
        <v>15</v>
      </c>
    </row>
    <row r="67" spans="1:29" ht="24.6" customHeight="1">
      <c r="A67" s="63" t="s">
        <v>35</v>
      </c>
      <c r="B67" s="63" t="s">
        <v>26</v>
      </c>
      <c r="C67" s="63" t="s">
        <v>27</v>
      </c>
      <c r="D67" s="63" t="s">
        <v>28</v>
      </c>
      <c r="E67" s="63" t="s">
        <v>206</v>
      </c>
      <c r="F67" s="63" t="s">
        <v>207</v>
      </c>
      <c r="G67" s="63" t="s">
        <v>39</v>
      </c>
      <c r="H67" s="63" t="s">
        <v>4716</v>
      </c>
      <c r="I67" s="63" t="s">
        <v>4717</v>
      </c>
      <c r="J67" s="63">
        <v>26</v>
      </c>
      <c r="K67" s="72">
        <v>5</v>
      </c>
      <c r="L67" s="63">
        <v>2018</v>
      </c>
      <c r="M67" s="62">
        <f t="shared" si="7"/>
        <v>43246</v>
      </c>
      <c r="N67" s="63" t="s">
        <v>271</v>
      </c>
      <c r="O67" s="61">
        <f>VLOOKUP(N68,Attendance!P:R,3,FALSE)</f>
        <v>15</v>
      </c>
      <c r="P67" s="61" t="s">
        <v>1158</v>
      </c>
      <c r="Q67" s="63" t="s">
        <v>1159</v>
      </c>
      <c r="R67" s="63" t="s">
        <v>1160</v>
      </c>
      <c r="S67" s="63" t="s">
        <v>1161</v>
      </c>
      <c r="T67" s="63" t="s">
        <v>1162</v>
      </c>
      <c r="U67" s="61" t="s">
        <v>1162</v>
      </c>
      <c r="V67" s="63" t="s">
        <v>1162</v>
      </c>
      <c r="W67" s="63" t="s">
        <v>1163</v>
      </c>
      <c r="X67" s="61" t="s">
        <v>1160</v>
      </c>
      <c r="Y67" s="63" t="s">
        <v>1162</v>
      </c>
      <c r="Z67" s="69" t="str">
        <f t="shared" si="4"/>
        <v>No</v>
      </c>
      <c r="AA67" s="70" t="str">
        <f t="shared" si="5"/>
        <v>No</v>
      </c>
      <c r="AB67" s="69" t="str">
        <f t="shared" si="6"/>
        <v>Non-user</v>
      </c>
      <c r="AC67" s="71">
        <f>VLOOKUP(N67,Attendance!P:R,3,FALSE)</f>
        <v>15</v>
      </c>
    </row>
    <row r="68" spans="1:29" ht="24" customHeight="1">
      <c r="A68" s="63" t="s">
        <v>35</v>
      </c>
      <c r="B68" s="63" t="s">
        <v>26</v>
      </c>
      <c r="C68" s="63" t="s">
        <v>27</v>
      </c>
      <c r="D68" s="63" t="s">
        <v>28</v>
      </c>
      <c r="E68" s="63" t="s">
        <v>206</v>
      </c>
      <c r="F68" s="63" t="s">
        <v>207</v>
      </c>
      <c r="G68" s="63" t="s">
        <v>39</v>
      </c>
      <c r="H68" s="63" t="s">
        <v>4716</v>
      </c>
      <c r="I68" s="63" t="s">
        <v>4717</v>
      </c>
      <c r="J68" s="63">
        <v>26</v>
      </c>
      <c r="K68" s="72">
        <v>5</v>
      </c>
      <c r="L68" s="63">
        <v>2018</v>
      </c>
      <c r="M68" s="62">
        <f t="shared" si="7"/>
        <v>43246</v>
      </c>
      <c r="N68" s="63" t="s">
        <v>273</v>
      </c>
      <c r="O68" s="61">
        <f>VLOOKUP(N69,Attendance!P:R,3,FALSE)</f>
        <v>15</v>
      </c>
      <c r="P68" s="61" t="s">
        <v>1158</v>
      </c>
      <c r="Q68" s="63" t="s">
        <v>1159</v>
      </c>
      <c r="R68" s="63" t="s">
        <v>1160</v>
      </c>
      <c r="S68" s="63" t="s">
        <v>1161</v>
      </c>
      <c r="T68" s="63" t="s">
        <v>1162</v>
      </c>
      <c r="U68" s="61" t="s">
        <v>1162</v>
      </c>
      <c r="V68" s="63" t="s">
        <v>1162</v>
      </c>
      <c r="W68" s="63" t="s">
        <v>1163</v>
      </c>
      <c r="X68" s="61" t="s">
        <v>1160</v>
      </c>
      <c r="Y68" s="63" t="s">
        <v>1162</v>
      </c>
      <c r="Z68" s="69" t="str">
        <f t="shared" si="4"/>
        <v>No</v>
      </c>
      <c r="AA68" s="70" t="str">
        <f t="shared" si="5"/>
        <v>No</v>
      </c>
      <c r="AB68" s="69" t="str">
        <f t="shared" si="6"/>
        <v>Non-user</v>
      </c>
      <c r="AC68" s="71">
        <f>VLOOKUP(N68,Attendance!P:R,3,FALSE)</f>
        <v>15</v>
      </c>
    </row>
    <row r="69" spans="1:29" ht="18" customHeight="1">
      <c r="A69" s="63" t="s">
        <v>35</v>
      </c>
      <c r="B69" s="63" t="s">
        <v>26</v>
      </c>
      <c r="C69" s="63" t="s">
        <v>27</v>
      </c>
      <c r="D69" s="63" t="s">
        <v>28</v>
      </c>
      <c r="E69" s="63" t="s">
        <v>206</v>
      </c>
      <c r="F69" s="63" t="s">
        <v>207</v>
      </c>
      <c r="G69" s="63" t="s">
        <v>39</v>
      </c>
      <c r="H69" s="63" t="s">
        <v>4716</v>
      </c>
      <c r="I69" s="63" t="s">
        <v>4717</v>
      </c>
      <c r="J69" s="63">
        <v>26</v>
      </c>
      <c r="K69" s="72">
        <v>5</v>
      </c>
      <c r="L69" s="63">
        <v>2018</v>
      </c>
      <c r="M69" s="62">
        <f t="shared" si="7"/>
        <v>43246</v>
      </c>
      <c r="N69" s="63" t="s">
        <v>275</v>
      </c>
      <c r="O69" s="61">
        <f>VLOOKUP(N70,Attendance!P:R,3,FALSE)</f>
        <v>15</v>
      </c>
      <c r="P69" s="61" t="s">
        <v>1158</v>
      </c>
      <c r="Q69" s="63" t="s">
        <v>1159</v>
      </c>
      <c r="R69" s="63" t="s">
        <v>1160</v>
      </c>
      <c r="S69" s="63" t="s">
        <v>1161</v>
      </c>
      <c r="T69" s="63" t="s">
        <v>1162</v>
      </c>
      <c r="U69" s="61" t="s">
        <v>1162</v>
      </c>
      <c r="V69" s="63" t="s">
        <v>1162</v>
      </c>
      <c r="W69" s="63" t="s">
        <v>1163</v>
      </c>
      <c r="X69" s="61" t="s">
        <v>1160</v>
      </c>
      <c r="Y69" s="63" t="s">
        <v>1162</v>
      </c>
      <c r="Z69" s="69" t="str">
        <f t="shared" si="4"/>
        <v>No</v>
      </c>
      <c r="AA69" s="70" t="str">
        <f t="shared" si="5"/>
        <v>No</v>
      </c>
      <c r="AB69" s="69" t="str">
        <f t="shared" si="6"/>
        <v>Non-user</v>
      </c>
      <c r="AC69" s="71">
        <f>VLOOKUP(N69,Attendance!P:R,3,FALSE)</f>
        <v>15</v>
      </c>
    </row>
    <row r="70" spans="1:29" ht="20.100000000000001" customHeight="1">
      <c r="A70" s="63" t="s">
        <v>35</v>
      </c>
      <c r="B70" s="63" t="s">
        <v>26</v>
      </c>
      <c r="C70" s="63" t="s">
        <v>27</v>
      </c>
      <c r="D70" s="63" t="s">
        <v>28</v>
      </c>
      <c r="E70" s="63" t="s">
        <v>206</v>
      </c>
      <c r="F70" s="63" t="s">
        <v>207</v>
      </c>
      <c r="G70" s="63" t="s">
        <v>39</v>
      </c>
      <c r="H70" s="63" t="s">
        <v>4716</v>
      </c>
      <c r="I70" s="63" t="s">
        <v>4717</v>
      </c>
      <c r="J70" s="63">
        <v>26</v>
      </c>
      <c r="K70" s="72">
        <v>5</v>
      </c>
      <c r="L70" s="63">
        <v>2018</v>
      </c>
      <c r="M70" s="62">
        <f t="shared" si="7"/>
        <v>43246</v>
      </c>
      <c r="N70" s="63" t="s">
        <v>277</v>
      </c>
      <c r="O70" s="61">
        <f>VLOOKUP(N71,Attendance!P:R,3,FALSE)</f>
        <v>15</v>
      </c>
      <c r="P70" s="61" t="s">
        <v>1158</v>
      </c>
      <c r="Q70" s="63" t="s">
        <v>1159</v>
      </c>
      <c r="R70" s="63" t="s">
        <v>1160</v>
      </c>
      <c r="S70" s="63" t="s">
        <v>1161</v>
      </c>
      <c r="T70" s="63" t="s">
        <v>1162</v>
      </c>
      <c r="U70" s="61" t="s">
        <v>1162</v>
      </c>
      <c r="V70" s="63" t="s">
        <v>1162</v>
      </c>
      <c r="W70" s="63" t="s">
        <v>1163</v>
      </c>
      <c r="X70" s="61" t="s">
        <v>1160</v>
      </c>
      <c r="Y70" s="63" t="s">
        <v>1162</v>
      </c>
      <c r="Z70" s="69" t="str">
        <f t="shared" si="4"/>
        <v>No</v>
      </c>
      <c r="AA70" s="70" t="str">
        <f t="shared" si="5"/>
        <v>No</v>
      </c>
      <c r="AB70" s="69" t="str">
        <f t="shared" si="6"/>
        <v>Non-user</v>
      </c>
      <c r="AC70" s="71">
        <f>VLOOKUP(N70,Attendance!P:R,3,FALSE)</f>
        <v>15</v>
      </c>
    </row>
    <row r="71" spans="1:29" ht="21" customHeight="1">
      <c r="A71" s="63" t="s">
        <v>35</v>
      </c>
      <c r="B71" s="63" t="s">
        <v>26</v>
      </c>
      <c r="C71" s="63" t="s">
        <v>27</v>
      </c>
      <c r="D71" s="63" t="s">
        <v>28</v>
      </c>
      <c r="E71" s="63" t="s">
        <v>206</v>
      </c>
      <c r="F71" s="63" t="s">
        <v>207</v>
      </c>
      <c r="G71" s="63" t="s">
        <v>39</v>
      </c>
      <c r="H71" s="63" t="s">
        <v>4716</v>
      </c>
      <c r="I71" s="63" t="s">
        <v>4717</v>
      </c>
      <c r="J71" s="63">
        <v>26</v>
      </c>
      <c r="K71" s="72">
        <v>5</v>
      </c>
      <c r="L71" s="63">
        <v>2018</v>
      </c>
      <c r="M71" s="62">
        <f t="shared" si="7"/>
        <v>43246</v>
      </c>
      <c r="N71" s="63" t="s">
        <v>279</v>
      </c>
      <c r="O71" s="61">
        <f>VLOOKUP(N72,Attendance!P:R,3,FALSE)</f>
        <v>15</v>
      </c>
      <c r="P71" s="61" t="s">
        <v>1158</v>
      </c>
      <c r="Q71" s="63" t="s">
        <v>1159</v>
      </c>
      <c r="R71" s="63" t="s">
        <v>1160</v>
      </c>
      <c r="S71" s="63" t="s">
        <v>1161</v>
      </c>
      <c r="T71" s="63" t="s">
        <v>1162</v>
      </c>
      <c r="U71" s="61" t="s">
        <v>1162</v>
      </c>
      <c r="V71" s="63" t="s">
        <v>1162</v>
      </c>
      <c r="W71" s="63" t="s">
        <v>1163</v>
      </c>
      <c r="X71" s="61" t="s">
        <v>1160</v>
      </c>
      <c r="Y71" s="63" t="s">
        <v>1162</v>
      </c>
      <c r="Z71" s="69" t="str">
        <f t="shared" si="4"/>
        <v>No</v>
      </c>
      <c r="AA71" s="70" t="str">
        <f t="shared" si="5"/>
        <v>No</v>
      </c>
      <c r="AB71" s="69" t="str">
        <f t="shared" si="6"/>
        <v>Non-user</v>
      </c>
      <c r="AC71" s="71">
        <f>VLOOKUP(N71,Attendance!P:R,3,FALSE)</f>
        <v>15</v>
      </c>
    </row>
    <row r="72" spans="1:29" ht="22.5" customHeight="1">
      <c r="A72" s="63" t="s">
        <v>35</v>
      </c>
      <c r="B72" s="63" t="s">
        <v>26</v>
      </c>
      <c r="C72" s="63" t="s">
        <v>27</v>
      </c>
      <c r="D72" s="63" t="s">
        <v>28</v>
      </c>
      <c r="E72" s="63" t="s">
        <v>206</v>
      </c>
      <c r="F72" s="63" t="s">
        <v>207</v>
      </c>
      <c r="G72" s="63" t="s">
        <v>39</v>
      </c>
      <c r="H72" s="63" t="s">
        <v>4716</v>
      </c>
      <c r="I72" s="63" t="s">
        <v>4717</v>
      </c>
      <c r="J72" s="63">
        <v>26</v>
      </c>
      <c r="K72" s="72">
        <v>5</v>
      </c>
      <c r="L72" s="63">
        <v>2018</v>
      </c>
      <c r="M72" s="62">
        <f t="shared" si="7"/>
        <v>43246</v>
      </c>
      <c r="N72" s="63" t="s">
        <v>281</v>
      </c>
      <c r="O72" s="61">
        <f>VLOOKUP(N73,Attendance!P:R,3,FALSE)</f>
        <v>15</v>
      </c>
      <c r="P72" s="61" t="s">
        <v>1158</v>
      </c>
      <c r="Q72" s="63" t="s">
        <v>1159</v>
      </c>
      <c r="R72" s="63" t="s">
        <v>1160</v>
      </c>
      <c r="S72" s="63" t="s">
        <v>1161</v>
      </c>
      <c r="T72" s="63" t="s">
        <v>1162</v>
      </c>
      <c r="U72" s="61" t="s">
        <v>1162</v>
      </c>
      <c r="V72" s="63" t="s">
        <v>1162</v>
      </c>
      <c r="W72" s="63" t="s">
        <v>1163</v>
      </c>
      <c r="X72" s="61" t="s">
        <v>1160</v>
      </c>
      <c r="Y72" s="63" t="s">
        <v>1162</v>
      </c>
      <c r="Z72" s="69" t="str">
        <f t="shared" si="4"/>
        <v>No</v>
      </c>
      <c r="AA72" s="70" t="str">
        <f t="shared" si="5"/>
        <v>No</v>
      </c>
      <c r="AB72" s="69" t="str">
        <f t="shared" si="6"/>
        <v>Non-user</v>
      </c>
      <c r="AC72" s="71">
        <f>VLOOKUP(N72,Attendance!P:R,3,FALSE)</f>
        <v>15</v>
      </c>
    </row>
    <row r="73" spans="1:29" ht="21.6" customHeight="1">
      <c r="A73" s="63" t="s">
        <v>35</v>
      </c>
      <c r="B73" s="63" t="s">
        <v>26</v>
      </c>
      <c r="C73" s="63" t="s">
        <v>27</v>
      </c>
      <c r="D73" s="63" t="s">
        <v>28</v>
      </c>
      <c r="E73" s="63" t="s">
        <v>206</v>
      </c>
      <c r="F73" s="63" t="s">
        <v>207</v>
      </c>
      <c r="G73" s="63" t="s">
        <v>39</v>
      </c>
      <c r="H73" s="63" t="s">
        <v>4716</v>
      </c>
      <c r="I73" s="63" t="s">
        <v>4717</v>
      </c>
      <c r="J73" s="63">
        <v>26</v>
      </c>
      <c r="K73" s="72">
        <v>5</v>
      </c>
      <c r="L73" s="63">
        <v>2018</v>
      </c>
      <c r="M73" s="62">
        <f t="shared" si="7"/>
        <v>43246</v>
      </c>
      <c r="N73" s="63" t="s">
        <v>283</v>
      </c>
      <c r="O73" s="61">
        <f>VLOOKUP(N74,Attendance!P:R,3,FALSE)</f>
        <v>17</v>
      </c>
      <c r="P73" s="61" t="s">
        <v>1158</v>
      </c>
      <c r="Q73" s="63" t="s">
        <v>1159</v>
      </c>
      <c r="R73" s="63" t="s">
        <v>1160</v>
      </c>
      <c r="S73" s="63" t="s">
        <v>1161</v>
      </c>
      <c r="T73" s="63" t="s">
        <v>1162</v>
      </c>
      <c r="U73" s="61" t="s">
        <v>1162</v>
      </c>
      <c r="V73" s="63" t="s">
        <v>1162</v>
      </c>
      <c r="W73" s="63" t="s">
        <v>1163</v>
      </c>
      <c r="X73" s="61" t="s">
        <v>1160</v>
      </c>
      <c r="Y73" s="63" t="s">
        <v>1162</v>
      </c>
      <c r="Z73" s="69" t="str">
        <f t="shared" ref="Z73:Z136" si="8">IF(OR(R:R="",S:S=""),"Missing",IF(OR(S:S="Both EC and Condoms",S:S="Condom",S:S="EC"),"Yes",IF(AND(R:R&lt;&gt;"0: No Method",R:R&lt;&gt;"6: EC",R:R&lt;&gt;"5: Condoms"),"Yes","No")))</f>
        <v>No</v>
      </c>
      <c r="AA73" s="70" t="str">
        <f t="shared" ref="AA73:AA136" si="9">IF(X:X="","Missing",IF(X:X="0: No Method","No",IF(OR(X:X="1: IUCD",X:X="2a: Implant - Jadelle",X:X="2b: Implant - Implanon",X:X="3a: Injection - Norigynon ",X:X="3b: Injection - Noristerat",X:X="3c: Injection - Depo Provera",X:X="3d: Injection - Synapress",X:X="4a: Pills - Microgynon",X:X="4b: Pills - Combination3",X:X="4c: Pills - Escluston",X:X="5: Cycle bead",X:X="6a: Condom - Male",X:X="6b: Condom - Female",X:X="7: Emergency pill"),"Yes")))</f>
        <v>No</v>
      </c>
      <c r="AB73" s="69" t="str">
        <f t="shared" ref="AB73:AB136" si="10">IF(W:W="Pregnant","Pregnant",IF(AND(Z:Z="No",AA:AA="Yes"),"Adopter",IF(Z:Z="Yes","Continuing User",IF(AND(Z:Z="No",AA:AA="No"),"Non-user","Missing"))))</f>
        <v>Non-user</v>
      </c>
      <c r="AC73" s="71">
        <f>VLOOKUP(N73,Attendance!P:R,3,FALSE)</f>
        <v>15</v>
      </c>
    </row>
    <row r="74" spans="1:29" ht="24" customHeight="1">
      <c r="A74" s="63" t="s">
        <v>35</v>
      </c>
      <c r="B74" s="63" t="s">
        <v>26</v>
      </c>
      <c r="C74" s="63" t="s">
        <v>27</v>
      </c>
      <c r="D74" s="63" t="s">
        <v>28</v>
      </c>
      <c r="E74" s="63" t="s">
        <v>206</v>
      </c>
      <c r="F74" s="63" t="s">
        <v>207</v>
      </c>
      <c r="G74" s="63" t="s">
        <v>39</v>
      </c>
      <c r="H74" s="63" t="s">
        <v>4716</v>
      </c>
      <c r="I74" s="63" t="s">
        <v>4717</v>
      </c>
      <c r="J74" s="63">
        <v>26</v>
      </c>
      <c r="K74" s="72">
        <v>5</v>
      </c>
      <c r="L74" s="63">
        <v>2018</v>
      </c>
      <c r="M74" s="62">
        <f t="shared" si="7"/>
        <v>43246</v>
      </c>
      <c r="N74" s="63" t="s">
        <v>285</v>
      </c>
      <c r="O74" s="61">
        <f>VLOOKUP(N75,Attendance!P:R,3,FALSE)</f>
        <v>15</v>
      </c>
      <c r="P74" s="61" t="s">
        <v>1158</v>
      </c>
      <c r="Q74" s="63" t="s">
        <v>1159</v>
      </c>
      <c r="R74" s="63" t="s">
        <v>1160</v>
      </c>
      <c r="S74" s="63" t="s">
        <v>1161</v>
      </c>
      <c r="T74" s="63" t="s">
        <v>1162</v>
      </c>
      <c r="U74" s="61" t="s">
        <v>1162</v>
      </c>
      <c r="V74" s="63" t="s">
        <v>1162</v>
      </c>
      <c r="W74" s="63" t="s">
        <v>1163</v>
      </c>
      <c r="X74" s="61" t="s">
        <v>1160</v>
      </c>
      <c r="Y74" s="63" t="s">
        <v>1162</v>
      </c>
      <c r="Z74" s="69" t="str">
        <f t="shared" si="8"/>
        <v>No</v>
      </c>
      <c r="AA74" s="70" t="str">
        <f t="shared" si="9"/>
        <v>No</v>
      </c>
      <c r="AB74" s="69" t="str">
        <f t="shared" si="10"/>
        <v>Non-user</v>
      </c>
      <c r="AC74" s="71">
        <f>VLOOKUP(N74,Attendance!P:R,3,FALSE)</f>
        <v>17</v>
      </c>
    </row>
    <row r="75" spans="1:29" ht="24" customHeight="1">
      <c r="A75" s="63" t="s">
        <v>35</v>
      </c>
      <c r="B75" s="63" t="s">
        <v>26</v>
      </c>
      <c r="C75" s="63" t="s">
        <v>27</v>
      </c>
      <c r="D75" s="63" t="s">
        <v>28</v>
      </c>
      <c r="E75" s="63" t="s">
        <v>206</v>
      </c>
      <c r="F75" s="63" t="s">
        <v>207</v>
      </c>
      <c r="G75" s="63" t="s">
        <v>39</v>
      </c>
      <c r="H75" s="63" t="s">
        <v>4716</v>
      </c>
      <c r="I75" s="63" t="s">
        <v>4717</v>
      </c>
      <c r="J75" s="63">
        <v>26</v>
      </c>
      <c r="K75" s="72">
        <v>5</v>
      </c>
      <c r="L75" s="63">
        <v>2018</v>
      </c>
      <c r="M75" s="62">
        <f t="shared" si="7"/>
        <v>43246</v>
      </c>
      <c r="N75" s="63" t="s">
        <v>288</v>
      </c>
      <c r="O75" s="61">
        <f>VLOOKUP(N76,Attendance!P:R,3,FALSE)</f>
        <v>18</v>
      </c>
      <c r="P75" s="61" t="s">
        <v>1158</v>
      </c>
      <c r="Q75" s="63" t="s">
        <v>1159</v>
      </c>
      <c r="R75" s="63" t="s">
        <v>1160</v>
      </c>
      <c r="S75" s="63" t="s">
        <v>1161</v>
      </c>
      <c r="T75" s="63" t="s">
        <v>1162</v>
      </c>
      <c r="U75" s="61" t="s">
        <v>1162</v>
      </c>
      <c r="V75" s="63" t="s">
        <v>1162</v>
      </c>
      <c r="W75" s="63" t="s">
        <v>1163</v>
      </c>
      <c r="X75" s="61" t="s">
        <v>1160</v>
      </c>
      <c r="Y75" s="63" t="s">
        <v>1162</v>
      </c>
      <c r="Z75" s="69" t="str">
        <f t="shared" si="8"/>
        <v>No</v>
      </c>
      <c r="AA75" s="70" t="str">
        <f t="shared" si="9"/>
        <v>No</v>
      </c>
      <c r="AB75" s="69" t="str">
        <f t="shared" si="10"/>
        <v>Non-user</v>
      </c>
      <c r="AC75" s="71">
        <f>VLOOKUP(N75,Attendance!P:R,3,FALSE)</f>
        <v>15</v>
      </c>
    </row>
    <row r="76" spans="1:29" ht="24" customHeight="1">
      <c r="A76" s="63" t="s">
        <v>35</v>
      </c>
      <c r="B76" s="63" t="s">
        <v>26</v>
      </c>
      <c r="C76" s="63" t="s">
        <v>27</v>
      </c>
      <c r="D76" s="63" t="s">
        <v>28</v>
      </c>
      <c r="E76" s="63" t="s">
        <v>206</v>
      </c>
      <c r="F76" s="63" t="s">
        <v>207</v>
      </c>
      <c r="G76" s="63" t="s">
        <v>39</v>
      </c>
      <c r="H76" s="63" t="s">
        <v>4716</v>
      </c>
      <c r="I76" s="63" t="s">
        <v>4717</v>
      </c>
      <c r="J76" s="63">
        <v>26</v>
      </c>
      <c r="K76" s="72">
        <v>5</v>
      </c>
      <c r="L76" s="63">
        <v>2018</v>
      </c>
      <c r="M76" s="62">
        <f t="shared" si="7"/>
        <v>43246</v>
      </c>
      <c r="N76" s="63" t="s">
        <v>290</v>
      </c>
      <c r="O76" s="61">
        <f>VLOOKUP(N77,Attendance!P:R,3,FALSE)</f>
        <v>15</v>
      </c>
      <c r="P76" s="61" t="s">
        <v>1158</v>
      </c>
      <c r="Q76" s="63" t="s">
        <v>1159</v>
      </c>
      <c r="R76" s="63" t="s">
        <v>1160</v>
      </c>
      <c r="S76" s="63" t="s">
        <v>1161</v>
      </c>
      <c r="T76" s="63" t="s">
        <v>1162</v>
      </c>
      <c r="U76" s="61" t="s">
        <v>1162</v>
      </c>
      <c r="V76" s="63" t="s">
        <v>1162</v>
      </c>
      <c r="W76" s="63" t="s">
        <v>1163</v>
      </c>
      <c r="X76" s="61" t="s">
        <v>1160</v>
      </c>
      <c r="Y76" s="63" t="s">
        <v>1162</v>
      </c>
      <c r="Z76" s="69" t="str">
        <f t="shared" si="8"/>
        <v>No</v>
      </c>
      <c r="AA76" s="70" t="str">
        <f t="shared" si="9"/>
        <v>No</v>
      </c>
      <c r="AB76" s="69" t="str">
        <f t="shared" si="10"/>
        <v>Non-user</v>
      </c>
      <c r="AC76" s="71">
        <f>VLOOKUP(N76,Attendance!P:R,3,FALSE)</f>
        <v>18</v>
      </c>
    </row>
    <row r="77" spans="1:29" ht="19.149999999999999" customHeight="1">
      <c r="A77" s="63" t="s">
        <v>35</v>
      </c>
      <c r="B77" s="63" t="s">
        <v>26</v>
      </c>
      <c r="C77" s="63" t="s">
        <v>27</v>
      </c>
      <c r="D77" s="63" t="s">
        <v>28</v>
      </c>
      <c r="E77" s="63" t="s">
        <v>206</v>
      </c>
      <c r="F77" s="63" t="s">
        <v>207</v>
      </c>
      <c r="G77" s="63" t="s">
        <v>39</v>
      </c>
      <c r="H77" s="63" t="s">
        <v>4716</v>
      </c>
      <c r="I77" s="63" t="s">
        <v>4717</v>
      </c>
      <c r="J77" s="63">
        <v>26</v>
      </c>
      <c r="K77" s="72">
        <v>5</v>
      </c>
      <c r="L77" s="63">
        <v>2018</v>
      </c>
      <c r="M77" s="62">
        <f t="shared" si="7"/>
        <v>43246</v>
      </c>
      <c r="N77" s="63" t="s">
        <v>292</v>
      </c>
      <c r="O77" s="61">
        <f>VLOOKUP(N78,Attendance!P:R,3,FALSE)</f>
        <v>15</v>
      </c>
      <c r="P77" s="61" t="s">
        <v>1158</v>
      </c>
      <c r="Q77" s="63" t="s">
        <v>1159</v>
      </c>
      <c r="R77" s="63" t="s">
        <v>1160</v>
      </c>
      <c r="S77" s="63" t="s">
        <v>1161</v>
      </c>
      <c r="T77" s="63" t="s">
        <v>1162</v>
      </c>
      <c r="U77" s="61" t="s">
        <v>1162</v>
      </c>
      <c r="V77" s="63" t="s">
        <v>1162</v>
      </c>
      <c r="W77" s="63" t="s">
        <v>1163</v>
      </c>
      <c r="X77" s="61" t="s">
        <v>1160</v>
      </c>
      <c r="Y77" s="63" t="s">
        <v>1162</v>
      </c>
      <c r="Z77" s="69" t="str">
        <f t="shared" si="8"/>
        <v>No</v>
      </c>
      <c r="AA77" s="70" t="str">
        <f t="shared" si="9"/>
        <v>No</v>
      </c>
      <c r="AB77" s="69" t="str">
        <f t="shared" si="10"/>
        <v>Non-user</v>
      </c>
      <c r="AC77" s="71">
        <f>VLOOKUP(N77,Attendance!P:R,3,FALSE)</f>
        <v>15</v>
      </c>
    </row>
    <row r="78" spans="1:29" ht="19.149999999999999" customHeight="1">
      <c r="A78" s="63" t="s">
        <v>35</v>
      </c>
      <c r="B78" s="63" t="s">
        <v>26</v>
      </c>
      <c r="C78" s="63" t="s">
        <v>27</v>
      </c>
      <c r="D78" s="63" t="s">
        <v>28</v>
      </c>
      <c r="E78" s="63" t="s">
        <v>206</v>
      </c>
      <c r="F78" s="63" t="s">
        <v>207</v>
      </c>
      <c r="G78" s="63" t="s">
        <v>39</v>
      </c>
      <c r="H78" s="63" t="s">
        <v>4716</v>
      </c>
      <c r="I78" s="63" t="s">
        <v>4717</v>
      </c>
      <c r="J78" s="63">
        <v>26</v>
      </c>
      <c r="K78" s="72">
        <v>5</v>
      </c>
      <c r="L78" s="63">
        <v>2018</v>
      </c>
      <c r="M78" s="62">
        <f t="shared" si="7"/>
        <v>43246</v>
      </c>
      <c r="N78" s="63" t="s">
        <v>295</v>
      </c>
      <c r="O78" s="61">
        <f>VLOOKUP(N79,Attendance!P:R,3,FALSE)</f>
        <v>18</v>
      </c>
      <c r="P78" s="61" t="s">
        <v>1158</v>
      </c>
      <c r="Q78" s="63" t="s">
        <v>1159</v>
      </c>
      <c r="R78" s="63" t="s">
        <v>1160</v>
      </c>
      <c r="S78" s="63" t="s">
        <v>1161</v>
      </c>
      <c r="T78" s="63" t="s">
        <v>1162</v>
      </c>
      <c r="U78" s="61" t="s">
        <v>1162</v>
      </c>
      <c r="V78" s="63" t="s">
        <v>1162</v>
      </c>
      <c r="W78" s="63" t="s">
        <v>1163</v>
      </c>
      <c r="X78" s="61" t="s">
        <v>1160</v>
      </c>
      <c r="Y78" s="63" t="s">
        <v>1162</v>
      </c>
      <c r="Z78" s="69" t="str">
        <f t="shared" si="8"/>
        <v>No</v>
      </c>
      <c r="AA78" s="70" t="str">
        <f t="shared" si="9"/>
        <v>No</v>
      </c>
      <c r="AB78" s="69" t="str">
        <f t="shared" si="10"/>
        <v>Non-user</v>
      </c>
      <c r="AC78" s="71">
        <f>VLOOKUP(N78,Attendance!P:R,3,FALSE)</f>
        <v>15</v>
      </c>
    </row>
    <row r="79" spans="1:29" ht="19.5" customHeight="1">
      <c r="A79" s="61" t="s">
        <v>44</v>
      </c>
      <c r="B79" s="61" t="s">
        <v>26</v>
      </c>
      <c r="C79" s="61" t="s">
        <v>27</v>
      </c>
      <c r="D79" s="61" t="s">
        <v>28</v>
      </c>
      <c r="E79" s="61" t="s">
        <v>61</v>
      </c>
      <c r="F79" s="63" t="s">
        <v>29</v>
      </c>
      <c r="G79" s="61" t="s">
        <v>31</v>
      </c>
      <c r="H79" s="61" t="s">
        <v>933</v>
      </c>
      <c r="I79" s="61" t="s">
        <v>934</v>
      </c>
      <c r="J79" s="61">
        <v>1</v>
      </c>
      <c r="K79" s="68">
        <v>6</v>
      </c>
      <c r="L79" s="61">
        <v>2018</v>
      </c>
      <c r="M79" s="62">
        <f t="shared" si="7"/>
        <v>43252</v>
      </c>
      <c r="N79" s="61" t="s">
        <v>297</v>
      </c>
      <c r="O79" s="61">
        <f>VLOOKUP(N80,Attendance!P:R,3,FALSE)</f>
        <v>19</v>
      </c>
      <c r="P79" s="61" t="s">
        <v>1158</v>
      </c>
      <c r="Q79" s="61" t="s">
        <v>1159</v>
      </c>
      <c r="R79" s="61" t="s">
        <v>1160</v>
      </c>
      <c r="S79" s="61" t="s">
        <v>1161</v>
      </c>
      <c r="T79" s="61" t="s">
        <v>1159</v>
      </c>
      <c r="U79" s="61" t="s">
        <v>1162</v>
      </c>
      <c r="V79" s="61" t="s">
        <v>1162</v>
      </c>
      <c r="W79" s="61" t="s">
        <v>1163</v>
      </c>
      <c r="X79" s="61" t="s">
        <v>1165</v>
      </c>
      <c r="Y79" s="61" t="s">
        <v>1162</v>
      </c>
      <c r="Z79" s="69" t="str">
        <f t="shared" si="8"/>
        <v>No</v>
      </c>
      <c r="AA79" s="70" t="str">
        <f t="shared" si="9"/>
        <v>Yes</v>
      </c>
      <c r="AB79" s="69" t="str">
        <f t="shared" si="10"/>
        <v>Adopter</v>
      </c>
      <c r="AC79" s="71">
        <f>VLOOKUP(N79,Attendance!P:R,3,FALSE)</f>
        <v>18</v>
      </c>
    </row>
    <row r="80" spans="1:29" ht="21.75" customHeight="1">
      <c r="A80" s="61" t="s">
        <v>44</v>
      </c>
      <c r="B80" s="61" t="s">
        <v>26</v>
      </c>
      <c r="C80" s="61" t="s">
        <v>27</v>
      </c>
      <c r="D80" s="61" t="s">
        <v>28</v>
      </c>
      <c r="E80" s="61" t="s">
        <v>61</v>
      </c>
      <c r="F80" s="63" t="s">
        <v>29</v>
      </c>
      <c r="G80" s="61" t="s">
        <v>31</v>
      </c>
      <c r="H80" s="61" t="s">
        <v>933</v>
      </c>
      <c r="I80" s="61" t="s">
        <v>934</v>
      </c>
      <c r="J80" s="61">
        <v>1</v>
      </c>
      <c r="K80" s="68">
        <v>6</v>
      </c>
      <c r="L80" s="61">
        <v>2018</v>
      </c>
      <c r="M80" s="62">
        <f t="shared" si="7"/>
        <v>43252</v>
      </c>
      <c r="N80" s="68" t="s">
        <v>300</v>
      </c>
      <c r="O80" s="61">
        <f>VLOOKUP(N81,Attendance!P:R,3,FALSE)</f>
        <v>18</v>
      </c>
      <c r="P80" s="61" t="s">
        <v>1158</v>
      </c>
      <c r="Q80" s="68" t="s">
        <v>1159</v>
      </c>
      <c r="R80" s="68" t="s">
        <v>1160</v>
      </c>
      <c r="S80" s="61" t="s">
        <v>1161</v>
      </c>
      <c r="T80" s="61" t="s">
        <v>1159</v>
      </c>
      <c r="U80" s="61" t="s">
        <v>1162</v>
      </c>
      <c r="V80" s="61" t="s">
        <v>1162</v>
      </c>
      <c r="W80" s="61" t="s">
        <v>1163</v>
      </c>
      <c r="X80" s="61" t="s">
        <v>1165</v>
      </c>
      <c r="Y80" s="61" t="s">
        <v>1162</v>
      </c>
      <c r="Z80" s="69" t="str">
        <f t="shared" si="8"/>
        <v>No</v>
      </c>
      <c r="AA80" s="70" t="str">
        <f t="shared" si="9"/>
        <v>Yes</v>
      </c>
      <c r="AB80" s="69" t="str">
        <f t="shared" si="10"/>
        <v>Adopter</v>
      </c>
      <c r="AC80" s="71">
        <f>VLOOKUP(N80,Attendance!P:R,3,FALSE)</f>
        <v>19</v>
      </c>
    </row>
    <row r="81" spans="1:34" ht="24.75" customHeight="1">
      <c r="A81" s="61" t="s">
        <v>44</v>
      </c>
      <c r="B81" s="61" t="s">
        <v>26</v>
      </c>
      <c r="C81" s="61" t="s">
        <v>27</v>
      </c>
      <c r="D81" s="61" t="s">
        <v>28</v>
      </c>
      <c r="E81" s="61" t="s">
        <v>61</v>
      </c>
      <c r="F81" s="63" t="s">
        <v>29</v>
      </c>
      <c r="G81" s="61" t="s">
        <v>31</v>
      </c>
      <c r="H81" s="61" t="s">
        <v>933</v>
      </c>
      <c r="I81" s="61" t="s">
        <v>935</v>
      </c>
      <c r="J81" s="61">
        <v>2</v>
      </c>
      <c r="K81" s="68">
        <v>6</v>
      </c>
      <c r="L81" s="61">
        <v>2018</v>
      </c>
      <c r="M81" s="62">
        <f t="shared" si="7"/>
        <v>43253</v>
      </c>
      <c r="N81" s="61" t="s">
        <v>302</v>
      </c>
      <c r="O81" s="61">
        <f>VLOOKUP(N82,Attendance!P:R,3,FALSE)</f>
        <v>18</v>
      </c>
      <c r="P81" s="61" t="s">
        <v>1158</v>
      </c>
      <c r="Q81" s="61" t="s">
        <v>1159</v>
      </c>
      <c r="R81" s="61" t="s">
        <v>1160</v>
      </c>
      <c r="S81" s="61" t="s">
        <v>1161</v>
      </c>
      <c r="T81" s="61" t="s">
        <v>1162</v>
      </c>
      <c r="U81" s="61" t="s">
        <v>1162</v>
      </c>
      <c r="V81" s="61" t="s">
        <v>1162</v>
      </c>
      <c r="W81" s="61" t="s">
        <v>1163</v>
      </c>
      <c r="X81" s="61" t="s">
        <v>1160</v>
      </c>
      <c r="Y81" s="61" t="s">
        <v>1162</v>
      </c>
      <c r="Z81" s="69" t="str">
        <f t="shared" si="8"/>
        <v>No</v>
      </c>
      <c r="AA81" s="70" t="str">
        <f t="shared" si="9"/>
        <v>No</v>
      </c>
      <c r="AB81" s="69" t="str">
        <f t="shared" si="10"/>
        <v>Non-user</v>
      </c>
      <c r="AC81" s="71">
        <f>VLOOKUP(N81,Attendance!P:R,3,FALSE)</f>
        <v>18</v>
      </c>
      <c r="AD81" s="61" t="s">
        <v>1173</v>
      </c>
      <c r="AE81" s="73">
        <v>43253</v>
      </c>
      <c r="AF81" s="61" t="s">
        <v>1174</v>
      </c>
    </row>
    <row r="82" spans="1:34" ht="19.149999999999999" customHeight="1">
      <c r="A82" s="61" t="s">
        <v>44</v>
      </c>
      <c r="B82" s="61" t="s">
        <v>26</v>
      </c>
      <c r="C82" s="61" t="s">
        <v>27</v>
      </c>
      <c r="D82" s="61" t="s">
        <v>28</v>
      </c>
      <c r="E82" s="61" t="s">
        <v>61</v>
      </c>
      <c r="F82" s="63" t="s">
        <v>29</v>
      </c>
      <c r="G82" s="61" t="s">
        <v>31</v>
      </c>
      <c r="H82" s="61" t="s">
        <v>933</v>
      </c>
      <c r="I82" s="61" t="s">
        <v>935</v>
      </c>
      <c r="J82" s="61">
        <v>2</v>
      </c>
      <c r="K82" s="68">
        <v>6</v>
      </c>
      <c r="L82" s="61">
        <v>2018</v>
      </c>
      <c r="M82" s="62">
        <f t="shared" si="7"/>
        <v>43253</v>
      </c>
      <c r="N82" s="61" t="s">
        <v>304</v>
      </c>
      <c r="O82" s="61">
        <f>VLOOKUP(N83,Attendance!P:R,3,FALSE)</f>
        <v>18</v>
      </c>
      <c r="P82" s="61" t="s">
        <v>1158</v>
      </c>
      <c r="Q82" s="61" t="s">
        <v>1159</v>
      </c>
      <c r="R82" s="61" t="s">
        <v>1160</v>
      </c>
      <c r="S82" s="61" t="s">
        <v>1161</v>
      </c>
      <c r="T82" s="61" t="s">
        <v>1162</v>
      </c>
      <c r="U82" s="61" t="s">
        <v>1162</v>
      </c>
      <c r="V82" s="61" t="s">
        <v>1162</v>
      </c>
      <c r="W82" s="61" t="s">
        <v>1175</v>
      </c>
      <c r="X82" s="61" t="s">
        <v>1160</v>
      </c>
      <c r="Y82" s="61" t="s">
        <v>1162</v>
      </c>
      <c r="Z82" s="69" t="str">
        <f t="shared" si="8"/>
        <v>No</v>
      </c>
      <c r="AA82" s="70" t="str">
        <f t="shared" si="9"/>
        <v>No</v>
      </c>
      <c r="AB82" s="69" t="str">
        <f t="shared" si="10"/>
        <v>Pregnant</v>
      </c>
      <c r="AC82" s="71">
        <f>VLOOKUP(N82,Attendance!P:R,3,FALSE)</f>
        <v>18</v>
      </c>
      <c r="AD82" s="61" t="s">
        <v>1173</v>
      </c>
      <c r="AE82" s="73">
        <v>43253</v>
      </c>
      <c r="AF82" s="61" t="s">
        <v>1174</v>
      </c>
    </row>
    <row r="83" spans="1:34" ht="18.600000000000001" customHeight="1">
      <c r="A83" s="61" t="s">
        <v>44</v>
      </c>
      <c r="B83" s="61" t="s">
        <v>26</v>
      </c>
      <c r="C83" s="61" t="s">
        <v>27</v>
      </c>
      <c r="D83" s="61" t="s">
        <v>28</v>
      </c>
      <c r="E83" s="61" t="s">
        <v>61</v>
      </c>
      <c r="F83" s="63" t="s">
        <v>29</v>
      </c>
      <c r="G83" s="61" t="s">
        <v>31</v>
      </c>
      <c r="H83" s="61" t="s">
        <v>933</v>
      </c>
      <c r="I83" s="61" t="s">
        <v>935</v>
      </c>
      <c r="J83" s="61">
        <v>2</v>
      </c>
      <c r="K83" s="68">
        <v>6</v>
      </c>
      <c r="L83" s="61">
        <v>2018</v>
      </c>
      <c r="M83" s="62">
        <f t="shared" si="7"/>
        <v>43253</v>
      </c>
      <c r="N83" s="61" t="s">
        <v>306</v>
      </c>
      <c r="O83" s="61">
        <f>VLOOKUP(N84,Attendance!P:R,3,FALSE)</f>
        <v>17</v>
      </c>
      <c r="P83" s="61" t="s">
        <v>1158</v>
      </c>
      <c r="Q83" s="61" t="s">
        <v>1159</v>
      </c>
      <c r="R83" s="61" t="s">
        <v>1160</v>
      </c>
      <c r="S83" s="61" t="s">
        <v>1161</v>
      </c>
      <c r="T83" s="61" t="s">
        <v>1162</v>
      </c>
      <c r="U83" s="61" t="s">
        <v>1162</v>
      </c>
      <c r="V83" s="61" t="s">
        <v>1162</v>
      </c>
      <c r="W83" s="61" t="s">
        <v>1163</v>
      </c>
      <c r="X83" s="61" t="s">
        <v>1160</v>
      </c>
      <c r="Y83" s="61" t="s">
        <v>1162</v>
      </c>
      <c r="Z83" s="69" t="str">
        <f t="shared" si="8"/>
        <v>No</v>
      </c>
      <c r="AA83" s="70" t="str">
        <f t="shared" si="9"/>
        <v>No</v>
      </c>
      <c r="AB83" s="69" t="str">
        <f t="shared" si="10"/>
        <v>Non-user</v>
      </c>
      <c r="AC83" s="71">
        <f>VLOOKUP(N83,Attendance!P:R,3,FALSE)</f>
        <v>18</v>
      </c>
    </row>
    <row r="84" spans="1:34" ht="19.5" customHeight="1">
      <c r="A84" s="61" t="s">
        <v>44</v>
      </c>
      <c r="B84" s="61" t="s">
        <v>26</v>
      </c>
      <c r="C84" s="61" t="s">
        <v>27</v>
      </c>
      <c r="D84" s="61" t="s">
        <v>28</v>
      </c>
      <c r="E84" s="61" t="s">
        <v>61</v>
      </c>
      <c r="F84" s="63" t="s">
        <v>29</v>
      </c>
      <c r="G84" s="61" t="s">
        <v>31</v>
      </c>
      <c r="H84" s="61" t="s">
        <v>933</v>
      </c>
      <c r="I84" s="61" t="s">
        <v>935</v>
      </c>
      <c r="J84" s="61">
        <v>2</v>
      </c>
      <c r="K84" s="68">
        <v>6</v>
      </c>
      <c r="L84" s="61">
        <v>2018</v>
      </c>
      <c r="M84" s="62">
        <f t="shared" si="7"/>
        <v>43253</v>
      </c>
      <c r="N84" s="61" t="s">
        <v>325</v>
      </c>
      <c r="O84" s="61">
        <f>VLOOKUP(N85,Attendance!P:R,3,FALSE)</f>
        <v>15</v>
      </c>
      <c r="P84" s="61" t="s">
        <v>1158</v>
      </c>
      <c r="Q84" s="61" t="s">
        <v>1159</v>
      </c>
      <c r="R84" s="61" t="s">
        <v>1160</v>
      </c>
      <c r="S84" s="61" t="s">
        <v>1161</v>
      </c>
      <c r="T84" s="61" t="s">
        <v>1162</v>
      </c>
      <c r="U84" s="61" t="s">
        <v>1162</v>
      </c>
      <c r="V84" s="61" t="s">
        <v>1162</v>
      </c>
      <c r="W84" s="61" t="s">
        <v>1163</v>
      </c>
      <c r="X84" s="61" t="s">
        <v>1160</v>
      </c>
      <c r="Y84" s="61" t="s">
        <v>1162</v>
      </c>
      <c r="Z84" s="69" t="str">
        <f t="shared" si="8"/>
        <v>No</v>
      </c>
      <c r="AA84" s="70" t="str">
        <f t="shared" si="9"/>
        <v>No</v>
      </c>
      <c r="AB84" s="69" t="str">
        <f t="shared" si="10"/>
        <v>Non-user</v>
      </c>
      <c r="AC84" s="71">
        <f>VLOOKUP(N84,Attendance!P:R,3,FALSE)</f>
        <v>17</v>
      </c>
    </row>
    <row r="85" spans="1:34" ht="21.75" customHeight="1">
      <c r="A85" s="61" t="s">
        <v>44</v>
      </c>
      <c r="B85" s="61" t="s">
        <v>26</v>
      </c>
      <c r="C85" s="61" t="s">
        <v>27</v>
      </c>
      <c r="D85" s="61" t="s">
        <v>28</v>
      </c>
      <c r="E85" s="61" t="s">
        <v>61</v>
      </c>
      <c r="F85" s="63" t="s">
        <v>29</v>
      </c>
      <c r="G85" s="61" t="s">
        <v>31</v>
      </c>
      <c r="H85" s="61" t="s">
        <v>933</v>
      </c>
      <c r="I85" s="61" t="s">
        <v>935</v>
      </c>
      <c r="J85" s="61">
        <v>2</v>
      </c>
      <c r="K85" s="68">
        <v>6</v>
      </c>
      <c r="L85" s="61">
        <v>2018</v>
      </c>
      <c r="M85" s="62">
        <f t="shared" si="7"/>
        <v>43253</v>
      </c>
      <c r="N85" s="61" t="s">
        <v>327</v>
      </c>
      <c r="O85" s="61">
        <f>VLOOKUP(N86,Attendance!P:R,3,FALSE)</f>
        <v>18</v>
      </c>
      <c r="P85" s="61" t="s">
        <v>1158</v>
      </c>
      <c r="Q85" s="61" t="s">
        <v>1159</v>
      </c>
      <c r="R85" s="61" t="s">
        <v>1160</v>
      </c>
      <c r="S85" s="61" t="s">
        <v>1161</v>
      </c>
      <c r="T85" s="61" t="s">
        <v>1162</v>
      </c>
      <c r="U85" s="61" t="s">
        <v>1162</v>
      </c>
      <c r="V85" s="61" t="s">
        <v>1162</v>
      </c>
      <c r="W85" s="61" t="s">
        <v>1163</v>
      </c>
      <c r="X85" s="61" t="s">
        <v>1160</v>
      </c>
      <c r="Y85" s="61" t="s">
        <v>1162</v>
      </c>
      <c r="Z85" s="69" t="str">
        <f t="shared" si="8"/>
        <v>No</v>
      </c>
      <c r="AA85" s="70" t="str">
        <f t="shared" si="9"/>
        <v>No</v>
      </c>
      <c r="AB85" s="69" t="str">
        <f t="shared" si="10"/>
        <v>Non-user</v>
      </c>
      <c r="AC85" s="71">
        <f>VLOOKUP(N85,Attendance!P:R,3,FALSE)</f>
        <v>15</v>
      </c>
    </row>
    <row r="86" spans="1:34" ht="20.25" customHeight="1">
      <c r="A86" s="61" t="s">
        <v>44</v>
      </c>
      <c r="B86" s="61" t="s">
        <v>26</v>
      </c>
      <c r="C86" s="61" t="s">
        <v>27</v>
      </c>
      <c r="D86" s="61" t="s">
        <v>28</v>
      </c>
      <c r="E86" s="61" t="s">
        <v>61</v>
      </c>
      <c r="F86" s="63" t="s">
        <v>29</v>
      </c>
      <c r="G86" s="61" t="s">
        <v>31</v>
      </c>
      <c r="H86" s="61" t="s">
        <v>933</v>
      </c>
      <c r="I86" s="61" t="s">
        <v>935</v>
      </c>
      <c r="J86" s="61">
        <v>2</v>
      </c>
      <c r="K86" s="68">
        <v>6</v>
      </c>
      <c r="L86" s="61">
        <v>2018</v>
      </c>
      <c r="M86" s="62">
        <f t="shared" si="7"/>
        <v>43253</v>
      </c>
      <c r="N86" s="61" t="s">
        <v>329</v>
      </c>
      <c r="O86" s="61">
        <f>VLOOKUP(N87,Attendance!P:R,3,FALSE)</f>
        <v>18</v>
      </c>
      <c r="P86" s="61" t="s">
        <v>1158</v>
      </c>
      <c r="Q86" s="61" t="s">
        <v>1159</v>
      </c>
      <c r="R86" s="61" t="s">
        <v>1160</v>
      </c>
      <c r="S86" s="61" t="s">
        <v>1161</v>
      </c>
      <c r="T86" s="61" t="s">
        <v>1162</v>
      </c>
      <c r="U86" s="61" t="s">
        <v>1162</v>
      </c>
      <c r="V86" s="61" t="s">
        <v>1162</v>
      </c>
      <c r="W86" s="61" t="s">
        <v>1163</v>
      </c>
      <c r="X86" s="61" t="s">
        <v>1160</v>
      </c>
      <c r="Y86" s="61" t="s">
        <v>1162</v>
      </c>
      <c r="Z86" s="69" t="str">
        <f t="shared" si="8"/>
        <v>No</v>
      </c>
      <c r="AA86" s="70" t="str">
        <f t="shared" si="9"/>
        <v>No</v>
      </c>
      <c r="AB86" s="69" t="str">
        <f t="shared" si="10"/>
        <v>Non-user</v>
      </c>
      <c r="AC86" s="71">
        <f>VLOOKUP(N86,Attendance!P:R,3,FALSE)</f>
        <v>18</v>
      </c>
    </row>
    <row r="87" spans="1:34" ht="20.25" customHeight="1">
      <c r="A87" s="61" t="s">
        <v>44</v>
      </c>
      <c r="B87" s="61" t="s">
        <v>26</v>
      </c>
      <c r="C87" s="61" t="s">
        <v>27</v>
      </c>
      <c r="D87" s="61" t="s">
        <v>28</v>
      </c>
      <c r="E87" s="61" t="s">
        <v>61</v>
      </c>
      <c r="F87" s="63" t="s">
        <v>29</v>
      </c>
      <c r="G87" s="61" t="s">
        <v>31</v>
      </c>
      <c r="H87" s="61" t="s">
        <v>933</v>
      </c>
      <c r="I87" s="61" t="s">
        <v>935</v>
      </c>
      <c r="J87" s="61">
        <v>2</v>
      </c>
      <c r="K87" s="68">
        <v>6</v>
      </c>
      <c r="L87" s="61">
        <v>2018</v>
      </c>
      <c r="M87" s="62">
        <f t="shared" si="7"/>
        <v>43253</v>
      </c>
      <c r="N87" s="61" t="s">
        <v>331</v>
      </c>
      <c r="O87" s="61">
        <f>VLOOKUP(N88,Attendance!P:R,3,FALSE)</f>
        <v>15</v>
      </c>
      <c r="P87" s="61" t="s">
        <v>1158</v>
      </c>
      <c r="Q87" s="61" t="s">
        <v>1159</v>
      </c>
      <c r="R87" s="61" t="s">
        <v>1160</v>
      </c>
      <c r="S87" s="61" t="s">
        <v>1161</v>
      </c>
      <c r="T87" s="61" t="s">
        <v>1162</v>
      </c>
      <c r="U87" s="61" t="s">
        <v>1162</v>
      </c>
      <c r="V87" s="61" t="s">
        <v>1162</v>
      </c>
      <c r="W87" s="61" t="s">
        <v>1163</v>
      </c>
      <c r="X87" s="61" t="s">
        <v>1160</v>
      </c>
      <c r="Y87" s="61" t="s">
        <v>1162</v>
      </c>
      <c r="Z87" s="69" t="str">
        <f t="shared" si="8"/>
        <v>No</v>
      </c>
      <c r="AA87" s="70" t="str">
        <f t="shared" si="9"/>
        <v>No</v>
      </c>
      <c r="AB87" s="69" t="str">
        <f t="shared" si="10"/>
        <v>Non-user</v>
      </c>
      <c r="AC87" s="71">
        <f>VLOOKUP(N87,Attendance!P:R,3,FALSE)</f>
        <v>18</v>
      </c>
    </row>
    <row r="88" spans="1:34" ht="23.25" customHeight="1">
      <c r="A88" s="61" t="s">
        <v>44</v>
      </c>
      <c r="B88" s="61" t="s">
        <v>26</v>
      </c>
      <c r="C88" s="61" t="s">
        <v>27</v>
      </c>
      <c r="D88" s="61" t="s">
        <v>28</v>
      </c>
      <c r="E88" s="61" t="s">
        <v>61</v>
      </c>
      <c r="F88" s="63" t="s">
        <v>29</v>
      </c>
      <c r="G88" s="61" t="s">
        <v>31</v>
      </c>
      <c r="H88" s="61" t="s">
        <v>933</v>
      </c>
      <c r="I88" s="61" t="s">
        <v>935</v>
      </c>
      <c r="J88" s="61">
        <v>2</v>
      </c>
      <c r="K88" s="68">
        <v>6</v>
      </c>
      <c r="L88" s="61">
        <v>2018</v>
      </c>
      <c r="M88" s="62">
        <f t="shared" si="7"/>
        <v>43253</v>
      </c>
      <c r="N88" s="61" t="s">
        <v>333</v>
      </c>
      <c r="O88" s="61">
        <f>VLOOKUP(N89,Attendance!P:R,3,FALSE)</f>
        <v>18</v>
      </c>
      <c r="P88" s="61" t="s">
        <v>1158</v>
      </c>
      <c r="Q88" s="61" t="s">
        <v>1159</v>
      </c>
      <c r="R88" s="61" t="s">
        <v>1160</v>
      </c>
      <c r="S88" s="61" t="s">
        <v>1161</v>
      </c>
      <c r="T88" s="61" t="s">
        <v>1162</v>
      </c>
      <c r="U88" s="61" t="s">
        <v>1162</v>
      </c>
      <c r="V88" s="61" t="s">
        <v>1162</v>
      </c>
      <c r="W88" s="61" t="s">
        <v>1163</v>
      </c>
      <c r="X88" s="61" t="s">
        <v>1160</v>
      </c>
      <c r="Y88" s="61" t="s">
        <v>1162</v>
      </c>
      <c r="Z88" s="69" t="str">
        <f t="shared" si="8"/>
        <v>No</v>
      </c>
      <c r="AA88" s="70" t="str">
        <f t="shared" si="9"/>
        <v>No</v>
      </c>
      <c r="AB88" s="69" t="str">
        <f t="shared" si="10"/>
        <v>Non-user</v>
      </c>
      <c r="AC88" s="71">
        <f>VLOOKUP(N88,Attendance!P:R,3,FALSE)</f>
        <v>15</v>
      </c>
    </row>
    <row r="89" spans="1:34" ht="24.75" customHeight="1">
      <c r="A89" s="61" t="s">
        <v>44</v>
      </c>
      <c r="B89" s="61" t="s">
        <v>26</v>
      </c>
      <c r="C89" s="61" t="s">
        <v>27</v>
      </c>
      <c r="D89" s="61" t="s">
        <v>28</v>
      </c>
      <c r="E89" s="61" t="s">
        <v>61</v>
      </c>
      <c r="F89" s="63" t="s">
        <v>29</v>
      </c>
      <c r="G89" s="61" t="s">
        <v>31</v>
      </c>
      <c r="H89" s="61" t="s">
        <v>933</v>
      </c>
      <c r="I89" s="61" t="s">
        <v>935</v>
      </c>
      <c r="J89" s="61">
        <v>2</v>
      </c>
      <c r="K89" s="68">
        <v>6</v>
      </c>
      <c r="L89" s="61">
        <v>2018</v>
      </c>
      <c r="M89" s="62">
        <f t="shared" si="7"/>
        <v>43253</v>
      </c>
      <c r="N89" s="61" t="s">
        <v>335</v>
      </c>
      <c r="O89" s="61">
        <f>VLOOKUP(N90,Attendance!P:R,3,FALSE)</f>
        <v>18</v>
      </c>
      <c r="P89" s="61" t="s">
        <v>1158</v>
      </c>
      <c r="Q89" s="61" t="s">
        <v>1159</v>
      </c>
      <c r="R89" s="61" t="s">
        <v>1160</v>
      </c>
      <c r="S89" s="61" t="s">
        <v>1161</v>
      </c>
      <c r="T89" s="61" t="s">
        <v>1162</v>
      </c>
      <c r="U89" s="61" t="s">
        <v>1162</v>
      </c>
      <c r="V89" s="61" t="s">
        <v>1162</v>
      </c>
      <c r="W89" s="61" t="s">
        <v>1163</v>
      </c>
      <c r="X89" s="61" t="s">
        <v>1160</v>
      </c>
      <c r="Y89" s="61" t="s">
        <v>1162</v>
      </c>
      <c r="Z89" s="69" t="str">
        <f t="shared" si="8"/>
        <v>No</v>
      </c>
      <c r="AA89" s="70" t="str">
        <f t="shared" si="9"/>
        <v>No</v>
      </c>
      <c r="AB89" s="69" t="str">
        <f t="shared" si="10"/>
        <v>Non-user</v>
      </c>
      <c r="AC89" s="71">
        <f>VLOOKUP(N89,Attendance!P:R,3,FALSE)</f>
        <v>18</v>
      </c>
    </row>
    <row r="90" spans="1:34" ht="17.100000000000001" customHeight="1">
      <c r="A90" s="61" t="s">
        <v>44</v>
      </c>
      <c r="B90" s="61" t="s">
        <v>26</v>
      </c>
      <c r="C90" s="61" t="s">
        <v>27</v>
      </c>
      <c r="D90" s="61" t="s">
        <v>28</v>
      </c>
      <c r="E90" s="61" t="s">
        <v>61</v>
      </c>
      <c r="F90" s="63" t="s">
        <v>29</v>
      </c>
      <c r="G90" s="61" t="s">
        <v>31</v>
      </c>
      <c r="H90" s="61" t="s">
        <v>933</v>
      </c>
      <c r="I90" s="61" t="s">
        <v>935</v>
      </c>
      <c r="J90" s="61">
        <v>2</v>
      </c>
      <c r="K90" s="68">
        <v>6</v>
      </c>
      <c r="L90" s="61">
        <v>2018</v>
      </c>
      <c r="M90" s="62">
        <f t="shared" si="7"/>
        <v>43253</v>
      </c>
      <c r="N90" s="61" t="s">
        <v>309</v>
      </c>
      <c r="O90" s="61">
        <f>VLOOKUP(N91,Attendance!P:R,3,FALSE)</f>
        <v>16</v>
      </c>
      <c r="P90" s="61" t="s">
        <v>1158</v>
      </c>
      <c r="Q90" s="61" t="s">
        <v>1159</v>
      </c>
      <c r="R90" s="61" t="s">
        <v>1160</v>
      </c>
      <c r="S90" s="61" t="s">
        <v>1161</v>
      </c>
      <c r="T90" s="61" t="s">
        <v>1162</v>
      </c>
      <c r="U90" s="61" t="s">
        <v>1162</v>
      </c>
      <c r="V90" s="61" t="s">
        <v>1162</v>
      </c>
      <c r="W90" s="61" t="s">
        <v>1163</v>
      </c>
      <c r="X90" s="61" t="s">
        <v>1160</v>
      </c>
      <c r="Y90" s="61" t="s">
        <v>1162</v>
      </c>
      <c r="Z90" s="69" t="str">
        <f t="shared" si="8"/>
        <v>No</v>
      </c>
      <c r="AA90" s="70" t="str">
        <f t="shared" si="9"/>
        <v>No</v>
      </c>
      <c r="AB90" s="69" t="str">
        <f t="shared" si="10"/>
        <v>Non-user</v>
      </c>
      <c r="AC90" s="71">
        <f>VLOOKUP(N90,Attendance!P:R,3,FALSE)</f>
        <v>18</v>
      </c>
    </row>
    <row r="91" spans="1:34" ht="24" customHeight="1">
      <c r="A91" s="61" t="s">
        <v>44</v>
      </c>
      <c r="B91" s="61" t="s">
        <v>26</v>
      </c>
      <c r="C91" s="61" t="s">
        <v>27</v>
      </c>
      <c r="D91" s="61" t="s">
        <v>28</v>
      </c>
      <c r="E91" s="61" t="s">
        <v>61</v>
      </c>
      <c r="F91" s="63" t="s">
        <v>29</v>
      </c>
      <c r="G91" s="61" t="s">
        <v>31</v>
      </c>
      <c r="H91" s="61" t="s">
        <v>933</v>
      </c>
      <c r="I91" s="61" t="s">
        <v>935</v>
      </c>
      <c r="J91" s="61">
        <v>2</v>
      </c>
      <c r="K91" s="68">
        <v>6</v>
      </c>
      <c r="L91" s="61">
        <v>2018</v>
      </c>
      <c r="M91" s="62">
        <f t="shared" si="7"/>
        <v>43253</v>
      </c>
      <c r="N91" s="61" t="s">
        <v>311</v>
      </c>
      <c r="O91" s="61">
        <f>VLOOKUP(N92,Attendance!P:R,3,FALSE)</f>
        <v>19</v>
      </c>
      <c r="P91" s="61" t="s">
        <v>1158</v>
      </c>
      <c r="Q91" s="61" t="s">
        <v>1159</v>
      </c>
      <c r="R91" s="61" t="s">
        <v>1160</v>
      </c>
      <c r="S91" s="61" t="s">
        <v>1161</v>
      </c>
      <c r="T91" s="61" t="s">
        <v>1162</v>
      </c>
      <c r="U91" s="61" t="s">
        <v>1162</v>
      </c>
      <c r="V91" s="61" t="s">
        <v>1162</v>
      </c>
      <c r="W91" s="61" t="s">
        <v>1163</v>
      </c>
      <c r="X91" s="61" t="s">
        <v>1160</v>
      </c>
      <c r="Y91" s="61" t="s">
        <v>1162</v>
      </c>
      <c r="Z91" s="69" t="str">
        <f t="shared" si="8"/>
        <v>No</v>
      </c>
      <c r="AA91" s="70" t="str">
        <f t="shared" si="9"/>
        <v>No</v>
      </c>
      <c r="AB91" s="69" t="str">
        <f t="shared" si="10"/>
        <v>Non-user</v>
      </c>
      <c r="AC91" s="71">
        <f>VLOOKUP(N91,Attendance!P:R,3,FALSE)</f>
        <v>16</v>
      </c>
    </row>
    <row r="92" spans="1:34" ht="20.100000000000001" customHeight="1">
      <c r="A92" s="61" t="s">
        <v>44</v>
      </c>
      <c r="B92" s="61" t="s">
        <v>26</v>
      </c>
      <c r="C92" s="61" t="s">
        <v>27</v>
      </c>
      <c r="D92" s="61" t="s">
        <v>28</v>
      </c>
      <c r="E92" s="61" t="s">
        <v>61</v>
      </c>
      <c r="F92" s="63" t="s">
        <v>29</v>
      </c>
      <c r="G92" s="61" t="s">
        <v>31</v>
      </c>
      <c r="H92" s="61" t="s">
        <v>933</v>
      </c>
      <c r="I92" s="61" t="s">
        <v>935</v>
      </c>
      <c r="J92" s="61">
        <v>2</v>
      </c>
      <c r="K92" s="68">
        <v>6</v>
      </c>
      <c r="L92" s="61">
        <v>2018</v>
      </c>
      <c r="M92" s="62">
        <f t="shared" si="7"/>
        <v>43253</v>
      </c>
      <c r="N92" s="61" t="s">
        <v>313</v>
      </c>
      <c r="O92" s="61">
        <f>VLOOKUP(N93,Attendance!P:R,3,FALSE)</f>
        <v>18</v>
      </c>
      <c r="P92" s="61" t="s">
        <v>1158</v>
      </c>
      <c r="Q92" s="61" t="s">
        <v>1159</v>
      </c>
      <c r="R92" s="61" t="s">
        <v>1160</v>
      </c>
      <c r="S92" s="61" t="s">
        <v>1161</v>
      </c>
      <c r="T92" s="61" t="s">
        <v>1162</v>
      </c>
      <c r="U92" s="61" t="s">
        <v>1162</v>
      </c>
      <c r="V92" s="61" t="s">
        <v>1162</v>
      </c>
      <c r="W92" s="61" t="s">
        <v>1163</v>
      </c>
      <c r="X92" s="61" t="s">
        <v>1160</v>
      </c>
      <c r="Y92" s="61" t="s">
        <v>1162</v>
      </c>
      <c r="Z92" s="69" t="str">
        <f t="shared" si="8"/>
        <v>No</v>
      </c>
      <c r="AA92" s="70" t="str">
        <f t="shared" si="9"/>
        <v>No</v>
      </c>
      <c r="AB92" s="69" t="str">
        <f t="shared" si="10"/>
        <v>Non-user</v>
      </c>
      <c r="AC92" s="71">
        <f>VLOOKUP(N92,Attendance!P:R,3,FALSE)</f>
        <v>19</v>
      </c>
    </row>
    <row r="93" spans="1:34" ht="24.75" customHeight="1">
      <c r="A93" s="61" t="s">
        <v>44</v>
      </c>
      <c r="B93" s="61" t="s">
        <v>26</v>
      </c>
      <c r="C93" s="61" t="s">
        <v>27</v>
      </c>
      <c r="D93" s="61" t="s">
        <v>28</v>
      </c>
      <c r="E93" s="61" t="s">
        <v>61</v>
      </c>
      <c r="F93" s="63" t="s">
        <v>29</v>
      </c>
      <c r="G93" s="61" t="s">
        <v>31</v>
      </c>
      <c r="H93" s="61" t="s">
        <v>933</v>
      </c>
      <c r="I93" s="61" t="s">
        <v>935</v>
      </c>
      <c r="J93" s="61">
        <v>2</v>
      </c>
      <c r="K93" s="68">
        <v>6</v>
      </c>
      <c r="L93" s="61">
        <v>2018</v>
      </c>
      <c r="M93" s="62">
        <f t="shared" si="7"/>
        <v>43253</v>
      </c>
      <c r="N93" s="61" t="s">
        <v>315</v>
      </c>
      <c r="O93" s="61">
        <f>VLOOKUP(N94,Attendance!P:R,3,FALSE)</f>
        <v>16</v>
      </c>
      <c r="P93" s="61" t="s">
        <v>1158</v>
      </c>
      <c r="Q93" s="61" t="s">
        <v>1159</v>
      </c>
      <c r="R93" s="61" t="s">
        <v>1160</v>
      </c>
      <c r="S93" s="61" t="s">
        <v>1161</v>
      </c>
      <c r="T93" s="61" t="s">
        <v>1162</v>
      </c>
      <c r="U93" s="61" t="s">
        <v>1162</v>
      </c>
      <c r="V93" s="61" t="s">
        <v>1162</v>
      </c>
      <c r="W93" s="61" t="s">
        <v>1163</v>
      </c>
      <c r="X93" s="61" t="s">
        <v>1160</v>
      </c>
      <c r="Y93" s="61" t="s">
        <v>1162</v>
      </c>
      <c r="Z93" s="69" t="str">
        <f t="shared" si="8"/>
        <v>No</v>
      </c>
      <c r="AA93" s="70" t="str">
        <f t="shared" si="9"/>
        <v>No</v>
      </c>
      <c r="AB93" s="69" t="str">
        <f t="shared" si="10"/>
        <v>Non-user</v>
      </c>
      <c r="AC93" s="71">
        <f>VLOOKUP(N93,Attendance!P:R,3,FALSE)</f>
        <v>18</v>
      </c>
    </row>
    <row r="94" spans="1:34" ht="20.100000000000001" customHeight="1">
      <c r="A94" s="61" t="s">
        <v>44</v>
      </c>
      <c r="B94" s="61" t="s">
        <v>26</v>
      </c>
      <c r="C94" s="61" t="s">
        <v>27</v>
      </c>
      <c r="D94" s="61" t="s">
        <v>28</v>
      </c>
      <c r="E94" s="61" t="s">
        <v>61</v>
      </c>
      <c r="F94" s="63" t="s">
        <v>29</v>
      </c>
      <c r="G94" s="61" t="s">
        <v>31</v>
      </c>
      <c r="H94" s="61" t="s">
        <v>933</v>
      </c>
      <c r="I94" s="61" t="s">
        <v>935</v>
      </c>
      <c r="J94" s="61">
        <v>2</v>
      </c>
      <c r="K94" s="68">
        <v>6</v>
      </c>
      <c r="L94" s="61">
        <v>2018</v>
      </c>
      <c r="M94" s="62">
        <f t="shared" si="7"/>
        <v>43253</v>
      </c>
      <c r="N94" s="61" t="s">
        <v>317</v>
      </c>
      <c r="O94" s="61">
        <f>VLOOKUP(N95,Attendance!P:R,3,FALSE)</f>
        <v>17</v>
      </c>
      <c r="P94" s="61" t="s">
        <v>1158</v>
      </c>
      <c r="Q94" s="61" t="s">
        <v>1159</v>
      </c>
      <c r="R94" s="61" t="s">
        <v>1160</v>
      </c>
      <c r="S94" s="61" t="s">
        <v>1161</v>
      </c>
      <c r="T94" s="61" t="s">
        <v>1162</v>
      </c>
      <c r="U94" s="61" t="s">
        <v>1162</v>
      </c>
      <c r="V94" s="61" t="s">
        <v>1162</v>
      </c>
      <c r="W94" s="61" t="s">
        <v>1163</v>
      </c>
      <c r="X94" s="61" t="s">
        <v>1160</v>
      </c>
      <c r="Y94" s="61" t="s">
        <v>1162</v>
      </c>
      <c r="Z94" s="69" t="str">
        <f t="shared" si="8"/>
        <v>No</v>
      </c>
      <c r="AA94" s="70" t="str">
        <f t="shared" si="9"/>
        <v>No</v>
      </c>
      <c r="AB94" s="69" t="str">
        <f t="shared" si="10"/>
        <v>Non-user</v>
      </c>
      <c r="AC94" s="71">
        <f>VLOOKUP(N94,Attendance!P:R,3,FALSE)</f>
        <v>16</v>
      </c>
    </row>
    <row r="95" spans="1:34" ht="20.65" customHeight="1">
      <c r="A95" s="61" t="s">
        <v>44</v>
      </c>
      <c r="B95" s="61" t="s">
        <v>26</v>
      </c>
      <c r="C95" s="61" t="s">
        <v>27</v>
      </c>
      <c r="D95" s="61" t="s">
        <v>28</v>
      </c>
      <c r="E95" s="61" t="s">
        <v>61</v>
      </c>
      <c r="F95" s="63" t="s">
        <v>29</v>
      </c>
      <c r="G95" s="61" t="s">
        <v>31</v>
      </c>
      <c r="H95" s="61" t="s">
        <v>933</v>
      </c>
      <c r="I95" s="61" t="s">
        <v>935</v>
      </c>
      <c r="J95" s="61">
        <v>2</v>
      </c>
      <c r="K95" s="68">
        <v>6</v>
      </c>
      <c r="L95" s="61">
        <v>2018</v>
      </c>
      <c r="M95" s="62">
        <f t="shared" si="7"/>
        <v>43253</v>
      </c>
      <c r="N95" s="61" t="s">
        <v>319</v>
      </c>
      <c r="O95" s="61">
        <f>VLOOKUP(N96,Attendance!P:R,3,FALSE)</f>
        <v>18</v>
      </c>
      <c r="P95" s="61" t="s">
        <v>1158</v>
      </c>
      <c r="Q95" s="61" t="s">
        <v>1159</v>
      </c>
      <c r="R95" s="61" t="s">
        <v>1160</v>
      </c>
      <c r="S95" s="61" t="s">
        <v>1161</v>
      </c>
      <c r="T95" s="61" t="s">
        <v>1162</v>
      </c>
      <c r="U95" s="61" t="s">
        <v>1162</v>
      </c>
      <c r="V95" s="61" t="s">
        <v>1162</v>
      </c>
      <c r="W95" s="61" t="s">
        <v>1163</v>
      </c>
      <c r="X95" s="61" t="s">
        <v>1160</v>
      </c>
      <c r="Y95" s="61" t="s">
        <v>1162</v>
      </c>
      <c r="Z95" s="69" t="str">
        <f t="shared" si="8"/>
        <v>No</v>
      </c>
      <c r="AA95" s="70" t="str">
        <f t="shared" si="9"/>
        <v>No</v>
      </c>
      <c r="AB95" s="69" t="str">
        <f t="shared" si="10"/>
        <v>Non-user</v>
      </c>
      <c r="AC95" s="71">
        <f>VLOOKUP(N95,Attendance!P:R,3,FALSE)</f>
        <v>17</v>
      </c>
      <c r="AD95" s="61" t="s">
        <v>1173</v>
      </c>
      <c r="AE95" s="73">
        <v>43253</v>
      </c>
      <c r="AF95" s="61" t="s">
        <v>1174</v>
      </c>
      <c r="AG95" s="61" t="s">
        <v>1176</v>
      </c>
      <c r="AH95" s="61" t="s">
        <v>1177</v>
      </c>
    </row>
    <row r="96" spans="1:34" ht="20.100000000000001" customHeight="1">
      <c r="A96" s="61" t="s">
        <v>44</v>
      </c>
      <c r="B96" s="61" t="s">
        <v>26</v>
      </c>
      <c r="C96" s="61" t="s">
        <v>27</v>
      </c>
      <c r="D96" s="61" t="s">
        <v>28</v>
      </c>
      <c r="E96" s="61" t="s">
        <v>61</v>
      </c>
      <c r="F96" s="63" t="s">
        <v>29</v>
      </c>
      <c r="G96" s="61" t="s">
        <v>31</v>
      </c>
      <c r="H96" s="61" t="s">
        <v>933</v>
      </c>
      <c r="I96" s="61" t="s">
        <v>935</v>
      </c>
      <c r="J96" s="61">
        <v>2</v>
      </c>
      <c r="K96" s="68">
        <v>6</v>
      </c>
      <c r="L96" s="61">
        <v>2018</v>
      </c>
      <c r="M96" s="62">
        <f t="shared" si="7"/>
        <v>43253</v>
      </c>
      <c r="N96" s="61" t="s">
        <v>321</v>
      </c>
      <c r="O96" s="61">
        <f>VLOOKUP(N97,Attendance!P:R,3,FALSE)</f>
        <v>19</v>
      </c>
      <c r="P96" s="61" t="s">
        <v>1158</v>
      </c>
      <c r="Q96" s="61" t="s">
        <v>1159</v>
      </c>
      <c r="R96" s="61" t="s">
        <v>1160</v>
      </c>
      <c r="S96" s="61" t="s">
        <v>1161</v>
      </c>
      <c r="T96" s="61" t="s">
        <v>1162</v>
      </c>
      <c r="U96" s="61" t="s">
        <v>1162</v>
      </c>
      <c r="V96" s="61" t="s">
        <v>1162</v>
      </c>
      <c r="W96" s="61" t="s">
        <v>1163</v>
      </c>
      <c r="X96" s="61" t="s">
        <v>1160</v>
      </c>
      <c r="Y96" s="61" t="s">
        <v>1162</v>
      </c>
      <c r="Z96" s="69" t="str">
        <f t="shared" si="8"/>
        <v>No</v>
      </c>
      <c r="AA96" s="70" t="str">
        <f t="shared" si="9"/>
        <v>No</v>
      </c>
      <c r="AB96" s="69" t="str">
        <f t="shared" si="10"/>
        <v>Non-user</v>
      </c>
      <c r="AC96" s="71">
        <f>VLOOKUP(N96,Attendance!P:R,3,FALSE)</f>
        <v>18</v>
      </c>
    </row>
    <row r="97" spans="1:29" ht="27" customHeight="1">
      <c r="A97" s="61" t="s">
        <v>44</v>
      </c>
      <c r="B97" s="61" t="s">
        <v>26</v>
      </c>
      <c r="C97" s="61" t="s">
        <v>27</v>
      </c>
      <c r="D97" s="61" t="s">
        <v>28</v>
      </c>
      <c r="E97" s="61" t="s">
        <v>61</v>
      </c>
      <c r="F97" s="63" t="s">
        <v>29</v>
      </c>
      <c r="G97" s="61" t="s">
        <v>31</v>
      </c>
      <c r="H97" s="61" t="s">
        <v>933</v>
      </c>
      <c r="I97" s="61" t="s">
        <v>935</v>
      </c>
      <c r="J97" s="61">
        <v>2</v>
      </c>
      <c r="K97" s="68">
        <v>6</v>
      </c>
      <c r="L97" s="61">
        <v>2018</v>
      </c>
      <c r="M97" s="62">
        <f t="shared" si="7"/>
        <v>43253</v>
      </c>
      <c r="N97" s="61" t="s">
        <v>175</v>
      </c>
      <c r="O97" s="61">
        <f>VLOOKUP(N98,Attendance!P:R,3,FALSE)</f>
        <v>17</v>
      </c>
      <c r="P97" s="68" t="s">
        <v>1167</v>
      </c>
      <c r="Q97" s="61" t="s">
        <v>1159</v>
      </c>
      <c r="R97" s="61" t="s">
        <v>1171</v>
      </c>
      <c r="S97" s="61" t="s">
        <v>1169</v>
      </c>
      <c r="T97" s="61" t="s">
        <v>1162</v>
      </c>
      <c r="U97" s="61" t="s">
        <v>1162</v>
      </c>
      <c r="V97" s="61" t="s">
        <v>1162</v>
      </c>
      <c r="W97" s="61" t="s">
        <v>1163</v>
      </c>
      <c r="X97" s="61" t="s">
        <v>1166</v>
      </c>
      <c r="Y97" s="61" t="s">
        <v>1162</v>
      </c>
      <c r="Z97" s="69" t="str">
        <f t="shared" si="8"/>
        <v>Yes</v>
      </c>
      <c r="AA97" s="70" t="str">
        <f t="shared" si="9"/>
        <v>Yes</v>
      </c>
      <c r="AB97" s="69" t="str">
        <f t="shared" si="10"/>
        <v>Continuing User</v>
      </c>
      <c r="AC97" s="71">
        <f>VLOOKUP(N97,Attendance!P:R,3,FALSE)</f>
        <v>19</v>
      </c>
    </row>
    <row r="98" spans="1:29" ht="23.1" customHeight="1">
      <c r="A98" s="61" t="s">
        <v>46</v>
      </c>
      <c r="B98" s="61" t="s">
        <v>26</v>
      </c>
      <c r="C98" s="61" t="s">
        <v>27</v>
      </c>
      <c r="D98" s="61" t="s">
        <v>28</v>
      </c>
      <c r="E98" s="61" t="s">
        <v>61</v>
      </c>
      <c r="F98" s="63" t="s">
        <v>29</v>
      </c>
      <c r="G98" s="61" t="s">
        <v>31</v>
      </c>
      <c r="H98" s="61" t="s">
        <v>933</v>
      </c>
      <c r="I98" s="61" t="s">
        <v>934</v>
      </c>
      <c r="J98" s="61">
        <v>5</v>
      </c>
      <c r="K98" s="68">
        <v>6</v>
      </c>
      <c r="L98" s="61">
        <v>2018</v>
      </c>
      <c r="M98" s="62">
        <f t="shared" si="7"/>
        <v>43256</v>
      </c>
      <c r="N98" s="61" t="s">
        <v>347</v>
      </c>
      <c r="O98" s="61">
        <f>VLOOKUP(N99,Attendance!P:R,3,FALSE)</f>
        <v>16</v>
      </c>
      <c r="P98" s="61" t="s">
        <v>1158</v>
      </c>
      <c r="Q98" s="61" t="s">
        <v>1159</v>
      </c>
      <c r="R98" s="61" t="s">
        <v>1160</v>
      </c>
      <c r="S98" s="61" t="s">
        <v>1161</v>
      </c>
      <c r="T98" s="61" t="s">
        <v>1159</v>
      </c>
      <c r="U98" s="61" t="s">
        <v>1162</v>
      </c>
      <c r="V98" s="61" t="s">
        <v>1162</v>
      </c>
      <c r="W98" s="61" t="s">
        <v>1163</v>
      </c>
      <c r="X98" s="61" t="s">
        <v>1166</v>
      </c>
      <c r="Y98" s="61" t="s">
        <v>1162</v>
      </c>
      <c r="Z98" s="69" t="str">
        <f t="shared" si="8"/>
        <v>No</v>
      </c>
      <c r="AA98" s="70" t="str">
        <f t="shared" si="9"/>
        <v>Yes</v>
      </c>
      <c r="AB98" s="69" t="str">
        <f t="shared" si="10"/>
        <v>Adopter</v>
      </c>
      <c r="AC98" s="71">
        <f>VLOOKUP(N98,Attendance!P:R,3,FALSE)</f>
        <v>17</v>
      </c>
    </row>
    <row r="99" spans="1:29" ht="21" customHeight="1">
      <c r="A99" s="61" t="s">
        <v>46</v>
      </c>
      <c r="B99" s="61" t="s">
        <v>26</v>
      </c>
      <c r="C99" s="61" t="s">
        <v>27</v>
      </c>
      <c r="D99" s="61" t="s">
        <v>28</v>
      </c>
      <c r="E99" s="61" t="s">
        <v>61</v>
      </c>
      <c r="F99" s="63" t="s">
        <v>29</v>
      </c>
      <c r="G99" s="61" t="s">
        <v>31</v>
      </c>
      <c r="H99" s="61" t="s">
        <v>933</v>
      </c>
      <c r="I99" s="61" t="s">
        <v>934</v>
      </c>
      <c r="J99" s="61">
        <v>6</v>
      </c>
      <c r="K99" s="68">
        <v>6</v>
      </c>
      <c r="L99" s="61">
        <v>2018</v>
      </c>
      <c r="M99" s="62">
        <f t="shared" si="7"/>
        <v>43257</v>
      </c>
      <c r="N99" s="61" t="s">
        <v>337</v>
      </c>
      <c r="O99" s="61">
        <f>VLOOKUP(N100,Attendance!P:R,3,FALSE)</f>
        <v>19</v>
      </c>
      <c r="P99" s="61" t="s">
        <v>1158</v>
      </c>
      <c r="Q99" s="61" t="s">
        <v>1159</v>
      </c>
      <c r="R99" s="61" t="s">
        <v>1160</v>
      </c>
      <c r="S99" s="61" t="s">
        <v>1161</v>
      </c>
      <c r="T99" s="61" t="s">
        <v>1159</v>
      </c>
      <c r="U99" s="61" t="s">
        <v>1162</v>
      </c>
      <c r="V99" s="61" t="s">
        <v>1162</v>
      </c>
      <c r="W99" s="61" t="s">
        <v>1163</v>
      </c>
      <c r="X99" s="61" t="s">
        <v>1166</v>
      </c>
      <c r="Y99" s="61" t="s">
        <v>1162</v>
      </c>
      <c r="Z99" s="69" t="str">
        <f t="shared" si="8"/>
        <v>No</v>
      </c>
      <c r="AA99" s="70" t="str">
        <f t="shared" si="9"/>
        <v>Yes</v>
      </c>
      <c r="AB99" s="69" t="str">
        <f t="shared" si="10"/>
        <v>Adopter</v>
      </c>
      <c r="AC99" s="71">
        <f>VLOOKUP(N99,Attendance!P:R,3,FALSE)</f>
        <v>16</v>
      </c>
    </row>
    <row r="100" spans="1:29" ht="21" customHeight="1">
      <c r="A100" s="61" t="s">
        <v>46</v>
      </c>
      <c r="B100" s="61" t="s">
        <v>26</v>
      </c>
      <c r="C100" s="61" t="s">
        <v>27</v>
      </c>
      <c r="D100" s="61" t="s">
        <v>28</v>
      </c>
      <c r="E100" s="61" t="s">
        <v>61</v>
      </c>
      <c r="F100" s="63" t="s">
        <v>29</v>
      </c>
      <c r="G100" s="61" t="s">
        <v>31</v>
      </c>
      <c r="H100" s="61" t="s">
        <v>933</v>
      </c>
      <c r="I100" s="61" t="s">
        <v>934</v>
      </c>
      <c r="J100" s="61">
        <v>7</v>
      </c>
      <c r="K100" s="68">
        <v>6</v>
      </c>
      <c r="L100" s="61">
        <v>2018</v>
      </c>
      <c r="M100" s="62">
        <f t="shared" si="7"/>
        <v>43258</v>
      </c>
      <c r="N100" s="61" t="s">
        <v>191</v>
      </c>
      <c r="O100" s="61">
        <f>VLOOKUP(N101,Attendance!P:R,3,FALSE)</f>
        <v>17</v>
      </c>
      <c r="P100" s="68" t="s">
        <v>1167</v>
      </c>
      <c r="Q100" s="61" t="s">
        <v>1159</v>
      </c>
      <c r="R100" s="61" t="s">
        <v>1171</v>
      </c>
      <c r="S100" s="61" t="s">
        <v>1169</v>
      </c>
      <c r="T100" s="61" t="s">
        <v>1159</v>
      </c>
      <c r="U100" s="61" t="s">
        <v>1162</v>
      </c>
      <c r="V100" s="61" t="s">
        <v>1162</v>
      </c>
      <c r="W100" s="61" t="s">
        <v>1163</v>
      </c>
      <c r="X100" s="61" t="s">
        <v>1178</v>
      </c>
      <c r="Y100" s="61" t="s">
        <v>1162</v>
      </c>
      <c r="Z100" s="69" t="str">
        <f t="shared" si="8"/>
        <v>Yes</v>
      </c>
      <c r="AA100" s="70" t="str">
        <f t="shared" si="9"/>
        <v>Yes</v>
      </c>
      <c r="AB100" s="69" t="str">
        <f t="shared" si="10"/>
        <v>Continuing User</v>
      </c>
      <c r="AC100" s="71">
        <f>VLOOKUP(N100,Attendance!P:R,3,FALSE)</f>
        <v>19</v>
      </c>
    </row>
    <row r="101" spans="1:29" ht="21.75" customHeight="1">
      <c r="A101" s="61" t="s">
        <v>46</v>
      </c>
      <c r="B101" s="61" t="s">
        <v>26</v>
      </c>
      <c r="C101" s="61" t="s">
        <v>27</v>
      </c>
      <c r="D101" s="61" t="s">
        <v>28</v>
      </c>
      <c r="E101" s="61" t="s">
        <v>61</v>
      </c>
      <c r="F101" s="63" t="s">
        <v>29</v>
      </c>
      <c r="G101" s="61" t="s">
        <v>31</v>
      </c>
      <c r="H101" s="61" t="s">
        <v>933</v>
      </c>
      <c r="I101" s="61" t="s">
        <v>935</v>
      </c>
      <c r="J101" s="61">
        <v>9</v>
      </c>
      <c r="K101" s="68">
        <v>6</v>
      </c>
      <c r="L101" s="61">
        <v>2018</v>
      </c>
      <c r="M101" s="62">
        <f t="shared" si="7"/>
        <v>43260</v>
      </c>
      <c r="N101" s="61" t="s">
        <v>349</v>
      </c>
      <c r="O101" s="61">
        <f>VLOOKUP(N102,Attendance!P:R,3,FALSE)</f>
        <v>19</v>
      </c>
      <c r="P101" s="61" t="s">
        <v>1158</v>
      </c>
      <c r="Q101" s="61" t="s">
        <v>1159</v>
      </c>
      <c r="R101" s="61" t="s">
        <v>1160</v>
      </c>
      <c r="S101" s="61" t="s">
        <v>1161</v>
      </c>
      <c r="T101" s="61" t="s">
        <v>1162</v>
      </c>
      <c r="U101" s="61" t="s">
        <v>1162</v>
      </c>
      <c r="V101" s="61" t="s">
        <v>1162</v>
      </c>
      <c r="W101" s="61" t="s">
        <v>1163</v>
      </c>
      <c r="X101" s="61" t="s">
        <v>1160</v>
      </c>
      <c r="Y101" s="61" t="s">
        <v>1162</v>
      </c>
      <c r="Z101" s="69" t="str">
        <f t="shared" si="8"/>
        <v>No</v>
      </c>
      <c r="AA101" s="70" t="str">
        <f t="shared" si="9"/>
        <v>No</v>
      </c>
      <c r="AB101" s="69" t="str">
        <f t="shared" si="10"/>
        <v>Non-user</v>
      </c>
      <c r="AC101" s="71">
        <f>VLOOKUP(N101,Attendance!P:R,3,FALSE)</f>
        <v>17</v>
      </c>
    </row>
    <row r="102" spans="1:29" ht="19.5" customHeight="1">
      <c r="A102" s="61" t="s">
        <v>46</v>
      </c>
      <c r="B102" s="61" t="s">
        <v>26</v>
      </c>
      <c r="C102" s="61" t="s">
        <v>27</v>
      </c>
      <c r="D102" s="61" t="s">
        <v>28</v>
      </c>
      <c r="E102" s="61" t="s">
        <v>61</v>
      </c>
      <c r="F102" s="63" t="s">
        <v>29</v>
      </c>
      <c r="G102" s="61" t="s">
        <v>31</v>
      </c>
      <c r="H102" s="61" t="s">
        <v>933</v>
      </c>
      <c r="I102" s="61" t="s">
        <v>935</v>
      </c>
      <c r="J102" s="61">
        <v>9</v>
      </c>
      <c r="K102" s="68">
        <v>6</v>
      </c>
      <c r="L102" s="61">
        <v>2018</v>
      </c>
      <c r="M102" s="62">
        <f t="shared" si="7"/>
        <v>43260</v>
      </c>
      <c r="N102" s="61" t="s">
        <v>351</v>
      </c>
      <c r="O102" s="61">
        <f>VLOOKUP(N103,Attendance!P:R,3,FALSE)</f>
        <v>19</v>
      </c>
      <c r="P102" s="61" t="s">
        <v>1158</v>
      </c>
      <c r="Q102" s="61" t="s">
        <v>1159</v>
      </c>
      <c r="R102" s="61" t="s">
        <v>1160</v>
      </c>
      <c r="S102" s="61" t="s">
        <v>1161</v>
      </c>
      <c r="T102" s="61" t="s">
        <v>1162</v>
      </c>
      <c r="U102" s="61" t="s">
        <v>1162</v>
      </c>
      <c r="V102" s="61" t="s">
        <v>1162</v>
      </c>
      <c r="W102" s="61" t="s">
        <v>1163</v>
      </c>
      <c r="X102" s="61" t="s">
        <v>1160</v>
      </c>
      <c r="Y102" s="61" t="s">
        <v>1162</v>
      </c>
      <c r="Z102" s="69" t="str">
        <f t="shared" si="8"/>
        <v>No</v>
      </c>
      <c r="AA102" s="70" t="str">
        <f t="shared" si="9"/>
        <v>No</v>
      </c>
      <c r="AB102" s="69" t="str">
        <f t="shared" si="10"/>
        <v>Non-user</v>
      </c>
      <c r="AC102" s="71">
        <f>VLOOKUP(N102,Attendance!P:R,3,FALSE)</f>
        <v>19</v>
      </c>
    </row>
    <row r="103" spans="1:29" ht="21" customHeight="1">
      <c r="A103" s="61" t="s">
        <v>46</v>
      </c>
      <c r="B103" s="61" t="s">
        <v>26</v>
      </c>
      <c r="C103" s="61" t="s">
        <v>27</v>
      </c>
      <c r="D103" s="61" t="s">
        <v>28</v>
      </c>
      <c r="E103" s="61" t="s">
        <v>61</v>
      </c>
      <c r="F103" s="63" t="s">
        <v>29</v>
      </c>
      <c r="G103" s="61" t="s">
        <v>31</v>
      </c>
      <c r="H103" s="61" t="s">
        <v>933</v>
      </c>
      <c r="I103" s="61" t="s">
        <v>935</v>
      </c>
      <c r="J103" s="61">
        <v>9</v>
      </c>
      <c r="K103" s="68">
        <v>6</v>
      </c>
      <c r="L103" s="61">
        <v>2018</v>
      </c>
      <c r="M103" s="62">
        <f t="shared" si="7"/>
        <v>43260</v>
      </c>
      <c r="N103" s="61" t="s">
        <v>353</v>
      </c>
      <c r="O103" s="61">
        <f>VLOOKUP(N104,Attendance!P:R,3,FALSE)</f>
        <v>18</v>
      </c>
      <c r="P103" s="61" t="s">
        <v>1158</v>
      </c>
      <c r="Q103" s="61" t="s">
        <v>1159</v>
      </c>
      <c r="R103" s="61" t="s">
        <v>1160</v>
      </c>
      <c r="S103" s="61" t="s">
        <v>1161</v>
      </c>
      <c r="T103" s="61" t="s">
        <v>1162</v>
      </c>
      <c r="U103" s="61" t="s">
        <v>1162</v>
      </c>
      <c r="V103" s="61" t="s">
        <v>1162</v>
      </c>
      <c r="W103" s="61" t="s">
        <v>1163</v>
      </c>
      <c r="X103" s="61" t="s">
        <v>1160</v>
      </c>
      <c r="Y103" s="61" t="s">
        <v>1162</v>
      </c>
      <c r="Z103" s="69" t="str">
        <f t="shared" si="8"/>
        <v>No</v>
      </c>
      <c r="AA103" s="70" t="str">
        <f t="shared" si="9"/>
        <v>No</v>
      </c>
      <c r="AB103" s="69" t="str">
        <f t="shared" si="10"/>
        <v>Non-user</v>
      </c>
      <c r="AC103" s="71">
        <f>VLOOKUP(N103,Attendance!P:R,3,FALSE)</f>
        <v>19</v>
      </c>
    </row>
    <row r="104" spans="1:29" ht="21.6" customHeight="1">
      <c r="A104" s="61" t="s">
        <v>46</v>
      </c>
      <c r="B104" s="61" t="s">
        <v>26</v>
      </c>
      <c r="C104" s="61" t="s">
        <v>27</v>
      </c>
      <c r="D104" s="61" t="s">
        <v>28</v>
      </c>
      <c r="E104" s="61" t="s">
        <v>61</v>
      </c>
      <c r="F104" s="63" t="s">
        <v>29</v>
      </c>
      <c r="G104" s="61" t="s">
        <v>31</v>
      </c>
      <c r="H104" s="61" t="s">
        <v>933</v>
      </c>
      <c r="I104" s="61" t="s">
        <v>935</v>
      </c>
      <c r="J104" s="61">
        <v>9</v>
      </c>
      <c r="K104" s="68">
        <v>6</v>
      </c>
      <c r="L104" s="61">
        <v>2018</v>
      </c>
      <c r="M104" s="62">
        <f t="shared" si="7"/>
        <v>43260</v>
      </c>
      <c r="N104" s="61" t="s">
        <v>355</v>
      </c>
      <c r="O104" s="61">
        <f>VLOOKUP(N105,Attendance!P:R,3,FALSE)</f>
        <v>17</v>
      </c>
      <c r="P104" s="61" t="s">
        <v>1158</v>
      </c>
      <c r="Q104" s="61" t="s">
        <v>1159</v>
      </c>
      <c r="R104" s="61" t="s">
        <v>1160</v>
      </c>
      <c r="S104" s="61" t="s">
        <v>1161</v>
      </c>
      <c r="T104" s="61" t="s">
        <v>1162</v>
      </c>
      <c r="U104" s="61" t="s">
        <v>1162</v>
      </c>
      <c r="V104" s="61" t="s">
        <v>1162</v>
      </c>
      <c r="W104" s="61" t="s">
        <v>1163</v>
      </c>
      <c r="X104" s="61" t="s">
        <v>1160</v>
      </c>
      <c r="Y104" s="61" t="s">
        <v>1162</v>
      </c>
      <c r="Z104" s="69" t="str">
        <f t="shared" si="8"/>
        <v>No</v>
      </c>
      <c r="AA104" s="70" t="str">
        <f t="shared" si="9"/>
        <v>No</v>
      </c>
      <c r="AB104" s="69" t="str">
        <f t="shared" si="10"/>
        <v>Non-user</v>
      </c>
      <c r="AC104" s="71">
        <f>VLOOKUP(N104,Attendance!P:R,3,FALSE)</f>
        <v>18</v>
      </c>
    </row>
    <row r="105" spans="1:29" ht="21" customHeight="1">
      <c r="A105" s="61" t="s">
        <v>46</v>
      </c>
      <c r="B105" s="61" t="s">
        <v>26</v>
      </c>
      <c r="C105" s="61" t="s">
        <v>27</v>
      </c>
      <c r="D105" s="61" t="s">
        <v>28</v>
      </c>
      <c r="E105" s="61" t="s">
        <v>61</v>
      </c>
      <c r="F105" s="63" t="s">
        <v>29</v>
      </c>
      <c r="G105" s="61" t="s">
        <v>31</v>
      </c>
      <c r="H105" s="61" t="s">
        <v>933</v>
      </c>
      <c r="I105" s="61" t="s">
        <v>935</v>
      </c>
      <c r="J105" s="61">
        <v>9</v>
      </c>
      <c r="K105" s="68">
        <v>6</v>
      </c>
      <c r="L105" s="61">
        <v>2018</v>
      </c>
      <c r="M105" s="62">
        <f t="shared" si="7"/>
        <v>43260</v>
      </c>
      <c r="N105" s="61" t="s">
        <v>357</v>
      </c>
      <c r="O105" s="61">
        <f>VLOOKUP(N106,Attendance!P:R,3,FALSE)</f>
        <v>19</v>
      </c>
      <c r="P105" s="61" t="s">
        <v>1158</v>
      </c>
      <c r="Q105" s="61" t="s">
        <v>1159</v>
      </c>
      <c r="R105" s="61" t="s">
        <v>1160</v>
      </c>
      <c r="S105" s="61" t="s">
        <v>1161</v>
      </c>
      <c r="T105" s="61" t="s">
        <v>1162</v>
      </c>
      <c r="U105" s="61" t="s">
        <v>1162</v>
      </c>
      <c r="V105" s="61" t="s">
        <v>1162</v>
      </c>
      <c r="W105" s="61" t="s">
        <v>1163</v>
      </c>
      <c r="X105" s="61" t="s">
        <v>1160</v>
      </c>
      <c r="Y105" s="61" t="s">
        <v>1162</v>
      </c>
      <c r="Z105" s="69" t="str">
        <f t="shared" si="8"/>
        <v>No</v>
      </c>
      <c r="AA105" s="70" t="str">
        <f t="shared" si="9"/>
        <v>No</v>
      </c>
      <c r="AB105" s="69" t="str">
        <f t="shared" si="10"/>
        <v>Non-user</v>
      </c>
      <c r="AC105" s="71">
        <f>VLOOKUP(N105,Attendance!P:R,3,FALSE)</f>
        <v>17</v>
      </c>
    </row>
    <row r="106" spans="1:29" ht="20.65" customHeight="1">
      <c r="A106" s="61" t="s">
        <v>46</v>
      </c>
      <c r="B106" s="61" t="s">
        <v>26</v>
      </c>
      <c r="C106" s="61" t="s">
        <v>27</v>
      </c>
      <c r="D106" s="61" t="s">
        <v>28</v>
      </c>
      <c r="E106" s="61" t="s">
        <v>61</v>
      </c>
      <c r="F106" s="63" t="s">
        <v>29</v>
      </c>
      <c r="G106" s="61" t="s">
        <v>31</v>
      </c>
      <c r="H106" s="61" t="s">
        <v>933</v>
      </c>
      <c r="I106" s="61" t="s">
        <v>935</v>
      </c>
      <c r="J106" s="61">
        <v>9</v>
      </c>
      <c r="K106" s="68">
        <v>6</v>
      </c>
      <c r="L106" s="61">
        <v>2018</v>
      </c>
      <c r="M106" s="62">
        <f t="shared" si="7"/>
        <v>43260</v>
      </c>
      <c r="N106" s="61" t="s">
        <v>343</v>
      </c>
      <c r="O106" s="61">
        <f>VLOOKUP(N107,Attendance!P:R,3,FALSE)</f>
        <v>16</v>
      </c>
      <c r="P106" s="61" t="s">
        <v>1158</v>
      </c>
      <c r="Q106" s="61" t="s">
        <v>1159</v>
      </c>
      <c r="R106" s="61" t="s">
        <v>1160</v>
      </c>
      <c r="S106" s="61" t="s">
        <v>1161</v>
      </c>
      <c r="T106" s="61" t="s">
        <v>1162</v>
      </c>
      <c r="U106" s="61" t="s">
        <v>1162</v>
      </c>
      <c r="V106" s="61" t="s">
        <v>1162</v>
      </c>
      <c r="W106" s="61" t="s">
        <v>1163</v>
      </c>
      <c r="X106" s="61" t="s">
        <v>1160</v>
      </c>
      <c r="Y106" s="61" t="s">
        <v>1162</v>
      </c>
      <c r="Z106" s="69" t="str">
        <f t="shared" si="8"/>
        <v>No</v>
      </c>
      <c r="AA106" s="70" t="str">
        <f t="shared" si="9"/>
        <v>No</v>
      </c>
      <c r="AB106" s="69" t="str">
        <f t="shared" si="10"/>
        <v>Non-user</v>
      </c>
      <c r="AC106" s="71">
        <f>VLOOKUP(N106,Attendance!P:R,3,FALSE)</f>
        <v>19</v>
      </c>
    </row>
    <row r="107" spans="1:29" ht="23.25" customHeight="1">
      <c r="A107" s="61" t="s">
        <v>46</v>
      </c>
      <c r="B107" s="61" t="s">
        <v>26</v>
      </c>
      <c r="C107" s="61" t="s">
        <v>27</v>
      </c>
      <c r="D107" s="61" t="s">
        <v>28</v>
      </c>
      <c r="E107" s="61" t="s">
        <v>61</v>
      </c>
      <c r="F107" s="63" t="s">
        <v>29</v>
      </c>
      <c r="G107" s="61" t="s">
        <v>31</v>
      </c>
      <c r="H107" s="61" t="s">
        <v>933</v>
      </c>
      <c r="I107" s="61" t="s">
        <v>935</v>
      </c>
      <c r="J107" s="61">
        <v>9</v>
      </c>
      <c r="K107" s="68">
        <v>6</v>
      </c>
      <c r="L107" s="61">
        <v>2018</v>
      </c>
      <c r="M107" s="62">
        <f t="shared" si="7"/>
        <v>43260</v>
      </c>
      <c r="N107" s="61" t="s">
        <v>341</v>
      </c>
      <c r="O107" s="61">
        <f>VLOOKUP(N108,Attendance!P:R,3,FALSE)</f>
        <v>18</v>
      </c>
      <c r="P107" s="61" t="s">
        <v>1158</v>
      </c>
      <c r="Q107" s="61" t="s">
        <v>1159</v>
      </c>
      <c r="R107" s="61" t="s">
        <v>1160</v>
      </c>
      <c r="S107" s="61" t="s">
        <v>1161</v>
      </c>
      <c r="T107" s="61" t="s">
        <v>1162</v>
      </c>
      <c r="U107" s="61" t="s">
        <v>1162</v>
      </c>
      <c r="V107" s="61" t="s">
        <v>1162</v>
      </c>
      <c r="W107" s="61" t="s">
        <v>1163</v>
      </c>
      <c r="X107" s="61" t="s">
        <v>1160</v>
      </c>
      <c r="Y107" s="61" t="s">
        <v>1162</v>
      </c>
      <c r="Z107" s="69" t="str">
        <f t="shared" si="8"/>
        <v>No</v>
      </c>
      <c r="AA107" s="70" t="str">
        <f t="shared" si="9"/>
        <v>No</v>
      </c>
      <c r="AB107" s="69" t="str">
        <f t="shared" si="10"/>
        <v>Non-user</v>
      </c>
      <c r="AC107" s="71">
        <f>VLOOKUP(N107,Attendance!P:R,3,FALSE)</f>
        <v>16</v>
      </c>
    </row>
    <row r="108" spans="1:29" ht="27" customHeight="1">
      <c r="A108" s="61" t="s">
        <v>46</v>
      </c>
      <c r="B108" s="61" t="s">
        <v>26</v>
      </c>
      <c r="C108" s="61" t="s">
        <v>27</v>
      </c>
      <c r="D108" s="61" t="s">
        <v>28</v>
      </c>
      <c r="E108" s="61" t="s">
        <v>61</v>
      </c>
      <c r="F108" s="63" t="s">
        <v>29</v>
      </c>
      <c r="G108" s="61" t="s">
        <v>31</v>
      </c>
      <c r="H108" s="61" t="s">
        <v>933</v>
      </c>
      <c r="I108" s="61" t="s">
        <v>935</v>
      </c>
      <c r="J108" s="61">
        <v>9</v>
      </c>
      <c r="K108" s="68">
        <v>6</v>
      </c>
      <c r="L108" s="61">
        <v>2018</v>
      </c>
      <c r="M108" s="62">
        <f t="shared" si="7"/>
        <v>43260</v>
      </c>
      <c r="N108" s="61" t="s">
        <v>345</v>
      </c>
      <c r="O108" s="61">
        <f>VLOOKUP(N109,Attendance!P:R,3,FALSE)</f>
        <v>16</v>
      </c>
      <c r="P108" s="61" t="s">
        <v>1158</v>
      </c>
      <c r="Q108" s="61" t="s">
        <v>1159</v>
      </c>
      <c r="R108" s="61" t="s">
        <v>1160</v>
      </c>
      <c r="S108" s="61" t="s">
        <v>1161</v>
      </c>
      <c r="T108" s="61" t="s">
        <v>1159</v>
      </c>
      <c r="U108" s="61" t="s">
        <v>1162</v>
      </c>
      <c r="V108" s="61" t="s">
        <v>1162</v>
      </c>
      <c r="W108" s="61" t="s">
        <v>1163</v>
      </c>
      <c r="X108" s="61" t="s">
        <v>1179</v>
      </c>
      <c r="Y108" s="61" t="s">
        <v>1162</v>
      </c>
      <c r="Z108" s="69" t="str">
        <f t="shared" si="8"/>
        <v>No</v>
      </c>
      <c r="AA108" s="70" t="str">
        <f t="shared" si="9"/>
        <v>Yes</v>
      </c>
      <c r="AB108" s="69" t="str">
        <f t="shared" si="10"/>
        <v>Adopter</v>
      </c>
      <c r="AC108" s="71">
        <f>VLOOKUP(N108,Attendance!P:R,3,FALSE)</f>
        <v>18</v>
      </c>
    </row>
    <row r="109" spans="1:29" ht="23.1" customHeight="1">
      <c r="A109" s="61" t="s">
        <v>46</v>
      </c>
      <c r="B109" s="63" t="s">
        <v>26</v>
      </c>
      <c r="C109" s="63" t="s">
        <v>27</v>
      </c>
      <c r="D109" s="63" t="s">
        <v>4715</v>
      </c>
      <c r="E109" s="63" t="s">
        <v>206</v>
      </c>
      <c r="F109" s="63" t="s">
        <v>207</v>
      </c>
      <c r="G109" s="63" t="s">
        <v>39</v>
      </c>
      <c r="H109" s="63" t="s">
        <v>4716</v>
      </c>
      <c r="I109" s="63" t="s">
        <v>4717</v>
      </c>
      <c r="J109" s="63">
        <v>9</v>
      </c>
      <c r="K109" s="72">
        <v>6</v>
      </c>
      <c r="L109" s="63">
        <v>2018</v>
      </c>
      <c r="M109" s="62">
        <f t="shared" si="7"/>
        <v>43260</v>
      </c>
      <c r="N109" s="63" t="s">
        <v>233</v>
      </c>
      <c r="O109" s="61">
        <f>VLOOKUP(N110,Attendance!P:R,3,FALSE)</f>
        <v>18</v>
      </c>
      <c r="P109" s="68" t="s">
        <v>1167</v>
      </c>
      <c r="Q109" s="63" t="s">
        <v>1159</v>
      </c>
      <c r="R109" s="63" t="s">
        <v>1160</v>
      </c>
      <c r="S109" s="63" t="s">
        <v>1161</v>
      </c>
      <c r="T109" s="63" t="s">
        <v>1159</v>
      </c>
      <c r="U109" s="61" t="s">
        <v>1159</v>
      </c>
      <c r="V109" s="63" t="s">
        <v>1159</v>
      </c>
      <c r="W109" s="63" t="s">
        <v>1163</v>
      </c>
      <c r="X109" s="63" t="s">
        <v>1166</v>
      </c>
      <c r="Y109" s="63" t="s">
        <v>1159</v>
      </c>
      <c r="Z109" s="69" t="str">
        <f t="shared" si="8"/>
        <v>No</v>
      </c>
      <c r="AA109" s="70" t="str">
        <f t="shared" si="9"/>
        <v>Yes</v>
      </c>
      <c r="AB109" s="69" t="str">
        <f t="shared" si="10"/>
        <v>Adopter</v>
      </c>
      <c r="AC109" s="71">
        <f>VLOOKUP(N109,Attendance!P:R,3,FALSE)</f>
        <v>16</v>
      </c>
    </row>
    <row r="110" spans="1:29" ht="23.1" customHeight="1">
      <c r="A110" s="61" t="s">
        <v>46</v>
      </c>
      <c r="B110" s="63" t="s">
        <v>26</v>
      </c>
      <c r="C110" s="63" t="s">
        <v>27</v>
      </c>
      <c r="D110" s="63" t="s">
        <v>4715</v>
      </c>
      <c r="E110" s="63" t="s">
        <v>206</v>
      </c>
      <c r="F110" s="63" t="s">
        <v>207</v>
      </c>
      <c r="G110" s="63" t="s">
        <v>39</v>
      </c>
      <c r="H110" s="63" t="s">
        <v>4716</v>
      </c>
      <c r="I110" s="63" t="s">
        <v>4717</v>
      </c>
      <c r="J110" s="63">
        <v>9</v>
      </c>
      <c r="K110" s="72">
        <v>6</v>
      </c>
      <c r="L110" s="63">
        <v>2018</v>
      </c>
      <c r="M110" s="62">
        <f t="shared" si="7"/>
        <v>43260</v>
      </c>
      <c r="N110" s="63" t="s">
        <v>240</v>
      </c>
      <c r="O110" s="61">
        <f>VLOOKUP(N111,Attendance!P:R,3,FALSE)</f>
        <v>15</v>
      </c>
      <c r="P110" s="68" t="s">
        <v>1167</v>
      </c>
      <c r="Q110" s="63" t="s">
        <v>1159</v>
      </c>
      <c r="R110" s="63" t="s">
        <v>1160</v>
      </c>
      <c r="S110" s="63" t="s">
        <v>1161</v>
      </c>
      <c r="T110" s="63" t="s">
        <v>1159</v>
      </c>
      <c r="U110" s="61" t="s">
        <v>1162</v>
      </c>
      <c r="V110" s="63" t="s">
        <v>1162</v>
      </c>
      <c r="W110" s="63" t="s">
        <v>1163</v>
      </c>
      <c r="X110" s="63" t="s">
        <v>1164</v>
      </c>
      <c r="Y110" s="63" t="s">
        <v>1159</v>
      </c>
      <c r="Z110" s="69" t="str">
        <f t="shared" si="8"/>
        <v>No</v>
      </c>
      <c r="AA110" s="70" t="str">
        <f>IF(X:X="","Missing",IF(X:X="0: No Method","No",IF(OR(X:X="1: IUCD",X:X="2a: Implant - Jadelle",X:X="2b: Implant - Implanon",X:X="3a: Injection - Norigynon",X:X="3b: Injection - Noristerat",X:X="3c: Injection - Depo Provera",X:X="3d: Injection - Synapress",X:X="4a: Pills - Microgynon",X:X="4b: Pills - Combination3",X:X="4c: Pills - Escluston",X:X="5: Cycle bead",X:X="6a: Condom - Male",X:X="6b: Condom - Female",X:X="7: Emergency pill"),"Yes")))</f>
        <v>Yes</v>
      </c>
      <c r="AB110" s="69" t="str">
        <f t="shared" si="10"/>
        <v>Adopter</v>
      </c>
      <c r="AC110" s="71">
        <f>VLOOKUP(N110,Attendance!P:R,3,FALSE)</f>
        <v>18</v>
      </c>
    </row>
    <row r="111" spans="1:29" ht="23.1" customHeight="1">
      <c r="A111" s="61" t="s">
        <v>46</v>
      </c>
      <c r="B111" s="63" t="s">
        <v>26</v>
      </c>
      <c r="C111" s="63" t="s">
        <v>27</v>
      </c>
      <c r="D111" s="63" t="s">
        <v>4715</v>
      </c>
      <c r="E111" s="63" t="s">
        <v>206</v>
      </c>
      <c r="F111" s="63" t="s">
        <v>207</v>
      </c>
      <c r="G111" s="63" t="s">
        <v>39</v>
      </c>
      <c r="H111" s="63" t="s">
        <v>4716</v>
      </c>
      <c r="I111" s="63" t="s">
        <v>4717</v>
      </c>
      <c r="J111" s="63">
        <v>9</v>
      </c>
      <c r="K111" s="72">
        <v>6</v>
      </c>
      <c r="L111" s="63">
        <v>2018</v>
      </c>
      <c r="M111" s="62">
        <f t="shared" si="7"/>
        <v>43260</v>
      </c>
      <c r="N111" s="63" t="s">
        <v>215</v>
      </c>
      <c r="O111" s="61">
        <f>VLOOKUP(N112,Attendance!P:R,3,FALSE)</f>
        <v>15</v>
      </c>
      <c r="P111" s="68" t="s">
        <v>1167</v>
      </c>
      <c r="Q111" s="63" t="s">
        <v>1159</v>
      </c>
      <c r="R111" s="63" t="s">
        <v>1160</v>
      </c>
      <c r="S111" s="63" t="s">
        <v>1161</v>
      </c>
      <c r="T111" s="63" t="s">
        <v>1162</v>
      </c>
      <c r="U111" s="61" t="s">
        <v>1159</v>
      </c>
      <c r="V111" s="63" t="s">
        <v>1159</v>
      </c>
      <c r="W111" s="63" t="s">
        <v>1163</v>
      </c>
      <c r="X111" s="63" t="s">
        <v>1179</v>
      </c>
      <c r="Y111" s="63" t="s">
        <v>1159</v>
      </c>
      <c r="Z111" s="69" t="str">
        <f t="shared" si="8"/>
        <v>No</v>
      </c>
      <c r="AA111" s="70" t="str">
        <f t="shared" si="9"/>
        <v>Yes</v>
      </c>
      <c r="AB111" s="69" t="str">
        <f t="shared" si="10"/>
        <v>Adopter</v>
      </c>
      <c r="AC111" s="71">
        <f>VLOOKUP(N111,Attendance!P:R,3,FALSE)</f>
        <v>15</v>
      </c>
    </row>
    <row r="112" spans="1:29" ht="23.1" customHeight="1">
      <c r="A112" s="61" t="s">
        <v>46</v>
      </c>
      <c r="B112" s="63" t="s">
        <v>26</v>
      </c>
      <c r="C112" s="63" t="s">
        <v>27</v>
      </c>
      <c r="D112" s="63" t="s">
        <v>4715</v>
      </c>
      <c r="E112" s="63" t="s">
        <v>206</v>
      </c>
      <c r="F112" s="63" t="s">
        <v>207</v>
      </c>
      <c r="G112" s="63" t="s">
        <v>39</v>
      </c>
      <c r="H112" s="63" t="s">
        <v>4716</v>
      </c>
      <c r="I112" s="63" t="s">
        <v>4717</v>
      </c>
      <c r="J112" s="63">
        <v>9</v>
      </c>
      <c r="K112" s="72">
        <v>6</v>
      </c>
      <c r="L112" s="63">
        <v>2018</v>
      </c>
      <c r="M112" s="62">
        <f t="shared" si="7"/>
        <v>43260</v>
      </c>
      <c r="N112" s="63" t="s">
        <v>273</v>
      </c>
      <c r="O112" s="61">
        <f>VLOOKUP(N113,Attendance!P:R,3,FALSE)</f>
        <v>19</v>
      </c>
      <c r="P112" s="68" t="s">
        <v>1167</v>
      </c>
      <c r="Q112" s="63" t="s">
        <v>1159</v>
      </c>
      <c r="R112" s="63" t="s">
        <v>1160</v>
      </c>
      <c r="S112" s="63" t="s">
        <v>1161</v>
      </c>
      <c r="T112" s="63" t="s">
        <v>1162</v>
      </c>
      <c r="U112" s="61" t="s">
        <v>1159</v>
      </c>
      <c r="V112" s="63" t="s">
        <v>1159</v>
      </c>
      <c r="W112" s="63" t="s">
        <v>1163</v>
      </c>
      <c r="X112" s="63" t="s">
        <v>1178</v>
      </c>
      <c r="Y112" s="63" t="s">
        <v>1159</v>
      </c>
      <c r="Z112" s="69" t="str">
        <f t="shared" si="8"/>
        <v>No</v>
      </c>
      <c r="AA112" s="70" t="str">
        <f t="shared" si="9"/>
        <v>Yes</v>
      </c>
      <c r="AB112" s="69" t="str">
        <f t="shared" si="10"/>
        <v>Adopter</v>
      </c>
      <c r="AC112" s="71">
        <f>VLOOKUP(N112,Attendance!P:R,3,FALSE)</f>
        <v>15</v>
      </c>
    </row>
    <row r="113" spans="1:34" ht="23.1" customHeight="1">
      <c r="A113" s="61" t="s">
        <v>367</v>
      </c>
      <c r="B113" s="61" t="s">
        <v>26</v>
      </c>
      <c r="C113" s="61" t="s">
        <v>27</v>
      </c>
      <c r="D113" s="61" t="s">
        <v>28</v>
      </c>
      <c r="E113" s="61" t="s">
        <v>61</v>
      </c>
      <c r="F113" s="63" t="s">
        <v>29</v>
      </c>
      <c r="G113" s="61" t="s">
        <v>31</v>
      </c>
      <c r="H113" s="61" t="s">
        <v>933</v>
      </c>
      <c r="I113" s="61" t="s">
        <v>934</v>
      </c>
      <c r="J113" s="61">
        <v>13</v>
      </c>
      <c r="K113" s="68">
        <v>6</v>
      </c>
      <c r="L113" s="61">
        <v>2018</v>
      </c>
      <c r="M113" s="62">
        <f t="shared" si="7"/>
        <v>43264</v>
      </c>
      <c r="N113" s="61" t="s">
        <v>377</v>
      </c>
      <c r="O113" s="61">
        <f>VLOOKUP(N114,Attendance!P:R,3,FALSE)</f>
        <v>19</v>
      </c>
      <c r="P113" s="61" t="s">
        <v>1158</v>
      </c>
      <c r="Q113" s="61" t="s">
        <v>1159</v>
      </c>
      <c r="R113" s="61" t="s">
        <v>1160</v>
      </c>
      <c r="S113" s="61" t="s">
        <v>1161</v>
      </c>
      <c r="T113" s="61" t="s">
        <v>1159</v>
      </c>
      <c r="U113" s="61" t="s">
        <v>1162</v>
      </c>
      <c r="V113" s="61" t="s">
        <v>1162</v>
      </c>
      <c r="W113" s="61" t="s">
        <v>1163</v>
      </c>
      <c r="X113" s="61" t="s">
        <v>1180</v>
      </c>
      <c r="Y113" s="61" t="s">
        <v>1162</v>
      </c>
      <c r="Z113" s="69" t="str">
        <f t="shared" si="8"/>
        <v>No</v>
      </c>
      <c r="AA113" s="70" t="str">
        <f t="shared" si="9"/>
        <v>Yes</v>
      </c>
      <c r="AB113" s="69" t="str">
        <f t="shared" si="10"/>
        <v>Adopter</v>
      </c>
      <c r="AC113" s="71">
        <f>VLOOKUP(N113,Attendance!P:R,3,FALSE)</f>
        <v>19</v>
      </c>
    </row>
    <row r="114" spans="1:34" ht="23.1" customHeight="1">
      <c r="A114" s="61" t="s">
        <v>367</v>
      </c>
      <c r="B114" s="61" t="s">
        <v>26</v>
      </c>
      <c r="C114" s="61" t="s">
        <v>27</v>
      </c>
      <c r="D114" s="61" t="s">
        <v>28</v>
      </c>
      <c r="E114" s="61" t="s">
        <v>61</v>
      </c>
      <c r="F114" s="63" t="s">
        <v>29</v>
      </c>
      <c r="G114" s="61" t="s">
        <v>31</v>
      </c>
      <c r="H114" s="61" t="s">
        <v>933</v>
      </c>
      <c r="I114" s="61" t="s">
        <v>934</v>
      </c>
      <c r="J114" s="61">
        <v>13</v>
      </c>
      <c r="K114" s="68">
        <v>6</v>
      </c>
      <c r="L114" s="61">
        <v>2018</v>
      </c>
      <c r="M114" s="62">
        <f t="shared" si="7"/>
        <v>43264</v>
      </c>
      <c r="N114" s="61" t="s">
        <v>375</v>
      </c>
      <c r="O114" s="61">
        <f>VLOOKUP(N115,Attendance!P:R,3,FALSE)</f>
        <v>18</v>
      </c>
      <c r="P114" s="61" t="s">
        <v>1158</v>
      </c>
      <c r="Q114" s="61" t="s">
        <v>1159</v>
      </c>
      <c r="R114" s="61" t="s">
        <v>1160</v>
      </c>
      <c r="S114" s="61" t="s">
        <v>1161</v>
      </c>
      <c r="T114" s="61" t="s">
        <v>1159</v>
      </c>
      <c r="U114" s="61" t="s">
        <v>1162</v>
      </c>
      <c r="V114" s="61" t="s">
        <v>1162</v>
      </c>
      <c r="W114" s="61" t="s">
        <v>1163</v>
      </c>
      <c r="X114" s="61" t="s">
        <v>1178</v>
      </c>
      <c r="Y114" s="61" t="s">
        <v>1162</v>
      </c>
      <c r="Z114" s="69" t="str">
        <f t="shared" si="8"/>
        <v>No</v>
      </c>
      <c r="AA114" s="70" t="str">
        <f t="shared" si="9"/>
        <v>Yes</v>
      </c>
      <c r="AB114" s="69" t="str">
        <f t="shared" si="10"/>
        <v>Adopter</v>
      </c>
      <c r="AC114" s="71">
        <f>VLOOKUP(N114,Attendance!P:R,3,FALSE)</f>
        <v>19</v>
      </c>
    </row>
    <row r="115" spans="1:34" ht="23.1" customHeight="1">
      <c r="A115" s="61" t="s">
        <v>367</v>
      </c>
      <c r="B115" s="61" t="s">
        <v>26</v>
      </c>
      <c r="C115" s="61" t="s">
        <v>27</v>
      </c>
      <c r="D115" s="61" t="s">
        <v>28</v>
      </c>
      <c r="E115" s="61" t="s">
        <v>61</v>
      </c>
      <c r="F115" s="63" t="s">
        <v>29</v>
      </c>
      <c r="G115" s="61" t="s">
        <v>31</v>
      </c>
      <c r="H115" s="61" t="s">
        <v>933</v>
      </c>
      <c r="I115" s="61" t="s">
        <v>934</v>
      </c>
      <c r="J115" s="61">
        <v>13</v>
      </c>
      <c r="K115" s="68">
        <v>6</v>
      </c>
      <c r="L115" s="61">
        <v>2018</v>
      </c>
      <c r="M115" s="62">
        <f t="shared" si="7"/>
        <v>43264</v>
      </c>
      <c r="N115" s="61" t="s">
        <v>355</v>
      </c>
      <c r="O115" s="61">
        <f>VLOOKUP(N116,Attendance!P:R,3,FALSE)</f>
        <v>19</v>
      </c>
      <c r="P115" s="68" t="s">
        <v>1167</v>
      </c>
      <c r="Q115" s="61" t="s">
        <v>1159</v>
      </c>
      <c r="R115" s="61" t="s">
        <v>1160</v>
      </c>
      <c r="S115" s="61" t="s">
        <v>1161</v>
      </c>
      <c r="T115" s="61" t="s">
        <v>1159</v>
      </c>
      <c r="U115" s="61" t="s">
        <v>1162</v>
      </c>
      <c r="V115" s="61" t="s">
        <v>1162</v>
      </c>
      <c r="W115" s="61" t="s">
        <v>1163</v>
      </c>
      <c r="X115" s="61" t="s">
        <v>1179</v>
      </c>
      <c r="Y115" s="61" t="s">
        <v>1162</v>
      </c>
      <c r="Z115" s="69" t="str">
        <f t="shared" si="8"/>
        <v>No</v>
      </c>
      <c r="AA115" s="70" t="str">
        <f t="shared" si="9"/>
        <v>Yes</v>
      </c>
      <c r="AB115" s="69" t="str">
        <f t="shared" si="10"/>
        <v>Adopter</v>
      </c>
      <c r="AC115" s="71">
        <f>VLOOKUP(N115,Attendance!P:R,3,FALSE)</f>
        <v>18</v>
      </c>
    </row>
    <row r="116" spans="1:34" ht="23.1" customHeight="1">
      <c r="A116" s="61" t="s">
        <v>367</v>
      </c>
      <c r="B116" s="61" t="s">
        <v>26</v>
      </c>
      <c r="C116" s="61" t="s">
        <v>27</v>
      </c>
      <c r="D116" s="61" t="s">
        <v>28</v>
      </c>
      <c r="E116" s="61" t="s">
        <v>61</v>
      </c>
      <c r="F116" s="63" t="s">
        <v>29</v>
      </c>
      <c r="G116" s="61" t="s">
        <v>31</v>
      </c>
      <c r="H116" s="61" t="s">
        <v>933</v>
      </c>
      <c r="I116" s="61" t="s">
        <v>934</v>
      </c>
      <c r="J116" s="61">
        <v>13</v>
      </c>
      <c r="K116" s="68">
        <v>6</v>
      </c>
      <c r="L116" s="61">
        <v>2018</v>
      </c>
      <c r="M116" s="62">
        <f t="shared" si="7"/>
        <v>43264</v>
      </c>
      <c r="N116" s="61" t="s">
        <v>373</v>
      </c>
      <c r="O116" s="61">
        <f>VLOOKUP(N117,Attendance!P:R,3,FALSE)</f>
        <v>18</v>
      </c>
      <c r="P116" s="61" t="s">
        <v>1158</v>
      </c>
      <c r="Q116" s="61" t="s">
        <v>1159</v>
      </c>
      <c r="R116" s="61" t="s">
        <v>1160</v>
      </c>
      <c r="S116" s="61" t="s">
        <v>1161</v>
      </c>
      <c r="T116" s="61" t="s">
        <v>1159</v>
      </c>
      <c r="U116" s="61" t="s">
        <v>1162</v>
      </c>
      <c r="V116" s="61" t="s">
        <v>1162</v>
      </c>
      <c r="W116" s="61" t="s">
        <v>1163</v>
      </c>
      <c r="X116" s="61" t="s">
        <v>1180</v>
      </c>
      <c r="Y116" s="61" t="s">
        <v>1162</v>
      </c>
      <c r="Z116" s="69" t="str">
        <f t="shared" si="8"/>
        <v>No</v>
      </c>
      <c r="AA116" s="70" t="str">
        <f t="shared" si="9"/>
        <v>Yes</v>
      </c>
      <c r="AB116" s="69" t="str">
        <f t="shared" si="10"/>
        <v>Adopter</v>
      </c>
      <c r="AC116" s="71">
        <f>VLOOKUP(N116,Attendance!P:R,3,FALSE)</f>
        <v>19</v>
      </c>
    </row>
    <row r="117" spans="1:34" ht="23.1" customHeight="1">
      <c r="A117" s="61" t="s">
        <v>367</v>
      </c>
      <c r="B117" s="61" t="s">
        <v>26</v>
      </c>
      <c r="C117" s="61" t="s">
        <v>27</v>
      </c>
      <c r="D117" s="61" t="s">
        <v>28</v>
      </c>
      <c r="E117" s="61" t="s">
        <v>61</v>
      </c>
      <c r="F117" s="63" t="s">
        <v>29</v>
      </c>
      <c r="G117" s="61" t="s">
        <v>31</v>
      </c>
      <c r="H117" s="61" t="s">
        <v>933</v>
      </c>
      <c r="I117" s="61" t="s">
        <v>934</v>
      </c>
      <c r="J117" s="61">
        <v>13</v>
      </c>
      <c r="K117" s="68">
        <v>6</v>
      </c>
      <c r="L117" s="61">
        <v>2018</v>
      </c>
      <c r="M117" s="62">
        <f t="shared" si="7"/>
        <v>43264</v>
      </c>
      <c r="N117" s="61" t="s">
        <v>369</v>
      </c>
      <c r="O117" s="61">
        <f>VLOOKUP(N118,Attendance!P:R,3,FALSE)</f>
        <v>19</v>
      </c>
      <c r="P117" s="61" t="s">
        <v>1158</v>
      </c>
      <c r="Q117" s="61" t="s">
        <v>1159</v>
      </c>
      <c r="R117" s="61" t="s">
        <v>1160</v>
      </c>
      <c r="S117" s="61" t="s">
        <v>1161</v>
      </c>
      <c r="T117" s="61" t="s">
        <v>1159</v>
      </c>
      <c r="U117" s="61" t="s">
        <v>1162</v>
      </c>
      <c r="V117" s="61" t="s">
        <v>1162</v>
      </c>
      <c r="W117" s="61" t="s">
        <v>1163</v>
      </c>
      <c r="X117" s="61" t="s">
        <v>1180</v>
      </c>
      <c r="Y117" s="61" t="s">
        <v>1162</v>
      </c>
      <c r="Z117" s="69" t="str">
        <f t="shared" si="8"/>
        <v>No</v>
      </c>
      <c r="AA117" s="70" t="str">
        <f t="shared" si="9"/>
        <v>Yes</v>
      </c>
      <c r="AB117" s="69" t="str">
        <f t="shared" si="10"/>
        <v>Adopter</v>
      </c>
      <c r="AC117" s="71">
        <f>VLOOKUP(N117,Attendance!P:R,3,FALSE)</f>
        <v>18</v>
      </c>
    </row>
    <row r="118" spans="1:34" ht="23.1" customHeight="1">
      <c r="A118" s="61" t="s">
        <v>51</v>
      </c>
      <c r="B118" s="61" t="s">
        <v>26</v>
      </c>
      <c r="C118" s="61" t="s">
        <v>27</v>
      </c>
      <c r="D118" s="61" t="s">
        <v>28</v>
      </c>
      <c r="E118" s="61" t="s">
        <v>61</v>
      </c>
      <c r="F118" s="63" t="s">
        <v>29</v>
      </c>
      <c r="G118" s="61" t="s">
        <v>31</v>
      </c>
      <c r="H118" s="61" t="s">
        <v>933</v>
      </c>
      <c r="I118" s="61" t="s">
        <v>934</v>
      </c>
      <c r="J118" s="61">
        <v>20</v>
      </c>
      <c r="K118" s="68">
        <v>6</v>
      </c>
      <c r="L118" s="61">
        <v>2018</v>
      </c>
      <c r="M118" s="62">
        <f t="shared" si="7"/>
        <v>43271</v>
      </c>
      <c r="N118" s="61" t="s">
        <v>381</v>
      </c>
      <c r="O118" s="61">
        <f>VLOOKUP(N119,Attendance!P:R,3,FALSE)</f>
        <v>19</v>
      </c>
      <c r="P118" s="61" t="s">
        <v>1158</v>
      </c>
      <c r="Q118" s="61" t="s">
        <v>1159</v>
      </c>
      <c r="R118" s="61" t="s">
        <v>1160</v>
      </c>
      <c r="S118" s="61" t="s">
        <v>1161</v>
      </c>
      <c r="T118" s="61" t="s">
        <v>1159</v>
      </c>
      <c r="U118" s="61" t="s">
        <v>1162</v>
      </c>
      <c r="V118" s="61" t="s">
        <v>1162</v>
      </c>
      <c r="W118" s="61" t="s">
        <v>1163</v>
      </c>
      <c r="X118" s="61" t="s">
        <v>1181</v>
      </c>
      <c r="Y118" s="61" t="s">
        <v>1159</v>
      </c>
      <c r="Z118" s="69" t="str">
        <f t="shared" si="8"/>
        <v>No</v>
      </c>
      <c r="AA118" s="70" t="str">
        <f t="shared" si="9"/>
        <v>Yes</v>
      </c>
      <c r="AB118" s="69" t="str">
        <f t="shared" si="10"/>
        <v>Adopter</v>
      </c>
      <c r="AC118" s="71">
        <f>VLOOKUP(N118,Attendance!P:R,3,FALSE)</f>
        <v>19</v>
      </c>
    </row>
    <row r="119" spans="1:34" ht="23.1" customHeight="1">
      <c r="A119" s="61" t="s">
        <v>51</v>
      </c>
      <c r="B119" s="61" t="s">
        <v>26</v>
      </c>
      <c r="C119" s="61" t="s">
        <v>27</v>
      </c>
      <c r="D119" s="61" t="s">
        <v>28</v>
      </c>
      <c r="E119" s="61" t="s">
        <v>61</v>
      </c>
      <c r="F119" s="63" t="s">
        <v>29</v>
      </c>
      <c r="G119" s="61" t="s">
        <v>31</v>
      </c>
      <c r="H119" s="61" t="s">
        <v>933</v>
      </c>
      <c r="I119" s="61" t="s">
        <v>934</v>
      </c>
      <c r="J119" s="61">
        <v>20</v>
      </c>
      <c r="K119" s="68">
        <v>6</v>
      </c>
      <c r="L119" s="61">
        <v>2018</v>
      </c>
      <c r="M119" s="62">
        <f t="shared" si="7"/>
        <v>43271</v>
      </c>
      <c r="N119" s="61" t="s">
        <v>379</v>
      </c>
      <c r="O119" s="61">
        <f>VLOOKUP(N120,Attendance!P:R,3,FALSE)</f>
        <v>18</v>
      </c>
      <c r="P119" s="61" t="s">
        <v>1158</v>
      </c>
      <c r="Q119" s="61" t="s">
        <v>1159</v>
      </c>
      <c r="R119" s="61" t="s">
        <v>1160</v>
      </c>
      <c r="S119" s="61" t="s">
        <v>1161</v>
      </c>
      <c r="T119" s="61" t="s">
        <v>1159</v>
      </c>
      <c r="U119" s="61" t="s">
        <v>1162</v>
      </c>
      <c r="V119" s="61" t="s">
        <v>1162</v>
      </c>
      <c r="W119" s="61" t="s">
        <v>1163</v>
      </c>
      <c r="X119" s="61" t="s">
        <v>1178</v>
      </c>
      <c r="Y119" s="61" t="s">
        <v>1162</v>
      </c>
      <c r="Z119" s="69" t="str">
        <f t="shared" si="8"/>
        <v>No</v>
      </c>
      <c r="AA119" s="70" t="str">
        <f t="shared" si="9"/>
        <v>Yes</v>
      </c>
      <c r="AB119" s="69" t="str">
        <f t="shared" si="10"/>
        <v>Adopter</v>
      </c>
      <c r="AC119" s="71">
        <f>VLOOKUP(N119,Attendance!P:R,3,FALSE)</f>
        <v>19</v>
      </c>
    </row>
    <row r="120" spans="1:34" ht="22.5" customHeight="1">
      <c r="A120" s="61" t="s">
        <v>51</v>
      </c>
      <c r="B120" s="61" t="s">
        <v>26</v>
      </c>
      <c r="C120" s="61" t="s">
        <v>27</v>
      </c>
      <c r="D120" s="61" t="s">
        <v>28</v>
      </c>
      <c r="E120" s="61" t="s">
        <v>61</v>
      </c>
      <c r="F120" s="63" t="s">
        <v>29</v>
      </c>
      <c r="G120" s="61" t="s">
        <v>31</v>
      </c>
      <c r="H120" s="61" t="s">
        <v>933</v>
      </c>
      <c r="I120" s="61" t="s">
        <v>934</v>
      </c>
      <c r="J120" s="61">
        <v>20</v>
      </c>
      <c r="K120" s="68">
        <v>6</v>
      </c>
      <c r="L120" s="61">
        <v>2018</v>
      </c>
      <c r="M120" s="62">
        <f t="shared" si="7"/>
        <v>43271</v>
      </c>
      <c r="N120" s="61" t="s">
        <v>383</v>
      </c>
      <c r="O120" s="61">
        <f>VLOOKUP(N121,Attendance!P:R,3,FALSE)</f>
        <v>17</v>
      </c>
      <c r="P120" s="61" t="s">
        <v>1158</v>
      </c>
      <c r="Q120" s="61" t="s">
        <v>1159</v>
      </c>
      <c r="R120" s="61" t="s">
        <v>1160</v>
      </c>
      <c r="S120" s="61" t="s">
        <v>1161</v>
      </c>
      <c r="T120" s="61" t="s">
        <v>1162</v>
      </c>
      <c r="U120" s="61" t="s">
        <v>1162</v>
      </c>
      <c r="V120" s="61" t="s">
        <v>1162</v>
      </c>
      <c r="W120" s="61" t="s">
        <v>1163</v>
      </c>
      <c r="X120" s="61" t="s">
        <v>1160</v>
      </c>
      <c r="Y120" s="61" t="s">
        <v>1162</v>
      </c>
      <c r="Z120" s="69" t="str">
        <f t="shared" si="8"/>
        <v>No</v>
      </c>
      <c r="AA120" s="70" t="str">
        <f t="shared" si="9"/>
        <v>No</v>
      </c>
      <c r="AB120" s="69" t="str">
        <f t="shared" si="10"/>
        <v>Non-user</v>
      </c>
      <c r="AC120" s="71">
        <f>VLOOKUP(N120,Attendance!P:R,3,FALSE)</f>
        <v>18</v>
      </c>
    </row>
    <row r="121" spans="1:34" ht="21.6" customHeight="1">
      <c r="A121" s="61" t="s">
        <v>51</v>
      </c>
      <c r="B121" s="61" t="s">
        <v>26</v>
      </c>
      <c r="C121" s="61" t="s">
        <v>27</v>
      </c>
      <c r="D121" s="61" t="s">
        <v>28</v>
      </c>
      <c r="E121" s="61" t="s">
        <v>61</v>
      </c>
      <c r="F121" s="63" t="s">
        <v>29</v>
      </c>
      <c r="G121" s="61" t="s">
        <v>31</v>
      </c>
      <c r="H121" s="61" t="s">
        <v>933</v>
      </c>
      <c r="I121" s="61" t="s">
        <v>935</v>
      </c>
      <c r="J121" s="61">
        <v>23</v>
      </c>
      <c r="K121" s="68">
        <v>6</v>
      </c>
      <c r="L121" s="61">
        <v>2018</v>
      </c>
      <c r="M121" s="62">
        <f t="shared" si="7"/>
        <v>43274</v>
      </c>
      <c r="N121" s="61" t="s">
        <v>387</v>
      </c>
      <c r="O121" s="61">
        <f>VLOOKUP(N122,Attendance!P:R,3,FALSE)</f>
        <v>15</v>
      </c>
      <c r="P121" s="61" t="s">
        <v>1158</v>
      </c>
      <c r="Q121" s="61" t="s">
        <v>1159</v>
      </c>
      <c r="R121" s="61" t="s">
        <v>1160</v>
      </c>
      <c r="S121" s="61" t="s">
        <v>1161</v>
      </c>
      <c r="T121" s="61" t="s">
        <v>1162</v>
      </c>
      <c r="U121" s="61" t="s">
        <v>1162</v>
      </c>
      <c r="V121" s="61" t="s">
        <v>1162</v>
      </c>
      <c r="W121" s="61" t="s">
        <v>1163</v>
      </c>
      <c r="X121" s="61" t="s">
        <v>1160</v>
      </c>
      <c r="Y121" s="61" t="s">
        <v>1162</v>
      </c>
      <c r="Z121" s="69" t="str">
        <f t="shared" si="8"/>
        <v>No</v>
      </c>
      <c r="AA121" s="70" t="str">
        <f t="shared" si="9"/>
        <v>No</v>
      </c>
      <c r="AB121" s="69" t="str">
        <f t="shared" si="10"/>
        <v>Non-user</v>
      </c>
      <c r="AC121" s="71">
        <f>VLOOKUP(N121,Attendance!P:R,3,FALSE)</f>
        <v>17</v>
      </c>
    </row>
    <row r="122" spans="1:34" ht="20.100000000000001" customHeight="1">
      <c r="A122" s="61" t="s">
        <v>51</v>
      </c>
      <c r="B122" s="61" t="s">
        <v>26</v>
      </c>
      <c r="C122" s="61" t="s">
        <v>27</v>
      </c>
      <c r="D122" s="61" t="s">
        <v>28</v>
      </c>
      <c r="E122" s="61" t="s">
        <v>61</v>
      </c>
      <c r="F122" s="63" t="s">
        <v>29</v>
      </c>
      <c r="G122" s="61" t="s">
        <v>31</v>
      </c>
      <c r="H122" s="61" t="s">
        <v>933</v>
      </c>
      <c r="I122" s="61" t="s">
        <v>935</v>
      </c>
      <c r="J122" s="61">
        <v>23</v>
      </c>
      <c r="K122" s="68">
        <v>6</v>
      </c>
      <c r="L122" s="61">
        <v>2018</v>
      </c>
      <c r="M122" s="62">
        <f t="shared" si="7"/>
        <v>43274</v>
      </c>
      <c r="N122" s="61" t="s">
        <v>389</v>
      </c>
      <c r="O122" s="61">
        <f>VLOOKUP(N123,Attendance!P:R,3,FALSE)</f>
        <v>15</v>
      </c>
      <c r="P122" s="61" t="s">
        <v>1158</v>
      </c>
      <c r="Q122" s="61" t="s">
        <v>1159</v>
      </c>
      <c r="R122" s="61" t="s">
        <v>1160</v>
      </c>
      <c r="S122" s="61" t="s">
        <v>1161</v>
      </c>
      <c r="T122" s="61" t="s">
        <v>1162</v>
      </c>
      <c r="U122" s="61" t="s">
        <v>1162</v>
      </c>
      <c r="V122" s="61" t="s">
        <v>1162</v>
      </c>
      <c r="W122" s="61" t="s">
        <v>1163</v>
      </c>
      <c r="X122" s="61" t="s">
        <v>1160</v>
      </c>
      <c r="Y122" s="61" t="s">
        <v>1162</v>
      </c>
      <c r="Z122" s="69" t="str">
        <f t="shared" si="8"/>
        <v>No</v>
      </c>
      <c r="AA122" s="70" t="str">
        <f t="shared" si="9"/>
        <v>No</v>
      </c>
      <c r="AB122" s="69" t="str">
        <f t="shared" si="10"/>
        <v>Non-user</v>
      </c>
      <c r="AC122" s="71">
        <f>VLOOKUP(N122,Attendance!P:R,3,FALSE)</f>
        <v>15</v>
      </c>
    </row>
    <row r="123" spans="1:34" ht="20.65" customHeight="1">
      <c r="A123" s="61" t="s">
        <v>51</v>
      </c>
      <c r="B123" s="61" t="s">
        <v>26</v>
      </c>
      <c r="C123" s="61" t="s">
        <v>27</v>
      </c>
      <c r="D123" s="61" t="s">
        <v>28</v>
      </c>
      <c r="E123" s="61" t="s">
        <v>61</v>
      </c>
      <c r="F123" s="63" t="s">
        <v>29</v>
      </c>
      <c r="G123" s="61" t="s">
        <v>31</v>
      </c>
      <c r="H123" s="61" t="s">
        <v>933</v>
      </c>
      <c r="I123" s="61" t="s">
        <v>935</v>
      </c>
      <c r="J123" s="61">
        <v>23</v>
      </c>
      <c r="K123" s="68">
        <v>6</v>
      </c>
      <c r="L123" s="61">
        <v>2018</v>
      </c>
      <c r="M123" s="62">
        <f t="shared" si="7"/>
        <v>43274</v>
      </c>
      <c r="N123" s="61" t="s">
        <v>409</v>
      </c>
      <c r="O123" s="61">
        <f>VLOOKUP(N124,Attendance!P:R,3,FALSE)</f>
        <v>18</v>
      </c>
      <c r="P123" s="61" t="s">
        <v>1158</v>
      </c>
      <c r="Q123" s="61" t="s">
        <v>1159</v>
      </c>
      <c r="R123" s="61" t="s">
        <v>1160</v>
      </c>
      <c r="S123" s="61" t="s">
        <v>1161</v>
      </c>
      <c r="T123" s="61" t="s">
        <v>1162</v>
      </c>
      <c r="U123" s="61" t="s">
        <v>1162</v>
      </c>
      <c r="V123" s="61" t="s">
        <v>1162</v>
      </c>
      <c r="W123" s="61" t="s">
        <v>1163</v>
      </c>
      <c r="X123" s="61" t="s">
        <v>1160</v>
      </c>
      <c r="Y123" s="61" t="s">
        <v>1162</v>
      </c>
      <c r="Z123" s="69" t="str">
        <f t="shared" si="8"/>
        <v>No</v>
      </c>
      <c r="AA123" s="70" t="str">
        <f t="shared" si="9"/>
        <v>No</v>
      </c>
      <c r="AB123" s="69" t="str">
        <f t="shared" si="10"/>
        <v>Non-user</v>
      </c>
      <c r="AC123" s="71">
        <f>VLOOKUP(N123,Attendance!P:R,3,FALSE)</f>
        <v>15</v>
      </c>
    </row>
    <row r="124" spans="1:34" ht="21" customHeight="1">
      <c r="A124" s="61" t="s">
        <v>51</v>
      </c>
      <c r="B124" s="61" t="s">
        <v>26</v>
      </c>
      <c r="C124" s="61" t="s">
        <v>27</v>
      </c>
      <c r="D124" s="61" t="s">
        <v>28</v>
      </c>
      <c r="E124" s="61" t="s">
        <v>61</v>
      </c>
      <c r="F124" s="63" t="s">
        <v>29</v>
      </c>
      <c r="G124" s="61" t="s">
        <v>31</v>
      </c>
      <c r="H124" s="61" t="s">
        <v>933</v>
      </c>
      <c r="I124" s="61" t="s">
        <v>935</v>
      </c>
      <c r="J124" s="61">
        <v>23</v>
      </c>
      <c r="K124" s="68">
        <v>6</v>
      </c>
      <c r="L124" s="61">
        <v>2018</v>
      </c>
      <c r="M124" s="62">
        <f t="shared" si="7"/>
        <v>43274</v>
      </c>
      <c r="N124" s="61" t="s">
        <v>397</v>
      </c>
      <c r="O124" s="61">
        <f>VLOOKUP(N125,Attendance!P:R,3,FALSE)</f>
        <v>19</v>
      </c>
      <c r="P124" s="61" t="s">
        <v>1158</v>
      </c>
      <c r="Q124" s="61" t="s">
        <v>1159</v>
      </c>
      <c r="R124" s="61" t="s">
        <v>1160</v>
      </c>
      <c r="S124" s="61" t="s">
        <v>1161</v>
      </c>
      <c r="T124" s="61" t="s">
        <v>1162</v>
      </c>
      <c r="U124" s="61" t="s">
        <v>1162</v>
      </c>
      <c r="V124" s="61" t="s">
        <v>1162</v>
      </c>
      <c r="W124" s="61" t="s">
        <v>1163</v>
      </c>
      <c r="X124" s="61" t="s">
        <v>1160</v>
      </c>
      <c r="Y124" s="61" t="s">
        <v>1162</v>
      </c>
      <c r="Z124" s="69" t="str">
        <f t="shared" si="8"/>
        <v>No</v>
      </c>
      <c r="AA124" s="70" t="str">
        <f t="shared" si="9"/>
        <v>No</v>
      </c>
      <c r="AB124" s="69" t="str">
        <f t="shared" si="10"/>
        <v>Non-user</v>
      </c>
      <c r="AC124" s="71">
        <f>VLOOKUP(N124,Attendance!P:R,3,FALSE)</f>
        <v>18</v>
      </c>
    </row>
    <row r="125" spans="1:34" ht="23.1" customHeight="1">
      <c r="A125" s="61" t="s">
        <v>51</v>
      </c>
      <c r="B125" s="61" t="s">
        <v>26</v>
      </c>
      <c r="C125" s="61" t="s">
        <v>27</v>
      </c>
      <c r="D125" s="61" t="s">
        <v>28</v>
      </c>
      <c r="E125" s="61" t="s">
        <v>61</v>
      </c>
      <c r="F125" s="63" t="s">
        <v>29</v>
      </c>
      <c r="G125" s="61" t="s">
        <v>31</v>
      </c>
      <c r="H125" s="61" t="s">
        <v>933</v>
      </c>
      <c r="I125" s="61" t="s">
        <v>935</v>
      </c>
      <c r="J125" s="61">
        <v>23</v>
      </c>
      <c r="K125" s="68">
        <v>6</v>
      </c>
      <c r="L125" s="61">
        <v>2018</v>
      </c>
      <c r="M125" s="62">
        <f t="shared" si="7"/>
        <v>43274</v>
      </c>
      <c r="N125" s="61" t="s">
        <v>401</v>
      </c>
      <c r="O125" s="61">
        <f>VLOOKUP(N126,Attendance!P:R,3,FALSE)</f>
        <v>16</v>
      </c>
      <c r="P125" s="61" t="s">
        <v>1158</v>
      </c>
      <c r="Q125" s="61" t="s">
        <v>1159</v>
      </c>
      <c r="R125" s="61" t="s">
        <v>1160</v>
      </c>
      <c r="S125" s="61" t="s">
        <v>1161</v>
      </c>
      <c r="T125" s="61" t="s">
        <v>1159</v>
      </c>
      <c r="U125" s="61" t="s">
        <v>1162</v>
      </c>
      <c r="V125" s="61" t="s">
        <v>1162</v>
      </c>
      <c r="W125" s="61" t="s">
        <v>1163</v>
      </c>
      <c r="X125" s="61" t="s">
        <v>1166</v>
      </c>
      <c r="Y125" s="61" t="s">
        <v>1162</v>
      </c>
      <c r="Z125" s="69" t="str">
        <f t="shared" si="8"/>
        <v>No</v>
      </c>
      <c r="AA125" s="70" t="str">
        <f t="shared" si="9"/>
        <v>Yes</v>
      </c>
      <c r="AB125" s="69" t="str">
        <f t="shared" si="10"/>
        <v>Adopter</v>
      </c>
      <c r="AC125" s="71">
        <f>VLOOKUP(N125,Attendance!P:R,3,FALSE)</f>
        <v>19</v>
      </c>
      <c r="AD125" s="61" t="s">
        <v>1173</v>
      </c>
      <c r="AE125" s="61" t="s">
        <v>54</v>
      </c>
      <c r="AF125" s="61" t="s">
        <v>1174</v>
      </c>
      <c r="AG125" s="63" t="s">
        <v>1182</v>
      </c>
      <c r="AH125" s="63" t="s">
        <v>1183</v>
      </c>
    </row>
    <row r="126" spans="1:34" ht="18.600000000000001" customHeight="1">
      <c r="A126" s="61" t="s">
        <v>51</v>
      </c>
      <c r="B126" s="61" t="s">
        <v>26</v>
      </c>
      <c r="C126" s="61" t="s">
        <v>27</v>
      </c>
      <c r="D126" s="61" t="s">
        <v>28</v>
      </c>
      <c r="E126" s="61" t="s">
        <v>61</v>
      </c>
      <c r="F126" s="63" t="s">
        <v>29</v>
      </c>
      <c r="G126" s="61" t="s">
        <v>31</v>
      </c>
      <c r="H126" s="61" t="s">
        <v>933</v>
      </c>
      <c r="I126" s="61" t="s">
        <v>935</v>
      </c>
      <c r="J126" s="61">
        <v>23</v>
      </c>
      <c r="K126" s="68">
        <v>6</v>
      </c>
      <c r="L126" s="61">
        <v>2018</v>
      </c>
      <c r="M126" s="62">
        <f t="shared" si="7"/>
        <v>43274</v>
      </c>
      <c r="N126" s="61" t="s">
        <v>403</v>
      </c>
      <c r="O126" s="61">
        <f>VLOOKUP(N127,Attendance!P:R,3,FALSE)</f>
        <v>16</v>
      </c>
      <c r="P126" s="61" t="s">
        <v>1158</v>
      </c>
      <c r="Q126" s="61" t="s">
        <v>1159</v>
      </c>
      <c r="R126" s="61" t="s">
        <v>1160</v>
      </c>
      <c r="S126" s="61" t="s">
        <v>1161</v>
      </c>
      <c r="T126" s="61" t="s">
        <v>1162</v>
      </c>
      <c r="U126" s="61" t="s">
        <v>1162</v>
      </c>
      <c r="V126" s="61" t="s">
        <v>1162</v>
      </c>
      <c r="W126" s="61" t="s">
        <v>1163</v>
      </c>
      <c r="X126" s="61" t="s">
        <v>1160</v>
      </c>
      <c r="Y126" s="61" t="s">
        <v>1162</v>
      </c>
      <c r="Z126" s="69" t="str">
        <f t="shared" si="8"/>
        <v>No</v>
      </c>
      <c r="AA126" s="70" t="str">
        <f t="shared" si="9"/>
        <v>No</v>
      </c>
      <c r="AB126" s="69" t="str">
        <f t="shared" si="10"/>
        <v>Non-user</v>
      </c>
      <c r="AC126" s="71">
        <f>VLOOKUP(N126,Attendance!P:R,3,FALSE)</f>
        <v>16</v>
      </c>
    </row>
    <row r="127" spans="1:34" ht="18.600000000000001" customHeight="1">
      <c r="A127" s="61" t="s">
        <v>51</v>
      </c>
      <c r="B127" s="61" t="s">
        <v>26</v>
      </c>
      <c r="C127" s="61" t="s">
        <v>27</v>
      </c>
      <c r="D127" s="61" t="s">
        <v>28</v>
      </c>
      <c r="E127" s="61" t="s">
        <v>61</v>
      </c>
      <c r="F127" s="63" t="s">
        <v>29</v>
      </c>
      <c r="G127" s="61" t="s">
        <v>31</v>
      </c>
      <c r="H127" s="61" t="s">
        <v>933</v>
      </c>
      <c r="I127" s="61" t="s">
        <v>935</v>
      </c>
      <c r="J127" s="61">
        <v>23</v>
      </c>
      <c r="K127" s="68">
        <v>6</v>
      </c>
      <c r="L127" s="61">
        <v>2018</v>
      </c>
      <c r="M127" s="62">
        <f t="shared" si="7"/>
        <v>43274</v>
      </c>
      <c r="N127" s="61" t="s">
        <v>405</v>
      </c>
      <c r="O127" s="61">
        <f>VLOOKUP(N128,Attendance!P:R,3,FALSE)</f>
        <v>15</v>
      </c>
      <c r="P127" s="61" t="s">
        <v>1158</v>
      </c>
      <c r="Q127" s="61" t="s">
        <v>1159</v>
      </c>
      <c r="R127" s="61" t="s">
        <v>1160</v>
      </c>
      <c r="S127" s="61" t="s">
        <v>1161</v>
      </c>
      <c r="T127" s="61" t="s">
        <v>1162</v>
      </c>
      <c r="U127" s="61" t="s">
        <v>1162</v>
      </c>
      <c r="V127" s="61" t="s">
        <v>1162</v>
      </c>
      <c r="W127" s="61" t="s">
        <v>1163</v>
      </c>
      <c r="X127" s="61" t="s">
        <v>1160</v>
      </c>
      <c r="Y127" s="61" t="s">
        <v>1162</v>
      </c>
      <c r="Z127" s="69" t="str">
        <f t="shared" si="8"/>
        <v>No</v>
      </c>
      <c r="AA127" s="70" t="str">
        <f t="shared" si="9"/>
        <v>No</v>
      </c>
      <c r="AB127" s="69" t="str">
        <f t="shared" si="10"/>
        <v>Non-user</v>
      </c>
      <c r="AC127" s="71">
        <f>VLOOKUP(N127,Attendance!P:R,3,FALSE)</f>
        <v>16</v>
      </c>
    </row>
    <row r="128" spans="1:34" ht="24.75" customHeight="1">
      <c r="A128" s="61" t="s">
        <v>51</v>
      </c>
      <c r="B128" s="61" t="s">
        <v>26</v>
      </c>
      <c r="C128" s="61" t="s">
        <v>27</v>
      </c>
      <c r="D128" s="61" t="s">
        <v>28</v>
      </c>
      <c r="E128" s="61" t="s">
        <v>61</v>
      </c>
      <c r="F128" s="63" t="s">
        <v>29</v>
      </c>
      <c r="G128" s="61" t="s">
        <v>31</v>
      </c>
      <c r="H128" s="61" t="s">
        <v>933</v>
      </c>
      <c r="I128" s="61" t="s">
        <v>935</v>
      </c>
      <c r="J128" s="61">
        <v>23</v>
      </c>
      <c r="K128" s="68">
        <v>6</v>
      </c>
      <c r="L128" s="61">
        <v>2018</v>
      </c>
      <c r="M128" s="62">
        <f t="shared" si="7"/>
        <v>43274</v>
      </c>
      <c r="N128" s="61" t="s">
        <v>391</v>
      </c>
      <c r="O128" s="61">
        <f>VLOOKUP(N129,Attendance!P:R,3,FALSE)</f>
        <v>15</v>
      </c>
      <c r="P128" s="61" t="s">
        <v>1158</v>
      </c>
      <c r="Q128" s="61" t="s">
        <v>1159</v>
      </c>
      <c r="R128" s="61" t="s">
        <v>1160</v>
      </c>
      <c r="S128" s="61" t="s">
        <v>1161</v>
      </c>
      <c r="T128" s="61" t="s">
        <v>1162</v>
      </c>
      <c r="U128" s="61" t="s">
        <v>1162</v>
      </c>
      <c r="V128" s="61" t="s">
        <v>1162</v>
      </c>
      <c r="W128" s="61" t="s">
        <v>1163</v>
      </c>
      <c r="X128" s="61" t="s">
        <v>1160</v>
      </c>
      <c r="Y128" s="61" t="s">
        <v>1162</v>
      </c>
      <c r="Z128" s="69" t="str">
        <f t="shared" si="8"/>
        <v>No</v>
      </c>
      <c r="AA128" s="70" t="str">
        <f t="shared" si="9"/>
        <v>No</v>
      </c>
      <c r="AB128" s="69" t="str">
        <f t="shared" si="10"/>
        <v>Non-user</v>
      </c>
      <c r="AC128" s="71">
        <f>VLOOKUP(N128,Attendance!P:R,3,FALSE)</f>
        <v>15</v>
      </c>
    </row>
    <row r="129" spans="1:34" ht="21.75" customHeight="1">
      <c r="A129" s="61" t="s">
        <v>51</v>
      </c>
      <c r="B129" s="61" t="s">
        <v>26</v>
      </c>
      <c r="C129" s="61" t="s">
        <v>27</v>
      </c>
      <c r="D129" s="61" t="s">
        <v>28</v>
      </c>
      <c r="E129" s="61" t="s">
        <v>61</v>
      </c>
      <c r="F129" s="63" t="s">
        <v>29</v>
      </c>
      <c r="G129" s="61" t="s">
        <v>31</v>
      </c>
      <c r="H129" s="61" t="s">
        <v>933</v>
      </c>
      <c r="I129" s="61" t="s">
        <v>935</v>
      </c>
      <c r="J129" s="61">
        <v>23</v>
      </c>
      <c r="K129" s="68">
        <v>6</v>
      </c>
      <c r="L129" s="61">
        <v>2018</v>
      </c>
      <c r="M129" s="62">
        <f t="shared" si="7"/>
        <v>43274</v>
      </c>
      <c r="N129" s="61" t="s">
        <v>393</v>
      </c>
      <c r="O129" s="61">
        <f>VLOOKUP(N130,Attendance!P:R,3,FALSE)</f>
        <v>16</v>
      </c>
      <c r="P129" s="61" t="s">
        <v>1158</v>
      </c>
      <c r="Q129" s="61" t="s">
        <v>1159</v>
      </c>
      <c r="R129" s="61" t="s">
        <v>1160</v>
      </c>
      <c r="S129" s="61" t="s">
        <v>1161</v>
      </c>
      <c r="T129" s="61" t="s">
        <v>1162</v>
      </c>
      <c r="U129" s="61" t="s">
        <v>1162</v>
      </c>
      <c r="V129" s="61" t="s">
        <v>1162</v>
      </c>
      <c r="W129" s="61" t="s">
        <v>1163</v>
      </c>
      <c r="X129" s="61" t="s">
        <v>1160</v>
      </c>
      <c r="Y129" s="61" t="s">
        <v>1162</v>
      </c>
      <c r="Z129" s="69" t="str">
        <f t="shared" si="8"/>
        <v>No</v>
      </c>
      <c r="AA129" s="70" t="str">
        <f t="shared" si="9"/>
        <v>No</v>
      </c>
      <c r="AB129" s="69" t="str">
        <f t="shared" si="10"/>
        <v>Non-user</v>
      </c>
      <c r="AC129" s="71">
        <f>VLOOKUP(N129,Attendance!P:R,3,FALSE)</f>
        <v>15</v>
      </c>
    </row>
    <row r="130" spans="1:34" ht="26.25" customHeight="1">
      <c r="A130" s="61" t="s">
        <v>51</v>
      </c>
      <c r="B130" s="61" t="s">
        <v>26</v>
      </c>
      <c r="C130" s="61" t="s">
        <v>27</v>
      </c>
      <c r="D130" s="61" t="s">
        <v>28</v>
      </c>
      <c r="E130" s="61" t="s">
        <v>61</v>
      </c>
      <c r="F130" s="63" t="s">
        <v>29</v>
      </c>
      <c r="G130" s="61" t="s">
        <v>31</v>
      </c>
      <c r="H130" s="61" t="s">
        <v>933</v>
      </c>
      <c r="I130" s="61" t="s">
        <v>935</v>
      </c>
      <c r="J130" s="61">
        <v>23</v>
      </c>
      <c r="K130" s="68">
        <v>6</v>
      </c>
      <c r="L130" s="61">
        <v>2018</v>
      </c>
      <c r="M130" s="62">
        <f t="shared" ref="M130:M193" si="11">DATE(L130,K130,J130)</f>
        <v>43274</v>
      </c>
      <c r="N130" s="61" t="s">
        <v>395</v>
      </c>
      <c r="O130" s="61">
        <f>VLOOKUP(N131,Attendance!P:R,3,FALSE)</f>
        <v>16</v>
      </c>
      <c r="P130" s="61" t="s">
        <v>1158</v>
      </c>
      <c r="Q130" s="61" t="s">
        <v>1159</v>
      </c>
      <c r="R130" s="61" t="s">
        <v>1160</v>
      </c>
      <c r="S130" s="61" t="s">
        <v>1161</v>
      </c>
      <c r="T130" s="61" t="s">
        <v>1162</v>
      </c>
      <c r="U130" s="61" t="s">
        <v>1162</v>
      </c>
      <c r="V130" s="61" t="s">
        <v>1162</v>
      </c>
      <c r="W130" s="61" t="s">
        <v>1163</v>
      </c>
      <c r="X130" s="61" t="s">
        <v>1160</v>
      </c>
      <c r="Y130" s="61" t="s">
        <v>1162</v>
      </c>
      <c r="Z130" s="69" t="str">
        <f t="shared" si="8"/>
        <v>No</v>
      </c>
      <c r="AA130" s="70" t="str">
        <f t="shared" si="9"/>
        <v>No</v>
      </c>
      <c r="AB130" s="69" t="str">
        <f t="shared" si="10"/>
        <v>Non-user</v>
      </c>
      <c r="AC130" s="71">
        <f>VLOOKUP(N130,Attendance!P:R,3,FALSE)</f>
        <v>16</v>
      </c>
    </row>
    <row r="131" spans="1:34" ht="24" customHeight="1">
      <c r="A131" s="61" t="s">
        <v>51</v>
      </c>
      <c r="B131" s="61" t="s">
        <v>26</v>
      </c>
      <c r="C131" s="61" t="s">
        <v>27</v>
      </c>
      <c r="D131" s="61" t="s">
        <v>28</v>
      </c>
      <c r="E131" s="61" t="s">
        <v>61</v>
      </c>
      <c r="F131" s="63" t="s">
        <v>29</v>
      </c>
      <c r="G131" s="61" t="s">
        <v>31</v>
      </c>
      <c r="H131" s="61" t="s">
        <v>933</v>
      </c>
      <c r="I131" s="61" t="s">
        <v>935</v>
      </c>
      <c r="J131" s="61">
        <v>23</v>
      </c>
      <c r="K131" s="68">
        <v>6</v>
      </c>
      <c r="L131" s="61">
        <v>2018</v>
      </c>
      <c r="M131" s="62">
        <f t="shared" si="11"/>
        <v>43274</v>
      </c>
      <c r="N131" s="61" t="s">
        <v>385</v>
      </c>
      <c r="O131" s="61">
        <f>VLOOKUP(N132,Attendance!P:R,3,FALSE)</f>
        <v>15</v>
      </c>
      <c r="P131" s="61" t="s">
        <v>1158</v>
      </c>
      <c r="Q131" s="61" t="s">
        <v>1159</v>
      </c>
      <c r="R131" s="61" t="s">
        <v>1160</v>
      </c>
      <c r="S131" s="61" t="s">
        <v>1161</v>
      </c>
      <c r="T131" s="61" t="s">
        <v>1162</v>
      </c>
      <c r="U131" s="61" t="s">
        <v>1162</v>
      </c>
      <c r="V131" s="61" t="s">
        <v>1162</v>
      </c>
      <c r="W131" s="61" t="s">
        <v>1163</v>
      </c>
      <c r="X131" s="61" t="s">
        <v>1160</v>
      </c>
      <c r="Y131" s="61" t="s">
        <v>1162</v>
      </c>
      <c r="Z131" s="69" t="str">
        <f t="shared" si="8"/>
        <v>No</v>
      </c>
      <c r="AA131" s="70" t="str">
        <f t="shared" si="9"/>
        <v>No</v>
      </c>
      <c r="AB131" s="69" t="str">
        <f t="shared" si="10"/>
        <v>Non-user</v>
      </c>
      <c r="AC131" s="71">
        <f>VLOOKUP(N131,Attendance!P:R,3,FALSE)</f>
        <v>16</v>
      </c>
      <c r="AD131" s="61" t="s">
        <v>1173</v>
      </c>
      <c r="AE131" s="61" t="s">
        <v>54</v>
      </c>
      <c r="AF131" s="61" t="s">
        <v>1174</v>
      </c>
      <c r="AG131" s="63" t="s">
        <v>1182</v>
      </c>
      <c r="AH131" s="63" t="s">
        <v>1183</v>
      </c>
    </row>
    <row r="132" spans="1:34" ht="20.65" customHeight="1">
      <c r="A132" s="61" t="s">
        <v>51</v>
      </c>
      <c r="B132" s="61" t="s">
        <v>26</v>
      </c>
      <c r="C132" s="61" t="s">
        <v>27</v>
      </c>
      <c r="D132" s="61" t="s">
        <v>28</v>
      </c>
      <c r="E132" s="61" t="s">
        <v>61</v>
      </c>
      <c r="F132" s="63" t="s">
        <v>29</v>
      </c>
      <c r="G132" s="61" t="s">
        <v>31</v>
      </c>
      <c r="H132" s="61" t="s">
        <v>933</v>
      </c>
      <c r="I132" s="61" t="s">
        <v>935</v>
      </c>
      <c r="J132" s="61">
        <v>23</v>
      </c>
      <c r="K132" s="68">
        <v>6</v>
      </c>
      <c r="L132" s="61">
        <v>2018</v>
      </c>
      <c r="M132" s="62">
        <f t="shared" si="11"/>
        <v>43274</v>
      </c>
      <c r="N132" s="61" t="s">
        <v>407</v>
      </c>
      <c r="O132" s="61">
        <f>VLOOKUP(N133,Attendance!P:R,3,FALSE)</f>
        <v>15</v>
      </c>
      <c r="P132" s="61" t="s">
        <v>1158</v>
      </c>
      <c r="Q132" s="61" t="s">
        <v>1159</v>
      </c>
      <c r="R132" s="61" t="s">
        <v>1160</v>
      </c>
      <c r="S132" s="61" t="s">
        <v>1161</v>
      </c>
      <c r="T132" s="61" t="s">
        <v>1162</v>
      </c>
      <c r="U132" s="61" t="s">
        <v>1162</v>
      </c>
      <c r="V132" s="61" t="s">
        <v>1162</v>
      </c>
      <c r="W132" s="61" t="s">
        <v>1163</v>
      </c>
      <c r="X132" s="61" t="s">
        <v>1160</v>
      </c>
      <c r="Y132" s="61" t="s">
        <v>1162</v>
      </c>
      <c r="Z132" s="69" t="str">
        <f t="shared" si="8"/>
        <v>No</v>
      </c>
      <c r="AA132" s="70" t="str">
        <f t="shared" si="9"/>
        <v>No</v>
      </c>
      <c r="AB132" s="69" t="str">
        <f t="shared" si="10"/>
        <v>Non-user</v>
      </c>
      <c r="AC132" s="71">
        <f>VLOOKUP(N132,Attendance!P:R,3,FALSE)</f>
        <v>15</v>
      </c>
      <c r="AD132" s="61" t="s">
        <v>1173</v>
      </c>
      <c r="AE132" s="74">
        <v>43274</v>
      </c>
      <c r="AF132" s="63" t="s">
        <v>1174</v>
      </c>
      <c r="AG132" s="63" t="s">
        <v>1182</v>
      </c>
      <c r="AH132" s="63" t="s">
        <v>1183</v>
      </c>
    </row>
    <row r="133" spans="1:34" ht="21.75" customHeight="1">
      <c r="A133" s="61" t="s">
        <v>51</v>
      </c>
      <c r="B133" s="61" t="s">
        <v>26</v>
      </c>
      <c r="C133" s="61" t="s">
        <v>27</v>
      </c>
      <c r="D133" s="61" t="s">
        <v>28</v>
      </c>
      <c r="E133" s="61" t="s">
        <v>61</v>
      </c>
      <c r="F133" s="63" t="s">
        <v>29</v>
      </c>
      <c r="G133" s="61" t="s">
        <v>31</v>
      </c>
      <c r="H133" s="61" t="s">
        <v>933</v>
      </c>
      <c r="I133" s="61" t="s">
        <v>935</v>
      </c>
      <c r="J133" s="61">
        <v>23</v>
      </c>
      <c r="K133" s="68">
        <v>6</v>
      </c>
      <c r="L133" s="61">
        <v>2018</v>
      </c>
      <c r="M133" s="62">
        <f t="shared" si="11"/>
        <v>43274</v>
      </c>
      <c r="N133" s="61" t="s">
        <v>399</v>
      </c>
      <c r="O133" s="61">
        <f>VLOOKUP(N134,Attendance!P:R,3,FALSE)</f>
        <v>19</v>
      </c>
      <c r="P133" s="61" t="s">
        <v>1158</v>
      </c>
      <c r="Q133" s="61" t="s">
        <v>1159</v>
      </c>
      <c r="R133" s="61" t="s">
        <v>1160</v>
      </c>
      <c r="S133" s="61" t="s">
        <v>1161</v>
      </c>
      <c r="T133" s="61" t="s">
        <v>1162</v>
      </c>
      <c r="U133" s="61" t="s">
        <v>1162</v>
      </c>
      <c r="V133" s="61" t="s">
        <v>1162</v>
      </c>
      <c r="W133" s="61" t="s">
        <v>1163</v>
      </c>
      <c r="X133" s="61" t="s">
        <v>1160</v>
      </c>
      <c r="Y133" s="61" t="s">
        <v>1162</v>
      </c>
      <c r="Z133" s="69" t="str">
        <f t="shared" si="8"/>
        <v>No</v>
      </c>
      <c r="AA133" s="70" t="str">
        <f t="shared" si="9"/>
        <v>No</v>
      </c>
      <c r="AB133" s="69" t="str">
        <f t="shared" si="10"/>
        <v>Non-user</v>
      </c>
      <c r="AC133" s="71">
        <f>VLOOKUP(N133,Attendance!P:R,3,FALSE)</f>
        <v>15</v>
      </c>
      <c r="AD133" s="61" t="s">
        <v>1173</v>
      </c>
      <c r="AE133" s="74">
        <v>43274</v>
      </c>
      <c r="AF133" s="63" t="s">
        <v>1174</v>
      </c>
      <c r="AG133" s="63" t="s">
        <v>1182</v>
      </c>
      <c r="AH133" s="63" t="s">
        <v>1183</v>
      </c>
    </row>
    <row r="134" spans="1:34" ht="23.1" customHeight="1">
      <c r="A134" s="61" t="s">
        <v>56</v>
      </c>
      <c r="B134" s="61" t="s">
        <v>26</v>
      </c>
      <c r="C134" s="61" t="s">
        <v>27</v>
      </c>
      <c r="D134" s="61" t="s">
        <v>28</v>
      </c>
      <c r="E134" s="61" t="s">
        <v>61</v>
      </c>
      <c r="F134" s="63" t="s">
        <v>29</v>
      </c>
      <c r="G134" s="61" t="s">
        <v>31</v>
      </c>
      <c r="H134" s="61" t="s">
        <v>933</v>
      </c>
      <c r="I134" s="61" t="s">
        <v>934</v>
      </c>
      <c r="J134" s="61">
        <v>28</v>
      </c>
      <c r="K134" s="68">
        <v>6</v>
      </c>
      <c r="L134" s="61">
        <v>2018</v>
      </c>
      <c r="M134" s="62">
        <f t="shared" si="11"/>
        <v>43279</v>
      </c>
      <c r="N134" s="61" t="s">
        <v>412</v>
      </c>
      <c r="O134" s="61">
        <f>VLOOKUP(N135,Attendance!P:R,3,FALSE)</f>
        <v>18</v>
      </c>
      <c r="P134" s="61" t="s">
        <v>1158</v>
      </c>
      <c r="Q134" s="61" t="s">
        <v>1159</v>
      </c>
      <c r="R134" s="61" t="s">
        <v>1160</v>
      </c>
      <c r="S134" s="61" t="s">
        <v>1161</v>
      </c>
      <c r="T134" s="61" t="s">
        <v>1159</v>
      </c>
      <c r="U134" s="61" t="s">
        <v>1162</v>
      </c>
      <c r="V134" s="61" t="s">
        <v>1162</v>
      </c>
      <c r="W134" s="61" t="s">
        <v>1163</v>
      </c>
      <c r="X134" s="61" t="s">
        <v>1181</v>
      </c>
      <c r="Y134" s="61" t="s">
        <v>1162</v>
      </c>
      <c r="Z134" s="69" t="str">
        <f t="shared" si="8"/>
        <v>No</v>
      </c>
      <c r="AA134" s="70" t="str">
        <f t="shared" si="9"/>
        <v>Yes</v>
      </c>
      <c r="AB134" s="69" t="str">
        <f t="shared" si="10"/>
        <v>Adopter</v>
      </c>
      <c r="AC134" s="71">
        <f>VLOOKUP(N134,Attendance!P:R,3,FALSE)</f>
        <v>19</v>
      </c>
      <c r="AE134" s="63"/>
      <c r="AF134" s="63"/>
      <c r="AG134" s="63"/>
      <c r="AH134" s="63"/>
    </row>
    <row r="135" spans="1:34" ht="26.25" customHeight="1">
      <c r="A135" s="61" t="s">
        <v>56</v>
      </c>
      <c r="B135" s="61" t="s">
        <v>26</v>
      </c>
      <c r="C135" s="61" t="s">
        <v>27</v>
      </c>
      <c r="D135" s="61" t="s">
        <v>28</v>
      </c>
      <c r="E135" s="61" t="s">
        <v>61</v>
      </c>
      <c r="F135" s="63" t="s">
        <v>29</v>
      </c>
      <c r="G135" s="61" t="s">
        <v>31</v>
      </c>
      <c r="H135" s="61" t="s">
        <v>933</v>
      </c>
      <c r="I135" s="61" t="s">
        <v>934</v>
      </c>
      <c r="J135" s="61">
        <v>28</v>
      </c>
      <c r="K135" s="68">
        <v>6</v>
      </c>
      <c r="L135" s="61">
        <v>2018</v>
      </c>
      <c r="M135" s="62">
        <f t="shared" si="11"/>
        <v>43279</v>
      </c>
      <c r="N135" s="61" t="s">
        <v>414</v>
      </c>
      <c r="O135" s="61">
        <f>VLOOKUP(N136,Attendance!P:R,3,FALSE)</f>
        <v>18</v>
      </c>
      <c r="P135" s="61" t="s">
        <v>1158</v>
      </c>
      <c r="Q135" s="61" t="s">
        <v>1159</v>
      </c>
      <c r="R135" s="61" t="s">
        <v>1160</v>
      </c>
      <c r="S135" s="61" t="s">
        <v>1161</v>
      </c>
      <c r="T135" s="61" t="s">
        <v>1159</v>
      </c>
      <c r="U135" s="61" t="s">
        <v>1162</v>
      </c>
      <c r="V135" s="61" t="s">
        <v>1162</v>
      </c>
      <c r="W135" s="61" t="s">
        <v>1163</v>
      </c>
      <c r="X135" s="61" t="s">
        <v>1166</v>
      </c>
      <c r="Y135" s="61" t="s">
        <v>1162</v>
      </c>
      <c r="Z135" s="69" t="str">
        <f t="shared" si="8"/>
        <v>No</v>
      </c>
      <c r="AA135" s="70" t="str">
        <f t="shared" si="9"/>
        <v>Yes</v>
      </c>
      <c r="AB135" s="69" t="str">
        <f t="shared" si="10"/>
        <v>Adopter</v>
      </c>
      <c r="AC135" s="71">
        <f>VLOOKUP(N135,Attendance!P:R,3,FALSE)</f>
        <v>18</v>
      </c>
      <c r="AD135" s="61" t="s">
        <v>1173</v>
      </c>
      <c r="AE135" s="74">
        <v>43274</v>
      </c>
      <c r="AF135" s="63" t="s">
        <v>1174</v>
      </c>
      <c r="AG135" s="63" t="s">
        <v>1182</v>
      </c>
      <c r="AH135" s="63" t="s">
        <v>1183</v>
      </c>
    </row>
    <row r="136" spans="1:34" ht="22.15" customHeight="1">
      <c r="A136" s="61" t="s">
        <v>56</v>
      </c>
      <c r="B136" s="61" t="s">
        <v>26</v>
      </c>
      <c r="C136" s="61" t="s">
        <v>27</v>
      </c>
      <c r="D136" s="61" t="s">
        <v>28</v>
      </c>
      <c r="E136" s="61" t="s">
        <v>61</v>
      </c>
      <c r="F136" s="63" t="s">
        <v>29</v>
      </c>
      <c r="G136" s="61" t="s">
        <v>31</v>
      </c>
      <c r="H136" s="61" t="s">
        <v>933</v>
      </c>
      <c r="I136" s="61" t="s">
        <v>934</v>
      </c>
      <c r="J136" s="61">
        <v>28</v>
      </c>
      <c r="K136" s="68">
        <v>6</v>
      </c>
      <c r="L136" s="61">
        <v>2018</v>
      </c>
      <c r="M136" s="62">
        <f t="shared" si="11"/>
        <v>43279</v>
      </c>
      <c r="N136" s="61" t="s">
        <v>416</v>
      </c>
      <c r="O136" s="61">
        <f>VLOOKUP(N137,Attendance!P:R,3,FALSE)</f>
        <v>16</v>
      </c>
      <c r="P136" s="61" t="s">
        <v>1158</v>
      </c>
      <c r="Q136" s="61" t="s">
        <v>1159</v>
      </c>
      <c r="R136" s="61" t="s">
        <v>1160</v>
      </c>
      <c r="S136" s="61" t="s">
        <v>1161</v>
      </c>
      <c r="T136" s="61" t="s">
        <v>1162</v>
      </c>
      <c r="U136" s="61" t="s">
        <v>1162</v>
      </c>
      <c r="V136" s="61" t="s">
        <v>1162</v>
      </c>
      <c r="W136" s="61" t="s">
        <v>1163</v>
      </c>
      <c r="X136" s="61" t="s">
        <v>1160</v>
      </c>
      <c r="Y136" s="61" t="s">
        <v>1162</v>
      </c>
      <c r="Z136" s="69" t="str">
        <f t="shared" si="8"/>
        <v>No</v>
      </c>
      <c r="AA136" s="70" t="str">
        <f t="shared" si="9"/>
        <v>No</v>
      </c>
      <c r="AB136" s="69" t="str">
        <f t="shared" si="10"/>
        <v>Non-user</v>
      </c>
      <c r="AC136" s="71">
        <f>VLOOKUP(N136,Attendance!P:R,3,FALSE)</f>
        <v>18</v>
      </c>
    </row>
    <row r="137" spans="1:34" ht="25.5" customHeight="1">
      <c r="A137" s="61" t="s">
        <v>56</v>
      </c>
      <c r="B137" s="61" t="s">
        <v>26</v>
      </c>
      <c r="C137" s="61" t="s">
        <v>27</v>
      </c>
      <c r="D137" s="61" t="s">
        <v>28</v>
      </c>
      <c r="E137" s="61" t="s">
        <v>61</v>
      </c>
      <c r="F137" s="63" t="s">
        <v>29</v>
      </c>
      <c r="G137" s="61" t="s">
        <v>31</v>
      </c>
      <c r="H137" s="61" t="s">
        <v>933</v>
      </c>
      <c r="I137" s="61" t="s">
        <v>935</v>
      </c>
      <c r="J137" s="61">
        <v>30</v>
      </c>
      <c r="K137" s="68">
        <v>6</v>
      </c>
      <c r="L137" s="61">
        <v>2018</v>
      </c>
      <c r="M137" s="62">
        <f t="shared" si="11"/>
        <v>43281</v>
      </c>
      <c r="N137" s="61" t="s">
        <v>418</v>
      </c>
      <c r="O137" s="61">
        <f>VLOOKUP(N138,Attendance!P:R,3,FALSE)</f>
        <v>15</v>
      </c>
      <c r="P137" s="61" t="s">
        <v>1158</v>
      </c>
      <c r="Q137" s="61" t="s">
        <v>1159</v>
      </c>
      <c r="R137" s="61" t="s">
        <v>1160</v>
      </c>
      <c r="S137" s="61" t="s">
        <v>1161</v>
      </c>
      <c r="T137" s="61" t="s">
        <v>1162</v>
      </c>
      <c r="U137" s="61" t="s">
        <v>1162</v>
      </c>
      <c r="V137" s="61" t="s">
        <v>1162</v>
      </c>
      <c r="W137" s="61" t="s">
        <v>1163</v>
      </c>
      <c r="X137" s="61" t="s">
        <v>1160</v>
      </c>
      <c r="Y137" s="61" t="s">
        <v>1162</v>
      </c>
      <c r="Z137" s="69" t="str">
        <f t="shared" ref="Z137:Z200" si="12">IF(OR(R:R="",S:S=""),"Missing",IF(OR(S:S="Both EC and Condoms",S:S="Condom",S:S="EC"),"Yes",IF(AND(R:R&lt;&gt;"0: No Method",R:R&lt;&gt;"6: EC",R:R&lt;&gt;"5: Condoms"),"Yes","No")))</f>
        <v>No</v>
      </c>
      <c r="AA137" s="70" t="str">
        <f t="shared" ref="AA137:AA200" si="13">IF(X:X="","Missing",IF(X:X="0: No Method","No",IF(OR(X:X="1: IUCD",X:X="2a: Implant - Jadelle",X:X="2b: Implant - Implanon",X:X="3a: Injection - Norigynon ",X:X="3b: Injection - Noristerat",X:X="3c: Injection - Depo Provera",X:X="3d: Injection - Synapress",X:X="4a: Pills - Microgynon",X:X="4b: Pills - Combination3",X:X="4c: Pills - Escluston",X:X="5: Cycle bead",X:X="6a: Condom - Male",X:X="6b: Condom - Female",X:X="7: Emergency pill"),"Yes")))</f>
        <v>No</v>
      </c>
      <c r="AB137" s="69" t="str">
        <f t="shared" ref="AB137:AB200" si="14">IF(W:W="Pregnant","Pregnant",IF(AND(Z:Z="No",AA:AA="Yes"),"Adopter",IF(Z:Z="Yes","Continuing User",IF(AND(Z:Z="No",AA:AA="No"),"Non-user","Missing"))))</f>
        <v>Non-user</v>
      </c>
      <c r="AC137" s="71">
        <f>VLOOKUP(N137,Attendance!P:R,3,FALSE)</f>
        <v>16</v>
      </c>
    </row>
    <row r="138" spans="1:34" ht="25.15" customHeight="1">
      <c r="A138" s="61" t="s">
        <v>56</v>
      </c>
      <c r="B138" s="61" t="s">
        <v>26</v>
      </c>
      <c r="C138" s="61" t="s">
        <v>27</v>
      </c>
      <c r="D138" s="61" t="s">
        <v>28</v>
      </c>
      <c r="E138" s="61" t="s">
        <v>61</v>
      </c>
      <c r="F138" s="63" t="s">
        <v>29</v>
      </c>
      <c r="G138" s="61" t="s">
        <v>31</v>
      </c>
      <c r="H138" s="61" t="s">
        <v>933</v>
      </c>
      <c r="I138" s="61" t="s">
        <v>935</v>
      </c>
      <c r="J138" s="61">
        <v>30</v>
      </c>
      <c r="K138" s="68">
        <v>6</v>
      </c>
      <c r="L138" s="61">
        <v>2018</v>
      </c>
      <c r="M138" s="62">
        <f t="shared" si="11"/>
        <v>43281</v>
      </c>
      <c r="N138" s="61" t="s">
        <v>426</v>
      </c>
      <c r="O138" s="61">
        <f>VLOOKUP(N139,Attendance!P:R,3,FALSE)</f>
        <v>17</v>
      </c>
      <c r="P138" s="61" t="s">
        <v>1158</v>
      </c>
      <c r="Q138" s="61" t="s">
        <v>1159</v>
      </c>
      <c r="R138" s="61" t="s">
        <v>1160</v>
      </c>
      <c r="S138" s="61" t="s">
        <v>1161</v>
      </c>
      <c r="T138" s="61" t="s">
        <v>1162</v>
      </c>
      <c r="U138" s="61" t="s">
        <v>1162</v>
      </c>
      <c r="V138" s="61" t="s">
        <v>1162</v>
      </c>
      <c r="W138" s="61" t="s">
        <v>1163</v>
      </c>
      <c r="X138" s="61" t="s">
        <v>1160</v>
      </c>
      <c r="Y138" s="61" t="s">
        <v>1162</v>
      </c>
      <c r="Z138" s="69" t="str">
        <f t="shared" si="12"/>
        <v>No</v>
      </c>
      <c r="AA138" s="70" t="str">
        <f t="shared" si="13"/>
        <v>No</v>
      </c>
      <c r="AB138" s="69" t="str">
        <f t="shared" si="14"/>
        <v>Non-user</v>
      </c>
      <c r="AC138" s="71">
        <f>VLOOKUP(N138,Attendance!P:R,3,FALSE)</f>
        <v>15</v>
      </c>
    </row>
    <row r="139" spans="1:34" ht="19.149999999999999" customHeight="1">
      <c r="A139" s="61" t="s">
        <v>56</v>
      </c>
      <c r="B139" s="61" t="s">
        <v>26</v>
      </c>
      <c r="C139" s="61" t="s">
        <v>27</v>
      </c>
      <c r="D139" s="61" t="s">
        <v>28</v>
      </c>
      <c r="E139" s="61" t="s">
        <v>61</v>
      </c>
      <c r="F139" s="63" t="s">
        <v>29</v>
      </c>
      <c r="G139" s="61" t="s">
        <v>31</v>
      </c>
      <c r="H139" s="61" t="s">
        <v>933</v>
      </c>
      <c r="I139" s="61" t="s">
        <v>935</v>
      </c>
      <c r="J139" s="61">
        <v>30</v>
      </c>
      <c r="K139" s="68">
        <v>6</v>
      </c>
      <c r="L139" s="61">
        <v>2018</v>
      </c>
      <c r="M139" s="62">
        <f t="shared" si="11"/>
        <v>43281</v>
      </c>
      <c r="N139" s="61" t="s">
        <v>428</v>
      </c>
      <c r="O139" s="61">
        <f>VLOOKUP(N140,Attendance!P:R,3,FALSE)</f>
        <v>19</v>
      </c>
      <c r="P139" s="61" t="s">
        <v>1158</v>
      </c>
      <c r="Q139" s="61" t="s">
        <v>1159</v>
      </c>
      <c r="R139" s="61" t="s">
        <v>1160</v>
      </c>
      <c r="S139" s="61" t="s">
        <v>1161</v>
      </c>
      <c r="T139" s="61" t="s">
        <v>1162</v>
      </c>
      <c r="U139" s="61" t="s">
        <v>1162</v>
      </c>
      <c r="V139" s="61" t="s">
        <v>1162</v>
      </c>
      <c r="W139" s="61" t="s">
        <v>1163</v>
      </c>
      <c r="X139" s="61" t="s">
        <v>1160</v>
      </c>
      <c r="Y139" s="61" t="s">
        <v>1162</v>
      </c>
      <c r="Z139" s="69" t="str">
        <f t="shared" si="12"/>
        <v>No</v>
      </c>
      <c r="AA139" s="70" t="str">
        <f t="shared" si="13"/>
        <v>No</v>
      </c>
      <c r="AB139" s="69" t="str">
        <f t="shared" si="14"/>
        <v>Non-user</v>
      </c>
      <c r="AC139" s="71">
        <f>VLOOKUP(N139,Attendance!P:R,3,FALSE)</f>
        <v>17</v>
      </c>
    </row>
    <row r="140" spans="1:34" ht="21" customHeight="1">
      <c r="A140" s="61" t="s">
        <v>56</v>
      </c>
      <c r="B140" s="61" t="s">
        <v>26</v>
      </c>
      <c r="C140" s="61" t="s">
        <v>27</v>
      </c>
      <c r="D140" s="61" t="s">
        <v>28</v>
      </c>
      <c r="E140" s="61" t="s">
        <v>61</v>
      </c>
      <c r="F140" s="63" t="s">
        <v>29</v>
      </c>
      <c r="G140" s="61" t="s">
        <v>31</v>
      </c>
      <c r="H140" s="61" t="s">
        <v>933</v>
      </c>
      <c r="I140" s="61" t="s">
        <v>935</v>
      </c>
      <c r="J140" s="61">
        <v>30</v>
      </c>
      <c r="K140" s="68">
        <v>6</v>
      </c>
      <c r="L140" s="61">
        <v>2018</v>
      </c>
      <c r="M140" s="62">
        <f t="shared" si="11"/>
        <v>43281</v>
      </c>
      <c r="N140" s="61" t="s">
        <v>430</v>
      </c>
      <c r="O140" s="61">
        <f>VLOOKUP(N141,Attendance!P:R,3,FALSE)</f>
        <v>15</v>
      </c>
      <c r="P140" s="61" t="s">
        <v>1158</v>
      </c>
      <c r="Q140" s="61" t="s">
        <v>1159</v>
      </c>
      <c r="R140" s="61" t="s">
        <v>1160</v>
      </c>
      <c r="S140" s="61" t="s">
        <v>1161</v>
      </c>
      <c r="T140" s="61" t="s">
        <v>1162</v>
      </c>
      <c r="U140" s="61" t="s">
        <v>1162</v>
      </c>
      <c r="V140" s="61" t="s">
        <v>1162</v>
      </c>
      <c r="W140" s="61" t="s">
        <v>1163</v>
      </c>
      <c r="X140" s="61" t="s">
        <v>1160</v>
      </c>
      <c r="Y140" s="61" t="s">
        <v>1162</v>
      </c>
      <c r="Z140" s="69" t="str">
        <f t="shared" si="12"/>
        <v>No</v>
      </c>
      <c r="AA140" s="70" t="str">
        <f t="shared" si="13"/>
        <v>No</v>
      </c>
      <c r="AB140" s="69" t="str">
        <f t="shared" si="14"/>
        <v>Non-user</v>
      </c>
      <c r="AC140" s="71">
        <f>VLOOKUP(N140,Attendance!P:R,3,FALSE)</f>
        <v>19</v>
      </c>
    </row>
    <row r="141" spans="1:34" ht="21" customHeight="1">
      <c r="A141" s="61" t="s">
        <v>56</v>
      </c>
      <c r="B141" s="61" t="s">
        <v>26</v>
      </c>
      <c r="C141" s="61" t="s">
        <v>27</v>
      </c>
      <c r="D141" s="61" t="s">
        <v>28</v>
      </c>
      <c r="E141" s="61" t="s">
        <v>61</v>
      </c>
      <c r="F141" s="63" t="s">
        <v>29</v>
      </c>
      <c r="G141" s="61" t="s">
        <v>31</v>
      </c>
      <c r="H141" s="61" t="s">
        <v>933</v>
      </c>
      <c r="I141" s="61" t="s">
        <v>935</v>
      </c>
      <c r="J141" s="61">
        <v>30</v>
      </c>
      <c r="K141" s="68">
        <v>6</v>
      </c>
      <c r="L141" s="61">
        <v>2018</v>
      </c>
      <c r="M141" s="62">
        <f t="shared" si="11"/>
        <v>43281</v>
      </c>
      <c r="N141" s="61" t="s">
        <v>432</v>
      </c>
      <c r="O141" s="61">
        <f>VLOOKUP(N142,Attendance!P:R,3,FALSE)</f>
        <v>19</v>
      </c>
      <c r="P141" s="61" t="s">
        <v>1158</v>
      </c>
      <c r="Q141" s="61" t="s">
        <v>1159</v>
      </c>
      <c r="R141" s="61" t="s">
        <v>1160</v>
      </c>
      <c r="S141" s="61" t="s">
        <v>1161</v>
      </c>
      <c r="T141" s="61" t="s">
        <v>1162</v>
      </c>
      <c r="U141" s="61" t="s">
        <v>1162</v>
      </c>
      <c r="V141" s="61" t="s">
        <v>1162</v>
      </c>
      <c r="W141" s="61" t="s">
        <v>1163</v>
      </c>
      <c r="X141" s="61" t="s">
        <v>1160</v>
      </c>
      <c r="Y141" s="61" t="s">
        <v>1162</v>
      </c>
      <c r="Z141" s="69" t="str">
        <f t="shared" si="12"/>
        <v>No</v>
      </c>
      <c r="AA141" s="70" t="str">
        <f t="shared" si="13"/>
        <v>No</v>
      </c>
      <c r="AB141" s="69" t="str">
        <f t="shared" si="14"/>
        <v>Non-user</v>
      </c>
      <c r="AC141" s="71">
        <f>VLOOKUP(N141,Attendance!P:R,3,FALSE)</f>
        <v>15</v>
      </c>
    </row>
    <row r="142" spans="1:34" ht="23.1" customHeight="1">
      <c r="A142" s="61" t="s">
        <v>56</v>
      </c>
      <c r="B142" s="61" t="s">
        <v>26</v>
      </c>
      <c r="C142" s="61" t="s">
        <v>27</v>
      </c>
      <c r="D142" s="61" t="s">
        <v>28</v>
      </c>
      <c r="E142" s="61" t="s">
        <v>61</v>
      </c>
      <c r="F142" s="63" t="s">
        <v>29</v>
      </c>
      <c r="G142" s="61" t="s">
        <v>31</v>
      </c>
      <c r="H142" s="61" t="s">
        <v>933</v>
      </c>
      <c r="I142" s="61" t="s">
        <v>935</v>
      </c>
      <c r="J142" s="61">
        <v>30</v>
      </c>
      <c r="K142" s="68">
        <v>6</v>
      </c>
      <c r="L142" s="61">
        <v>2018</v>
      </c>
      <c r="M142" s="62">
        <f t="shared" si="11"/>
        <v>43281</v>
      </c>
      <c r="N142" s="68" t="s">
        <v>351</v>
      </c>
      <c r="O142" s="61">
        <f>VLOOKUP(N143,Attendance!P:R,3,FALSE)</f>
        <v>16</v>
      </c>
      <c r="P142" s="68" t="s">
        <v>1167</v>
      </c>
      <c r="Q142" s="61" t="s">
        <v>1159</v>
      </c>
      <c r="R142" s="61" t="s">
        <v>1160</v>
      </c>
      <c r="S142" s="61" t="s">
        <v>1161</v>
      </c>
      <c r="T142" s="61" t="s">
        <v>1159</v>
      </c>
      <c r="U142" s="61" t="s">
        <v>1162</v>
      </c>
      <c r="V142" s="61" t="s">
        <v>1162</v>
      </c>
      <c r="W142" s="61" t="s">
        <v>1163</v>
      </c>
      <c r="X142" s="61" t="s">
        <v>1178</v>
      </c>
      <c r="Y142" s="61" t="s">
        <v>1162</v>
      </c>
      <c r="Z142" s="69" t="str">
        <f t="shared" si="12"/>
        <v>No</v>
      </c>
      <c r="AA142" s="70" t="str">
        <f t="shared" si="13"/>
        <v>Yes</v>
      </c>
      <c r="AB142" s="69" t="str">
        <f t="shared" si="14"/>
        <v>Adopter</v>
      </c>
      <c r="AC142" s="71">
        <f>VLOOKUP(N142,Attendance!P:R,3,FALSE)</f>
        <v>19</v>
      </c>
    </row>
    <row r="143" spans="1:34" ht="21.75" customHeight="1">
      <c r="A143" s="61" t="s">
        <v>56</v>
      </c>
      <c r="B143" s="61" t="s">
        <v>26</v>
      </c>
      <c r="C143" s="61" t="s">
        <v>27</v>
      </c>
      <c r="D143" s="61" t="s">
        <v>28</v>
      </c>
      <c r="E143" s="61" t="s">
        <v>61</v>
      </c>
      <c r="F143" s="63" t="s">
        <v>29</v>
      </c>
      <c r="G143" s="61" t="s">
        <v>31</v>
      </c>
      <c r="H143" s="61" t="s">
        <v>933</v>
      </c>
      <c r="I143" s="61" t="s">
        <v>935</v>
      </c>
      <c r="J143" s="61">
        <v>30</v>
      </c>
      <c r="K143" s="68">
        <v>6</v>
      </c>
      <c r="L143" s="61">
        <v>2018</v>
      </c>
      <c r="M143" s="62">
        <f t="shared" si="11"/>
        <v>43281</v>
      </c>
      <c r="N143" s="61" t="s">
        <v>403</v>
      </c>
      <c r="O143" s="61">
        <f>VLOOKUP(N144,Attendance!P:R,3,FALSE)</f>
        <v>16</v>
      </c>
      <c r="P143" s="68" t="s">
        <v>1167</v>
      </c>
      <c r="Q143" s="61" t="s">
        <v>1159</v>
      </c>
      <c r="R143" s="61" t="s">
        <v>1160</v>
      </c>
      <c r="S143" s="61" t="s">
        <v>1161</v>
      </c>
      <c r="T143" s="61" t="s">
        <v>1162</v>
      </c>
      <c r="U143" s="61" t="s">
        <v>1159</v>
      </c>
      <c r="V143" s="61" t="s">
        <v>1162</v>
      </c>
      <c r="W143" s="61" t="s">
        <v>1163</v>
      </c>
      <c r="X143" s="61" t="s">
        <v>1181</v>
      </c>
      <c r="Y143" s="61" t="s">
        <v>1162</v>
      </c>
      <c r="Z143" s="69" t="str">
        <f t="shared" si="12"/>
        <v>No</v>
      </c>
      <c r="AA143" s="70" t="str">
        <f t="shared" si="13"/>
        <v>Yes</v>
      </c>
      <c r="AB143" s="69" t="str">
        <f t="shared" si="14"/>
        <v>Adopter</v>
      </c>
      <c r="AC143" s="71">
        <f>VLOOKUP(N143,Attendance!P:R,3,FALSE)</f>
        <v>16</v>
      </c>
    </row>
    <row r="144" spans="1:34" ht="22.5" customHeight="1">
      <c r="A144" s="61" t="s">
        <v>56</v>
      </c>
      <c r="B144" s="61" t="s">
        <v>26</v>
      </c>
      <c r="C144" s="61" t="s">
        <v>27</v>
      </c>
      <c r="D144" s="61" t="s">
        <v>28</v>
      </c>
      <c r="E144" s="61" t="s">
        <v>61</v>
      </c>
      <c r="F144" s="63" t="s">
        <v>29</v>
      </c>
      <c r="G144" s="61" t="s">
        <v>31</v>
      </c>
      <c r="H144" s="61" t="s">
        <v>933</v>
      </c>
      <c r="I144" s="61" t="s">
        <v>935</v>
      </c>
      <c r="J144" s="61">
        <v>30</v>
      </c>
      <c r="K144" s="68">
        <v>6</v>
      </c>
      <c r="L144" s="61">
        <v>2018</v>
      </c>
      <c r="M144" s="62">
        <f t="shared" si="11"/>
        <v>43281</v>
      </c>
      <c r="N144" s="61" t="s">
        <v>420</v>
      </c>
      <c r="O144" s="61">
        <f>VLOOKUP(N145,Attendance!P:R,3,FALSE)</f>
        <v>15</v>
      </c>
      <c r="P144" s="61" t="s">
        <v>1158</v>
      </c>
      <c r="Q144" s="61" t="s">
        <v>1159</v>
      </c>
      <c r="R144" s="61" t="s">
        <v>1160</v>
      </c>
      <c r="S144" s="61" t="s">
        <v>1161</v>
      </c>
      <c r="T144" s="61" t="s">
        <v>1162</v>
      </c>
      <c r="U144" s="61" t="s">
        <v>1162</v>
      </c>
      <c r="V144" s="61" t="s">
        <v>1162</v>
      </c>
      <c r="W144" s="61" t="s">
        <v>1163</v>
      </c>
      <c r="X144" s="61" t="s">
        <v>1160</v>
      </c>
      <c r="Y144" s="61" t="s">
        <v>1162</v>
      </c>
      <c r="Z144" s="69" t="str">
        <f t="shared" si="12"/>
        <v>No</v>
      </c>
      <c r="AA144" s="70" t="str">
        <f t="shared" si="13"/>
        <v>No</v>
      </c>
      <c r="AB144" s="69" t="str">
        <f t="shared" si="14"/>
        <v>Non-user</v>
      </c>
      <c r="AC144" s="71">
        <f>VLOOKUP(N144,Attendance!P:R,3,FALSE)</f>
        <v>16</v>
      </c>
    </row>
    <row r="145" spans="1:31" ht="21.6" customHeight="1">
      <c r="A145" s="61" t="s">
        <v>56</v>
      </c>
      <c r="B145" s="61" t="s">
        <v>26</v>
      </c>
      <c r="C145" s="61" t="s">
        <v>27</v>
      </c>
      <c r="D145" s="61" t="s">
        <v>28</v>
      </c>
      <c r="E145" s="61" t="s">
        <v>61</v>
      </c>
      <c r="F145" s="63" t="s">
        <v>29</v>
      </c>
      <c r="G145" s="61" t="s">
        <v>31</v>
      </c>
      <c r="H145" s="61" t="s">
        <v>933</v>
      </c>
      <c r="I145" s="61" t="s">
        <v>935</v>
      </c>
      <c r="J145" s="61">
        <v>30</v>
      </c>
      <c r="K145" s="68">
        <v>6</v>
      </c>
      <c r="L145" s="61">
        <v>2018</v>
      </c>
      <c r="M145" s="62">
        <f t="shared" si="11"/>
        <v>43281</v>
      </c>
      <c r="N145" s="61" t="s">
        <v>422</v>
      </c>
      <c r="O145" s="61">
        <f>VLOOKUP(N146,Attendance!P:R,3,FALSE)</f>
        <v>18</v>
      </c>
      <c r="P145" s="61" t="s">
        <v>1158</v>
      </c>
      <c r="Q145" s="61" t="s">
        <v>1159</v>
      </c>
      <c r="R145" s="61" t="s">
        <v>1160</v>
      </c>
      <c r="S145" s="61" t="s">
        <v>1161</v>
      </c>
      <c r="T145" s="61" t="s">
        <v>1162</v>
      </c>
      <c r="U145" s="61" t="s">
        <v>1162</v>
      </c>
      <c r="V145" s="61" t="s">
        <v>1162</v>
      </c>
      <c r="W145" s="61" t="s">
        <v>1163</v>
      </c>
      <c r="X145" s="61" t="s">
        <v>1160</v>
      </c>
      <c r="Y145" s="61" t="s">
        <v>1162</v>
      </c>
      <c r="Z145" s="69" t="str">
        <f t="shared" si="12"/>
        <v>No</v>
      </c>
      <c r="AA145" s="70" t="str">
        <f t="shared" si="13"/>
        <v>No</v>
      </c>
      <c r="AB145" s="69" t="str">
        <f t="shared" si="14"/>
        <v>Non-user</v>
      </c>
      <c r="AC145" s="71">
        <f>VLOOKUP(N145,Attendance!P:R,3,FALSE)</f>
        <v>15</v>
      </c>
    </row>
    <row r="146" spans="1:31" ht="25.5" customHeight="1">
      <c r="A146" s="61" t="s">
        <v>56</v>
      </c>
      <c r="B146" s="61" t="s">
        <v>26</v>
      </c>
      <c r="C146" s="61" t="s">
        <v>27</v>
      </c>
      <c r="D146" s="61" t="s">
        <v>28</v>
      </c>
      <c r="E146" s="61" t="s">
        <v>61</v>
      </c>
      <c r="F146" s="63" t="s">
        <v>29</v>
      </c>
      <c r="G146" s="61" t="s">
        <v>31</v>
      </c>
      <c r="H146" s="61" t="s">
        <v>933</v>
      </c>
      <c r="I146" s="61" t="s">
        <v>935</v>
      </c>
      <c r="J146" s="61">
        <v>30</v>
      </c>
      <c r="K146" s="68">
        <v>6</v>
      </c>
      <c r="L146" s="61">
        <v>2018</v>
      </c>
      <c r="M146" s="62">
        <f t="shared" si="11"/>
        <v>43281</v>
      </c>
      <c r="N146" s="61" t="s">
        <v>424</v>
      </c>
      <c r="O146" s="61">
        <f>VLOOKUP(N147,Attendance!P:R,3,FALSE)</f>
        <v>18</v>
      </c>
      <c r="P146" s="61" t="s">
        <v>1158</v>
      </c>
      <c r="Q146" s="61" t="s">
        <v>1159</v>
      </c>
      <c r="R146" s="61" t="s">
        <v>1160</v>
      </c>
      <c r="S146" s="61" t="s">
        <v>1161</v>
      </c>
      <c r="T146" s="61" t="s">
        <v>1162</v>
      </c>
      <c r="U146" s="61" t="s">
        <v>1162</v>
      </c>
      <c r="V146" s="61" t="s">
        <v>1162</v>
      </c>
      <c r="W146" s="61" t="s">
        <v>1163</v>
      </c>
      <c r="X146" s="61" t="s">
        <v>1160</v>
      </c>
      <c r="Y146" s="61" t="s">
        <v>1162</v>
      </c>
      <c r="Z146" s="69" t="str">
        <f t="shared" si="12"/>
        <v>No</v>
      </c>
      <c r="AA146" s="70" t="str">
        <f t="shared" si="13"/>
        <v>No</v>
      </c>
      <c r="AB146" s="69" t="str">
        <f t="shared" si="14"/>
        <v>Non-user</v>
      </c>
      <c r="AC146" s="71">
        <f>VLOOKUP(N146,Attendance!P:R,3,FALSE)</f>
        <v>18</v>
      </c>
    </row>
    <row r="147" spans="1:31" ht="23.1" customHeight="1">
      <c r="A147" s="61" t="s">
        <v>1030</v>
      </c>
      <c r="B147" s="61" t="s">
        <v>26</v>
      </c>
      <c r="C147" s="61" t="s">
        <v>27</v>
      </c>
      <c r="D147" s="61" t="s">
        <v>28</v>
      </c>
      <c r="E147" s="61" t="s">
        <v>61</v>
      </c>
      <c r="F147" s="63" t="s">
        <v>29</v>
      </c>
      <c r="G147" s="61" t="s">
        <v>31</v>
      </c>
      <c r="H147" s="61" t="s">
        <v>933</v>
      </c>
      <c r="I147" s="63" t="s">
        <v>934</v>
      </c>
      <c r="J147" s="63">
        <v>5</v>
      </c>
      <c r="K147" s="72">
        <v>7</v>
      </c>
      <c r="L147" s="63">
        <v>2018</v>
      </c>
      <c r="M147" s="62">
        <f t="shared" si="11"/>
        <v>43286</v>
      </c>
      <c r="N147" s="63" t="s">
        <v>180</v>
      </c>
      <c r="O147" s="61">
        <f>VLOOKUP(N148,Attendance!P:R,3,FALSE)</f>
        <v>17</v>
      </c>
      <c r="P147" s="68" t="s">
        <v>1167</v>
      </c>
      <c r="Q147" s="63" t="s">
        <v>1159</v>
      </c>
      <c r="R147" s="63" t="s">
        <v>1160</v>
      </c>
      <c r="S147" s="63" t="s">
        <v>1169</v>
      </c>
      <c r="T147" s="63" t="s">
        <v>1159</v>
      </c>
      <c r="U147" s="61" t="s">
        <v>1162</v>
      </c>
      <c r="V147" s="63" t="s">
        <v>1162</v>
      </c>
      <c r="W147" s="63" t="s">
        <v>1163</v>
      </c>
      <c r="X147" s="63" t="s">
        <v>1178</v>
      </c>
      <c r="Y147" s="63" t="s">
        <v>1159</v>
      </c>
      <c r="Z147" s="69" t="str">
        <f t="shared" si="12"/>
        <v>Yes</v>
      </c>
      <c r="AA147" s="70" t="str">
        <f t="shared" si="13"/>
        <v>Yes</v>
      </c>
      <c r="AB147" s="69" t="str">
        <f t="shared" si="14"/>
        <v>Continuing User</v>
      </c>
      <c r="AC147" s="71">
        <f>VLOOKUP(N147,Attendance!P:R,3,FALSE)</f>
        <v>18</v>
      </c>
    </row>
    <row r="148" spans="1:31" ht="18" customHeight="1">
      <c r="A148" s="61" t="s">
        <v>1030</v>
      </c>
      <c r="B148" s="61" t="s">
        <v>26</v>
      </c>
      <c r="C148" s="61" t="s">
        <v>27</v>
      </c>
      <c r="D148" s="61" t="s">
        <v>28</v>
      </c>
      <c r="E148" s="61" t="s">
        <v>61</v>
      </c>
      <c r="F148" s="63" t="s">
        <v>29</v>
      </c>
      <c r="G148" s="61" t="s">
        <v>31</v>
      </c>
      <c r="H148" s="61" t="s">
        <v>933</v>
      </c>
      <c r="I148" s="63" t="s">
        <v>935</v>
      </c>
      <c r="J148" s="63">
        <v>7</v>
      </c>
      <c r="K148" s="72">
        <v>7</v>
      </c>
      <c r="L148" s="63">
        <v>2018</v>
      </c>
      <c r="M148" s="62">
        <f t="shared" si="11"/>
        <v>43288</v>
      </c>
      <c r="N148" s="63" t="s">
        <v>434</v>
      </c>
      <c r="O148" s="61">
        <f>VLOOKUP(N149,Attendance!P:R,3,FALSE)</f>
        <v>17</v>
      </c>
      <c r="P148" s="61" t="s">
        <v>1158</v>
      </c>
      <c r="Q148" s="63" t="s">
        <v>1159</v>
      </c>
      <c r="R148" s="63" t="s">
        <v>1160</v>
      </c>
      <c r="S148" s="63" t="s">
        <v>1161</v>
      </c>
      <c r="T148" s="63" t="s">
        <v>1162</v>
      </c>
      <c r="U148" s="61" t="s">
        <v>1162</v>
      </c>
      <c r="V148" s="63" t="s">
        <v>1162</v>
      </c>
      <c r="W148" s="63" t="s">
        <v>1163</v>
      </c>
      <c r="X148" s="61" t="s">
        <v>1160</v>
      </c>
      <c r="Y148" s="63" t="s">
        <v>1162</v>
      </c>
      <c r="Z148" s="69" t="str">
        <f t="shared" si="12"/>
        <v>No</v>
      </c>
      <c r="AA148" s="70" t="str">
        <f t="shared" si="13"/>
        <v>No</v>
      </c>
      <c r="AB148" s="69" t="str">
        <f t="shared" si="14"/>
        <v>Non-user</v>
      </c>
      <c r="AC148" s="71">
        <f>VLOOKUP(N148,Attendance!P:R,3,FALSE)</f>
        <v>17</v>
      </c>
    </row>
    <row r="149" spans="1:31" ht="19.149999999999999" customHeight="1">
      <c r="A149" s="61" t="s">
        <v>1030</v>
      </c>
      <c r="B149" s="61" t="s">
        <v>26</v>
      </c>
      <c r="C149" s="61" t="s">
        <v>27</v>
      </c>
      <c r="D149" s="61" t="s">
        <v>28</v>
      </c>
      <c r="E149" s="61" t="s">
        <v>61</v>
      </c>
      <c r="F149" s="63" t="s">
        <v>29</v>
      </c>
      <c r="G149" s="61" t="s">
        <v>31</v>
      </c>
      <c r="H149" s="61" t="s">
        <v>933</v>
      </c>
      <c r="I149" s="63" t="s">
        <v>935</v>
      </c>
      <c r="J149" s="63">
        <v>7</v>
      </c>
      <c r="K149" s="72">
        <v>7</v>
      </c>
      <c r="L149" s="63">
        <v>2018</v>
      </c>
      <c r="M149" s="62">
        <f t="shared" si="11"/>
        <v>43288</v>
      </c>
      <c r="N149" s="63" t="s">
        <v>436</v>
      </c>
      <c r="O149" s="61">
        <f>VLOOKUP(N150,Attendance!P:R,3,FALSE)</f>
        <v>17</v>
      </c>
      <c r="P149" s="61" t="s">
        <v>1158</v>
      </c>
      <c r="Q149" s="63" t="s">
        <v>1159</v>
      </c>
      <c r="R149" s="63" t="s">
        <v>1160</v>
      </c>
      <c r="S149" s="63" t="s">
        <v>1161</v>
      </c>
      <c r="T149" s="63" t="s">
        <v>1162</v>
      </c>
      <c r="U149" s="61" t="s">
        <v>1162</v>
      </c>
      <c r="V149" s="63" t="s">
        <v>1162</v>
      </c>
      <c r="W149" s="63" t="s">
        <v>1163</v>
      </c>
      <c r="X149" s="61" t="s">
        <v>1160</v>
      </c>
      <c r="Y149" s="63" t="s">
        <v>1162</v>
      </c>
      <c r="Z149" s="69" t="str">
        <f t="shared" si="12"/>
        <v>No</v>
      </c>
      <c r="AA149" s="70" t="str">
        <f t="shared" si="13"/>
        <v>No</v>
      </c>
      <c r="AB149" s="69" t="str">
        <f t="shared" si="14"/>
        <v>Non-user</v>
      </c>
      <c r="AC149" s="71">
        <f>VLOOKUP(N149,Attendance!P:R,3,FALSE)</f>
        <v>17</v>
      </c>
    </row>
    <row r="150" spans="1:31" ht="18.600000000000001" customHeight="1">
      <c r="A150" s="61" t="s">
        <v>1030</v>
      </c>
      <c r="B150" s="61" t="s">
        <v>26</v>
      </c>
      <c r="C150" s="61" t="s">
        <v>27</v>
      </c>
      <c r="D150" s="61" t="s">
        <v>28</v>
      </c>
      <c r="E150" s="61" t="s">
        <v>61</v>
      </c>
      <c r="F150" s="63" t="s">
        <v>29</v>
      </c>
      <c r="G150" s="61" t="s">
        <v>31</v>
      </c>
      <c r="H150" s="61" t="s">
        <v>933</v>
      </c>
      <c r="I150" s="63" t="s">
        <v>935</v>
      </c>
      <c r="J150" s="63">
        <v>7</v>
      </c>
      <c r="K150" s="72">
        <v>7</v>
      </c>
      <c r="L150" s="63">
        <v>2018</v>
      </c>
      <c r="M150" s="62">
        <f t="shared" si="11"/>
        <v>43288</v>
      </c>
      <c r="N150" s="63" t="s">
        <v>438</v>
      </c>
      <c r="O150" s="61">
        <f>VLOOKUP(N151,Attendance!P:R,3,FALSE)</f>
        <v>15</v>
      </c>
      <c r="P150" s="61" t="s">
        <v>1158</v>
      </c>
      <c r="Q150" s="63" t="s">
        <v>1159</v>
      </c>
      <c r="R150" s="63" t="s">
        <v>1160</v>
      </c>
      <c r="S150" s="63" t="s">
        <v>1161</v>
      </c>
      <c r="T150" s="63" t="s">
        <v>1162</v>
      </c>
      <c r="U150" s="61" t="s">
        <v>1162</v>
      </c>
      <c r="V150" s="63" t="s">
        <v>1162</v>
      </c>
      <c r="W150" s="63" t="s">
        <v>1163</v>
      </c>
      <c r="X150" s="61" t="s">
        <v>1160</v>
      </c>
      <c r="Y150" s="63" t="s">
        <v>1162</v>
      </c>
      <c r="Z150" s="69" t="str">
        <f t="shared" si="12"/>
        <v>No</v>
      </c>
      <c r="AA150" s="70" t="str">
        <f t="shared" si="13"/>
        <v>No</v>
      </c>
      <c r="AB150" s="69" t="str">
        <f t="shared" si="14"/>
        <v>Non-user</v>
      </c>
      <c r="AC150" s="71">
        <f>VLOOKUP(N150,Attendance!P:R,3,FALSE)</f>
        <v>17</v>
      </c>
    </row>
    <row r="151" spans="1:31" ht="17.100000000000001" customHeight="1">
      <c r="A151" s="61" t="s">
        <v>1030</v>
      </c>
      <c r="B151" s="61" t="s">
        <v>26</v>
      </c>
      <c r="C151" s="61" t="s">
        <v>27</v>
      </c>
      <c r="D151" s="61" t="s">
        <v>28</v>
      </c>
      <c r="E151" s="61" t="s">
        <v>61</v>
      </c>
      <c r="F151" s="63" t="s">
        <v>29</v>
      </c>
      <c r="G151" s="61" t="s">
        <v>31</v>
      </c>
      <c r="H151" s="61" t="s">
        <v>933</v>
      </c>
      <c r="I151" s="63" t="s">
        <v>935</v>
      </c>
      <c r="J151" s="63">
        <v>7</v>
      </c>
      <c r="K151" s="72">
        <v>7</v>
      </c>
      <c r="L151" s="63">
        <v>2018</v>
      </c>
      <c r="M151" s="62">
        <f t="shared" si="11"/>
        <v>43288</v>
      </c>
      <c r="N151" s="63" t="s">
        <v>443</v>
      </c>
      <c r="O151" s="61">
        <f>VLOOKUP(N152,Attendance!P:R,3,FALSE)</f>
        <v>15</v>
      </c>
      <c r="P151" s="61" t="s">
        <v>1158</v>
      </c>
      <c r="Q151" s="63" t="s">
        <v>1159</v>
      </c>
      <c r="R151" s="63" t="s">
        <v>1160</v>
      </c>
      <c r="S151" s="63" t="s">
        <v>1161</v>
      </c>
      <c r="T151" s="63" t="s">
        <v>1162</v>
      </c>
      <c r="U151" s="61" t="s">
        <v>1162</v>
      </c>
      <c r="V151" s="63" t="s">
        <v>1162</v>
      </c>
      <c r="W151" s="63" t="s">
        <v>1163</v>
      </c>
      <c r="X151" s="61" t="s">
        <v>1160</v>
      </c>
      <c r="Y151" s="63" t="s">
        <v>1162</v>
      </c>
      <c r="Z151" s="69" t="str">
        <f t="shared" si="12"/>
        <v>No</v>
      </c>
      <c r="AA151" s="70" t="str">
        <f t="shared" si="13"/>
        <v>No</v>
      </c>
      <c r="AB151" s="69" t="str">
        <f t="shared" si="14"/>
        <v>Non-user</v>
      </c>
      <c r="AC151" s="71">
        <f>VLOOKUP(N151,Attendance!P:R,3,FALSE)</f>
        <v>15</v>
      </c>
    </row>
    <row r="152" spans="1:31" ht="18" customHeight="1">
      <c r="A152" s="61" t="s">
        <v>1030</v>
      </c>
      <c r="B152" s="61" t="s">
        <v>26</v>
      </c>
      <c r="C152" s="61" t="s">
        <v>27</v>
      </c>
      <c r="D152" s="61" t="s">
        <v>28</v>
      </c>
      <c r="E152" s="61" t="s">
        <v>61</v>
      </c>
      <c r="F152" s="63" t="s">
        <v>29</v>
      </c>
      <c r="G152" s="61" t="s">
        <v>31</v>
      </c>
      <c r="H152" s="61" t="s">
        <v>933</v>
      </c>
      <c r="I152" s="63" t="s">
        <v>935</v>
      </c>
      <c r="J152" s="63">
        <v>7</v>
      </c>
      <c r="K152" s="72">
        <v>7</v>
      </c>
      <c r="L152" s="63">
        <v>2018</v>
      </c>
      <c r="M152" s="62">
        <f t="shared" si="11"/>
        <v>43288</v>
      </c>
      <c r="N152" s="63" t="s">
        <v>445</v>
      </c>
      <c r="O152" s="61">
        <f>VLOOKUP(N153,Attendance!P:R,3,FALSE)</f>
        <v>15</v>
      </c>
      <c r="P152" s="61" t="s">
        <v>1158</v>
      </c>
      <c r="Q152" s="63" t="s">
        <v>1159</v>
      </c>
      <c r="R152" s="63" t="s">
        <v>1160</v>
      </c>
      <c r="S152" s="63" t="s">
        <v>1161</v>
      </c>
      <c r="T152" s="63" t="s">
        <v>1162</v>
      </c>
      <c r="U152" s="61" t="s">
        <v>1162</v>
      </c>
      <c r="V152" s="63" t="s">
        <v>1162</v>
      </c>
      <c r="W152" s="63" t="s">
        <v>1163</v>
      </c>
      <c r="X152" s="61" t="s">
        <v>1160</v>
      </c>
      <c r="Y152" s="63" t="s">
        <v>1162</v>
      </c>
      <c r="Z152" s="69" t="str">
        <f t="shared" si="12"/>
        <v>No</v>
      </c>
      <c r="AA152" s="70" t="str">
        <f t="shared" si="13"/>
        <v>No</v>
      </c>
      <c r="AB152" s="69" t="str">
        <f t="shared" si="14"/>
        <v>Non-user</v>
      </c>
      <c r="AC152" s="71">
        <f>VLOOKUP(N152,Attendance!P:R,3,FALSE)</f>
        <v>15</v>
      </c>
    </row>
    <row r="153" spans="1:31" ht="15">
      <c r="A153" s="61" t="s">
        <v>1030</v>
      </c>
      <c r="B153" s="61" t="s">
        <v>26</v>
      </c>
      <c r="C153" s="61" t="s">
        <v>27</v>
      </c>
      <c r="D153" s="61" t="s">
        <v>28</v>
      </c>
      <c r="E153" s="61" t="s">
        <v>61</v>
      </c>
      <c r="F153" s="63" t="s">
        <v>29</v>
      </c>
      <c r="G153" s="61" t="s">
        <v>31</v>
      </c>
      <c r="H153" s="61" t="s">
        <v>933</v>
      </c>
      <c r="I153" s="63" t="s">
        <v>935</v>
      </c>
      <c r="J153" s="63">
        <v>7</v>
      </c>
      <c r="K153" s="72">
        <v>7</v>
      </c>
      <c r="L153" s="63">
        <v>2018</v>
      </c>
      <c r="M153" s="62">
        <f t="shared" si="11"/>
        <v>43288</v>
      </c>
      <c r="N153" s="63" t="s">
        <v>447</v>
      </c>
      <c r="O153" s="61">
        <f>VLOOKUP(N154,Attendance!P:R,3,FALSE)</f>
        <v>15</v>
      </c>
      <c r="P153" s="61" t="s">
        <v>1158</v>
      </c>
      <c r="Q153" s="63" t="s">
        <v>1159</v>
      </c>
      <c r="R153" s="63" t="s">
        <v>1160</v>
      </c>
      <c r="S153" s="63" t="s">
        <v>1161</v>
      </c>
      <c r="T153" s="63" t="s">
        <v>1162</v>
      </c>
      <c r="U153" s="61" t="s">
        <v>1162</v>
      </c>
      <c r="V153" s="63" t="s">
        <v>1162</v>
      </c>
      <c r="W153" s="63" t="s">
        <v>1163</v>
      </c>
      <c r="X153" s="61" t="s">
        <v>1160</v>
      </c>
      <c r="Y153" s="63" t="s">
        <v>1162</v>
      </c>
      <c r="Z153" s="69" t="str">
        <f t="shared" si="12"/>
        <v>No</v>
      </c>
      <c r="AA153" s="70" t="str">
        <f t="shared" si="13"/>
        <v>No</v>
      </c>
      <c r="AB153" s="69" t="str">
        <f t="shared" si="14"/>
        <v>Non-user</v>
      </c>
      <c r="AC153" s="71">
        <f>VLOOKUP(N153,Attendance!P:R,3,FALSE)</f>
        <v>15</v>
      </c>
    </row>
    <row r="154" spans="1:31" ht="22.5" customHeight="1">
      <c r="A154" s="61" t="s">
        <v>1030</v>
      </c>
      <c r="B154" s="61" t="s">
        <v>26</v>
      </c>
      <c r="C154" s="61" t="s">
        <v>27</v>
      </c>
      <c r="D154" s="61" t="s">
        <v>28</v>
      </c>
      <c r="E154" s="61" t="s">
        <v>61</v>
      </c>
      <c r="F154" s="63" t="s">
        <v>29</v>
      </c>
      <c r="G154" s="61" t="s">
        <v>31</v>
      </c>
      <c r="H154" s="61" t="s">
        <v>933</v>
      </c>
      <c r="I154" s="63" t="s">
        <v>935</v>
      </c>
      <c r="J154" s="63">
        <v>7</v>
      </c>
      <c r="K154" s="72">
        <v>7</v>
      </c>
      <c r="L154" s="63">
        <v>2018</v>
      </c>
      <c r="M154" s="62">
        <f t="shared" si="11"/>
        <v>43288</v>
      </c>
      <c r="N154" s="63" t="s">
        <v>449</v>
      </c>
      <c r="O154" s="61">
        <f>VLOOKUP(N155,Attendance!P:R,3,FALSE)</f>
        <v>16</v>
      </c>
      <c r="P154" s="61" t="s">
        <v>1158</v>
      </c>
      <c r="Q154" s="63" t="s">
        <v>1159</v>
      </c>
      <c r="R154" s="63" t="s">
        <v>1160</v>
      </c>
      <c r="S154" s="63" t="s">
        <v>1161</v>
      </c>
      <c r="T154" s="63" t="s">
        <v>1162</v>
      </c>
      <c r="U154" s="61" t="s">
        <v>1162</v>
      </c>
      <c r="V154" s="63" t="s">
        <v>1162</v>
      </c>
      <c r="W154" s="63" t="s">
        <v>1163</v>
      </c>
      <c r="X154" s="61" t="s">
        <v>1160</v>
      </c>
      <c r="Y154" s="63" t="s">
        <v>1162</v>
      </c>
      <c r="Z154" s="69" t="str">
        <f t="shared" si="12"/>
        <v>No</v>
      </c>
      <c r="AA154" s="70" t="str">
        <f t="shared" si="13"/>
        <v>No</v>
      </c>
      <c r="AB154" s="69" t="str">
        <f t="shared" si="14"/>
        <v>Non-user</v>
      </c>
      <c r="AC154" s="71">
        <f>VLOOKUP(N154,Attendance!P:R,3,FALSE)</f>
        <v>15</v>
      </c>
    </row>
    <row r="155" spans="1:31" ht="16.149999999999999" customHeight="1">
      <c r="A155" s="61" t="s">
        <v>1030</v>
      </c>
      <c r="B155" s="61" t="s">
        <v>26</v>
      </c>
      <c r="C155" s="61" t="s">
        <v>27</v>
      </c>
      <c r="D155" s="61" t="s">
        <v>28</v>
      </c>
      <c r="E155" s="61" t="s">
        <v>61</v>
      </c>
      <c r="F155" s="63" t="s">
        <v>29</v>
      </c>
      <c r="G155" s="61" t="s">
        <v>31</v>
      </c>
      <c r="H155" s="61" t="s">
        <v>933</v>
      </c>
      <c r="I155" s="63" t="s">
        <v>935</v>
      </c>
      <c r="J155" s="63">
        <v>7</v>
      </c>
      <c r="K155" s="72">
        <v>7</v>
      </c>
      <c r="L155" s="63">
        <v>2018</v>
      </c>
      <c r="M155" s="62">
        <f t="shared" si="11"/>
        <v>43288</v>
      </c>
      <c r="N155" s="63" t="s">
        <v>451</v>
      </c>
      <c r="O155" s="61">
        <f>VLOOKUP(N156,Attendance!P:R,3,FALSE)</f>
        <v>15</v>
      </c>
      <c r="P155" s="61" t="s">
        <v>1158</v>
      </c>
      <c r="Q155" s="63" t="s">
        <v>1159</v>
      </c>
      <c r="R155" s="63" t="s">
        <v>1160</v>
      </c>
      <c r="S155" s="63" t="s">
        <v>1161</v>
      </c>
      <c r="T155" s="63" t="s">
        <v>1162</v>
      </c>
      <c r="U155" s="61" t="s">
        <v>1162</v>
      </c>
      <c r="V155" s="63" t="s">
        <v>1162</v>
      </c>
      <c r="W155" s="63" t="s">
        <v>1163</v>
      </c>
      <c r="X155" s="61" t="s">
        <v>1160</v>
      </c>
      <c r="Y155" s="63" t="s">
        <v>1162</v>
      </c>
      <c r="Z155" s="69" t="str">
        <f t="shared" si="12"/>
        <v>No</v>
      </c>
      <c r="AA155" s="70" t="str">
        <f t="shared" si="13"/>
        <v>No</v>
      </c>
      <c r="AB155" s="69" t="str">
        <f t="shared" si="14"/>
        <v>Non-user</v>
      </c>
      <c r="AC155" s="71">
        <f>VLOOKUP(N155,Attendance!P:R,3,FALSE)</f>
        <v>16</v>
      </c>
    </row>
    <row r="156" spans="1:31" ht="18.600000000000001" customHeight="1">
      <c r="A156" s="61" t="s">
        <v>1030</v>
      </c>
      <c r="B156" s="61" t="s">
        <v>26</v>
      </c>
      <c r="C156" s="61" t="s">
        <v>27</v>
      </c>
      <c r="D156" s="61" t="s">
        <v>28</v>
      </c>
      <c r="E156" s="61" t="s">
        <v>61</v>
      </c>
      <c r="F156" s="63" t="s">
        <v>29</v>
      </c>
      <c r="G156" s="61" t="s">
        <v>31</v>
      </c>
      <c r="H156" s="61" t="s">
        <v>933</v>
      </c>
      <c r="I156" s="63" t="s">
        <v>935</v>
      </c>
      <c r="J156" s="63">
        <v>7</v>
      </c>
      <c r="K156" s="72">
        <v>7</v>
      </c>
      <c r="L156" s="63">
        <v>2018</v>
      </c>
      <c r="M156" s="62">
        <f t="shared" si="11"/>
        <v>43288</v>
      </c>
      <c r="N156" s="63" t="s">
        <v>453</v>
      </c>
      <c r="O156" s="61">
        <f>VLOOKUP(N157,Attendance!P:R,3,FALSE)</f>
        <v>15</v>
      </c>
      <c r="P156" s="61" t="s">
        <v>1158</v>
      </c>
      <c r="Q156" s="63" t="s">
        <v>1159</v>
      </c>
      <c r="R156" s="63" t="s">
        <v>1160</v>
      </c>
      <c r="S156" s="63" t="s">
        <v>1161</v>
      </c>
      <c r="T156" s="63" t="s">
        <v>1162</v>
      </c>
      <c r="U156" s="61" t="s">
        <v>1162</v>
      </c>
      <c r="V156" s="63" t="s">
        <v>1162</v>
      </c>
      <c r="W156" s="63" t="s">
        <v>1163</v>
      </c>
      <c r="X156" s="61" t="s">
        <v>1160</v>
      </c>
      <c r="Y156" s="63" t="s">
        <v>1162</v>
      </c>
      <c r="Z156" s="69" t="str">
        <f t="shared" si="12"/>
        <v>No</v>
      </c>
      <c r="AA156" s="70" t="str">
        <f t="shared" si="13"/>
        <v>No</v>
      </c>
      <c r="AB156" s="69" t="str">
        <f t="shared" si="14"/>
        <v>Non-user</v>
      </c>
      <c r="AC156" s="71">
        <f>VLOOKUP(N156,Attendance!P:R,3,FALSE)</f>
        <v>15</v>
      </c>
    </row>
    <row r="157" spans="1:31" ht="15">
      <c r="A157" s="61" t="s">
        <v>1030</v>
      </c>
      <c r="B157" s="61" t="s">
        <v>26</v>
      </c>
      <c r="C157" s="61" t="s">
        <v>27</v>
      </c>
      <c r="D157" s="61" t="s">
        <v>28</v>
      </c>
      <c r="E157" s="61" t="s">
        <v>61</v>
      </c>
      <c r="F157" s="63" t="s">
        <v>29</v>
      </c>
      <c r="G157" s="61" t="s">
        <v>31</v>
      </c>
      <c r="H157" s="61" t="s">
        <v>933</v>
      </c>
      <c r="I157" s="63" t="s">
        <v>935</v>
      </c>
      <c r="J157" s="63">
        <v>7</v>
      </c>
      <c r="K157" s="72">
        <v>7</v>
      </c>
      <c r="L157" s="63">
        <v>2018</v>
      </c>
      <c r="M157" s="62">
        <f t="shared" si="11"/>
        <v>43288</v>
      </c>
      <c r="N157" s="63" t="s">
        <v>455</v>
      </c>
      <c r="O157" s="61">
        <f>VLOOKUP(N158,Attendance!P:R,3,FALSE)</f>
        <v>17</v>
      </c>
      <c r="P157" s="61" t="s">
        <v>1158</v>
      </c>
      <c r="Q157" s="63" t="s">
        <v>1159</v>
      </c>
      <c r="R157" s="63" t="s">
        <v>1160</v>
      </c>
      <c r="S157" s="63" t="s">
        <v>1161</v>
      </c>
      <c r="T157" s="63" t="s">
        <v>1162</v>
      </c>
      <c r="U157" s="61" t="s">
        <v>1162</v>
      </c>
      <c r="V157" s="63" t="s">
        <v>1162</v>
      </c>
      <c r="W157" s="63" t="s">
        <v>1163</v>
      </c>
      <c r="X157" s="61" t="s">
        <v>1160</v>
      </c>
      <c r="Y157" s="63" t="s">
        <v>1162</v>
      </c>
      <c r="Z157" s="69" t="str">
        <f t="shared" si="12"/>
        <v>No</v>
      </c>
      <c r="AA157" s="70" t="str">
        <f t="shared" si="13"/>
        <v>No</v>
      </c>
      <c r="AB157" s="69" t="str">
        <f t="shared" si="14"/>
        <v>Non-user</v>
      </c>
      <c r="AC157" s="71">
        <f>VLOOKUP(N157,Attendance!P:R,3,FALSE)</f>
        <v>15</v>
      </c>
      <c r="AE157" s="75"/>
    </row>
    <row r="158" spans="1:31" ht="16.149999999999999" customHeight="1">
      <c r="A158" s="61" t="s">
        <v>1030</v>
      </c>
      <c r="B158" s="61" t="s">
        <v>26</v>
      </c>
      <c r="C158" s="61" t="s">
        <v>27</v>
      </c>
      <c r="D158" s="61" t="s">
        <v>28</v>
      </c>
      <c r="E158" s="61" t="s">
        <v>61</v>
      </c>
      <c r="F158" s="63" t="s">
        <v>29</v>
      </c>
      <c r="G158" s="61" t="s">
        <v>31</v>
      </c>
      <c r="H158" s="61" t="s">
        <v>933</v>
      </c>
      <c r="I158" s="63" t="s">
        <v>935</v>
      </c>
      <c r="J158" s="63">
        <v>7</v>
      </c>
      <c r="K158" s="72">
        <v>7</v>
      </c>
      <c r="L158" s="63">
        <v>2018</v>
      </c>
      <c r="M158" s="62">
        <f t="shared" si="11"/>
        <v>43288</v>
      </c>
      <c r="N158" s="63" t="s">
        <v>457</v>
      </c>
      <c r="O158" s="61">
        <f>VLOOKUP(N159,Attendance!P:R,3,FALSE)</f>
        <v>15</v>
      </c>
      <c r="P158" s="61" t="s">
        <v>1158</v>
      </c>
      <c r="Q158" s="63" t="s">
        <v>1159</v>
      </c>
      <c r="R158" s="63" t="s">
        <v>1160</v>
      </c>
      <c r="S158" s="63" t="s">
        <v>1161</v>
      </c>
      <c r="T158" s="63" t="s">
        <v>1162</v>
      </c>
      <c r="U158" s="61" t="s">
        <v>1162</v>
      </c>
      <c r="V158" s="63" t="s">
        <v>1162</v>
      </c>
      <c r="W158" s="63" t="s">
        <v>1163</v>
      </c>
      <c r="X158" s="61" t="s">
        <v>1160</v>
      </c>
      <c r="Y158" s="63" t="s">
        <v>1162</v>
      </c>
      <c r="Z158" s="69" t="str">
        <f t="shared" si="12"/>
        <v>No</v>
      </c>
      <c r="AA158" s="70" t="str">
        <f t="shared" si="13"/>
        <v>No</v>
      </c>
      <c r="AB158" s="69" t="str">
        <f t="shared" si="14"/>
        <v>Non-user</v>
      </c>
      <c r="AC158" s="71">
        <f>VLOOKUP(N158,Attendance!P:R,3,FALSE)</f>
        <v>17</v>
      </c>
    </row>
    <row r="159" spans="1:31" ht="21.6" customHeight="1">
      <c r="A159" s="61" t="s">
        <v>1030</v>
      </c>
      <c r="B159" s="61" t="s">
        <v>26</v>
      </c>
      <c r="C159" s="61" t="s">
        <v>27</v>
      </c>
      <c r="D159" s="61" t="s">
        <v>28</v>
      </c>
      <c r="E159" s="61" t="s">
        <v>61</v>
      </c>
      <c r="F159" s="63" t="s">
        <v>29</v>
      </c>
      <c r="G159" s="61" t="s">
        <v>31</v>
      </c>
      <c r="H159" s="61" t="s">
        <v>933</v>
      </c>
      <c r="I159" s="63" t="s">
        <v>935</v>
      </c>
      <c r="J159" s="63">
        <v>7</v>
      </c>
      <c r="K159" s="72">
        <v>7</v>
      </c>
      <c r="L159" s="63">
        <v>2018</v>
      </c>
      <c r="M159" s="62">
        <f t="shared" si="11"/>
        <v>43288</v>
      </c>
      <c r="N159" s="63" t="s">
        <v>459</v>
      </c>
      <c r="O159" s="61">
        <f>VLOOKUP(N160,Attendance!P:R,3,FALSE)</f>
        <v>16</v>
      </c>
      <c r="P159" s="61" t="s">
        <v>1158</v>
      </c>
      <c r="Q159" s="63" t="s">
        <v>1159</v>
      </c>
      <c r="R159" s="63" t="s">
        <v>1160</v>
      </c>
      <c r="S159" s="63" t="s">
        <v>1161</v>
      </c>
      <c r="T159" s="63" t="s">
        <v>1162</v>
      </c>
      <c r="U159" s="61" t="s">
        <v>1162</v>
      </c>
      <c r="V159" s="63" t="s">
        <v>1162</v>
      </c>
      <c r="W159" s="63" t="s">
        <v>1163</v>
      </c>
      <c r="X159" s="61" t="s">
        <v>1160</v>
      </c>
      <c r="Y159" s="63" t="s">
        <v>1162</v>
      </c>
      <c r="Z159" s="69" t="str">
        <f t="shared" si="12"/>
        <v>No</v>
      </c>
      <c r="AA159" s="70" t="str">
        <f t="shared" si="13"/>
        <v>No</v>
      </c>
      <c r="AB159" s="69" t="str">
        <f t="shared" si="14"/>
        <v>Non-user</v>
      </c>
      <c r="AC159" s="71">
        <f>VLOOKUP(N159,Attendance!P:R,3,FALSE)</f>
        <v>15</v>
      </c>
    </row>
    <row r="160" spans="1:31" ht="21" customHeight="1">
      <c r="A160" s="61" t="s">
        <v>1030</v>
      </c>
      <c r="B160" s="61" t="s">
        <v>26</v>
      </c>
      <c r="C160" s="61" t="s">
        <v>27</v>
      </c>
      <c r="D160" s="61" t="s">
        <v>28</v>
      </c>
      <c r="E160" s="61" t="s">
        <v>61</v>
      </c>
      <c r="F160" s="63" t="s">
        <v>29</v>
      </c>
      <c r="G160" s="61" t="s">
        <v>31</v>
      </c>
      <c r="H160" s="61" t="s">
        <v>933</v>
      </c>
      <c r="I160" s="63" t="s">
        <v>935</v>
      </c>
      <c r="J160" s="63">
        <v>7</v>
      </c>
      <c r="K160" s="72">
        <v>7</v>
      </c>
      <c r="L160" s="63">
        <v>2018</v>
      </c>
      <c r="M160" s="62">
        <f t="shared" si="11"/>
        <v>43288</v>
      </c>
      <c r="N160" s="63" t="s">
        <v>440</v>
      </c>
      <c r="O160" s="61">
        <f>VLOOKUP(N161,Attendance!P:R,3,FALSE)</f>
        <v>16</v>
      </c>
      <c r="P160" s="61" t="s">
        <v>1158</v>
      </c>
      <c r="Q160" s="63" t="s">
        <v>1159</v>
      </c>
      <c r="R160" s="63" t="s">
        <v>1160</v>
      </c>
      <c r="S160" s="63" t="s">
        <v>1161</v>
      </c>
      <c r="T160" s="63" t="s">
        <v>1162</v>
      </c>
      <c r="U160" s="61" t="s">
        <v>1162</v>
      </c>
      <c r="V160" s="63" t="s">
        <v>1162</v>
      </c>
      <c r="W160" s="63" t="s">
        <v>1163</v>
      </c>
      <c r="X160" s="61" t="s">
        <v>1160</v>
      </c>
      <c r="Y160" s="63" t="s">
        <v>1162</v>
      </c>
      <c r="Z160" s="69" t="str">
        <f t="shared" si="12"/>
        <v>No</v>
      </c>
      <c r="AA160" s="70" t="str">
        <f t="shared" si="13"/>
        <v>No</v>
      </c>
      <c r="AB160" s="69" t="str">
        <f t="shared" si="14"/>
        <v>Non-user</v>
      </c>
      <c r="AC160" s="71">
        <f>VLOOKUP(N160,Attendance!P:R,3,FALSE)</f>
        <v>16</v>
      </c>
    </row>
    <row r="161" spans="1:34" ht="15">
      <c r="A161" s="61" t="s">
        <v>1030</v>
      </c>
      <c r="B161" s="61" t="s">
        <v>26</v>
      </c>
      <c r="C161" s="61" t="s">
        <v>27</v>
      </c>
      <c r="D161" s="61" t="s">
        <v>28</v>
      </c>
      <c r="E161" s="61" t="s">
        <v>61</v>
      </c>
      <c r="F161" s="63" t="s">
        <v>29</v>
      </c>
      <c r="G161" s="61" t="s">
        <v>31</v>
      </c>
      <c r="H161" s="61" t="s">
        <v>933</v>
      </c>
      <c r="I161" s="63" t="s">
        <v>935</v>
      </c>
      <c r="J161" s="63">
        <v>7</v>
      </c>
      <c r="K161" s="72">
        <v>7</v>
      </c>
      <c r="L161" s="63">
        <v>2018</v>
      </c>
      <c r="M161" s="62">
        <f t="shared" si="11"/>
        <v>43288</v>
      </c>
      <c r="N161" s="63" t="s">
        <v>461</v>
      </c>
      <c r="O161" s="61">
        <f>VLOOKUP(N162,Attendance!P:R,3,FALSE)</f>
        <v>15</v>
      </c>
      <c r="P161" s="61" t="s">
        <v>1158</v>
      </c>
      <c r="Q161" s="63" t="s">
        <v>1159</v>
      </c>
      <c r="R161" s="63" t="s">
        <v>1160</v>
      </c>
      <c r="S161" s="63" t="s">
        <v>1161</v>
      </c>
      <c r="T161" s="63" t="s">
        <v>1162</v>
      </c>
      <c r="U161" s="61" t="s">
        <v>1162</v>
      </c>
      <c r="V161" s="63" t="s">
        <v>1162</v>
      </c>
      <c r="W161" s="63" t="s">
        <v>1163</v>
      </c>
      <c r="X161" s="61" t="s">
        <v>1160</v>
      </c>
      <c r="Y161" s="63" t="s">
        <v>1162</v>
      </c>
      <c r="Z161" s="69" t="str">
        <f t="shared" si="12"/>
        <v>No</v>
      </c>
      <c r="AA161" s="70" t="str">
        <f t="shared" si="13"/>
        <v>No</v>
      </c>
      <c r="AB161" s="69" t="str">
        <f t="shared" si="14"/>
        <v>Non-user</v>
      </c>
      <c r="AC161" s="71">
        <f>VLOOKUP(N161,Attendance!P:R,3,FALSE)</f>
        <v>16</v>
      </c>
    </row>
    <row r="162" spans="1:34" ht="20.65" customHeight="1">
      <c r="A162" s="61" t="s">
        <v>1030</v>
      </c>
      <c r="B162" s="61" t="s">
        <v>26</v>
      </c>
      <c r="C162" s="61" t="s">
        <v>27</v>
      </c>
      <c r="D162" s="61" t="s">
        <v>28</v>
      </c>
      <c r="E162" s="61" t="s">
        <v>61</v>
      </c>
      <c r="F162" s="63" t="s">
        <v>29</v>
      </c>
      <c r="G162" s="61" t="s">
        <v>31</v>
      </c>
      <c r="H162" s="61" t="s">
        <v>933</v>
      </c>
      <c r="I162" s="63" t="s">
        <v>935</v>
      </c>
      <c r="J162" s="63">
        <v>7</v>
      </c>
      <c r="K162" s="72">
        <v>7</v>
      </c>
      <c r="L162" s="63">
        <v>2018</v>
      </c>
      <c r="M162" s="62">
        <f t="shared" si="11"/>
        <v>43288</v>
      </c>
      <c r="N162" s="63" t="s">
        <v>463</v>
      </c>
      <c r="O162" s="61">
        <f>VLOOKUP(N163,Attendance!P:R,3,FALSE)</f>
        <v>15</v>
      </c>
      <c r="P162" s="61" t="s">
        <v>1158</v>
      </c>
      <c r="Q162" s="63" t="s">
        <v>1159</v>
      </c>
      <c r="R162" s="63" t="s">
        <v>1160</v>
      </c>
      <c r="S162" s="63" t="s">
        <v>1161</v>
      </c>
      <c r="T162" s="63" t="s">
        <v>1162</v>
      </c>
      <c r="U162" s="61" t="s">
        <v>1162</v>
      </c>
      <c r="V162" s="63" t="s">
        <v>1162</v>
      </c>
      <c r="W162" s="63" t="s">
        <v>1163</v>
      </c>
      <c r="X162" s="61" t="s">
        <v>1160</v>
      </c>
      <c r="Y162" s="63" t="s">
        <v>1162</v>
      </c>
      <c r="Z162" s="69" t="str">
        <f t="shared" si="12"/>
        <v>No</v>
      </c>
      <c r="AA162" s="70" t="str">
        <f t="shared" si="13"/>
        <v>No</v>
      </c>
      <c r="AB162" s="69" t="str">
        <f t="shared" si="14"/>
        <v>Non-user</v>
      </c>
      <c r="AC162" s="71">
        <f>VLOOKUP(N162,Attendance!P:R,3,FALSE)</f>
        <v>15</v>
      </c>
      <c r="AE162" s="75"/>
    </row>
    <row r="163" spans="1:34" ht="23.65" customHeight="1">
      <c r="A163" s="61" t="s">
        <v>1030</v>
      </c>
      <c r="B163" s="61" t="s">
        <v>26</v>
      </c>
      <c r="C163" s="61" t="s">
        <v>27</v>
      </c>
      <c r="D163" s="61" t="s">
        <v>28</v>
      </c>
      <c r="E163" s="61" t="s">
        <v>61</v>
      </c>
      <c r="F163" s="63" t="s">
        <v>29</v>
      </c>
      <c r="G163" s="61" t="s">
        <v>31</v>
      </c>
      <c r="H163" s="61" t="s">
        <v>933</v>
      </c>
      <c r="I163" s="63" t="s">
        <v>935</v>
      </c>
      <c r="J163" s="63">
        <v>7</v>
      </c>
      <c r="K163" s="72">
        <v>7</v>
      </c>
      <c r="L163" s="63">
        <v>2018</v>
      </c>
      <c r="M163" s="62">
        <f t="shared" si="11"/>
        <v>43288</v>
      </c>
      <c r="N163" s="63" t="s">
        <v>465</v>
      </c>
      <c r="O163" s="61">
        <f>VLOOKUP(N164,Attendance!P:R,3,FALSE)</f>
        <v>15</v>
      </c>
      <c r="P163" s="61" t="s">
        <v>1158</v>
      </c>
      <c r="Q163" s="63" t="s">
        <v>1159</v>
      </c>
      <c r="R163" s="63" t="s">
        <v>1160</v>
      </c>
      <c r="S163" s="63" t="s">
        <v>1161</v>
      </c>
      <c r="T163" s="63" t="s">
        <v>1162</v>
      </c>
      <c r="U163" s="61" t="s">
        <v>1162</v>
      </c>
      <c r="V163" s="63" t="s">
        <v>1162</v>
      </c>
      <c r="W163" s="63" t="s">
        <v>1163</v>
      </c>
      <c r="X163" s="61" t="s">
        <v>1160</v>
      </c>
      <c r="Y163" s="63" t="s">
        <v>1162</v>
      </c>
      <c r="Z163" s="69" t="str">
        <f t="shared" si="12"/>
        <v>No</v>
      </c>
      <c r="AA163" s="70" t="str">
        <f t="shared" si="13"/>
        <v>No</v>
      </c>
      <c r="AB163" s="69" t="str">
        <f t="shared" si="14"/>
        <v>Non-user</v>
      </c>
      <c r="AC163" s="71">
        <f>VLOOKUP(N163,Attendance!P:R,3,FALSE)</f>
        <v>15</v>
      </c>
      <c r="AE163" s="75"/>
    </row>
    <row r="164" spans="1:34" ht="20.100000000000001" customHeight="1">
      <c r="A164" s="61" t="s">
        <v>1030</v>
      </c>
      <c r="B164" s="61" t="s">
        <v>26</v>
      </c>
      <c r="C164" s="61" t="s">
        <v>27</v>
      </c>
      <c r="D164" s="61" t="s">
        <v>28</v>
      </c>
      <c r="E164" s="61" t="s">
        <v>61</v>
      </c>
      <c r="F164" s="63" t="s">
        <v>29</v>
      </c>
      <c r="G164" s="61" t="s">
        <v>31</v>
      </c>
      <c r="H164" s="61" t="s">
        <v>933</v>
      </c>
      <c r="I164" s="63" t="s">
        <v>935</v>
      </c>
      <c r="J164" s="63">
        <v>7</v>
      </c>
      <c r="K164" s="72">
        <v>7</v>
      </c>
      <c r="L164" s="63">
        <v>2018</v>
      </c>
      <c r="M164" s="62">
        <f t="shared" si="11"/>
        <v>43288</v>
      </c>
      <c r="N164" s="63" t="s">
        <v>409</v>
      </c>
      <c r="O164" s="61">
        <f>VLOOKUP(N165,Attendance!P:R,3,FALSE)</f>
        <v>18</v>
      </c>
      <c r="P164" s="68" t="s">
        <v>1167</v>
      </c>
      <c r="Q164" s="63" t="s">
        <v>1159</v>
      </c>
      <c r="R164" s="63" t="s">
        <v>1160</v>
      </c>
      <c r="S164" s="63" t="s">
        <v>1161</v>
      </c>
      <c r="T164" s="63" t="s">
        <v>1159</v>
      </c>
      <c r="U164" s="61" t="s">
        <v>1162</v>
      </c>
      <c r="V164" s="63" t="s">
        <v>1162</v>
      </c>
      <c r="W164" s="63" t="s">
        <v>1163</v>
      </c>
      <c r="X164" s="63" t="s">
        <v>1184</v>
      </c>
      <c r="Y164" s="63" t="s">
        <v>1159</v>
      </c>
      <c r="Z164" s="69" t="str">
        <f t="shared" si="12"/>
        <v>No</v>
      </c>
      <c r="AA164" s="70" t="str">
        <f t="shared" si="13"/>
        <v>Yes</v>
      </c>
      <c r="AB164" s="69" t="str">
        <f t="shared" si="14"/>
        <v>Adopter</v>
      </c>
      <c r="AC164" s="71">
        <f>VLOOKUP(N164,Attendance!P:R,3,FALSE)</f>
        <v>15</v>
      </c>
      <c r="AD164" s="61" t="s">
        <v>1173</v>
      </c>
      <c r="AE164" s="75">
        <v>43288</v>
      </c>
      <c r="AF164" s="61" t="s">
        <v>1174</v>
      </c>
      <c r="AG164" s="63" t="s">
        <v>1182</v>
      </c>
      <c r="AH164" s="63" t="s">
        <v>1183</v>
      </c>
    </row>
    <row r="165" spans="1:34" ht="15">
      <c r="A165" s="61" t="s">
        <v>1030</v>
      </c>
      <c r="B165" s="61" t="s">
        <v>26</v>
      </c>
      <c r="C165" s="61" t="s">
        <v>27</v>
      </c>
      <c r="D165" s="61" t="s">
        <v>28</v>
      </c>
      <c r="E165" s="61" t="s">
        <v>61</v>
      </c>
      <c r="F165" s="63" t="s">
        <v>29</v>
      </c>
      <c r="G165" s="61" t="s">
        <v>31</v>
      </c>
      <c r="H165" s="61" t="s">
        <v>933</v>
      </c>
      <c r="I165" s="63" t="s">
        <v>935</v>
      </c>
      <c r="J165" s="63">
        <v>7</v>
      </c>
      <c r="K165" s="72">
        <v>7</v>
      </c>
      <c r="L165" s="63">
        <v>2018</v>
      </c>
      <c r="M165" s="62">
        <f t="shared" si="11"/>
        <v>43288</v>
      </c>
      <c r="N165" s="63" t="s">
        <v>397</v>
      </c>
      <c r="O165" s="61">
        <f>VLOOKUP(N166,Attendance!P:R,3,FALSE)</f>
        <v>19</v>
      </c>
      <c r="P165" s="68" t="s">
        <v>1167</v>
      </c>
      <c r="Q165" s="63" t="s">
        <v>1159</v>
      </c>
      <c r="R165" s="63" t="s">
        <v>1160</v>
      </c>
      <c r="S165" s="63" t="s">
        <v>1161</v>
      </c>
      <c r="T165" s="63" t="s">
        <v>1162</v>
      </c>
      <c r="U165" s="61" t="s">
        <v>1162</v>
      </c>
      <c r="V165" s="63" t="s">
        <v>1162</v>
      </c>
      <c r="W165" s="63" t="s">
        <v>1163</v>
      </c>
      <c r="X165" s="61" t="s">
        <v>1160</v>
      </c>
      <c r="Y165" s="63" t="s">
        <v>1162</v>
      </c>
      <c r="Z165" s="69" t="str">
        <f t="shared" si="12"/>
        <v>No</v>
      </c>
      <c r="AA165" s="70" t="str">
        <f t="shared" si="13"/>
        <v>No</v>
      </c>
      <c r="AB165" s="69" t="str">
        <f t="shared" si="14"/>
        <v>Non-user</v>
      </c>
      <c r="AC165" s="71">
        <f>VLOOKUP(N165,Attendance!P:R,3,FALSE)</f>
        <v>18</v>
      </c>
      <c r="AD165" s="61" t="s">
        <v>1173</v>
      </c>
      <c r="AE165" s="75">
        <v>43288</v>
      </c>
      <c r="AF165" s="61" t="s">
        <v>1174</v>
      </c>
      <c r="AG165" s="63" t="s">
        <v>1182</v>
      </c>
      <c r="AH165" s="63" t="s">
        <v>1183</v>
      </c>
    </row>
    <row r="166" spans="1:34" ht="15">
      <c r="A166" s="61" t="s">
        <v>1030</v>
      </c>
      <c r="B166" s="61" t="s">
        <v>26</v>
      </c>
      <c r="C166" s="61" t="s">
        <v>27</v>
      </c>
      <c r="D166" s="61" t="s">
        <v>28</v>
      </c>
      <c r="E166" s="61" t="s">
        <v>61</v>
      </c>
      <c r="F166" s="63" t="s">
        <v>29</v>
      </c>
      <c r="G166" s="61" t="s">
        <v>31</v>
      </c>
      <c r="H166" s="61" t="s">
        <v>933</v>
      </c>
      <c r="I166" s="63" t="s">
        <v>935</v>
      </c>
      <c r="J166" s="63">
        <v>7</v>
      </c>
      <c r="K166" s="72">
        <v>7</v>
      </c>
      <c r="L166" s="63">
        <v>2018</v>
      </c>
      <c r="M166" s="62">
        <f t="shared" si="11"/>
        <v>43288</v>
      </c>
      <c r="N166" s="63" t="s">
        <v>401</v>
      </c>
      <c r="O166" s="61">
        <f>VLOOKUP(N167,Attendance!P:R,3,FALSE)</f>
        <v>18</v>
      </c>
      <c r="P166" s="68" t="s">
        <v>1167</v>
      </c>
      <c r="Q166" s="63" t="s">
        <v>1159</v>
      </c>
      <c r="R166" s="63" t="s">
        <v>1160</v>
      </c>
      <c r="S166" s="63" t="s">
        <v>1169</v>
      </c>
      <c r="T166" s="63" t="s">
        <v>1162</v>
      </c>
      <c r="U166" s="61" t="s">
        <v>1162</v>
      </c>
      <c r="V166" s="63" t="s">
        <v>1162</v>
      </c>
      <c r="W166" s="63" t="s">
        <v>1163</v>
      </c>
      <c r="X166" s="61" t="s">
        <v>1160</v>
      </c>
      <c r="Y166" s="63" t="s">
        <v>1162</v>
      </c>
      <c r="Z166" s="69" t="str">
        <f t="shared" si="12"/>
        <v>Yes</v>
      </c>
      <c r="AA166" s="70" t="str">
        <f t="shared" si="13"/>
        <v>No</v>
      </c>
      <c r="AB166" s="69" t="str">
        <f t="shared" si="14"/>
        <v>Continuing User</v>
      </c>
      <c r="AC166" s="71">
        <f>VLOOKUP(N166,Attendance!P:R,3,FALSE)</f>
        <v>19</v>
      </c>
      <c r="AD166" s="61" t="s">
        <v>1173</v>
      </c>
      <c r="AE166" s="75">
        <v>43288</v>
      </c>
      <c r="AF166" s="61" t="s">
        <v>1174</v>
      </c>
      <c r="AG166" s="63" t="s">
        <v>1185</v>
      </c>
      <c r="AH166" s="63" t="s">
        <v>1186</v>
      </c>
    </row>
    <row r="167" spans="1:34" ht="19.149999999999999" customHeight="1">
      <c r="A167" s="61" t="s">
        <v>1030</v>
      </c>
      <c r="B167" s="61" t="s">
        <v>26</v>
      </c>
      <c r="C167" s="61" t="s">
        <v>27</v>
      </c>
      <c r="D167" s="61" t="s">
        <v>28</v>
      </c>
      <c r="E167" s="61" t="s">
        <v>61</v>
      </c>
      <c r="F167" s="63" t="s">
        <v>29</v>
      </c>
      <c r="G167" s="61" t="s">
        <v>31</v>
      </c>
      <c r="H167" s="61" t="s">
        <v>933</v>
      </c>
      <c r="I167" s="63" t="s">
        <v>935</v>
      </c>
      <c r="J167" s="63">
        <v>7</v>
      </c>
      <c r="K167" s="72">
        <v>7</v>
      </c>
      <c r="L167" s="63">
        <v>2018</v>
      </c>
      <c r="M167" s="62">
        <f t="shared" si="11"/>
        <v>43288</v>
      </c>
      <c r="N167" s="63" t="s">
        <v>304</v>
      </c>
      <c r="O167" s="61">
        <f>VLOOKUP(N168,Attendance!P:R,3,FALSE)</f>
        <v>16</v>
      </c>
      <c r="P167" s="68" t="s">
        <v>1167</v>
      </c>
      <c r="Q167" s="63" t="s">
        <v>1159</v>
      </c>
      <c r="R167" s="63" t="s">
        <v>1160</v>
      </c>
      <c r="S167" s="63" t="s">
        <v>1161</v>
      </c>
      <c r="T167" s="63" t="s">
        <v>1162</v>
      </c>
      <c r="U167" s="61" t="s">
        <v>1162</v>
      </c>
      <c r="V167" s="63" t="s">
        <v>1162</v>
      </c>
      <c r="W167" s="63" t="s">
        <v>1163</v>
      </c>
      <c r="X167" s="61" t="s">
        <v>1160</v>
      </c>
      <c r="Y167" s="63" t="s">
        <v>1162</v>
      </c>
      <c r="Z167" s="69" t="str">
        <f t="shared" si="12"/>
        <v>No</v>
      </c>
      <c r="AA167" s="70" t="str">
        <f t="shared" si="13"/>
        <v>No</v>
      </c>
      <c r="AB167" s="69" t="str">
        <f t="shared" si="14"/>
        <v>Non-user</v>
      </c>
      <c r="AC167" s="71">
        <f>VLOOKUP(N167,Attendance!P:R,3,FALSE)</f>
        <v>18</v>
      </c>
      <c r="AD167" s="61" t="s">
        <v>1173</v>
      </c>
      <c r="AE167" s="73">
        <v>43288</v>
      </c>
      <c r="AF167" s="61" t="s">
        <v>1174</v>
      </c>
      <c r="AG167" s="63" t="s">
        <v>1182</v>
      </c>
      <c r="AH167" s="63"/>
    </row>
    <row r="168" spans="1:34" ht="15">
      <c r="A168" s="61" t="s">
        <v>1187</v>
      </c>
      <c r="B168" s="61" t="s">
        <v>26</v>
      </c>
      <c r="C168" s="61" t="s">
        <v>27</v>
      </c>
      <c r="D168" s="61" t="s">
        <v>28</v>
      </c>
      <c r="E168" s="61" t="s">
        <v>61</v>
      </c>
      <c r="F168" s="63" t="s">
        <v>29</v>
      </c>
      <c r="G168" s="61" t="s">
        <v>31</v>
      </c>
      <c r="H168" s="61" t="s">
        <v>933</v>
      </c>
      <c r="I168" s="63" t="s">
        <v>935</v>
      </c>
      <c r="J168" s="76">
        <v>14</v>
      </c>
      <c r="K168" s="76">
        <v>7</v>
      </c>
      <c r="L168" s="63">
        <v>2018</v>
      </c>
      <c r="M168" s="62">
        <f t="shared" si="11"/>
        <v>43295</v>
      </c>
      <c r="N168" s="77" t="s">
        <v>311</v>
      </c>
      <c r="O168" s="61">
        <f>VLOOKUP(N169,Attendance!P:R,3,FALSE)</f>
        <v>16</v>
      </c>
      <c r="P168" s="68" t="s">
        <v>1167</v>
      </c>
      <c r="Q168" s="63" t="s">
        <v>1159</v>
      </c>
      <c r="R168" s="63" t="s">
        <v>1160</v>
      </c>
      <c r="S168" s="63" t="s">
        <v>1161</v>
      </c>
      <c r="T168" s="63" t="s">
        <v>1162</v>
      </c>
      <c r="U168" s="61" t="s">
        <v>1162</v>
      </c>
      <c r="V168" s="63" t="s">
        <v>1162</v>
      </c>
      <c r="W168" s="63" t="s">
        <v>1163</v>
      </c>
      <c r="X168" s="61" t="s">
        <v>1160</v>
      </c>
      <c r="Y168" s="63" t="s">
        <v>1162</v>
      </c>
      <c r="Z168" s="69" t="str">
        <f t="shared" si="12"/>
        <v>No</v>
      </c>
      <c r="AA168" s="70" t="str">
        <f t="shared" si="13"/>
        <v>No</v>
      </c>
      <c r="AB168" s="69" t="str">
        <f t="shared" si="14"/>
        <v>Non-user</v>
      </c>
      <c r="AC168" s="71">
        <f>VLOOKUP(N168,Attendance!P:R,3,FALSE)</f>
        <v>16</v>
      </c>
    </row>
    <row r="169" spans="1:34" ht="19.149999999999999" customHeight="1">
      <c r="A169" s="61" t="s">
        <v>1187</v>
      </c>
      <c r="B169" s="61" t="s">
        <v>26</v>
      </c>
      <c r="C169" s="61" t="s">
        <v>27</v>
      </c>
      <c r="D169" s="61" t="s">
        <v>28</v>
      </c>
      <c r="E169" s="61" t="s">
        <v>61</v>
      </c>
      <c r="F169" s="63" t="s">
        <v>29</v>
      </c>
      <c r="G169" s="61" t="s">
        <v>31</v>
      </c>
      <c r="H169" s="61" t="s">
        <v>933</v>
      </c>
      <c r="I169" s="63" t="s">
        <v>935</v>
      </c>
      <c r="J169" s="76">
        <v>14</v>
      </c>
      <c r="K169" s="76">
        <v>7</v>
      </c>
      <c r="L169" s="63">
        <v>2018</v>
      </c>
      <c r="M169" s="62">
        <f t="shared" si="11"/>
        <v>43295</v>
      </c>
      <c r="N169" s="77" t="s">
        <v>185</v>
      </c>
      <c r="O169" s="61">
        <f>VLOOKUP(N170,Attendance!P:R,3,FALSE)</f>
        <v>18</v>
      </c>
      <c r="P169" s="68" t="s">
        <v>1167</v>
      </c>
      <c r="Q169" s="63" t="s">
        <v>1159</v>
      </c>
      <c r="R169" s="63" t="s">
        <v>1160</v>
      </c>
      <c r="S169" s="63" t="s">
        <v>1161</v>
      </c>
      <c r="T169" s="63" t="s">
        <v>1162</v>
      </c>
      <c r="U169" s="61" t="s">
        <v>1162</v>
      </c>
      <c r="V169" s="63" t="s">
        <v>1162</v>
      </c>
      <c r="W169" s="63" t="s">
        <v>1163</v>
      </c>
      <c r="X169" s="61" t="s">
        <v>1160</v>
      </c>
      <c r="Y169" s="63" t="s">
        <v>1162</v>
      </c>
      <c r="Z169" s="69" t="str">
        <f t="shared" si="12"/>
        <v>No</v>
      </c>
      <c r="AA169" s="70" t="str">
        <f t="shared" si="13"/>
        <v>No</v>
      </c>
      <c r="AB169" s="69" t="str">
        <f t="shared" si="14"/>
        <v>Non-user</v>
      </c>
      <c r="AC169" s="71">
        <f>VLOOKUP(N169,Attendance!P:R,3,FALSE)</f>
        <v>16</v>
      </c>
    </row>
    <row r="170" spans="1:34" ht="19.5" customHeight="1">
      <c r="A170" s="61" t="s">
        <v>1187</v>
      </c>
      <c r="B170" s="61" t="s">
        <v>26</v>
      </c>
      <c r="C170" s="61" t="s">
        <v>27</v>
      </c>
      <c r="D170" s="61" t="s">
        <v>28</v>
      </c>
      <c r="E170" s="61" t="s">
        <v>61</v>
      </c>
      <c r="F170" s="63" t="s">
        <v>29</v>
      </c>
      <c r="G170" s="61" t="s">
        <v>31</v>
      </c>
      <c r="H170" s="61" t="s">
        <v>933</v>
      </c>
      <c r="I170" s="63" t="s">
        <v>935</v>
      </c>
      <c r="J170" s="76">
        <v>14</v>
      </c>
      <c r="K170" s="76">
        <v>7</v>
      </c>
      <c r="L170" s="63">
        <v>2018</v>
      </c>
      <c r="M170" s="62">
        <f t="shared" si="11"/>
        <v>43295</v>
      </c>
      <c r="N170" s="77" t="s">
        <v>469</v>
      </c>
      <c r="O170" s="61">
        <f>VLOOKUP(N171,Attendance!P:R,3,FALSE)</f>
        <v>16</v>
      </c>
      <c r="P170" s="61" t="s">
        <v>1158</v>
      </c>
      <c r="Q170" s="63" t="s">
        <v>1159</v>
      </c>
      <c r="R170" s="63" t="s">
        <v>1160</v>
      </c>
      <c r="S170" s="63" t="s">
        <v>1161</v>
      </c>
      <c r="T170" s="63" t="s">
        <v>1162</v>
      </c>
      <c r="U170" s="61" t="s">
        <v>1162</v>
      </c>
      <c r="V170" s="63" t="s">
        <v>1162</v>
      </c>
      <c r="W170" s="63" t="s">
        <v>1163</v>
      </c>
      <c r="X170" s="61" t="s">
        <v>1160</v>
      </c>
      <c r="Y170" s="63" t="s">
        <v>1162</v>
      </c>
      <c r="Z170" s="69" t="str">
        <f t="shared" si="12"/>
        <v>No</v>
      </c>
      <c r="AA170" s="70" t="str">
        <f t="shared" si="13"/>
        <v>No</v>
      </c>
      <c r="AB170" s="69" t="str">
        <f t="shared" si="14"/>
        <v>Non-user</v>
      </c>
      <c r="AC170" s="71">
        <f>VLOOKUP(N170,Attendance!P:R,3,FALSE)</f>
        <v>18</v>
      </c>
    </row>
    <row r="171" spans="1:34" ht="18" customHeight="1">
      <c r="A171" s="61" t="s">
        <v>1187</v>
      </c>
      <c r="B171" s="61" t="s">
        <v>26</v>
      </c>
      <c r="C171" s="61" t="s">
        <v>27</v>
      </c>
      <c r="D171" s="61" t="s">
        <v>28</v>
      </c>
      <c r="E171" s="61" t="s">
        <v>61</v>
      </c>
      <c r="F171" s="63" t="s">
        <v>29</v>
      </c>
      <c r="G171" s="61" t="s">
        <v>31</v>
      </c>
      <c r="H171" s="61" t="s">
        <v>933</v>
      </c>
      <c r="I171" s="63" t="s">
        <v>935</v>
      </c>
      <c r="J171" s="76">
        <v>14</v>
      </c>
      <c r="K171" s="76">
        <v>7</v>
      </c>
      <c r="L171" s="63">
        <v>2018</v>
      </c>
      <c r="M171" s="62">
        <f t="shared" si="11"/>
        <v>43295</v>
      </c>
      <c r="N171" s="77" t="s">
        <v>471</v>
      </c>
      <c r="O171" s="61">
        <f>VLOOKUP(N172,Attendance!P:R,3,FALSE)</f>
        <v>15</v>
      </c>
      <c r="P171" s="61" t="s">
        <v>1158</v>
      </c>
      <c r="Q171" s="63" t="s">
        <v>1159</v>
      </c>
      <c r="R171" s="63" t="s">
        <v>1160</v>
      </c>
      <c r="S171" s="63" t="s">
        <v>1161</v>
      </c>
      <c r="T171" s="63" t="s">
        <v>1162</v>
      </c>
      <c r="U171" s="61" t="s">
        <v>1162</v>
      </c>
      <c r="V171" s="63" t="s">
        <v>1162</v>
      </c>
      <c r="W171" s="63" t="s">
        <v>1163</v>
      </c>
      <c r="X171" s="61" t="s">
        <v>1160</v>
      </c>
      <c r="Y171" s="63" t="s">
        <v>1162</v>
      </c>
      <c r="Z171" s="69" t="str">
        <f t="shared" si="12"/>
        <v>No</v>
      </c>
      <c r="AA171" s="70" t="str">
        <f t="shared" si="13"/>
        <v>No</v>
      </c>
      <c r="AB171" s="69" t="str">
        <f t="shared" si="14"/>
        <v>Non-user</v>
      </c>
      <c r="AC171" s="71">
        <f>VLOOKUP(N171,Attendance!P:R,3,FALSE)</f>
        <v>16</v>
      </c>
    </row>
    <row r="172" spans="1:34" ht="20.65" customHeight="1">
      <c r="A172" s="61" t="s">
        <v>1187</v>
      </c>
      <c r="B172" s="61" t="s">
        <v>26</v>
      </c>
      <c r="C172" s="61" t="s">
        <v>27</v>
      </c>
      <c r="D172" s="61" t="s">
        <v>28</v>
      </c>
      <c r="E172" s="61" t="s">
        <v>61</v>
      </c>
      <c r="F172" s="63" t="s">
        <v>29</v>
      </c>
      <c r="G172" s="61" t="s">
        <v>31</v>
      </c>
      <c r="H172" s="61" t="s">
        <v>933</v>
      </c>
      <c r="I172" s="63" t="s">
        <v>935</v>
      </c>
      <c r="J172" s="76">
        <v>14</v>
      </c>
      <c r="K172" s="76">
        <v>7</v>
      </c>
      <c r="L172" s="63">
        <v>2018</v>
      </c>
      <c r="M172" s="62">
        <f t="shared" si="11"/>
        <v>43295</v>
      </c>
      <c r="N172" s="77" t="s">
        <v>474</v>
      </c>
      <c r="O172" s="61">
        <f>VLOOKUP(N173,Attendance!P:R,3,FALSE)</f>
        <v>16</v>
      </c>
      <c r="P172" s="61" t="s">
        <v>1158</v>
      </c>
      <c r="Q172" s="63" t="s">
        <v>1159</v>
      </c>
      <c r="R172" s="63" t="s">
        <v>1160</v>
      </c>
      <c r="S172" s="63" t="s">
        <v>1161</v>
      </c>
      <c r="T172" s="63" t="s">
        <v>1162</v>
      </c>
      <c r="U172" s="61" t="s">
        <v>1162</v>
      </c>
      <c r="V172" s="63" t="s">
        <v>1162</v>
      </c>
      <c r="W172" s="63" t="s">
        <v>1163</v>
      </c>
      <c r="X172" s="61" t="s">
        <v>1160</v>
      </c>
      <c r="Y172" s="63" t="s">
        <v>1162</v>
      </c>
      <c r="Z172" s="69" t="str">
        <f t="shared" si="12"/>
        <v>No</v>
      </c>
      <c r="AA172" s="70" t="str">
        <f t="shared" si="13"/>
        <v>No</v>
      </c>
      <c r="AB172" s="69" t="str">
        <f t="shared" si="14"/>
        <v>Non-user</v>
      </c>
      <c r="AC172" s="71">
        <f>VLOOKUP(N172,Attendance!P:R,3,FALSE)</f>
        <v>15</v>
      </c>
    </row>
    <row r="173" spans="1:34" ht="20.100000000000001" customHeight="1">
      <c r="A173" s="61" t="s">
        <v>1187</v>
      </c>
      <c r="B173" s="61" t="s">
        <v>26</v>
      </c>
      <c r="C173" s="61" t="s">
        <v>27</v>
      </c>
      <c r="D173" s="61" t="s">
        <v>28</v>
      </c>
      <c r="E173" s="61" t="s">
        <v>61</v>
      </c>
      <c r="F173" s="63" t="s">
        <v>29</v>
      </c>
      <c r="G173" s="61" t="s">
        <v>31</v>
      </c>
      <c r="H173" s="61" t="s">
        <v>933</v>
      </c>
      <c r="I173" s="63" t="s">
        <v>935</v>
      </c>
      <c r="J173" s="76">
        <v>14</v>
      </c>
      <c r="K173" s="76">
        <v>7</v>
      </c>
      <c r="L173" s="63">
        <v>2018</v>
      </c>
      <c r="M173" s="62">
        <f t="shared" si="11"/>
        <v>43295</v>
      </c>
      <c r="N173" s="77" t="s">
        <v>476</v>
      </c>
      <c r="O173" s="61">
        <f>VLOOKUP(N174,Attendance!P:R,3,FALSE)</f>
        <v>19</v>
      </c>
      <c r="P173" s="61" t="s">
        <v>1158</v>
      </c>
      <c r="Q173" s="63" t="s">
        <v>1159</v>
      </c>
      <c r="R173" s="63" t="s">
        <v>1160</v>
      </c>
      <c r="S173" s="63" t="s">
        <v>1161</v>
      </c>
      <c r="T173" s="63" t="s">
        <v>1162</v>
      </c>
      <c r="U173" s="61" t="s">
        <v>1162</v>
      </c>
      <c r="V173" s="63" t="s">
        <v>1162</v>
      </c>
      <c r="W173" s="63" t="s">
        <v>1163</v>
      </c>
      <c r="X173" s="61" t="s">
        <v>1160</v>
      </c>
      <c r="Y173" s="63" t="s">
        <v>1162</v>
      </c>
      <c r="Z173" s="69" t="str">
        <f t="shared" si="12"/>
        <v>No</v>
      </c>
      <c r="AA173" s="70" t="str">
        <f t="shared" si="13"/>
        <v>No</v>
      </c>
      <c r="AB173" s="69" t="str">
        <f t="shared" si="14"/>
        <v>Non-user</v>
      </c>
      <c r="AC173" s="71">
        <f>VLOOKUP(N173,Attendance!P:R,3,FALSE)</f>
        <v>16</v>
      </c>
    </row>
    <row r="174" spans="1:34" ht="23.1" customHeight="1">
      <c r="A174" s="61" t="s">
        <v>1187</v>
      </c>
      <c r="B174" s="61" t="s">
        <v>26</v>
      </c>
      <c r="C174" s="61" t="s">
        <v>27</v>
      </c>
      <c r="D174" s="61" t="s">
        <v>28</v>
      </c>
      <c r="E174" s="61" t="s">
        <v>61</v>
      </c>
      <c r="F174" s="63" t="s">
        <v>29</v>
      </c>
      <c r="G174" s="61" t="s">
        <v>31</v>
      </c>
      <c r="H174" s="61" t="s">
        <v>933</v>
      </c>
      <c r="I174" s="63" t="s">
        <v>935</v>
      </c>
      <c r="J174" s="76">
        <v>14</v>
      </c>
      <c r="K174" s="76">
        <v>7</v>
      </c>
      <c r="L174" s="63">
        <v>2018</v>
      </c>
      <c r="M174" s="62">
        <f t="shared" si="11"/>
        <v>43295</v>
      </c>
      <c r="N174" s="77" t="s">
        <v>478</v>
      </c>
      <c r="O174" s="61">
        <f>VLOOKUP(N175,Attendance!P:R,3,FALSE)</f>
        <v>15</v>
      </c>
      <c r="P174" s="61" t="s">
        <v>1158</v>
      </c>
      <c r="Q174" s="63" t="s">
        <v>1159</v>
      </c>
      <c r="R174" s="63" t="s">
        <v>1160</v>
      </c>
      <c r="S174" s="63" t="s">
        <v>1161</v>
      </c>
      <c r="T174" s="63" t="s">
        <v>1159</v>
      </c>
      <c r="U174" s="61" t="s">
        <v>1162</v>
      </c>
      <c r="V174" s="63" t="s">
        <v>1162</v>
      </c>
      <c r="W174" s="63" t="s">
        <v>1163</v>
      </c>
      <c r="X174" s="63" t="s">
        <v>1179</v>
      </c>
      <c r="Y174" s="63" t="s">
        <v>1159</v>
      </c>
      <c r="Z174" s="69" t="str">
        <f t="shared" si="12"/>
        <v>No</v>
      </c>
      <c r="AA174" s="70" t="str">
        <f t="shared" si="13"/>
        <v>Yes</v>
      </c>
      <c r="AB174" s="69" t="str">
        <f t="shared" si="14"/>
        <v>Adopter</v>
      </c>
      <c r="AC174" s="71">
        <f>VLOOKUP(N174,Attendance!P:R,3,FALSE)</f>
        <v>19</v>
      </c>
    </row>
    <row r="175" spans="1:34" ht="19.149999999999999" customHeight="1">
      <c r="A175" s="61" t="s">
        <v>1187</v>
      </c>
      <c r="B175" s="61" t="s">
        <v>26</v>
      </c>
      <c r="C175" s="61" t="s">
        <v>27</v>
      </c>
      <c r="D175" s="61" t="s">
        <v>28</v>
      </c>
      <c r="E175" s="61" t="s">
        <v>61</v>
      </c>
      <c r="F175" s="63" t="s">
        <v>29</v>
      </c>
      <c r="G175" s="61" t="s">
        <v>31</v>
      </c>
      <c r="H175" s="61" t="s">
        <v>933</v>
      </c>
      <c r="I175" s="63" t="s">
        <v>935</v>
      </c>
      <c r="J175" s="76">
        <v>14</v>
      </c>
      <c r="K175" s="76">
        <v>7</v>
      </c>
      <c r="L175" s="63">
        <v>2018</v>
      </c>
      <c r="M175" s="62">
        <f t="shared" si="11"/>
        <v>43295</v>
      </c>
      <c r="N175" s="77" t="s">
        <v>391</v>
      </c>
      <c r="O175" s="61">
        <f>VLOOKUP(N176,Attendance!P:R,3,FALSE)</f>
        <v>18</v>
      </c>
      <c r="P175" s="68" t="s">
        <v>1167</v>
      </c>
      <c r="Q175" s="63" t="s">
        <v>1159</v>
      </c>
      <c r="R175" s="63" t="s">
        <v>1160</v>
      </c>
      <c r="S175" s="63" t="s">
        <v>1161</v>
      </c>
      <c r="T175" s="63" t="s">
        <v>1162</v>
      </c>
      <c r="U175" s="61" t="s">
        <v>1162</v>
      </c>
      <c r="V175" s="63" t="s">
        <v>1162</v>
      </c>
      <c r="W175" s="63" t="s">
        <v>1163</v>
      </c>
      <c r="X175" s="61" t="s">
        <v>1160</v>
      </c>
      <c r="Y175" s="63" t="s">
        <v>1162</v>
      </c>
      <c r="Z175" s="69" t="str">
        <f t="shared" si="12"/>
        <v>No</v>
      </c>
      <c r="AA175" s="70" t="str">
        <f t="shared" si="13"/>
        <v>No</v>
      </c>
      <c r="AB175" s="69" t="str">
        <f t="shared" si="14"/>
        <v>Non-user</v>
      </c>
      <c r="AC175" s="71">
        <f>VLOOKUP(N175,Attendance!P:R,3,FALSE)</f>
        <v>15</v>
      </c>
    </row>
    <row r="176" spans="1:34" ht="23.1" customHeight="1">
      <c r="A176" s="61" t="s">
        <v>1187</v>
      </c>
      <c r="B176" s="61" t="s">
        <v>26</v>
      </c>
      <c r="C176" s="61" t="s">
        <v>27</v>
      </c>
      <c r="D176" s="61" t="s">
        <v>28</v>
      </c>
      <c r="E176" s="61" t="s">
        <v>61</v>
      </c>
      <c r="F176" s="63" t="s">
        <v>29</v>
      </c>
      <c r="G176" s="61" t="s">
        <v>31</v>
      </c>
      <c r="H176" s="61" t="s">
        <v>933</v>
      </c>
      <c r="I176" s="63" t="s">
        <v>935</v>
      </c>
      <c r="J176" s="76">
        <v>14</v>
      </c>
      <c r="K176" s="76">
        <v>7</v>
      </c>
      <c r="L176" s="63">
        <v>2018</v>
      </c>
      <c r="M176" s="62">
        <f t="shared" si="11"/>
        <v>43295</v>
      </c>
      <c r="N176" s="77" t="s">
        <v>302</v>
      </c>
      <c r="O176" s="61">
        <f>VLOOKUP(N177,Attendance!P:R,3,FALSE)</f>
        <v>16</v>
      </c>
      <c r="P176" s="68" t="s">
        <v>1167</v>
      </c>
      <c r="Q176" s="63" t="s">
        <v>1159</v>
      </c>
      <c r="R176" s="63" t="s">
        <v>1160</v>
      </c>
      <c r="S176" s="63" t="s">
        <v>1161</v>
      </c>
      <c r="T176" s="63" t="s">
        <v>1159</v>
      </c>
      <c r="U176" s="61" t="s">
        <v>1162</v>
      </c>
      <c r="V176" s="63" t="s">
        <v>1162</v>
      </c>
      <c r="W176" s="63" t="s">
        <v>1163</v>
      </c>
      <c r="X176" s="63" t="s">
        <v>1181</v>
      </c>
      <c r="Y176" s="63" t="s">
        <v>1162</v>
      </c>
      <c r="Z176" s="69" t="str">
        <f t="shared" si="12"/>
        <v>No</v>
      </c>
      <c r="AA176" s="70" t="str">
        <f t="shared" si="13"/>
        <v>Yes</v>
      </c>
      <c r="AB176" s="69" t="str">
        <f t="shared" si="14"/>
        <v>Adopter</v>
      </c>
      <c r="AC176" s="71">
        <f>VLOOKUP(N176,Attendance!P:R,3,FALSE)</f>
        <v>18</v>
      </c>
    </row>
    <row r="177" spans="1:29" ht="18.600000000000001" customHeight="1">
      <c r="A177" s="61" t="s">
        <v>1187</v>
      </c>
      <c r="B177" s="61" t="s">
        <v>26</v>
      </c>
      <c r="C177" s="61" t="s">
        <v>27</v>
      </c>
      <c r="D177" s="61" t="s">
        <v>28</v>
      </c>
      <c r="E177" s="61" t="s">
        <v>61</v>
      </c>
      <c r="F177" s="63" t="s">
        <v>29</v>
      </c>
      <c r="G177" s="61" t="s">
        <v>31</v>
      </c>
      <c r="H177" s="61" t="s">
        <v>933</v>
      </c>
      <c r="I177" s="63" t="s">
        <v>935</v>
      </c>
      <c r="J177" s="76">
        <v>14</v>
      </c>
      <c r="K177" s="76">
        <v>7</v>
      </c>
      <c r="L177" s="63">
        <v>2018</v>
      </c>
      <c r="M177" s="62">
        <f t="shared" si="11"/>
        <v>43295</v>
      </c>
      <c r="N177" s="77" t="s">
        <v>403</v>
      </c>
      <c r="O177" s="61">
        <f>VLOOKUP(N178,Attendance!P:R,3,FALSE)</f>
        <v>15</v>
      </c>
      <c r="P177" s="68" t="s">
        <v>1167</v>
      </c>
      <c r="Q177" s="63" t="s">
        <v>1159</v>
      </c>
      <c r="R177" s="63" t="s">
        <v>1188</v>
      </c>
      <c r="S177" s="63" t="s">
        <v>1161</v>
      </c>
      <c r="T177" s="63" t="s">
        <v>1159</v>
      </c>
      <c r="U177" s="61" t="s">
        <v>1162</v>
      </c>
      <c r="V177" s="63" t="s">
        <v>1162</v>
      </c>
      <c r="W177" s="63" t="s">
        <v>1163</v>
      </c>
      <c r="X177" s="63" t="s">
        <v>1166</v>
      </c>
      <c r="Y177" s="63" t="s">
        <v>1159</v>
      </c>
      <c r="Z177" s="69" t="str">
        <f t="shared" si="12"/>
        <v>Yes</v>
      </c>
      <c r="AA177" s="70" t="str">
        <f t="shared" si="13"/>
        <v>Yes</v>
      </c>
      <c r="AB177" s="69" t="str">
        <f t="shared" si="14"/>
        <v>Continuing User</v>
      </c>
      <c r="AC177" s="71">
        <f>VLOOKUP(N177,Attendance!P:R,3,FALSE)</f>
        <v>16</v>
      </c>
    </row>
    <row r="178" spans="1:29" ht="23.1" customHeight="1">
      <c r="A178" s="61" t="s">
        <v>480</v>
      </c>
      <c r="B178" s="61" t="s">
        <v>26</v>
      </c>
      <c r="C178" s="61" t="s">
        <v>27</v>
      </c>
      <c r="D178" s="61" t="s">
        <v>28</v>
      </c>
      <c r="E178" s="61" t="s">
        <v>61</v>
      </c>
      <c r="F178" s="63" t="s">
        <v>29</v>
      </c>
      <c r="G178" s="61" t="s">
        <v>31</v>
      </c>
      <c r="H178" s="61" t="s">
        <v>933</v>
      </c>
      <c r="I178" s="63" t="s">
        <v>934</v>
      </c>
      <c r="J178" s="76">
        <v>18</v>
      </c>
      <c r="K178" s="76">
        <v>7</v>
      </c>
      <c r="L178" s="63">
        <v>2018</v>
      </c>
      <c r="M178" s="62">
        <f t="shared" si="11"/>
        <v>43299</v>
      </c>
      <c r="N178" s="63" t="s">
        <v>487</v>
      </c>
      <c r="O178" s="61">
        <f>VLOOKUP(N179,Attendance!P:R,3,FALSE)</f>
        <v>19</v>
      </c>
      <c r="P178" s="61" t="s">
        <v>1158</v>
      </c>
      <c r="Q178" s="63" t="s">
        <v>1159</v>
      </c>
      <c r="R178" s="63" t="s">
        <v>1160</v>
      </c>
      <c r="S178" s="63" t="s">
        <v>1161</v>
      </c>
      <c r="T178" s="63" t="s">
        <v>1159</v>
      </c>
      <c r="U178" s="61" t="s">
        <v>1159</v>
      </c>
      <c r="V178" s="63" t="s">
        <v>1159</v>
      </c>
      <c r="W178" s="63" t="s">
        <v>1163</v>
      </c>
      <c r="X178" s="63" t="s">
        <v>1181</v>
      </c>
      <c r="Y178" s="63" t="s">
        <v>1159</v>
      </c>
      <c r="Z178" s="69" t="str">
        <f t="shared" si="12"/>
        <v>No</v>
      </c>
      <c r="AA178" s="70" t="str">
        <f t="shared" si="13"/>
        <v>Yes</v>
      </c>
      <c r="AB178" s="69" t="str">
        <f t="shared" si="14"/>
        <v>Adopter</v>
      </c>
      <c r="AC178" s="71">
        <f>VLOOKUP(N178,Attendance!P:R,3,FALSE)</f>
        <v>15</v>
      </c>
    </row>
    <row r="179" spans="1:29" ht="19.5" customHeight="1">
      <c r="A179" s="61" t="s">
        <v>65</v>
      </c>
      <c r="B179" s="61" t="s">
        <v>26</v>
      </c>
      <c r="C179" s="61" t="s">
        <v>27</v>
      </c>
      <c r="D179" s="61" t="s">
        <v>28</v>
      </c>
      <c r="E179" s="61" t="s">
        <v>61</v>
      </c>
      <c r="F179" s="63" t="s">
        <v>29</v>
      </c>
      <c r="G179" s="61" t="s">
        <v>31</v>
      </c>
      <c r="H179" s="61" t="s">
        <v>933</v>
      </c>
      <c r="I179" s="63" t="s">
        <v>934</v>
      </c>
      <c r="J179" s="76">
        <v>18</v>
      </c>
      <c r="K179" s="76">
        <v>7</v>
      </c>
      <c r="L179" s="63">
        <v>2018</v>
      </c>
      <c r="M179" s="62">
        <f t="shared" si="11"/>
        <v>43299</v>
      </c>
      <c r="N179" s="63" t="s">
        <v>485</v>
      </c>
      <c r="O179" s="61">
        <f>VLOOKUP(N180,Attendance!P:R,3,FALSE)</f>
        <v>19</v>
      </c>
      <c r="P179" s="61" t="s">
        <v>1158</v>
      </c>
      <c r="Q179" s="63" t="s">
        <v>1159</v>
      </c>
      <c r="R179" s="63" t="s">
        <v>1160</v>
      </c>
      <c r="S179" s="63" t="s">
        <v>1161</v>
      </c>
      <c r="T179" s="63" t="s">
        <v>1159</v>
      </c>
      <c r="U179" s="61" t="s">
        <v>1162</v>
      </c>
      <c r="V179" s="63" t="s">
        <v>1162</v>
      </c>
      <c r="W179" s="63" t="s">
        <v>1163</v>
      </c>
      <c r="X179" s="61" t="s">
        <v>1180</v>
      </c>
      <c r="Y179" s="63" t="s">
        <v>1162</v>
      </c>
      <c r="Z179" s="69" t="str">
        <f t="shared" si="12"/>
        <v>No</v>
      </c>
      <c r="AA179" s="70" t="str">
        <f t="shared" si="13"/>
        <v>Yes</v>
      </c>
      <c r="AB179" s="69" t="str">
        <f t="shared" si="14"/>
        <v>Adopter</v>
      </c>
      <c r="AC179" s="71">
        <f>VLOOKUP(N179,Attendance!P:R,3,FALSE)</f>
        <v>19</v>
      </c>
    </row>
    <row r="180" spans="1:29" ht="15" customHeight="1">
      <c r="A180" s="61" t="s">
        <v>65</v>
      </c>
      <c r="B180" s="61" t="s">
        <v>26</v>
      </c>
      <c r="C180" s="61" t="s">
        <v>27</v>
      </c>
      <c r="D180" s="61" t="s">
        <v>28</v>
      </c>
      <c r="E180" s="61" t="s">
        <v>61</v>
      </c>
      <c r="F180" s="63" t="s">
        <v>29</v>
      </c>
      <c r="G180" s="61" t="s">
        <v>31</v>
      </c>
      <c r="H180" s="61" t="s">
        <v>933</v>
      </c>
      <c r="I180" s="63" t="s">
        <v>934</v>
      </c>
      <c r="J180" s="76">
        <v>18</v>
      </c>
      <c r="K180" s="76">
        <v>7</v>
      </c>
      <c r="L180" s="63">
        <v>2018</v>
      </c>
      <c r="M180" s="62">
        <f t="shared" si="11"/>
        <v>43299</v>
      </c>
      <c r="N180" s="63" t="s">
        <v>483</v>
      </c>
      <c r="O180" s="61">
        <f>VLOOKUP(N181,Attendance!P:R,3,FALSE)</f>
        <v>19</v>
      </c>
      <c r="P180" s="61" t="s">
        <v>1158</v>
      </c>
      <c r="Q180" s="63" t="s">
        <v>1159</v>
      </c>
      <c r="R180" s="63" t="s">
        <v>1160</v>
      </c>
      <c r="S180" s="63" t="s">
        <v>1161</v>
      </c>
      <c r="T180" s="63" t="s">
        <v>1162</v>
      </c>
      <c r="U180" s="61" t="s">
        <v>1162</v>
      </c>
      <c r="V180" s="63" t="s">
        <v>1162</v>
      </c>
      <c r="W180" s="63" t="s">
        <v>1163</v>
      </c>
      <c r="X180" s="61" t="s">
        <v>1160</v>
      </c>
      <c r="Y180" s="63" t="s">
        <v>1162</v>
      </c>
      <c r="Z180" s="69" t="str">
        <f t="shared" si="12"/>
        <v>No</v>
      </c>
      <c r="AA180" s="70" t="str">
        <f t="shared" si="13"/>
        <v>No</v>
      </c>
      <c r="AB180" s="69" t="str">
        <f t="shared" si="14"/>
        <v>Non-user</v>
      </c>
      <c r="AC180" s="71">
        <f>VLOOKUP(N180,Attendance!P:R,3,FALSE)</f>
        <v>19</v>
      </c>
    </row>
    <row r="181" spans="1:29" ht="24" customHeight="1">
      <c r="A181" s="61" t="s">
        <v>65</v>
      </c>
      <c r="B181" s="61" t="s">
        <v>26</v>
      </c>
      <c r="C181" s="61" t="s">
        <v>27</v>
      </c>
      <c r="D181" s="61" t="s">
        <v>28</v>
      </c>
      <c r="E181" s="61" t="s">
        <v>61</v>
      </c>
      <c r="F181" s="63" t="s">
        <v>29</v>
      </c>
      <c r="G181" s="61" t="s">
        <v>31</v>
      </c>
      <c r="H181" s="61" t="s">
        <v>933</v>
      </c>
      <c r="I181" s="63" t="s">
        <v>934</v>
      </c>
      <c r="J181" s="76">
        <v>19</v>
      </c>
      <c r="K181" s="76">
        <v>7</v>
      </c>
      <c r="L181" s="63">
        <v>2018</v>
      </c>
      <c r="M181" s="62">
        <f t="shared" si="11"/>
        <v>43300</v>
      </c>
      <c r="N181" s="63" t="s">
        <v>490</v>
      </c>
      <c r="O181" s="61">
        <f>VLOOKUP(N182,Attendance!P:R,3,FALSE)</f>
        <v>18</v>
      </c>
      <c r="P181" s="61" t="s">
        <v>1158</v>
      </c>
      <c r="Q181" s="63" t="s">
        <v>1159</v>
      </c>
      <c r="R181" s="63" t="s">
        <v>1160</v>
      </c>
      <c r="S181" s="63" t="s">
        <v>1161</v>
      </c>
      <c r="T181" s="63" t="s">
        <v>1162</v>
      </c>
      <c r="U181" s="61" t="s">
        <v>1162</v>
      </c>
      <c r="V181" s="63" t="s">
        <v>1162</v>
      </c>
      <c r="W181" s="63" t="s">
        <v>1163</v>
      </c>
      <c r="X181" s="61" t="s">
        <v>1160</v>
      </c>
      <c r="Y181" s="63" t="s">
        <v>1162</v>
      </c>
      <c r="Z181" s="69" t="str">
        <f t="shared" si="12"/>
        <v>No</v>
      </c>
      <c r="AA181" s="70" t="str">
        <f t="shared" si="13"/>
        <v>No</v>
      </c>
      <c r="AB181" s="69" t="str">
        <f t="shared" si="14"/>
        <v>Non-user</v>
      </c>
      <c r="AC181" s="71">
        <f>VLOOKUP(N181,Attendance!P:R,3,FALSE)</f>
        <v>19</v>
      </c>
    </row>
    <row r="182" spans="1:29" ht="23.65" customHeight="1">
      <c r="A182" s="61" t="s">
        <v>65</v>
      </c>
      <c r="B182" s="61" t="s">
        <v>26</v>
      </c>
      <c r="C182" s="61" t="s">
        <v>27</v>
      </c>
      <c r="D182" s="61" t="s">
        <v>28</v>
      </c>
      <c r="E182" s="61" t="s">
        <v>61</v>
      </c>
      <c r="F182" s="63" t="s">
        <v>29</v>
      </c>
      <c r="G182" s="61" t="s">
        <v>31</v>
      </c>
      <c r="H182" s="61" t="s">
        <v>933</v>
      </c>
      <c r="I182" s="63" t="s">
        <v>934</v>
      </c>
      <c r="J182" s="76">
        <v>19</v>
      </c>
      <c r="K182" s="76">
        <v>7</v>
      </c>
      <c r="L182" s="63">
        <v>2018</v>
      </c>
      <c r="M182" s="62">
        <f t="shared" si="11"/>
        <v>43300</v>
      </c>
      <c r="N182" s="63" t="s">
        <v>492</v>
      </c>
      <c r="O182" s="61">
        <f>VLOOKUP(N183,Attendance!P:R,3,FALSE)</f>
        <v>18</v>
      </c>
      <c r="P182" s="61" t="s">
        <v>1158</v>
      </c>
      <c r="Q182" s="63" t="s">
        <v>1159</v>
      </c>
      <c r="R182" s="63" t="s">
        <v>1160</v>
      </c>
      <c r="S182" s="63" t="s">
        <v>1161</v>
      </c>
      <c r="T182" s="63" t="s">
        <v>1162</v>
      </c>
      <c r="U182" s="61" t="s">
        <v>1162</v>
      </c>
      <c r="V182" s="63" t="s">
        <v>1162</v>
      </c>
      <c r="W182" s="63" t="s">
        <v>1163</v>
      </c>
      <c r="X182" s="61" t="s">
        <v>1160</v>
      </c>
      <c r="Y182" s="63" t="s">
        <v>1162</v>
      </c>
      <c r="Z182" s="69" t="str">
        <f t="shared" si="12"/>
        <v>No</v>
      </c>
      <c r="AA182" s="70" t="str">
        <f t="shared" si="13"/>
        <v>No</v>
      </c>
      <c r="AB182" s="69" t="str">
        <f t="shared" si="14"/>
        <v>Non-user</v>
      </c>
      <c r="AC182" s="71">
        <f>VLOOKUP(N182,Attendance!P:R,3,FALSE)</f>
        <v>18</v>
      </c>
    </row>
    <row r="183" spans="1:29" ht="25.15" customHeight="1">
      <c r="A183" s="61" t="s">
        <v>65</v>
      </c>
      <c r="B183" s="61" t="s">
        <v>26</v>
      </c>
      <c r="C183" s="61" t="s">
        <v>27</v>
      </c>
      <c r="D183" s="61" t="s">
        <v>28</v>
      </c>
      <c r="E183" s="61" t="s">
        <v>61</v>
      </c>
      <c r="F183" s="63" t="s">
        <v>29</v>
      </c>
      <c r="G183" s="61" t="s">
        <v>31</v>
      </c>
      <c r="H183" s="61" t="s">
        <v>933</v>
      </c>
      <c r="I183" s="63" t="s">
        <v>934</v>
      </c>
      <c r="J183" s="76">
        <v>19</v>
      </c>
      <c r="K183" s="76">
        <v>7</v>
      </c>
      <c r="L183" s="63">
        <v>2018</v>
      </c>
      <c r="M183" s="62">
        <f t="shared" si="11"/>
        <v>43300</v>
      </c>
      <c r="N183" s="63" t="s">
        <v>494</v>
      </c>
      <c r="O183" s="61">
        <f>VLOOKUP(N184,Attendance!P:R,3,FALSE)</f>
        <v>15</v>
      </c>
      <c r="P183" s="61" t="s">
        <v>1158</v>
      </c>
      <c r="Q183" s="63" t="s">
        <v>1159</v>
      </c>
      <c r="R183" s="63" t="s">
        <v>1160</v>
      </c>
      <c r="S183" s="63" t="s">
        <v>1161</v>
      </c>
      <c r="T183" s="63" t="s">
        <v>1162</v>
      </c>
      <c r="U183" s="61" t="s">
        <v>1162</v>
      </c>
      <c r="V183" s="63" t="s">
        <v>1162</v>
      </c>
      <c r="W183" s="63" t="s">
        <v>1163</v>
      </c>
      <c r="X183" s="61" t="s">
        <v>1160</v>
      </c>
      <c r="Y183" s="63" t="s">
        <v>1162</v>
      </c>
      <c r="Z183" s="69" t="str">
        <f t="shared" si="12"/>
        <v>No</v>
      </c>
      <c r="AA183" s="70" t="str">
        <f t="shared" si="13"/>
        <v>No</v>
      </c>
      <c r="AB183" s="69" t="str">
        <f t="shared" si="14"/>
        <v>Non-user</v>
      </c>
      <c r="AC183" s="71">
        <f>VLOOKUP(N183,Attendance!P:R,3,FALSE)</f>
        <v>18</v>
      </c>
    </row>
    <row r="184" spans="1:29" ht="24.6" customHeight="1">
      <c r="A184" s="61" t="s">
        <v>65</v>
      </c>
      <c r="B184" s="61" t="s">
        <v>26</v>
      </c>
      <c r="C184" s="61" t="s">
        <v>27</v>
      </c>
      <c r="D184" s="61" t="s">
        <v>28</v>
      </c>
      <c r="E184" s="61" t="s">
        <v>61</v>
      </c>
      <c r="F184" s="63" t="s">
        <v>29</v>
      </c>
      <c r="G184" s="61" t="s">
        <v>31</v>
      </c>
      <c r="H184" s="61" t="s">
        <v>933</v>
      </c>
      <c r="I184" s="63" t="s">
        <v>934</v>
      </c>
      <c r="J184" s="76">
        <v>20</v>
      </c>
      <c r="K184" s="76">
        <v>7</v>
      </c>
      <c r="L184" s="63">
        <v>2018</v>
      </c>
      <c r="M184" s="62">
        <f t="shared" si="11"/>
        <v>43301</v>
      </c>
      <c r="N184" s="63" t="s">
        <v>497</v>
      </c>
      <c r="O184" s="61">
        <f>VLOOKUP(N185,Attendance!P:R,3,FALSE)</f>
        <v>17</v>
      </c>
      <c r="P184" s="61" t="s">
        <v>1158</v>
      </c>
      <c r="Q184" s="63" t="s">
        <v>1159</v>
      </c>
      <c r="R184" s="63" t="s">
        <v>1160</v>
      </c>
      <c r="S184" s="63" t="s">
        <v>1161</v>
      </c>
      <c r="T184" s="63" t="s">
        <v>1162</v>
      </c>
      <c r="U184" s="61" t="s">
        <v>1162</v>
      </c>
      <c r="V184" s="63" t="s">
        <v>1162</v>
      </c>
      <c r="W184" s="63" t="s">
        <v>1163</v>
      </c>
      <c r="X184" s="61" t="s">
        <v>1160</v>
      </c>
      <c r="Y184" s="63" t="s">
        <v>1162</v>
      </c>
      <c r="Z184" s="69" t="str">
        <f t="shared" si="12"/>
        <v>No</v>
      </c>
      <c r="AA184" s="70" t="str">
        <f t="shared" si="13"/>
        <v>No</v>
      </c>
      <c r="AB184" s="69" t="str">
        <f t="shared" si="14"/>
        <v>Non-user</v>
      </c>
      <c r="AC184" s="71">
        <f>VLOOKUP(N184,Attendance!P:R,3,FALSE)</f>
        <v>15</v>
      </c>
    </row>
    <row r="185" spans="1:29" ht="20.65" customHeight="1">
      <c r="A185" s="61" t="s">
        <v>65</v>
      </c>
      <c r="B185" s="61" t="s">
        <v>26</v>
      </c>
      <c r="C185" s="61" t="s">
        <v>27</v>
      </c>
      <c r="D185" s="61" t="s">
        <v>28</v>
      </c>
      <c r="E185" s="61" t="s">
        <v>61</v>
      </c>
      <c r="F185" s="63" t="s">
        <v>29</v>
      </c>
      <c r="G185" s="61" t="s">
        <v>31</v>
      </c>
      <c r="H185" s="61" t="s">
        <v>933</v>
      </c>
      <c r="I185" s="63" t="s">
        <v>934</v>
      </c>
      <c r="J185" s="76">
        <v>20</v>
      </c>
      <c r="K185" s="76">
        <v>7</v>
      </c>
      <c r="L185" s="63">
        <v>2018</v>
      </c>
      <c r="M185" s="62">
        <f t="shared" si="11"/>
        <v>43301</v>
      </c>
      <c r="N185" s="63" t="s">
        <v>499</v>
      </c>
      <c r="O185" s="61">
        <f>VLOOKUP(N186,Attendance!P:R,3,FALSE)</f>
        <v>17</v>
      </c>
      <c r="P185" s="61" t="s">
        <v>1158</v>
      </c>
      <c r="Q185" s="63" t="s">
        <v>1159</v>
      </c>
      <c r="R185" s="63" t="s">
        <v>1160</v>
      </c>
      <c r="S185" s="63" t="s">
        <v>1161</v>
      </c>
      <c r="T185" s="63" t="s">
        <v>1162</v>
      </c>
      <c r="U185" s="61" t="s">
        <v>1162</v>
      </c>
      <c r="V185" s="63" t="s">
        <v>1162</v>
      </c>
      <c r="W185" s="63" t="s">
        <v>1163</v>
      </c>
      <c r="X185" s="61" t="s">
        <v>1160</v>
      </c>
      <c r="Y185" s="63" t="s">
        <v>1162</v>
      </c>
      <c r="Z185" s="69" t="str">
        <f t="shared" si="12"/>
        <v>No</v>
      </c>
      <c r="AA185" s="70" t="str">
        <f t="shared" si="13"/>
        <v>No</v>
      </c>
      <c r="AB185" s="69" t="str">
        <f t="shared" si="14"/>
        <v>Non-user</v>
      </c>
      <c r="AC185" s="71">
        <f>VLOOKUP(N185,Attendance!P:R,3,FALSE)</f>
        <v>17</v>
      </c>
    </row>
    <row r="186" spans="1:29" ht="21" customHeight="1">
      <c r="A186" s="61" t="s">
        <v>65</v>
      </c>
      <c r="B186" s="61" t="s">
        <v>26</v>
      </c>
      <c r="C186" s="61" t="s">
        <v>27</v>
      </c>
      <c r="D186" s="61" t="s">
        <v>28</v>
      </c>
      <c r="E186" s="61" t="s">
        <v>61</v>
      </c>
      <c r="F186" s="63" t="s">
        <v>29</v>
      </c>
      <c r="G186" s="61" t="s">
        <v>31</v>
      </c>
      <c r="H186" s="61" t="s">
        <v>933</v>
      </c>
      <c r="I186" s="63" t="s">
        <v>934</v>
      </c>
      <c r="J186" s="76">
        <v>20</v>
      </c>
      <c r="K186" s="76">
        <v>7</v>
      </c>
      <c r="L186" s="63">
        <v>2018</v>
      </c>
      <c r="M186" s="62">
        <f t="shared" si="11"/>
        <v>43301</v>
      </c>
      <c r="N186" s="63" t="s">
        <v>501</v>
      </c>
      <c r="O186" s="61">
        <f>VLOOKUP(N187,Attendance!P:R,3,FALSE)</f>
        <v>17</v>
      </c>
      <c r="P186" s="61" t="s">
        <v>1158</v>
      </c>
      <c r="Q186" s="63" t="s">
        <v>1159</v>
      </c>
      <c r="R186" s="63" t="s">
        <v>1160</v>
      </c>
      <c r="S186" s="63" t="s">
        <v>1161</v>
      </c>
      <c r="T186" s="63" t="s">
        <v>1162</v>
      </c>
      <c r="U186" s="61" t="s">
        <v>1162</v>
      </c>
      <c r="V186" s="63" t="s">
        <v>1162</v>
      </c>
      <c r="W186" s="63" t="s">
        <v>1163</v>
      </c>
      <c r="X186" s="61" t="s">
        <v>1160</v>
      </c>
      <c r="Y186" s="63" t="s">
        <v>1162</v>
      </c>
      <c r="Z186" s="69" t="str">
        <f t="shared" si="12"/>
        <v>No</v>
      </c>
      <c r="AA186" s="70" t="str">
        <f t="shared" si="13"/>
        <v>No</v>
      </c>
      <c r="AB186" s="69" t="str">
        <f t="shared" si="14"/>
        <v>Non-user</v>
      </c>
      <c r="AC186" s="71">
        <f>VLOOKUP(N186,Attendance!P:R,3,FALSE)</f>
        <v>17</v>
      </c>
    </row>
    <row r="187" spans="1:29" ht="20.100000000000001" customHeight="1">
      <c r="A187" s="61" t="s">
        <v>65</v>
      </c>
      <c r="B187" s="61" t="s">
        <v>26</v>
      </c>
      <c r="C187" s="61" t="s">
        <v>27</v>
      </c>
      <c r="D187" s="61" t="s">
        <v>28</v>
      </c>
      <c r="E187" s="61" t="s">
        <v>61</v>
      </c>
      <c r="F187" s="63" t="s">
        <v>29</v>
      </c>
      <c r="G187" s="61" t="s">
        <v>31</v>
      </c>
      <c r="H187" s="61" t="s">
        <v>933</v>
      </c>
      <c r="I187" s="63" t="s">
        <v>934</v>
      </c>
      <c r="J187" s="76">
        <v>20</v>
      </c>
      <c r="K187" s="76">
        <v>7</v>
      </c>
      <c r="L187" s="63">
        <v>2018</v>
      </c>
      <c r="M187" s="62">
        <f t="shared" si="11"/>
        <v>43301</v>
      </c>
      <c r="N187" s="63" t="s">
        <v>503</v>
      </c>
      <c r="O187" s="61">
        <f>VLOOKUP(N188,Attendance!P:R,3,FALSE)</f>
        <v>15</v>
      </c>
      <c r="P187" s="61" t="s">
        <v>1158</v>
      </c>
      <c r="Q187" s="63" t="s">
        <v>1159</v>
      </c>
      <c r="R187" s="63" t="s">
        <v>1160</v>
      </c>
      <c r="S187" s="63" t="s">
        <v>1161</v>
      </c>
      <c r="T187" s="63" t="s">
        <v>1162</v>
      </c>
      <c r="U187" s="61" t="s">
        <v>1162</v>
      </c>
      <c r="V187" s="63" t="s">
        <v>1162</v>
      </c>
      <c r="W187" s="63" t="s">
        <v>1163</v>
      </c>
      <c r="X187" s="61" t="s">
        <v>1160</v>
      </c>
      <c r="Y187" s="63" t="s">
        <v>1162</v>
      </c>
      <c r="Z187" s="69" t="str">
        <f t="shared" si="12"/>
        <v>No</v>
      </c>
      <c r="AA187" s="70" t="str">
        <f t="shared" si="13"/>
        <v>No</v>
      </c>
      <c r="AB187" s="69" t="str">
        <f t="shared" si="14"/>
        <v>Non-user</v>
      </c>
      <c r="AC187" s="71">
        <f>VLOOKUP(N187,Attendance!P:R,3,FALSE)</f>
        <v>17</v>
      </c>
    </row>
    <row r="188" spans="1:29" ht="21" customHeight="1">
      <c r="A188" s="61" t="s">
        <v>65</v>
      </c>
      <c r="B188" s="61" t="s">
        <v>26</v>
      </c>
      <c r="C188" s="61" t="s">
        <v>27</v>
      </c>
      <c r="D188" s="61" t="s">
        <v>28</v>
      </c>
      <c r="E188" s="61" t="s">
        <v>61</v>
      </c>
      <c r="F188" s="63" t="s">
        <v>29</v>
      </c>
      <c r="G188" s="61" t="s">
        <v>31</v>
      </c>
      <c r="H188" s="61" t="s">
        <v>933</v>
      </c>
      <c r="I188" s="63" t="s">
        <v>935</v>
      </c>
      <c r="J188" s="76">
        <v>21</v>
      </c>
      <c r="K188" s="76">
        <v>7</v>
      </c>
      <c r="L188" s="63">
        <v>2018</v>
      </c>
      <c r="M188" s="62">
        <f t="shared" si="11"/>
        <v>43302</v>
      </c>
      <c r="N188" s="63" t="s">
        <v>505</v>
      </c>
      <c r="O188" s="61">
        <f>VLOOKUP(N189,Attendance!P:R,3,FALSE)</f>
        <v>16</v>
      </c>
      <c r="P188" s="61" t="s">
        <v>1158</v>
      </c>
      <c r="Q188" s="63" t="s">
        <v>1159</v>
      </c>
      <c r="R188" s="63" t="s">
        <v>1160</v>
      </c>
      <c r="S188" s="63" t="s">
        <v>1161</v>
      </c>
      <c r="T188" s="63" t="s">
        <v>1162</v>
      </c>
      <c r="U188" s="61" t="s">
        <v>1162</v>
      </c>
      <c r="V188" s="63" t="s">
        <v>1162</v>
      </c>
      <c r="W188" s="63" t="s">
        <v>1163</v>
      </c>
      <c r="X188" s="61" t="s">
        <v>1160</v>
      </c>
      <c r="Y188" s="63" t="s">
        <v>1162</v>
      </c>
      <c r="Z188" s="69" t="str">
        <f t="shared" si="12"/>
        <v>No</v>
      </c>
      <c r="AA188" s="70" t="str">
        <f t="shared" si="13"/>
        <v>No</v>
      </c>
      <c r="AB188" s="69" t="str">
        <f t="shared" si="14"/>
        <v>Non-user</v>
      </c>
      <c r="AC188" s="71">
        <f>VLOOKUP(N188,Attendance!P:R,3,FALSE)</f>
        <v>15</v>
      </c>
    </row>
    <row r="189" spans="1:29" ht="21" customHeight="1">
      <c r="A189" s="61" t="s">
        <v>65</v>
      </c>
      <c r="B189" s="61" t="s">
        <v>26</v>
      </c>
      <c r="C189" s="61" t="s">
        <v>27</v>
      </c>
      <c r="D189" s="61" t="s">
        <v>28</v>
      </c>
      <c r="E189" s="61" t="s">
        <v>61</v>
      </c>
      <c r="F189" s="63" t="s">
        <v>29</v>
      </c>
      <c r="G189" s="61" t="s">
        <v>31</v>
      </c>
      <c r="H189" s="61" t="s">
        <v>933</v>
      </c>
      <c r="I189" s="63" t="s">
        <v>935</v>
      </c>
      <c r="J189" s="76">
        <v>21</v>
      </c>
      <c r="K189" s="76">
        <v>7</v>
      </c>
      <c r="L189" s="63">
        <v>2018</v>
      </c>
      <c r="M189" s="62">
        <f t="shared" si="11"/>
        <v>43302</v>
      </c>
      <c r="N189" s="63" t="s">
        <v>507</v>
      </c>
      <c r="O189" s="61">
        <f>VLOOKUP(N190,Attendance!P:R,3,FALSE)</f>
        <v>16</v>
      </c>
      <c r="P189" s="61" t="s">
        <v>1158</v>
      </c>
      <c r="Q189" s="63" t="s">
        <v>1159</v>
      </c>
      <c r="R189" s="63" t="s">
        <v>1160</v>
      </c>
      <c r="S189" s="63" t="s">
        <v>1161</v>
      </c>
      <c r="T189" s="63" t="s">
        <v>1162</v>
      </c>
      <c r="U189" s="61" t="s">
        <v>1162</v>
      </c>
      <c r="V189" s="63" t="s">
        <v>1162</v>
      </c>
      <c r="W189" s="63" t="s">
        <v>1163</v>
      </c>
      <c r="X189" s="61" t="s">
        <v>1160</v>
      </c>
      <c r="Y189" s="63" t="s">
        <v>1162</v>
      </c>
      <c r="Z189" s="69" t="str">
        <f t="shared" si="12"/>
        <v>No</v>
      </c>
      <c r="AA189" s="70" t="str">
        <f t="shared" si="13"/>
        <v>No</v>
      </c>
      <c r="AB189" s="69" t="str">
        <f t="shared" si="14"/>
        <v>Non-user</v>
      </c>
      <c r="AC189" s="71">
        <f>VLOOKUP(N189,Attendance!P:R,3,FALSE)</f>
        <v>16</v>
      </c>
    </row>
    <row r="190" spans="1:29" ht="23.1" customHeight="1">
      <c r="A190" s="61" t="s">
        <v>65</v>
      </c>
      <c r="B190" s="61" t="s">
        <v>26</v>
      </c>
      <c r="C190" s="61" t="s">
        <v>27</v>
      </c>
      <c r="D190" s="61" t="s">
        <v>28</v>
      </c>
      <c r="E190" s="61" t="s">
        <v>61</v>
      </c>
      <c r="F190" s="63" t="s">
        <v>29</v>
      </c>
      <c r="G190" s="61" t="s">
        <v>31</v>
      </c>
      <c r="H190" s="61" t="s">
        <v>933</v>
      </c>
      <c r="I190" s="63" t="s">
        <v>935</v>
      </c>
      <c r="J190" s="76">
        <v>21</v>
      </c>
      <c r="K190" s="76">
        <v>7</v>
      </c>
      <c r="L190" s="63">
        <v>2018</v>
      </c>
      <c r="M190" s="62">
        <f t="shared" si="11"/>
        <v>43302</v>
      </c>
      <c r="N190" s="63" t="s">
        <v>509</v>
      </c>
      <c r="O190" s="61">
        <f>VLOOKUP(N191,Attendance!P:R,3,FALSE)</f>
        <v>16</v>
      </c>
      <c r="P190" s="61" t="s">
        <v>1158</v>
      </c>
      <c r="Q190" s="63" t="s">
        <v>1159</v>
      </c>
      <c r="R190" s="63" t="s">
        <v>1160</v>
      </c>
      <c r="S190" s="63" t="s">
        <v>1161</v>
      </c>
      <c r="T190" s="63" t="s">
        <v>1162</v>
      </c>
      <c r="U190" s="61" t="s">
        <v>1162</v>
      </c>
      <c r="V190" s="63" t="s">
        <v>1162</v>
      </c>
      <c r="W190" s="63" t="s">
        <v>1163</v>
      </c>
      <c r="X190" s="61" t="s">
        <v>1160</v>
      </c>
      <c r="Y190" s="63" t="s">
        <v>1162</v>
      </c>
      <c r="Z190" s="69" t="str">
        <f t="shared" si="12"/>
        <v>No</v>
      </c>
      <c r="AA190" s="70" t="str">
        <f t="shared" si="13"/>
        <v>No</v>
      </c>
      <c r="AB190" s="69" t="str">
        <f t="shared" si="14"/>
        <v>Non-user</v>
      </c>
      <c r="AC190" s="71">
        <f>VLOOKUP(N190,Attendance!P:R,3,FALSE)</f>
        <v>16</v>
      </c>
    </row>
    <row r="191" spans="1:29" ht="22.5" customHeight="1">
      <c r="A191" s="61" t="s">
        <v>65</v>
      </c>
      <c r="B191" s="61" t="s">
        <v>26</v>
      </c>
      <c r="C191" s="61" t="s">
        <v>27</v>
      </c>
      <c r="D191" s="61" t="s">
        <v>28</v>
      </c>
      <c r="E191" s="61" t="s">
        <v>61</v>
      </c>
      <c r="F191" s="63" t="s">
        <v>29</v>
      </c>
      <c r="G191" s="61" t="s">
        <v>31</v>
      </c>
      <c r="H191" s="61" t="s">
        <v>933</v>
      </c>
      <c r="I191" s="63" t="s">
        <v>935</v>
      </c>
      <c r="J191" s="76">
        <v>21</v>
      </c>
      <c r="K191" s="76">
        <v>7</v>
      </c>
      <c r="L191" s="63">
        <v>2018</v>
      </c>
      <c r="M191" s="62">
        <f t="shared" si="11"/>
        <v>43302</v>
      </c>
      <c r="N191" s="63" t="s">
        <v>511</v>
      </c>
      <c r="O191" s="61">
        <f>VLOOKUP(N192,Attendance!P:R,3,FALSE)</f>
        <v>15</v>
      </c>
      <c r="P191" s="61" t="s">
        <v>1158</v>
      </c>
      <c r="Q191" s="63" t="s">
        <v>1159</v>
      </c>
      <c r="R191" s="63" t="s">
        <v>1160</v>
      </c>
      <c r="S191" s="63" t="s">
        <v>1161</v>
      </c>
      <c r="T191" s="63" t="s">
        <v>1162</v>
      </c>
      <c r="U191" s="61" t="s">
        <v>1162</v>
      </c>
      <c r="V191" s="63" t="s">
        <v>1162</v>
      </c>
      <c r="W191" s="63" t="s">
        <v>1163</v>
      </c>
      <c r="X191" s="61" t="s">
        <v>1160</v>
      </c>
      <c r="Y191" s="63" t="s">
        <v>1162</v>
      </c>
      <c r="Z191" s="69" t="str">
        <f t="shared" si="12"/>
        <v>No</v>
      </c>
      <c r="AA191" s="70" t="str">
        <f t="shared" si="13"/>
        <v>No</v>
      </c>
      <c r="AB191" s="69" t="str">
        <f t="shared" si="14"/>
        <v>Non-user</v>
      </c>
      <c r="AC191" s="71">
        <f>VLOOKUP(N191,Attendance!P:R,3,FALSE)</f>
        <v>16</v>
      </c>
    </row>
    <row r="192" spans="1:29" ht="23.1" customHeight="1">
      <c r="A192" s="61" t="s">
        <v>65</v>
      </c>
      <c r="B192" s="61" t="s">
        <v>26</v>
      </c>
      <c r="C192" s="61" t="s">
        <v>27</v>
      </c>
      <c r="D192" s="61" t="s">
        <v>28</v>
      </c>
      <c r="E192" s="61" t="s">
        <v>61</v>
      </c>
      <c r="F192" s="63" t="s">
        <v>29</v>
      </c>
      <c r="G192" s="61" t="s">
        <v>31</v>
      </c>
      <c r="H192" s="61" t="s">
        <v>933</v>
      </c>
      <c r="I192" s="63" t="s">
        <v>935</v>
      </c>
      <c r="J192" s="76">
        <v>21</v>
      </c>
      <c r="K192" s="76">
        <v>7</v>
      </c>
      <c r="L192" s="63">
        <v>2018</v>
      </c>
      <c r="M192" s="62">
        <f t="shared" si="11"/>
        <v>43302</v>
      </c>
      <c r="N192" s="63" t="s">
        <v>513</v>
      </c>
      <c r="O192" s="61">
        <f>VLOOKUP(N193,Attendance!P:R,3,FALSE)</f>
        <v>15</v>
      </c>
      <c r="P192" s="61" t="s">
        <v>1158</v>
      </c>
      <c r="Q192" s="63" t="s">
        <v>1159</v>
      </c>
      <c r="R192" s="63" t="s">
        <v>1160</v>
      </c>
      <c r="S192" s="63" t="s">
        <v>1161</v>
      </c>
      <c r="T192" s="63" t="s">
        <v>1162</v>
      </c>
      <c r="U192" s="61" t="s">
        <v>1162</v>
      </c>
      <c r="V192" s="63" t="s">
        <v>1162</v>
      </c>
      <c r="W192" s="63" t="s">
        <v>1163</v>
      </c>
      <c r="X192" s="61" t="s">
        <v>1160</v>
      </c>
      <c r="Y192" s="63" t="s">
        <v>1162</v>
      </c>
      <c r="Z192" s="69" t="str">
        <f t="shared" si="12"/>
        <v>No</v>
      </c>
      <c r="AA192" s="70" t="str">
        <f t="shared" si="13"/>
        <v>No</v>
      </c>
      <c r="AB192" s="69" t="str">
        <f t="shared" si="14"/>
        <v>Non-user</v>
      </c>
      <c r="AC192" s="71">
        <f>VLOOKUP(N192,Attendance!P:R,3,FALSE)</f>
        <v>15</v>
      </c>
    </row>
    <row r="193" spans="1:31" ht="23.1" customHeight="1">
      <c r="A193" s="61" t="s">
        <v>65</v>
      </c>
      <c r="B193" s="61" t="s">
        <v>26</v>
      </c>
      <c r="C193" s="61" t="s">
        <v>27</v>
      </c>
      <c r="D193" s="61" t="s">
        <v>28</v>
      </c>
      <c r="E193" s="61" t="s">
        <v>61</v>
      </c>
      <c r="F193" s="63" t="s">
        <v>29</v>
      </c>
      <c r="G193" s="61" t="s">
        <v>31</v>
      </c>
      <c r="H193" s="61" t="s">
        <v>933</v>
      </c>
      <c r="I193" s="63" t="s">
        <v>935</v>
      </c>
      <c r="J193" s="76">
        <v>21</v>
      </c>
      <c r="K193" s="76">
        <v>7</v>
      </c>
      <c r="L193" s="63">
        <v>2018</v>
      </c>
      <c r="M193" s="62">
        <f t="shared" si="11"/>
        <v>43302</v>
      </c>
      <c r="N193" s="63" t="s">
        <v>515</v>
      </c>
      <c r="O193" s="61">
        <f>VLOOKUP(N194,Attendance!P:R,3,FALSE)</f>
        <v>16</v>
      </c>
      <c r="P193" s="61" t="s">
        <v>1158</v>
      </c>
      <c r="Q193" s="63" t="s">
        <v>1159</v>
      </c>
      <c r="R193" s="63" t="s">
        <v>1160</v>
      </c>
      <c r="S193" s="63" t="s">
        <v>1161</v>
      </c>
      <c r="T193" s="63" t="s">
        <v>1162</v>
      </c>
      <c r="U193" s="61" t="s">
        <v>1162</v>
      </c>
      <c r="V193" s="63" t="s">
        <v>1162</v>
      </c>
      <c r="W193" s="63" t="s">
        <v>1163</v>
      </c>
      <c r="X193" s="61" t="s">
        <v>1160</v>
      </c>
      <c r="Y193" s="63" t="s">
        <v>1162</v>
      </c>
      <c r="Z193" s="69" t="str">
        <f t="shared" si="12"/>
        <v>No</v>
      </c>
      <c r="AA193" s="70" t="str">
        <f t="shared" si="13"/>
        <v>No</v>
      </c>
      <c r="AB193" s="69" t="str">
        <f t="shared" si="14"/>
        <v>Non-user</v>
      </c>
      <c r="AC193" s="71">
        <f>VLOOKUP(N193,Attendance!P:R,3,FALSE)</f>
        <v>15</v>
      </c>
    </row>
    <row r="194" spans="1:31" ht="21" customHeight="1">
      <c r="A194" s="61" t="s">
        <v>65</v>
      </c>
      <c r="B194" s="61" t="s">
        <v>26</v>
      </c>
      <c r="C194" s="61" t="s">
        <v>27</v>
      </c>
      <c r="D194" s="61" t="s">
        <v>28</v>
      </c>
      <c r="E194" s="61" t="s">
        <v>61</v>
      </c>
      <c r="F194" s="63" t="s">
        <v>29</v>
      </c>
      <c r="G194" s="61" t="s">
        <v>31</v>
      </c>
      <c r="H194" s="61" t="s">
        <v>933</v>
      </c>
      <c r="I194" s="63" t="s">
        <v>935</v>
      </c>
      <c r="J194" s="76">
        <v>21</v>
      </c>
      <c r="K194" s="76">
        <v>7</v>
      </c>
      <c r="L194" s="63">
        <v>2018</v>
      </c>
      <c r="M194" s="62">
        <f t="shared" ref="M194:M257" si="15">DATE(L194,K194,J194)</f>
        <v>43302</v>
      </c>
      <c r="N194" s="63" t="s">
        <v>517</v>
      </c>
      <c r="O194" s="61">
        <f>VLOOKUP(N195,Attendance!P:R,3,FALSE)</f>
        <v>18</v>
      </c>
      <c r="P194" s="61" t="s">
        <v>1158</v>
      </c>
      <c r="Q194" s="63" t="s">
        <v>1159</v>
      </c>
      <c r="R194" s="63" t="s">
        <v>1160</v>
      </c>
      <c r="S194" s="63" t="s">
        <v>1161</v>
      </c>
      <c r="T194" s="63" t="s">
        <v>1162</v>
      </c>
      <c r="U194" s="61" t="s">
        <v>1162</v>
      </c>
      <c r="V194" s="63" t="s">
        <v>1162</v>
      </c>
      <c r="W194" s="63" t="s">
        <v>1163</v>
      </c>
      <c r="X194" s="61" t="s">
        <v>1160</v>
      </c>
      <c r="Y194" s="63" t="s">
        <v>1162</v>
      </c>
      <c r="Z194" s="69" t="str">
        <f t="shared" si="12"/>
        <v>No</v>
      </c>
      <c r="AA194" s="70" t="str">
        <f t="shared" si="13"/>
        <v>No</v>
      </c>
      <c r="AB194" s="69" t="str">
        <f t="shared" si="14"/>
        <v>Non-user</v>
      </c>
      <c r="AC194" s="71">
        <f>VLOOKUP(N194,Attendance!P:R,3,FALSE)</f>
        <v>16</v>
      </c>
    </row>
    <row r="195" spans="1:31" ht="23.1" customHeight="1">
      <c r="A195" s="61" t="s">
        <v>65</v>
      </c>
      <c r="B195" s="61" t="s">
        <v>26</v>
      </c>
      <c r="C195" s="61" t="s">
        <v>27</v>
      </c>
      <c r="D195" s="61" t="s">
        <v>28</v>
      </c>
      <c r="E195" s="61" t="s">
        <v>61</v>
      </c>
      <c r="F195" s="63" t="s">
        <v>29</v>
      </c>
      <c r="G195" s="61" t="s">
        <v>31</v>
      </c>
      <c r="H195" s="61" t="s">
        <v>933</v>
      </c>
      <c r="I195" s="63" t="s">
        <v>935</v>
      </c>
      <c r="J195" s="76">
        <v>21</v>
      </c>
      <c r="K195" s="76">
        <v>7</v>
      </c>
      <c r="L195" s="63">
        <v>2018</v>
      </c>
      <c r="M195" s="62">
        <f t="shared" si="15"/>
        <v>43302</v>
      </c>
      <c r="N195" s="63" t="s">
        <v>519</v>
      </c>
      <c r="O195" s="61">
        <f>VLOOKUP(N196,Attendance!P:R,3,FALSE)</f>
        <v>18</v>
      </c>
      <c r="P195" s="61" t="s">
        <v>1158</v>
      </c>
      <c r="Q195" s="63" t="s">
        <v>1159</v>
      </c>
      <c r="R195" s="63" t="s">
        <v>1160</v>
      </c>
      <c r="S195" s="63" t="s">
        <v>1161</v>
      </c>
      <c r="T195" s="63" t="s">
        <v>1162</v>
      </c>
      <c r="U195" s="61" t="s">
        <v>1162</v>
      </c>
      <c r="V195" s="63" t="s">
        <v>1162</v>
      </c>
      <c r="W195" s="63" t="s">
        <v>1163</v>
      </c>
      <c r="X195" s="61" t="s">
        <v>1160</v>
      </c>
      <c r="Y195" s="63" t="s">
        <v>1162</v>
      </c>
      <c r="Z195" s="69" t="str">
        <f t="shared" si="12"/>
        <v>No</v>
      </c>
      <c r="AA195" s="70" t="str">
        <f t="shared" si="13"/>
        <v>No</v>
      </c>
      <c r="AB195" s="69" t="str">
        <f t="shared" si="14"/>
        <v>Non-user</v>
      </c>
      <c r="AC195" s="71">
        <f>VLOOKUP(N195,Attendance!P:R,3,FALSE)</f>
        <v>18</v>
      </c>
    </row>
    <row r="196" spans="1:31" ht="17.649999999999999" customHeight="1">
      <c r="A196" s="61" t="s">
        <v>65</v>
      </c>
      <c r="B196" s="61" t="s">
        <v>26</v>
      </c>
      <c r="C196" s="61" t="s">
        <v>27</v>
      </c>
      <c r="D196" s="61" t="s">
        <v>28</v>
      </c>
      <c r="E196" s="61" t="s">
        <v>61</v>
      </c>
      <c r="F196" s="63" t="s">
        <v>29</v>
      </c>
      <c r="G196" s="61" t="s">
        <v>31</v>
      </c>
      <c r="H196" s="61" t="s">
        <v>933</v>
      </c>
      <c r="I196" s="63" t="s">
        <v>935</v>
      </c>
      <c r="J196" s="76">
        <v>21</v>
      </c>
      <c r="K196" s="76">
        <v>7</v>
      </c>
      <c r="L196" s="63">
        <v>2018</v>
      </c>
      <c r="M196" s="62">
        <f t="shared" si="15"/>
        <v>43302</v>
      </c>
      <c r="N196" s="63" t="s">
        <v>521</v>
      </c>
      <c r="O196" s="61">
        <f>VLOOKUP(N197,Attendance!P:R,3,FALSE)</f>
        <v>19</v>
      </c>
      <c r="P196" s="61" t="s">
        <v>1158</v>
      </c>
      <c r="Q196" s="63" t="s">
        <v>1159</v>
      </c>
      <c r="R196" s="63" t="s">
        <v>1160</v>
      </c>
      <c r="S196" s="63" t="s">
        <v>1161</v>
      </c>
      <c r="T196" s="63" t="s">
        <v>1162</v>
      </c>
      <c r="U196" s="61" t="s">
        <v>1162</v>
      </c>
      <c r="V196" s="63" t="s">
        <v>1162</v>
      </c>
      <c r="W196" s="63" t="s">
        <v>1163</v>
      </c>
      <c r="X196" s="61" t="s">
        <v>1160</v>
      </c>
      <c r="Y196" s="63" t="s">
        <v>1162</v>
      </c>
      <c r="Z196" s="69" t="str">
        <f t="shared" si="12"/>
        <v>No</v>
      </c>
      <c r="AA196" s="70" t="str">
        <f t="shared" si="13"/>
        <v>No</v>
      </c>
      <c r="AB196" s="69" t="str">
        <f t="shared" si="14"/>
        <v>Non-user</v>
      </c>
      <c r="AC196" s="71">
        <f>VLOOKUP(N196,Attendance!P:R,3,FALSE)</f>
        <v>18</v>
      </c>
    </row>
    <row r="197" spans="1:31" ht="22.15" customHeight="1">
      <c r="A197" s="61" t="s">
        <v>65</v>
      </c>
      <c r="B197" s="61" t="s">
        <v>26</v>
      </c>
      <c r="C197" s="61" t="s">
        <v>27</v>
      </c>
      <c r="D197" s="61" t="s">
        <v>28</v>
      </c>
      <c r="E197" s="61" t="s">
        <v>61</v>
      </c>
      <c r="F197" s="63" t="s">
        <v>29</v>
      </c>
      <c r="G197" s="61" t="s">
        <v>31</v>
      </c>
      <c r="H197" s="61" t="s">
        <v>933</v>
      </c>
      <c r="I197" s="63" t="s">
        <v>935</v>
      </c>
      <c r="J197" s="76">
        <v>21</v>
      </c>
      <c r="K197" s="76">
        <v>7</v>
      </c>
      <c r="L197" s="63">
        <v>2018</v>
      </c>
      <c r="M197" s="62">
        <f t="shared" si="15"/>
        <v>43302</v>
      </c>
      <c r="N197" s="63" t="s">
        <v>523</v>
      </c>
      <c r="O197" s="61">
        <f>VLOOKUP(N198,Attendance!P:R,3,FALSE)</f>
        <v>19</v>
      </c>
      <c r="P197" s="61" t="s">
        <v>1158</v>
      </c>
      <c r="Q197" s="63" t="s">
        <v>1159</v>
      </c>
      <c r="R197" s="63" t="s">
        <v>1160</v>
      </c>
      <c r="S197" s="63" t="s">
        <v>1161</v>
      </c>
      <c r="T197" s="63" t="s">
        <v>1159</v>
      </c>
      <c r="U197" s="61" t="s">
        <v>1162</v>
      </c>
      <c r="V197" s="63" t="s">
        <v>1162</v>
      </c>
      <c r="W197" s="63" t="s">
        <v>1163</v>
      </c>
      <c r="X197" s="63" t="s">
        <v>1181</v>
      </c>
      <c r="Y197" s="63" t="s">
        <v>1162</v>
      </c>
      <c r="Z197" s="69" t="str">
        <f t="shared" si="12"/>
        <v>No</v>
      </c>
      <c r="AA197" s="70" t="str">
        <f t="shared" si="13"/>
        <v>Yes</v>
      </c>
      <c r="AB197" s="69" t="str">
        <f t="shared" si="14"/>
        <v>Adopter</v>
      </c>
      <c r="AC197" s="71">
        <f>VLOOKUP(N197,Attendance!P:R,3,FALSE)</f>
        <v>19</v>
      </c>
      <c r="AE197" s="75"/>
    </row>
    <row r="198" spans="1:31" ht="23.1" customHeight="1">
      <c r="A198" s="61" t="s">
        <v>68</v>
      </c>
      <c r="B198" s="61" t="s">
        <v>26</v>
      </c>
      <c r="C198" s="61" t="s">
        <v>27</v>
      </c>
      <c r="D198" s="61" t="s">
        <v>28</v>
      </c>
      <c r="E198" s="61" t="s">
        <v>61</v>
      </c>
      <c r="F198" s="63" t="s">
        <v>29</v>
      </c>
      <c r="G198" s="61" t="s">
        <v>31</v>
      </c>
      <c r="H198" s="61" t="s">
        <v>933</v>
      </c>
      <c r="I198" s="63" t="s">
        <v>934</v>
      </c>
      <c r="J198" s="76">
        <v>23</v>
      </c>
      <c r="K198" s="76">
        <v>7</v>
      </c>
      <c r="L198" s="63">
        <v>2018</v>
      </c>
      <c r="M198" s="62">
        <f t="shared" si="15"/>
        <v>43304</v>
      </c>
      <c r="N198" s="63" t="s">
        <v>147</v>
      </c>
      <c r="O198" s="61">
        <f>VLOOKUP(N199,Attendance!P:R,3,FALSE)</f>
        <v>19</v>
      </c>
      <c r="P198" s="61" t="s">
        <v>1170</v>
      </c>
      <c r="Q198" s="63" t="s">
        <v>1159</v>
      </c>
      <c r="R198" s="63" t="s">
        <v>1160</v>
      </c>
      <c r="S198" s="63" t="s">
        <v>1169</v>
      </c>
      <c r="T198" s="63" t="s">
        <v>1159</v>
      </c>
      <c r="U198" s="61" t="s">
        <v>1162</v>
      </c>
      <c r="V198" s="63" t="s">
        <v>1162</v>
      </c>
      <c r="W198" s="63" t="s">
        <v>1163</v>
      </c>
      <c r="X198" s="63" t="s">
        <v>1178</v>
      </c>
      <c r="Y198" s="63" t="s">
        <v>1159</v>
      </c>
      <c r="Z198" s="69" t="str">
        <f t="shared" si="12"/>
        <v>Yes</v>
      </c>
      <c r="AA198" s="70" t="str">
        <f t="shared" si="13"/>
        <v>Yes</v>
      </c>
      <c r="AB198" s="69" t="str">
        <f t="shared" si="14"/>
        <v>Continuing User</v>
      </c>
      <c r="AC198" s="71">
        <f>VLOOKUP(N198,Attendance!P:R,3,FALSE)</f>
        <v>19</v>
      </c>
    </row>
    <row r="199" spans="1:31" ht="23.1" customHeight="1">
      <c r="A199" s="61" t="s">
        <v>68</v>
      </c>
      <c r="B199" s="61" t="s">
        <v>26</v>
      </c>
      <c r="C199" s="61" t="s">
        <v>27</v>
      </c>
      <c r="D199" s="61" t="s">
        <v>28</v>
      </c>
      <c r="E199" s="61" t="s">
        <v>61</v>
      </c>
      <c r="F199" s="63" t="s">
        <v>29</v>
      </c>
      <c r="G199" s="61" t="s">
        <v>31</v>
      </c>
      <c r="H199" s="61" t="s">
        <v>933</v>
      </c>
      <c r="I199" s="63" t="s">
        <v>934</v>
      </c>
      <c r="J199" s="76">
        <v>23</v>
      </c>
      <c r="K199" s="76">
        <v>7</v>
      </c>
      <c r="L199" s="63">
        <v>2018</v>
      </c>
      <c r="M199" s="62">
        <f t="shared" si="15"/>
        <v>43304</v>
      </c>
      <c r="N199" s="63" t="s">
        <v>527</v>
      </c>
      <c r="O199" s="61">
        <f>VLOOKUP(N200,Attendance!P:R,3,FALSE)</f>
        <v>16</v>
      </c>
      <c r="P199" s="61" t="s">
        <v>1158</v>
      </c>
      <c r="Q199" s="63" t="s">
        <v>1159</v>
      </c>
      <c r="R199" s="63" t="s">
        <v>1160</v>
      </c>
      <c r="S199" s="63" t="s">
        <v>1161</v>
      </c>
      <c r="T199" s="63" t="s">
        <v>1159</v>
      </c>
      <c r="U199" s="61" t="s">
        <v>1162</v>
      </c>
      <c r="V199" s="63" t="s">
        <v>1162</v>
      </c>
      <c r="W199" s="63" t="s">
        <v>1163</v>
      </c>
      <c r="X199" s="63" t="s">
        <v>1178</v>
      </c>
      <c r="Y199" s="63" t="s">
        <v>1159</v>
      </c>
      <c r="Z199" s="69" t="str">
        <f t="shared" si="12"/>
        <v>No</v>
      </c>
      <c r="AA199" s="70" t="str">
        <f t="shared" si="13"/>
        <v>Yes</v>
      </c>
      <c r="AB199" s="69" t="str">
        <f t="shared" si="14"/>
        <v>Adopter</v>
      </c>
      <c r="AC199" s="71">
        <f>VLOOKUP(N199,Attendance!P:R,3,FALSE)</f>
        <v>19</v>
      </c>
    </row>
    <row r="200" spans="1:31" ht="18" customHeight="1">
      <c r="A200" s="61" t="s">
        <v>68</v>
      </c>
      <c r="B200" s="61" t="s">
        <v>26</v>
      </c>
      <c r="C200" s="61" t="s">
        <v>27</v>
      </c>
      <c r="D200" s="61" t="s">
        <v>28</v>
      </c>
      <c r="E200" s="61" t="s">
        <v>61</v>
      </c>
      <c r="F200" s="63" t="s">
        <v>29</v>
      </c>
      <c r="G200" s="61" t="s">
        <v>31</v>
      </c>
      <c r="H200" s="61" t="s">
        <v>933</v>
      </c>
      <c r="I200" s="63" t="s">
        <v>934</v>
      </c>
      <c r="J200" s="76">
        <v>23</v>
      </c>
      <c r="K200" s="76">
        <v>7</v>
      </c>
      <c r="L200" s="63">
        <v>2018</v>
      </c>
      <c r="M200" s="62">
        <f t="shared" si="15"/>
        <v>43304</v>
      </c>
      <c r="N200" s="63" t="s">
        <v>525</v>
      </c>
      <c r="O200" s="61">
        <f>VLOOKUP(N201,Attendance!P:R,3,FALSE)</f>
        <v>15</v>
      </c>
      <c r="P200" s="61" t="s">
        <v>1158</v>
      </c>
      <c r="Q200" s="63" t="s">
        <v>1159</v>
      </c>
      <c r="R200" s="63" t="s">
        <v>1160</v>
      </c>
      <c r="S200" s="63" t="s">
        <v>1161</v>
      </c>
      <c r="T200" s="63" t="s">
        <v>1162</v>
      </c>
      <c r="U200" s="61" t="s">
        <v>1162</v>
      </c>
      <c r="V200" s="63" t="s">
        <v>1162</v>
      </c>
      <c r="W200" s="63" t="s">
        <v>1163</v>
      </c>
      <c r="X200" s="61" t="s">
        <v>1160</v>
      </c>
      <c r="Y200" s="63" t="s">
        <v>1162</v>
      </c>
      <c r="Z200" s="69" t="str">
        <f t="shared" si="12"/>
        <v>No</v>
      </c>
      <c r="AA200" s="70" t="str">
        <f t="shared" si="13"/>
        <v>No</v>
      </c>
      <c r="AB200" s="69" t="str">
        <f t="shared" si="14"/>
        <v>Non-user</v>
      </c>
      <c r="AC200" s="71">
        <f>VLOOKUP(N200,Attendance!P:R,3,FALSE)</f>
        <v>16</v>
      </c>
    </row>
    <row r="201" spans="1:31" ht="23.65" customHeight="1">
      <c r="A201" s="61" t="s">
        <v>68</v>
      </c>
      <c r="B201" s="61" t="s">
        <v>26</v>
      </c>
      <c r="C201" s="61" t="s">
        <v>27</v>
      </c>
      <c r="D201" s="61" t="s">
        <v>28</v>
      </c>
      <c r="E201" s="61" t="s">
        <v>61</v>
      </c>
      <c r="F201" s="63" t="s">
        <v>29</v>
      </c>
      <c r="G201" s="61" t="s">
        <v>31</v>
      </c>
      <c r="H201" s="61" t="s">
        <v>933</v>
      </c>
      <c r="I201" s="63" t="s">
        <v>934</v>
      </c>
      <c r="J201" s="76">
        <v>23</v>
      </c>
      <c r="K201" s="76">
        <v>7</v>
      </c>
      <c r="L201" s="63">
        <v>2018</v>
      </c>
      <c r="M201" s="62">
        <f t="shared" si="15"/>
        <v>43304</v>
      </c>
      <c r="N201" s="63" t="s">
        <v>529</v>
      </c>
      <c r="O201" s="61">
        <f>VLOOKUP(N202,Attendance!P:R,3,FALSE)</f>
        <v>17</v>
      </c>
      <c r="P201" s="61" t="s">
        <v>1158</v>
      </c>
      <c r="Q201" s="63" t="s">
        <v>1159</v>
      </c>
      <c r="R201" s="63" t="s">
        <v>1160</v>
      </c>
      <c r="S201" s="63" t="s">
        <v>1161</v>
      </c>
      <c r="T201" s="63" t="s">
        <v>1162</v>
      </c>
      <c r="U201" s="61" t="s">
        <v>1162</v>
      </c>
      <c r="V201" s="63" t="s">
        <v>1162</v>
      </c>
      <c r="W201" s="63" t="s">
        <v>1163</v>
      </c>
      <c r="X201" s="61" t="s">
        <v>1160</v>
      </c>
      <c r="Y201" s="63" t="s">
        <v>1162</v>
      </c>
      <c r="Z201" s="69" t="str">
        <f t="shared" ref="Z201:Z264" si="16">IF(OR(R:R="",S:S=""),"Missing",IF(OR(S:S="Both EC and Condoms",S:S="Condom",S:S="EC"),"Yes",IF(AND(R:R&lt;&gt;"0: No Method",R:R&lt;&gt;"6: EC",R:R&lt;&gt;"5: Condoms"),"Yes","No")))</f>
        <v>No</v>
      </c>
      <c r="AA201" s="70" t="str">
        <f t="shared" ref="AA201:AA264" si="17">IF(X:X="","Missing",IF(X:X="0: No Method","No",IF(OR(X:X="1: IUCD",X:X="2a: Implant - Jadelle",X:X="2b: Implant - Implanon",X:X="3a: Injection - Norigynon ",X:X="3b: Injection - Noristerat",X:X="3c: Injection - Depo Provera",X:X="3d: Injection - Synapress",X:X="4a: Pills - Microgynon",X:X="4b: Pills - Combination3",X:X="4c: Pills - Escluston",X:X="5: Cycle bead",X:X="6a: Condom - Male",X:X="6b: Condom - Female",X:X="7: Emergency pill"),"Yes")))</f>
        <v>No</v>
      </c>
      <c r="AB201" s="69" t="str">
        <f t="shared" ref="AB201:AB264" si="18">IF(W:W="Pregnant","Pregnant",IF(AND(Z:Z="No",AA:AA="Yes"),"Adopter",IF(Z:Z="Yes","Continuing User",IF(AND(Z:Z="No",AA:AA="No"),"Non-user","Missing"))))</f>
        <v>Non-user</v>
      </c>
      <c r="AC201" s="71">
        <f>VLOOKUP(N201,Attendance!P:R,3,FALSE)</f>
        <v>15</v>
      </c>
    </row>
    <row r="202" spans="1:31" ht="22.5" customHeight="1">
      <c r="A202" s="61" t="s">
        <v>68</v>
      </c>
      <c r="B202" s="61" t="s">
        <v>26</v>
      </c>
      <c r="C202" s="61" t="s">
        <v>27</v>
      </c>
      <c r="D202" s="61" t="s">
        <v>28</v>
      </c>
      <c r="E202" s="61" t="s">
        <v>61</v>
      </c>
      <c r="F202" s="63" t="s">
        <v>29</v>
      </c>
      <c r="G202" s="61" t="s">
        <v>31</v>
      </c>
      <c r="H202" s="61" t="s">
        <v>933</v>
      </c>
      <c r="I202" s="63" t="s">
        <v>934</v>
      </c>
      <c r="J202" s="76">
        <v>26</v>
      </c>
      <c r="K202" s="76">
        <v>7</v>
      </c>
      <c r="L202" s="63">
        <v>2018</v>
      </c>
      <c r="M202" s="62">
        <f t="shared" si="15"/>
        <v>43307</v>
      </c>
      <c r="N202" s="63" t="s">
        <v>532</v>
      </c>
      <c r="O202" s="61">
        <f>VLOOKUP(N203,Attendance!P:R,3,FALSE)</f>
        <v>15</v>
      </c>
      <c r="P202" s="61" t="s">
        <v>1158</v>
      </c>
      <c r="Q202" s="63" t="s">
        <v>1159</v>
      </c>
      <c r="R202" s="63" t="s">
        <v>1160</v>
      </c>
      <c r="S202" s="63" t="s">
        <v>1161</v>
      </c>
      <c r="T202" s="63" t="s">
        <v>1162</v>
      </c>
      <c r="U202" s="61" t="s">
        <v>1162</v>
      </c>
      <c r="V202" s="63" t="s">
        <v>1162</v>
      </c>
      <c r="W202" s="63" t="s">
        <v>1163</v>
      </c>
      <c r="X202" s="61" t="s">
        <v>1160</v>
      </c>
      <c r="Y202" s="63" t="s">
        <v>1162</v>
      </c>
      <c r="Z202" s="69" t="str">
        <f t="shared" si="16"/>
        <v>No</v>
      </c>
      <c r="AA202" s="70" t="str">
        <f t="shared" si="17"/>
        <v>No</v>
      </c>
      <c r="AB202" s="69" t="str">
        <f t="shared" si="18"/>
        <v>Non-user</v>
      </c>
      <c r="AC202" s="71">
        <f>VLOOKUP(N202,Attendance!P:R,3,FALSE)</f>
        <v>17</v>
      </c>
    </row>
    <row r="203" spans="1:31" ht="20.100000000000001" customHeight="1">
      <c r="A203" s="61" t="s">
        <v>68</v>
      </c>
      <c r="B203" s="61" t="s">
        <v>26</v>
      </c>
      <c r="C203" s="61" t="s">
        <v>27</v>
      </c>
      <c r="D203" s="61" t="s">
        <v>28</v>
      </c>
      <c r="E203" s="61" t="s">
        <v>61</v>
      </c>
      <c r="F203" s="63" t="s">
        <v>29</v>
      </c>
      <c r="G203" s="61" t="s">
        <v>31</v>
      </c>
      <c r="H203" s="61" t="s">
        <v>933</v>
      </c>
      <c r="I203" s="63" t="s">
        <v>934</v>
      </c>
      <c r="J203" s="76">
        <v>26</v>
      </c>
      <c r="K203" s="76">
        <v>7</v>
      </c>
      <c r="L203" s="63">
        <v>2018</v>
      </c>
      <c r="M203" s="62">
        <f t="shared" si="15"/>
        <v>43307</v>
      </c>
      <c r="N203" s="63" t="s">
        <v>534</v>
      </c>
      <c r="O203" s="61">
        <f>VLOOKUP(N204,Attendance!P:R,3,FALSE)</f>
        <v>17</v>
      </c>
      <c r="P203" s="61" t="s">
        <v>1158</v>
      </c>
      <c r="Q203" s="63" t="s">
        <v>1159</v>
      </c>
      <c r="R203" s="63" t="s">
        <v>1160</v>
      </c>
      <c r="S203" s="63" t="s">
        <v>1161</v>
      </c>
      <c r="T203" s="63" t="s">
        <v>1162</v>
      </c>
      <c r="U203" s="61" t="s">
        <v>1162</v>
      </c>
      <c r="V203" s="63" t="s">
        <v>1162</v>
      </c>
      <c r="W203" s="63" t="s">
        <v>1163</v>
      </c>
      <c r="X203" s="61" t="s">
        <v>1160</v>
      </c>
      <c r="Y203" s="63" t="s">
        <v>1162</v>
      </c>
      <c r="Z203" s="69" t="str">
        <f t="shared" si="16"/>
        <v>No</v>
      </c>
      <c r="AA203" s="70" t="str">
        <f t="shared" si="17"/>
        <v>No</v>
      </c>
      <c r="AB203" s="69" t="str">
        <f t="shared" si="18"/>
        <v>Non-user</v>
      </c>
      <c r="AC203" s="71">
        <f>VLOOKUP(N203,Attendance!P:R,3,FALSE)</f>
        <v>15</v>
      </c>
    </row>
    <row r="204" spans="1:31" ht="23.65" customHeight="1">
      <c r="A204" s="61" t="s">
        <v>68</v>
      </c>
      <c r="B204" s="61" t="s">
        <v>26</v>
      </c>
      <c r="C204" s="61" t="s">
        <v>27</v>
      </c>
      <c r="D204" s="61" t="s">
        <v>28</v>
      </c>
      <c r="E204" s="61" t="s">
        <v>61</v>
      </c>
      <c r="F204" s="63" t="s">
        <v>29</v>
      </c>
      <c r="G204" s="61" t="s">
        <v>31</v>
      </c>
      <c r="H204" s="61" t="s">
        <v>933</v>
      </c>
      <c r="I204" s="63" t="s">
        <v>934</v>
      </c>
      <c r="J204" s="76">
        <v>26</v>
      </c>
      <c r="K204" s="76">
        <v>7</v>
      </c>
      <c r="L204" s="63">
        <v>2018</v>
      </c>
      <c r="M204" s="62">
        <f t="shared" si="15"/>
        <v>43307</v>
      </c>
      <c r="N204" s="63" t="s">
        <v>536</v>
      </c>
      <c r="O204" s="61">
        <f>VLOOKUP(N205,Attendance!P:R,3,FALSE)</f>
        <v>15</v>
      </c>
      <c r="P204" s="61" t="s">
        <v>1158</v>
      </c>
      <c r="Q204" s="63" t="s">
        <v>1159</v>
      </c>
      <c r="R204" s="63" t="s">
        <v>1160</v>
      </c>
      <c r="S204" s="63" t="s">
        <v>1161</v>
      </c>
      <c r="T204" s="63" t="s">
        <v>1162</v>
      </c>
      <c r="U204" s="61" t="s">
        <v>1162</v>
      </c>
      <c r="V204" s="63" t="s">
        <v>1162</v>
      </c>
      <c r="W204" s="63" t="s">
        <v>1163</v>
      </c>
      <c r="X204" s="61" t="s">
        <v>1160</v>
      </c>
      <c r="Y204" s="63" t="s">
        <v>1162</v>
      </c>
      <c r="Z204" s="69" t="str">
        <f t="shared" si="16"/>
        <v>No</v>
      </c>
      <c r="AA204" s="70" t="str">
        <f t="shared" si="17"/>
        <v>No</v>
      </c>
      <c r="AB204" s="69" t="str">
        <f t="shared" si="18"/>
        <v>Non-user</v>
      </c>
      <c r="AC204" s="71">
        <f>VLOOKUP(N204,Attendance!P:R,3,FALSE)</f>
        <v>17</v>
      </c>
    </row>
    <row r="205" spans="1:31" ht="24.6" customHeight="1">
      <c r="A205" s="61" t="s">
        <v>68</v>
      </c>
      <c r="B205" s="61" t="s">
        <v>26</v>
      </c>
      <c r="C205" s="61" t="s">
        <v>27</v>
      </c>
      <c r="D205" s="61" t="s">
        <v>28</v>
      </c>
      <c r="E205" s="61" t="s">
        <v>61</v>
      </c>
      <c r="F205" s="63" t="s">
        <v>29</v>
      </c>
      <c r="G205" s="61" t="s">
        <v>31</v>
      </c>
      <c r="H205" s="61" t="s">
        <v>933</v>
      </c>
      <c r="I205" s="63" t="s">
        <v>934</v>
      </c>
      <c r="J205" s="76">
        <v>26</v>
      </c>
      <c r="K205" s="76">
        <v>7</v>
      </c>
      <c r="L205" s="63">
        <v>2018</v>
      </c>
      <c r="M205" s="62">
        <f t="shared" si="15"/>
        <v>43307</v>
      </c>
      <c r="N205" s="77" t="s">
        <v>538</v>
      </c>
      <c r="O205" s="61">
        <f>VLOOKUP(N206,Attendance!P:R,3,FALSE)</f>
        <v>17</v>
      </c>
      <c r="P205" s="61" t="s">
        <v>1158</v>
      </c>
      <c r="Q205" s="63" t="s">
        <v>1159</v>
      </c>
      <c r="R205" s="63" t="s">
        <v>1160</v>
      </c>
      <c r="S205" s="63" t="s">
        <v>1161</v>
      </c>
      <c r="T205" s="63" t="s">
        <v>1162</v>
      </c>
      <c r="U205" s="61" t="s">
        <v>1162</v>
      </c>
      <c r="V205" s="63" t="s">
        <v>1162</v>
      </c>
      <c r="W205" s="63" t="s">
        <v>1163</v>
      </c>
      <c r="X205" s="61" t="s">
        <v>1160</v>
      </c>
      <c r="Y205" s="63" t="s">
        <v>1162</v>
      </c>
      <c r="Z205" s="69" t="str">
        <f t="shared" si="16"/>
        <v>No</v>
      </c>
      <c r="AA205" s="70" t="str">
        <f t="shared" si="17"/>
        <v>No</v>
      </c>
      <c r="AB205" s="69" t="str">
        <f t="shared" si="18"/>
        <v>Non-user</v>
      </c>
      <c r="AC205" s="71">
        <f>VLOOKUP(N205,Attendance!P:R,3,FALSE)</f>
        <v>15</v>
      </c>
    </row>
    <row r="206" spans="1:31" ht="24" customHeight="1">
      <c r="A206" s="61" t="s">
        <v>68</v>
      </c>
      <c r="B206" s="61" t="s">
        <v>26</v>
      </c>
      <c r="C206" s="61" t="s">
        <v>27</v>
      </c>
      <c r="D206" s="61" t="s">
        <v>28</v>
      </c>
      <c r="E206" s="61" t="s">
        <v>61</v>
      </c>
      <c r="F206" s="63" t="s">
        <v>29</v>
      </c>
      <c r="G206" s="61" t="s">
        <v>31</v>
      </c>
      <c r="H206" s="61" t="s">
        <v>933</v>
      </c>
      <c r="I206" s="63" t="s">
        <v>934</v>
      </c>
      <c r="J206" s="76">
        <v>26</v>
      </c>
      <c r="K206" s="76">
        <v>7</v>
      </c>
      <c r="L206" s="63">
        <v>2018</v>
      </c>
      <c r="M206" s="62">
        <f t="shared" si="15"/>
        <v>43307</v>
      </c>
      <c r="N206" s="63" t="s">
        <v>540</v>
      </c>
      <c r="O206" s="61">
        <f>VLOOKUP(N207,Attendance!P:R,3,FALSE)</f>
        <v>18</v>
      </c>
      <c r="P206" s="61" t="s">
        <v>1158</v>
      </c>
      <c r="Q206" s="63" t="s">
        <v>1159</v>
      </c>
      <c r="R206" s="63" t="s">
        <v>1160</v>
      </c>
      <c r="S206" s="63" t="s">
        <v>1161</v>
      </c>
      <c r="T206" s="63" t="s">
        <v>1162</v>
      </c>
      <c r="U206" s="61" t="s">
        <v>1162</v>
      </c>
      <c r="V206" s="63" t="s">
        <v>1162</v>
      </c>
      <c r="W206" s="63" t="s">
        <v>1163</v>
      </c>
      <c r="X206" s="61" t="s">
        <v>1160</v>
      </c>
      <c r="Y206" s="63" t="s">
        <v>1162</v>
      </c>
      <c r="Z206" s="69" t="str">
        <f t="shared" si="16"/>
        <v>No</v>
      </c>
      <c r="AA206" s="70" t="str">
        <f t="shared" si="17"/>
        <v>No</v>
      </c>
      <c r="AB206" s="69" t="str">
        <f t="shared" si="18"/>
        <v>Non-user</v>
      </c>
      <c r="AC206" s="71">
        <f>VLOOKUP(N206,Attendance!P:R,3,FALSE)</f>
        <v>17</v>
      </c>
    </row>
    <row r="207" spans="1:31" ht="24" customHeight="1">
      <c r="A207" s="61" t="s">
        <v>68</v>
      </c>
      <c r="B207" s="61" t="s">
        <v>26</v>
      </c>
      <c r="C207" s="61" t="s">
        <v>27</v>
      </c>
      <c r="D207" s="61" t="s">
        <v>28</v>
      </c>
      <c r="E207" s="61" t="s">
        <v>61</v>
      </c>
      <c r="F207" s="63" t="s">
        <v>29</v>
      </c>
      <c r="G207" s="61" t="s">
        <v>31</v>
      </c>
      <c r="H207" s="61" t="s">
        <v>933</v>
      </c>
      <c r="I207" s="63" t="s">
        <v>934</v>
      </c>
      <c r="J207" s="76">
        <v>27</v>
      </c>
      <c r="K207" s="76">
        <v>7</v>
      </c>
      <c r="L207" s="63">
        <v>2018</v>
      </c>
      <c r="M207" s="62">
        <f t="shared" si="15"/>
        <v>43308</v>
      </c>
      <c r="N207" s="63" t="s">
        <v>543</v>
      </c>
      <c r="O207" s="61">
        <f>VLOOKUP(N208,Attendance!P:R,3,FALSE)</f>
        <v>18</v>
      </c>
      <c r="P207" s="61" t="s">
        <v>1158</v>
      </c>
      <c r="Q207" s="63" t="s">
        <v>1159</v>
      </c>
      <c r="R207" s="63" t="s">
        <v>1160</v>
      </c>
      <c r="S207" s="63" t="s">
        <v>1161</v>
      </c>
      <c r="T207" s="63" t="s">
        <v>1162</v>
      </c>
      <c r="U207" s="61" t="s">
        <v>1162</v>
      </c>
      <c r="V207" s="63" t="s">
        <v>1162</v>
      </c>
      <c r="W207" s="63" t="s">
        <v>1163</v>
      </c>
      <c r="X207" s="61" t="s">
        <v>1160</v>
      </c>
      <c r="Y207" s="63" t="s">
        <v>1162</v>
      </c>
      <c r="Z207" s="69" t="str">
        <f t="shared" si="16"/>
        <v>No</v>
      </c>
      <c r="AA207" s="70" t="str">
        <f t="shared" si="17"/>
        <v>No</v>
      </c>
      <c r="AB207" s="69" t="str">
        <f t="shared" si="18"/>
        <v>Non-user</v>
      </c>
      <c r="AC207" s="71">
        <f>VLOOKUP(N207,Attendance!P:R,3,FALSE)</f>
        <v>18</v>
      </c>
    </row>
    <row r="208" spans="1:31" ht="25.15" customHeight="1">
      <c r="A208" s="61" t="s">
        <v>68</v>
      </c>
      <c r="B208" s="61" t="s">
        <v>26</v>
      </c>
      <c r="C208" s="61" t="s">
        <v>27</v>
      </c>
      <c r="D208" s="61" t="s">
        <v>28</v>
      </c>
      <c r="E208" s="61" t="s">
        <v>61</v>
      </c>
      <c r="F208" s="63" t="s">
        <v>29</v>
      </c>
      <c r="G208" s="61" t="s">
        <v>31</v>
      </c>
      <c r="H208" s="61" t="s">
        <v>933</v>
      </c>
      <c r="I208" s="63" t="s">
        <v>934</v>
      </c>
      <c r="J208" s="76">
        <v>27</v>
      </c>
      <c r="K208" s="76">
        <v>7</v>
      </c>
      <c r="L208" s="63">
        <v>2018</v>
      </c>
      <c r="M208" s="62">
        <f t="shared" si="15"/>
        <v>43308</v>
      </c>
      <c r="N208" s="63" t="s">
        <v>545</v>
      </c>
      <c r="O208" s="61">
        <f>VLOOKUP(N209,Attendance!P:R,3,FALSE)</f>
        <v>15</v>
      </c>
      <c r="P208" s="61" t="s">
        <v>1158</v>
      </c>
      <c r="Q208" s="63" t="s">
        <v>1159</v>
      </c>
      <c r="R208" s="63" t="s">
        <v>1160</v>
      </c>
      <c r="S208" s="63" t="s">
        <v>1161</v>
      </c>
      <c r="T208" s="63" t="s">
        <v>1162</v>
      </c>
      <c r="U208" s="61" t="s">
        <v>1162</v>
      </c>
      <c r="V208" s="63" t="s">
        <v>1162</v>
      </c>
      <c r="W208" s="63" t="s">
        <v>1163</v>
      </c>
      <c r="X208" s="61" t="s">
        <v>1160</v>
      </c>
      <c r="Y208" s="63" t="s">
        <v>1162</v>
      </c>
      <c r="Z208" s="69" t="str">
        <f t="shared" si="16"/>
        <v>No</v>
      </c>
      <c r="AA208" s="70" t="str">
        <f t="shared" si="17"/>
        <v>No</v>
      </c>
      <c r="AB208" s="69" t="str">
        <f t="shared" si="18"/>
        <v>Non-user</v>
      </c>
      <c r="AC208" s="71">
        <f>VLOOKUP(N208,Attendance!P:R,3,FALSE)</f>
        <v>18</v>
      </c>
    </row>
    <row r="209" spans="1:29" ht="24" customHeight="1">
      <c r="A209" s="61" t="s">
        <v>68</v>
      </c>
      <c r="B209" s="61" t="s">
        <v>26</v>
      </c>
      <c r="C209" s="61" t="s">
        <v>27</v>
      </c>
      <c r="D209" s="61" t="s">
        <v>28</v>
      </c>
      <c r="E209" s="61" t="s">
        <v>61</v>
      </c>
      <c r="F209" s="63" t="s">
        <v>29</v>
      </c>
      <c r="G209" s="61" t="s">
        <v>31</v>
      </c>
      <c r="H209" s="61" t="s">
        <v>933</v>
      </c>
      <c r="I209" s="63" t="s">
        <v>934</v>
      </c>
      <c r="J209" s="76">
        <v>27</v>
      </c>
      <c r="K209" s="76">
        <v>7</v>
      </c>
      <c r="L209" s="63">
        <v>2018</v>
      </c>
      <c r="M209" s="62">
        <f t="shared" si="15"/>
        <v>43308</v>
      </c>
      <c r="N209" s="63" t="s">
        <v>547</v>
      </c>
      <c r="O209" s="61">
        <f>VLOOKUP(N210,Attendance!P:R,3,FALSE)</f>
        <v>15</v>
      </c>
      <c r="P209" s="61" t="s">
        <v>1158</v>
      </c>
      <c r="Q209" s="63" t="s">
        <v>1159</v>
      </c>
      <c r="R209" s="63" t="s">
        <v>1160</v>
      </c>
      <c r="S209" s="63" t="s">
        <v>1161</v>
      </c>
      <c r="T209" s="63" t="s">
        <v>1162</v>
      </c>
      <c r="U209" s="61" t="s">
        <v>1162</v>
      </c>
      <c r="V209" s="63" t="s">
        <v>1162</v>
      </c>
      <c r="W209" s="63" t="s">
        <v>1163</v>
      </c>
      <c r="X209" s="61" t="s">
        <v>1160</v>
      </c>
      <c r="Y209" s="63" t="s">
        <v>1162</v>
      </c>
      <c r="Z209" s="69" t="str">
        <f t="shared" si="16"/>
        <v>No</v>
      </c>
      <c r="AA209" s="70" t="str">
        <f t="shared" si="17"/>
        <v>No</v>
      </c>
      <c r="AB209" s="69" t="str">
        <f t="shared" si="18"/>
        <v>Non-user</v>
      </c>
      <c r="AC209" s="71">
        <f>VLOOKUP(N209,Attendance!P:R,3,FALSE)</f>
        <v>15</v>
      </c>
    </row>
    <row r="210" spans="1:29" ht="23.1" customHeight="1">
      <c r="A210" s="61" t="s">
        <v>68</v>
      </c>
      <c r="B210" s="61" t="s">
        <v>26</v>
      </c>
      <c r="C210" s="61" t="s">
        <v>27</v>
      </c>
      <c r="D210" s="61" t="s">
        <v>28</v>
      </c>
      <c r="E210" s="61" t="s">
        <v>61</v>
      </c>
      <c r="F210" s="63" t="s">
        <v>29</v>
      </c>
      <c r="G210" s="61" t="s">
        <v>31</v>
      </c>
      <c r="H210" s="61" t="s">
        <v>933</v>
      </c>
      <c r="I210" s="63" t="s">
        <v>934</v>
      </c>
      <c r="J210" s="76">
        <v>27</v>
      </c>
      <c r="K210" s="76">
        <v>7</v>
      </c>
      <c r="L210" s="63">
        <v>2018</v>
      </c>
      <c r="M210" s="62">
        <f t="shared" si="15"/>
        <v>43308</v>
      </c>
      <c r="N210" s="63" t="s">
        <v>549</v>
      </c>
      <c r="O210" s="61">
        <f>VLOOKUP(N211,Attendance!P:R,3,FALSE)</f>
        <v>15</v>
      </c>
      <c r="P210" s="61" t="s">
        <v>1158</v>
      </c>
      <c r="Q210" s="63" t="s">
        <v>1159</v>
      </c>
      <c r="R210" s="63" t="s">
        <v>1160</v>
      </c>
      <c r="S210" s="63" t="s">
        <v>1161</v>
      </c>
      <c r="T210" s="63" t="s">
        <v>1162</v>
      </c>
      <c r="U210" s="61" t="s">
        <v>1162</v>
      </c>
      <c r="V210" s="63" t="s">
        <v>1162</v>
      </c>
      <c r="W210" s="63" t="s">
        <v>1163</v>
      </c>
      <c r="X210" s="61" t="s">
        <v>1160</v>
      </c>
      <c r="Y210" s="63" t="s">
        <v>1162</v>
      </c>
      <c r="Z210" s="69" t="str">
        <f t="shared" si="16"/>
        <v>No</v>
      </c>
      <c r="AA210" s="70" t="str">
        <f t="shared" si="17"/>
        <v>No</v>
      </c>
      <c r="AB210" s="69" t="str">
        <f t="shared" si="18"/>
        <v>Non-user</v>
      </c>
      <c r="AC210" s="71">
        <f>VLOOKUP(N210,Attendance!P:R,3,FALSE)</f>
        <v>15</v>
      </c>
    </row>
    <row r="211" spans="1:29" ht="23.65" customHeight="1">
      <c r="A211" s="61" t="s">
        <v>68</v>
      </c>
      <c r="B211" s="61" t="s">
        <v>26</v>
      </c>
      <c r="C211" s="61" t="s">
        <v>27</v>
      </c>
      <c r="D211" s="61" t="s">
        <v>28</v>
      </c>
      <c r="E211" s="61" t="s">
        <v>61</v>
      </c>
      <c r="F211" s="63" t="s">
        <v>29</v>
      </c>
      <c r="G211" s="61" t="s">
        <v>31</v>
      </c>
      <c r="H211" s="61" t="s">
        <v>933</v>
      </c>
      <c r="I211" s="63" t="s">
        <v>934</v>
      </c>
      <c r="J211" s="76">
        <v>27</v>
      </c>
      <c r="K211" s="76">
        <v>7</v>
      </c>
      <c r="L211" s="63">
        <v>2018</v>
      </c>
      <c r="M211" s="62">
        <f t="shared" si="15"/>
        <v>43308</v>
      </c>
      <c r="N211" s="63" t="s">
        <v>551</v>
      </c>
      <c r="O211" s="61">
        <f>VLOOKUP(N212,Attendance!P:R,3,FALSE)</f>
        <v>15</v>
      </c>
      <c r="P211" s="61" t="s">
        <v>1158</v>
      </c>
      <c r="Q211" s="63" t="s">
        <v>1159</v>
      </c>
      <c r="R211" s="63" t="s">
        <v>1160</v>
      </c>
      <c r="S211" s="63" t="s">
        <v>1161</v>
      </c>
      <c r="T211" s="63" t="s">
        <v>1162</v>
      </c>
      <c r="U211" s="61" t="s">
        <v>1162</v>
      </c>
      <c r="V211" s="63" t="s">
        <v>1162</v>
      </c>
      <c r="W211" s="63" t="s">
        <v>1163</v>
      </c>
      <c r="X211" s="61" t="s">
        <v>1160</v>
      </c>
      <c r="Y211" s="63" t="s">
        <v>1162</v>
      </c>
      <c r="Z211" s="69" t="str">
        <f t="shared" si="16"/>
        <v>No</v>
      </c>
      <c r="AA211" s="70" t="str">
        <f t="shared" si="17"/>
        <v>No</v>
      </c>
      <c r="AB211" s="69" t="str">
        <f t="shared" si="18"/>
        <v>Non-user</v>
      </c>
      <c r="AC211" s="71">
        <f>VLOOKUP(N211,Attendance!P:R,3,FALSE)</f>
        <v>15</v>
      </c>
    </row>
    <row r="212" spans="1:29" ht="23.65" customHeight="1">
      <c r="A212" s="61" t="s">
        <v>68</v>
      </c>
      <c r="B212" s="61" t="s">
        <v>26</v>
      </c>
      <c r="C212" s="61" t="s">
        <v>27</v>
      </c>
      <c r="D212" s="61" t="s">
        <v>28</v>
      </c>
      <c r="E212" s="61" t="s">
        <v>61</v>
      </c>
      <c r="F212" s="63" t="s">
        <v>29</v>
      </c>
      <c r="G212" s="61" t="s">
        <v>31</v>
      </c>
      <c r="H212" s="61" t="s">
        <v>933</v>
      </c>
      <c r="I212" s="63" t="s">
        <v>934</v>
      </c>
      <c r="J212" s="76">
        <v>27</v>
      </c>
      <c r="K212" s="76">
        <v>7</v>
      </c>
      <c r="L212" s="63">
        <v>2018</v>
      </c>
      <c r="M212" s="62">
        <f t="shared" si="15"/>
        <v>43308</v>
      </c>
      <c r="N212" s="63" t="s">
        <v>553</v>
      </c>
      <c r="O212" s="61">
        <f>VLOOKUP(N213,Attendance!P:R,3,FALSE)</f>
        <v>16</v>
      </c>
      <c r="P212" s="61" t="s">
        <v>1158</v>
      </c>
      <c r="Q212" s="63" t="s">
        <v>1159</v>
      </c>
      <c r="R212" s="63" t="s">
        <v>1160</v>
      </c>
      <c r="S212" s="63" t="s">
        <v>1161</v>
      </c>
      <c r="T212" s="63" t="s">
        <v>1162</v>
      </c>
      <c r="U212" s="61" t="s">
        <v>1162</v>
      </c>
      <c r="V212" s="63" t="s">
        <v>1162</v>
      </c>
      <c r="W212" s="63" t="s">
        <v>1163</v>
      </c>
      <c r="X212" s="61" t="s">
        <v>1160</v>
      </c>
      <c r="Y212" s="63" t="s">
        <v>1162</v>
      </c>
      <c r="Z212" s="69" t="str">
        <f t="shared" si="16"/>
        <v>No</v>
      </c>
      <c r="AA212" s="70" t="str">
        <f t="shared" si="17"/>
        <v>No</v>
      </c>
      <c r="AB212" s="69" t="str">
        <f t="shared" si="18"/>
        <v>Non-user</v>
      </c>
      <c r="AC212" s="71">
        <f>VLOOKUP(N212,Attendance!P:R,3,FALSE)</f>
        <v>15</v>
      </c>
    </row>
    <row r="213" spans="1:29" ht="23.1" customHeight="1">
      <c r="A213" s="61" t="s">
        <v>68</v>
      </c>
      <c r="B213" s="61" t="s">
        <v>26</v>
      </c>
      <c r="C213" s="61" t="s">
        <v>27</v>
      </c>
      <c r="D213" s="61" t="s">
        <v>28</v>
      </c>
      <c r="E213" s="61" t="s">
        <v>61</v>
      </c>
      <c r="F213" s="63" t="s">
        <v>29</v>
      </c>
      <c r="G213" s="61" t="s">
        <v>31</v>
      </c>
      <c r="H213" s="61" t="s">
        <v>933</v>
      </c>
      <c r="I213" s="63" t="s">
        <v>935</v>
      </c>
      <c r="J213" s="76">
        <v>28</v>
      </c>
      <c r="K213" s="76">
        <v>7</v>
      </c>
      <c r="L213" s="63">
        <v>2018</v>
      </c>
      <c r="M213" s="62">
        <f t="shared" si="15"/>
        <v>43309</v>
      </c>
      <c r="N213" s="63" t="s">
        <v>564</v>
      </c>
      <c r="O213" s="61">
        <f>VLOOKUP(N214,Attendance!P:R,3,FALSE)</f>
        <v>19</v>
      </c>
      <c r="P213" s="61" t="s">
        <v>1158</v>
      </c>
      <c r="Q213" s="63" t="s">
        <v>1159</v>
      </c>
      <c r="R213" s="63" t="s">
        <v>1160</v>
      </c>
      <c r="S213" s="63" t="s">
        <v>1161</v>
      </c>
      <c r="T213" s="63" t="s">
        <v>1162</v>
      </c>
      <c r="U213" s="61" t="s">
        <v>1159</v>
      </c>
      <c r="V213" s="63" t="s">
        <v>1159</v>
      </c>
      <c r="W213" s="63" t="s">
        <v>1163</v>
      </c>
      <c r="X213" s="61" t="s">
        <v>1180</v>
      </c>
      <c r="Y213" s="63" t="s">
        <v>1162</v>
      </c>
      <c r="Z213" s="69" t="str">
        <f t="shared" si="16"/>
        <v>No</v>
      </c>
      <c r="AA213" s="70" t="str">
        <f t="shared" si="17"/>
        <v>Yes</v>
      </c>
      <c r="AB213" s="69" t="str">
        <f t="shared" si="18"/>
        <v>Adopter</v>
      </c>
      <c r="AC213" s="71">
        <f>VLOOKUP(N213,Attendance!P:R,3,FALSE)</f>
        <v>16</v>
      </c>
    </row>
    <row r="214" spans="1:29" ht="23.1" customHeight="1">
      <c r="A214" s="61" t="s">
        <v>68</v>
      </c>
      <c r="B214" s="61" t="s">
        <v>26</v>
      </c>
      <c r="C214" s="61" t="s">
        <v>27</v>
      </c>
      <c r="D214" s="61" t="s">
        <v>28</v>
      </c>
      <c r="E214" s="61" t="s">
        <v>61</v>
      </c>
      <c r="F214" s="63" t="s">
        <v>29</v>
      </c>
      <c r="G214" s="61" t="s">
        <v>31</v>
      </c>
      <c r="H214" s="61" t="s">
        <v>933</v>
      </c>
      <c r="I214" s="63" t="s">
        <v>935</v>
      </c>
      <c r="J214" s="76">
        <v>28</v>
      </c>
      <c r="K214" s="76">
        <v>7</v>
      </c>
      <c r="L214" s="63">
        <v>2018</v>
      </c>
      <c r="M214" s="62">
        <f t="shared" si="15"/>
        <v>43309</v>
      </c>
      <c r="N214" s="63" t="s">
        <v>483</v>
      </c>
      <c r="O214" s="61">
        <f>VLOOKUP(N215,Attendance!P:R,3,FALSE)</f>
        <v>16</v>
      </c>
      <c r="P214" s="68" t="s">
        <v>1167</v>
      </c>
      <c r="Q214" s="63" t="s">
        <v>1159</v>
      </c>
      <c r="R214" s="63" t="s">
        <v>1160</v>
      </c>
      <c r="S214" s="63" t="s">
        <v>1161</v>
      </c>
      <c r="T214" s="63" t="s">
        <v>1159</v>
      </c>
      <c r="U214" s="61" t="s">
        <v>1162</v>
      </c>
      <c r="V214" s="63" t="s">
        <v>1162</v>
      </c>
      <c r="W214" s="63" t="s">
        <v>1163</v>
      </c>
      <c r="X214" s="63" t="s">
        <v>1178</v>
      </c>
      <c r="Y214" s="63" t="s">
        <v>1159</v>
      </c>
      <c r="Z214" s="69" t="str">
        <f t="shared" si="16"/>
        <v>No</v>
      </c>
      <c r="AA214" s="70" t="str">
        <f t="shared" si="17"/>
        <v>Yes</v>
      </c>
      <c r="AB214" s="69" t="str">
        <f t="shared" si="18"/>
        <v>Adopter</v>
      </c>
      <c r="AC214" s="71">
        <f>VLOOKUP(N214,Attendance!P:R,3,FALSE)</f>
        <v>19</v>
      </c>
    </row>
    <row r="215" spans="1:29" ht="23.1" customHeight="1">
      <c r="A215" s="61" t="s">
        <v>68</v>
      </c>
      <c r="B215" s="61" t="s">
        <v>26</v>
      </c>
      <c r="C215" s="61" t="s">
        <v>27</v>
      </c>
      <c r="D215" s="61" t="s">
        <v>28</v>
      </c>
      <c r="E215" s="61" t="s">
        <v>61</v>
      </c>
      <c r="F215" s="63" t="s">
        <v>29</v>
      </c>
      <c r="G215" s="61" t="s">
        <v>31</v>
      </c>
      <c r="H215" s="61" t="s">
        <v>933</v>
      </c>
      <c r="I215" s="63" t="s">
        <v>935</v>
      </c>
      <c r="J215" s="76">
        <v>28</v>
      </c>
      <c r="K215" s="76">
        <v>7</v>
      </c>
      <c r="L215" s="63">
        <v>2018</v>
      </c>
      <c r="M215" s="62">
        <f t="shared" si="15"/>
        <v>43309</v>
      </c>
      <c r="N215" s="63" t="s">
        <v>556</v>
      </c>
      <c r="O215" s="61">
        <f>VLOOKUP(N216,Attendance!P:R,3,FALSE)</f>
        <v>15</v>
      </c>
      <c r="P215" s="61" t="s">
        <v>1158</v>
      </c>
      <c r="Q215" s="63" t="s">
        <v>1159</v>
      </c>
      <c r="R215" s="63" t="s">
        <v>1160</v>
      </c>
      <c r="S215" s="63" t="s">
        <v>1161</v>
      </c>
      <c r="T215" s="63" t="s">
        <v>1162</v>
      </c>
      <c r="U215" s="61" t="s">
        <v>1159</v>
      </c>
      <c r="V215" s="63" t="s">
        <v>1159</v>
      </c>
      <c r="W215" s="63" t="s">
        <v>1163</v>
      </c>
      <c r="X215" s="63" t="s">
        <v>1181</v>
      </c>
      <c r="Y215" s="63" t="s">
        <v>1162</v>
      </c>
      <c r="Z215" s="69" t="str">
        <f t="shared" si="16"/>
        <v>No</v>
      </c>
      <c r="AA215" s="70" t="str">
        <f t="shared" si="17"/>
        <v>Yes</v>
      </c>
      <c r="AB215" s="69" t="str">
        <f t="shared" si="18"/>
        <v>Adopter</v>
      </c>
      <c r="AC215" s="71">
        <f>VLOOKUP(N215,Attendance!P:R,3,FALSE)</f>
        <v>16</v>
      </c>
    </row>
    <row r="216" spans="1:29" ht="23.1" customHeight="1">
      <c r="A216" s="61" t="s">
        <v>68</v>
      </c>
      <c r="B216" s="61" t="s">
        <v>26</v>
      </c>
      <c r="C216" s="61" t="s">
        <v>27</v>
      </c>
      <c r="D216" s="61" t="s">
        <v>28</v>
      </c>
      <c r="E216" s="61" t="s">
        <v>61</v>
      </c>
      <c r="F216" s="63" t="s">
        <v>29</v>
      </c>
      <c r="G216" s="61" t="s">
        <v>31</v>
      </c>
      <c r="H216" s="61" t="s">
        <v>933</v>
      </c>
      <c r="I216" s="63" t="s">
        <v>935</v>
      </c>
      <c r="J216" s="76">
        <v>28</v>
      </c>
      <c r="K216" s="76">
        <v>7</v>
      </c>
      <c r="L216" s="63">
        <v>2018</v>
      </c>
      <c r="M216" s="62">
        <f t="shared" si="15"/>
        <v>43309</v>
      </c>
      <c r="N216" s="63" t="s">
        <v>558</v>
      </c>
      <c r="O216" s="61">
        <f>VLOOKUP(N217,Attendance!P:R,3,FALSE)</f>
        <v>15</v>
      </c>
      <c r="P216" s="61" t="s">
        <v>1158</v>
      </c>
      <c r="Q216" s="63" t="s">
        <v>1159</v>
      </c>
      <c r="R216" s="63" t="s">
        <v>1160</v>
      </c>
      <c r="S216" s="63" t="s">
        <v>1161</v>
      </c>
      <c r="T216" s="63" t="s">
        <v>1162</v>
      </c>
      <c r="U216" s="61" t="s">
        <v>1162</v>
      </c>
      <c r="V216" s="63" t="s">
        <v>1162</v>
      </c>
      <c r="W216" s="63" t="s">
        <v>1163</v>
      </c>
      <c r="X216" s="63" t="s">
        <v>1166</v>
      </c>
      <c r="Y216" s="63" t="s">
        <v>1162</v>
      </c>
      <c r="Z216" s="69" t="str">
        <f t="shared" si="16"/>
        <v>No</v>
      </c>
      <c r="AA216" s="70" t="str">
        <f t="shared" si="17"/>
        <v>Yes</v>
      </c>
      <c r="AB216" s="69" t="str">
        <f t="shared" si="18"/>
        <v>Adopter</v>
      </c>
      <c r="AC216" s="71">
        <f>VLOOKUP(N216,Attendance!P:R,3,FALSE)</f>
        <v>15</v>
      </c>
    </row>
    <row r="217" spans="1:29" ht="23.1" customHeight="1">
      <c r="A217" s="61" t="s">
        <v>68</v>
      </c>
      <c r="B217" s="61" t="s">
        <v>26</v>
      </c>
      <c r="C217" s="61" t="s">
        <v>27</v>
      </c>
      <c r="D217" s="61" t="s">
        <v>28</v>
      </c>
      <c r="E217" s="61" t="s">
        <v>61</v>
      </c>
      <c r="F217" s="63" t="s">
        <v>29</v>
      </c>
      <c r="G217" s="61" t="s">
        <v>31</v>
      </c>
      <c r="H217" s="61" t="s">
        <v>933</v>
      </c>
      <c r="I217" s="63" t="s">
        <v>935</v>
      </c>
      <c r="J217" s="76">
        <v>28</v>
      </c>
      <c r="K217" s="76">
        <v>7</v>
      </c>
      <c r="L217" s="63">
        <v>2018</v>
      </c>
      <c r="M217" s="62">
        <f t="shared" si="15"/>
        <v>43309</v>
      </c>
      <c r="N217" s="63" t="s">
        <v>432</v>
      </c>
      <c r="O217" s="61">
        <f>VLOOKUP(N218,Attendance!P:R,3,FALSE)</f>
        <v>16</v>
      </c>
      <c r="P217" s="68" t="s">
        <v>1167</v>
      </c>
      <c r="Q217" s="63" t="s">
        <v>1159</v>
      </c>
      <c r="R217" s="63" t="s">
        <v>1160</v>
      </c>
      <c r="S217" s="63" t="s">
        <v>1161</v>
      </c>
      <c r="T217" s="63" t="s">
        <v>1162</v>
      </c>
      <c r="U217" s="61" t="s">
        <v>1162</v>
      </c>
      <c r="V217" s="63" t="s">
        <v>1162</v>
      </c>
      <c r="W217" s="63" t="s">
        <v>1163</v>
      </c>
      <c r="X217" s="63" t="s">
        <v>1166</v>
      </c>
      <c r="Y217" s="63" t="s">
        <v>1162</v>
      </c>
      <c r="Z217" s="69" t="str">
        <f t="shared" si="16"/>
        <v>No</v>
      </c>
      <c r="AA217" s="70" t="str">
        <f t="shared" si="17"/>
        <v>Yes</v>
      </c>
      <c r="AB217" s="69" t="str">
        <f t="shared" si="18"/>
        <v>Adopter</v>
      </c>
      <c r="AC217" s="71">
        <f>VLOOKUP(N217,Attendance!P:R,3,FALSE)</f>
        <v>15</v>
      </c>
    </row>
    <row r="218" spans="1:29" ht="23.1" customHeight="1">
      <c r="A218" s="61" t="s">
        <v>68</v>
      </c>
      <c r="B218" s="61" t="s">
        <v>26</v>
      </c>
      <c r="C218" s="61" t="s">
        <v>27</v>
      </c>
      <c r="D218" s="61" t="s">
        <v>28</v>
      </c>
      <c r="E218" s="61" t="s">
        <v>61</v>
      </c>
      <c r="F218" s="63" t="s">
        <v>29</v>
      </c>
      <c r="G218" s="61" t="s">
        <v>31</v>
      </c>
      <c r="H218" s="61" t="s">
        <v>933</v>
      </c>
      <c r="I218" s="63" t="s">
        <v>935</v>
      </c>
      <c r="J218" s="76">
        <v>28</v>
      </c>
      <c r="K218" s="76">
        <v>7</v>
      </c>
      <c r="L218" s="63">
        <v>2018</v>
      </c>
      <c r="M218" s="62">
        <f t="shared" si="15"/>
        <v>43309</v>
      </c>
      <c r="N218" s="63" t="s">
        <v>562</v>
      </c>
      <c r="O218" s="61">
        <f>VLOOKUP(N219,Attendance!P:R,3,FALSE)</f>
        <v>15</v>
      </c>
      <c r="P218" s="61" t="s">
        <v>1158</v>
      </c>
      <c r="Q218" s="63" t="s">
        <v>1159</v>
      </c>
      <c r="R218" s="63" t="s">
        <v>1160</v>
      </c>
      <c r="S218" s="63" t="s">
        <v>1161</v>
      </c>
      <c r="T218" s="63" t="s">
        <v>1162</v>
      </c>
      <c r="U218" s="61" t="s">
        <v>1159</v>
      </c>
      <c r="V218" s="63" t="s">
        <v>1162</v>
      </c>
      <c r="W218" s="63" t="s">
        <v>1163</v>
      </c>
      <c r="X218" s="63" t="s">
        <v>1181</v>
      </c>
      <c r="Y218" s="63" t="s">
        <v>1162</v>
      </c>
      <c r="Z218" s="69" t="str">
        <f t="shared" si="16"/>
        <v>No</v>
      </c>
      <c r="AA218" s="70" t="str">
        <f t="shared" si="17"/>
        <v>Yes</v>
      </c>
      <c r="AB218" s="69" t="str">
        <f t="shared" si="18"/>
        <v>Adopter</v>
      </c>
      <c r="AC218" s="71">
        <f>VLOOKUP(N218,Attendance!P:R,3,FALSE)</f>
        <v>16</v>
      </c>
    </row>
    <row r="219" spans="1:29" ht="23.1" customHeight="1">
      <c r="A219" s="61" t="s">
        <v>480</v>
      </c>
      <c r="B219" s="61" t="s">
        <v>26</v>
      </c>
      <c r="C219" s="61" t="s">
        <v>27</v>
      </c>
      <c r="D219" s="61" t="s">
        <v>28</v>
      </c>
      <c r="E219" s="61" t="s">
        <v>61</v>
      </c>
      <c r="F219" s="63" t="s">
        <v>29</v>
      </c>
      <c r="G219" s="61" t="s">
        <v>31</v>
      </c>
      <c r="H219" s="61" t="s">
        <v>933</v>
      </c>
      <c r="I219" s="63" t="s">
        <v>935</v>
      </c>
      <c r="J219" s="76">
        <v>28</v>
      </c>
      <c r="K219" s="76">
        <v>7</v>
      </c>
      <c r="L219" s="63">
        <v>2018</v>
      </c>
      <c r="M219" s="62">
        <f t="shared" si="15"/>
        <v>43309</v>
      </c>
      <c r="N219" s="63" t="s">
        <v>497</v>
      </c>
      <c r="O219" s="61">
        <f>VLOOKUP(N220,Attendance!P:R,3,FALSE)</f>
        <v>16</v>
      </c>
      <c r="P219" s="68" t="s">
        <v>1167</v>
      </c>
      <c r="Q219" s="63" t="s">
        <v>1159</v>
      </c>
      <c r="R219" s="63" t="s">
        <v>1160</v>
      </c>
      <c r="S219" s="63" t="s">
        <v>1161</v>
      </c>
      <c r="T219" s="63" t="s">
        <v>1162</v>
      </c>
      <c r="U219" s="61" t="s">
        <v>1162</v>
      </c>
      <c r="V219" s="63" t="s">
        <v>1162</v>
      </c>
      <c r="W219" s="63" t="s">
        <v>1163</v>
      </c>
      <c r="X219" s="61" t="s">
        <v>1160</v>
      </c>
      <c r="Y219" s="63" t="s">
        <v>1162</v>
      </c>
      <c r="Z219" s="69" t="str">
        <f t="shared" si="16"/>
        <v>No</v>
      </c>
      <c r="AA219" s="70" t="str">
        <f t="shared" si="17"/>
        <v>No</v>
      </c>
      <c r="AB219" s="69" t="str">
        <f t="shared" si="18"/>
        <v>Non-user</v>
      </c>
      <c r="AC219" s="71">
        <f>VLOOKUP(N219,Attendance!P:R,3,FALSE)</f>
        <v>15</v>
      </c>
    </row>
    <row r="220" spans="1:29" ht="23.1" customHeight="1">
      <c r="A220" s="61" t="s">
        <v>480</v>
      </c>
      <c r="B220" s="61" t="s">
        <v>26</v>
      </c>
      <c r="C220" s="61" t="s">
        <v>27</v>
      </c>
      <c r="D220" s="61" t="s">
        <v>28</v>
      </c>
      <c r="E220" s="61" t="s">
        <v>61</v>
      </c>
      <c r="F220" s="63" t="s">
        <v>29</v>
      </c>
      <c r="G220" s="61" t="s">
        <v>31</v>
      </c>
      <c r="H220" s="61" t="s">
        <v>933</v>
      </c>
      <c r="I220" s="63" t="s">
        <v>935</v>
      </c>
      <c r="J220" s="76">
        <v>28</v>
      </c>
      <c r="K220" s="76">
        <v>7</v>
      </c>
      <c r="L220" s="63">
        <v>2018</v>
      </c>
      <c r="M220" s="62">
        <f t="shared" si="15"/>
        <v>43309</v>
      </c>
      <c r="N220" s="63" t="s">
        <v>560</v>
      </c>
      <c r="O220" s="61">
        <f>VLOOKUP(N221,Attendance!P:R,3,FALSE)</f>
        <v>18</v>
      </c>
      <c r="P220" s="61" t="s">
        <v>1158</v>
      </c>
      <c r="Q220" s="63" t="s">
        <v>1159</v>
      </c>
      <c r="R220" s="63" t="s">
        <v>1160</v>
      </c>
      <c r="S220" s="63" t="s">
        <v>1161</v>
      </c>
      <c r="T220" s="63" t="s">
        <v>1162</v>
      </c>
      <c r="U220" s="61" t="s">
        <v>1162</v>
      </c>
      <c r="V220" s="63" t="s">
        <v>1162</v>
      </c>
      <c r="W220" s="63" t="s">
        <v>1163</v>
      </c>
      <c r="X220" s="61" t="s">
        <v>1160</v>
      </c>
      <c r="Y220" s="63" t="s">
        <v>1162</v>
      </c>
      <c r="Z220" s="69" t="str">
        <f t="shared" si="16"/>
        <v>No</v>
      </c>
      <c r="AA220" s="70" t="str">
        <f t="shared" si="17"/>
        <v>No</v>
      </c>
      <c r="AB220" s="69" t="str">
        <f t="shared" si="18"/>
        <v>Non-user</v>
      </c>
      <c r="AC220" s="71">
        <f>VLOOKUP(N220,Attendance!P:R,3,FALSE)</f>
        <v>16</v>
      </c>
    </row>
    <row r="221" spans="1:29" ht="23.1" customHeight="1">
      <c r="A221" s="61" t="s">
        <v>68</v>
      </c>
      <c r="B221" s="61" t="s">
        <v>26</v>
      </c>
      <c r="C221" s="61" t="s">
        <v>27</v>
      </c>
      <c r="D221" s="61" t="s">
        <v>28</v>
      </c>
      <c r="E221" s="61" t="s">
        <v>61</v>
      </c>
      <c r="F221" s="63" t="s">
        <v>29</v>
      </c>
      <c r="G221" s="61" t="s">
        <v>31</v>
      </c>
      <c r="H221" s="61" t="s">
        <v>933</v>
      </c>
      <c r="I221" s="63" t="s">
        <v>935</v>
      </c>
      <c r="J221" s="76">
        <v>28</v>
      </c>
      <c r="K221" s="76">
        <v>7</v>
      </c>
      <c r="L221" s="63">
        <v>2018</v>
      </c>
      <c r="M221" s="62">
        <f t="shared" si="15"/>
        <v>43309</v>
      </c>
      <c r="N221" s="63" t="s">
        <v>521</v>
      </c>
      <c r="O221" s="61">
        <f>VLOOKUP(N222,Attendance!P:R,3,FALSE)</f>
        <v>17</v>
      </c>
      <c r="P221" s="68" t="s">
        <v>1167</v>
      </c>
      <c r="Q221" s="63" t="s">
        <v>1159</v>
      </c>
      <c r="R221" s="63" t="s">
        <v>1160</v>
      </c>
      <c r="S221" s="63" t="s">
        <v>1161</v>
      </c>
      <c r="T221" s="63" t="s">
        <v>1162</v>
      </c>
      <c r="U221" s="61" t="s">
        <v>1162</v>
      </c>
      <c r="V221" s="63" t="s">
        <v>1162</v>
      </c>
      <c r="W221" s="63" t="s">
        <v>1163</v>
      </c>
      <c r="X221" s="63" t="s">
        <v>1166</v>
      </c>
      <c r="Y221" s="63" t="s">
        <v>1162</v>
      </c>
      <c r="Z221" s="69" t="str">
        <f t="shared" si="16"/>
        <v>No</v>
      </c>
      <c r="AA221" s="70" t="str">
        <f t="shared" si="17"/>
        <v>Yes</v>
      </c>
      <c r="AB221" s="69" t="str">
        <f t="shared" si="18"/>
        <v>Adopter</v>
      </c>
      <c r="AC221" s="71">
        <f>VLOOKUP(N221,Attendance!P:R,3,FALSE)</f>
        <v>18</v>
      </c>
    </row>
    <row r="222" spans="1:29" ht="23.1" customHeight="1">
      <c r="A222" s="61" t="s">
        <v>68</v>
      </c>
      <c r="B222" s="61" t="s">
        <v>26</v>
      </c>
      <c r="C222" s="61" t="s">
        <v>27</v>
      </c>
      <c r="D222" s="61" t="s">
        <v>28</v>
      </c>
      <c r="E222" s="61" t="s">
        <v>61</v>
      </c>
      <c r="F222" s="63" t="s">
        <v>29</v>
      </c>
      <c r="G222" s="61" t="s">
        <v>31</v>
      </c>
      <c r="H222" s="61" t="s">
        <v>933</v>
      </c>
      <c r="I222" s="63" t="s">
        <v>935</v>
      </c>
      <c r="J222" s="76">
        <v>28</v>
      </c>
      <c r="K222" s="76">
        <v>7</v>
      </c>
      <c r="L222" s="63">
        <v>2018</v>
      </c>
      <c r="M222" s="62">
        <f t="shared" si="15"/>
        <v>43309</v>
      </c>
      <c r="N222" s="63" t="s">
        <v>438</v>
      </c>
      <c r="O222" s="61">
        <f>VLOOKUP(N223,Attendance!P:R,3,FALSE)</f>
        <v>16</v>
      </c>
      <c r="P222" s="68" t="s">
        <v>1167</v>
      </c>
      <c r="Q222" s="63" t="s">
        <v>1159</v>
      </c>
      <c r="R222" s="63" t="s">
        <v>1160</v>
      </c>
      <c r="S222" s="63" t="s">
        <v>1161</v>
      </c>
      <c r="T222" s="63" t="s">
        <v>1162</v>
      </c>
      <c r="U222" s="61" t="s">
        <v>1162</v>
      </c>
      <c r="V222" s="63" t="s">
        <v>1162</v>
      </c>
      <c r="W222" s="63" t="s">
        <v>1163</v>
      </c>
      <c r="X222" s="63" t="s">
        <v>1166</v>
      </c>
      <c r="Y222" s="63" t="s">
        <v>1162</v>
      </c>
      <c r="Z222" s="69" t="str">
        <f t="shared" si="16"/>
        <v>No</v>
      </c>
      <c r="AA222" s="70" t="str">
        <f t="shared" si="17"/>
        <v>Yes</v>
      </c>
      <c r="AB222" s="69" t="str">
        <f t="shared" si="18"/>
        <v>Adopter</v>
      </c>
      <c r="AC222" s="71">
        <f>VLOOKUP(N222,Attendance!P:R,3,FALSE)</f>
        <v>17</v>
      </c>
    </row>
    <row r="223" spans="1:29" ht="17.100000000000001" customHeight="1">
      <c r="A223" s="61" t="s">
        <v>68</v>
      </c>
      <c r="B223" s="61" t="s">
        <v>26</v>
      </c>
      <c r="C223" s="61" t="s">
        <v>27</v>
      </c>
      <c r="D223" s="61" t="s">
        <v>28</v>
      </c>
      <c r="E223" s="61" t="s">
        <v>61</v>
      </c>
      <c r="F223" s="63" t="s">
        <v>29</v>
      </c>
      <c r="G223" s="61" t="s">
        <v>31</v>
      </c>
      <c r="H223" s="61" t="s">
        <v>933</v>
      </c>
      <c r="I223" s="63" t="s">
        <v>935</v>
      </c>
      <c r="J223" s="76">
        <v>28</v>
      </c>
      <c r="K223" s="76">
        <v>7</v>
      </c>
      <c r="L223" s="63">
        <v>2018</v>
      </c>
      <c r="M223" s="62">
        <f t="shared" si="15"/>
        <v>43309</v>
      </c>
      <c r="N223" s="63" t="s">
        <v>403</v>
      </c>
      <c r="O223" s="61">
        <f>VLOOKUP(N224,Attendance!P:R,3,FALSE)</f>
        <v>15</v>
      </c>
      <c r="P223" s="61" t="s">
        <v>1170</v>
      </c>
      <c r="Q223" s="63" t="s">
        <v>1159</v>
      </c>
      <c r="R223" s="63" t="s">
        <v>1188</v>
      </c>
      <c r="S223" s="63" t="s">
        <v>1161</v>
      </c>
      <c r="T223" s="63" t="s">
        <v>1162</v>
      </c>
      <c r="U223" s="61" t="s">
        <v>1162</v>
      </c>
      <c r="V223" s="63" t="s">
        <v>1162</v>
      </c>
      <c r="W223" s="63" t="s">
        <v>1163</v>
      </c>
      <c r="X223" s="63" t="s">
        <v>1181</v>
      </c>
      <c r="Y223" s="63" t="s">
        <v>1159</v>
      </c>
      <c r="Z223" s="69" t="str">
        <f t="shared" si="16"/>
        <v>Yes</v>
      </c>
      <c r="AA223" s="70" t="str">
        <f t="shared" si="17"/>
        <v>Yes</v>
      </c>
      <c r="AB223" s="69" t="str">
        <f t="shared" si="18"/>
        <v>Continuing User</v>
      </c>
      <c r="AC223" s="71">
        <f>VLOOKUP(N223,Attendance!P:R,3,FALSE)</f>
        <v>16</v>
      </c>
    </row>
    <row r="224" spans="1:29" ht="21" customHeight="1">
      <c r="A224" s="61" t="s">
        <v>68</v>
      </c>
      <c r="B224" s="61" t="s">
        <v>26</v>
      </c>
      <c r="C224" s="61" t="s">
        <v>27</v>
      </c>
      <c r="D224" s="61" t="s">
        <v>28</v>
      </c>
      <c r="E224" s="61" t="s">
        <v>61</v>
      </c>
      <c r="F224" s="63" t="s">
        <v>29</v>
      </c>
      <c r="G224" s="61" t="s">
        <v>31</v>
      </c>
      <c r="H224" s="61" t="s">
        <v>933</v>
      </c>
      <c r="I224" s="63" t="s">
        <v>934</v>
      </c>
      <c r="J224" s="76">
        <v>30</v>
      </c>
      <c r="K224" s="76">
        <v>7</v>
      </c>
      <c r="L224" s="63">
        <v>2018</v>
      </c>
      <c r="M224" s="62">
        <f t="shared" si="15"/>
        <v>43311</v>
      </c>
      <c r="N224" s="63" t="s">
        <v>567</v>
      </c>
      <c r="O224" s="61">
        <f>VLOOKUP(N225,Attendance!P:R,3,FALSE)</f>
        <v>16</v>
      </c>
      <c r="P224" s="61" t="s">
        <v>1158</v>
      </c>
      <c r="Q224" s="63" t="s">
        <v>1159</v>
      </c>
      <c r="R224" s="63" t="s">
        <v>1160</v>
      </c>
      <c r="S224" s="63" t="s">
        <v>1161</v>
      </c>
      <c r="T224" s="63" t="s">
        <v>1162</v>
      </c>
      <c r="U224" s="61" t="s">
        <v>1162</v>
      </c>
      <c r="V224" s="63" t="s">
        <v>1162</v>
      </c>
      <c r="W224" s="63" t="s">
        <v>1163</v>
      </c>
      <c r="X224" s="61" t="s">
        <v>1160</v>
      </c>
      <c r="Y224" s="63" t="s">
        <v>1162</v>
      </c>
      <c r="Z224" s="69" t="str">
        <f t="shared" si="16"/>
        <v>No</v>
      </c>
      <c r="AA224" s="70" t="str">
        <f t="shared" si="17"/>
        <v>No</v>
      </c>
      <c r="AB224" s="69" t="str">
        <f t="shared" si="18"/>
        <v>Non-user</v>
      </c>
      <c r="AC224" s="71">
        <f>VLOOKUP(N224,Attendance!P:R,3,FALSE)</f>
        <v>15</v>
      </c>
    </row>
    <row r="225" spans="1:29" ht="20.100000000000001" customHeight="1">
      <c r="A225" s="61" t="s">
        <v>68</v>
      </c>
      <c r="B225" s="61" t="s">
        <v>26</v>
      </c>
      <c r="C225" s="61" t="s">
        <v>27</v>
      </c>
      <c r="D225" s="61" t="s">
        <v>28</v>
      </c>
      <c r="E225" s="61" t="s">
        <v>61</v>
      </c>
      <c r="F225" s="63" t="s">
        <v>29</v>
      </c>
      <c r="G225" s="61" t="s">
        <v>31</v>
      </c>
      <c r="H225" s="61" t="s">
        <v>933</v>
      </c>
      <c r="I225" s="63" t="s">
        <v>934</v>
      </c>
      <c r="J225" s="76">
        <v>30</v>
      </c>
      <c r="K225" s="76">
        <v>7</v>
      </c>
      <c r="L225" s="63">
        <v>2018</v>
      </c>
      <c r="M225" s="62">
        <f t="shared" si="15"/>
        <v>43311</v>
      </c>
      <c r="N225" s="63" t="s">
        <v>569</v>
      </c>
      <c r="O225" s="61">
        <f>VLOOKUP(N226,Attendance!P:R,3,FALSE)</f>
        <v>19</v>
      </c>
      <c r="P225" s="61" t="s">
        <v>1158</v>
      </c>
      <c r="Q225" s="63" t="s">
        <v>1159</v>
      </c>
      <c r="R225" s="63" t="s">
        <v>1160</v>
      </c>
      <c r="S225" s="63" t="s">
        <v>1161</v>
      </c>
      <c r="T225" s="63" t="s">
        <v>1162</v>
      </c>
      <c r="U225" s="61" t="s">
        <v>1162</v>
      </c>
      <c r="V225" s="63" t="s">
        <v>1162</v>
      </c>
      <c r="W225" s="63" t="s">
        <v>1163</v>
      </c>
      <c r="X225" s="61" t="s">
        <v>1160</v>
      </c>
      <c r="Y225" s="63" t="s">
        <v>1162</v>
      </c>
      <c r="Z225" s="69" t="str">
        <f t="shared" si="16"/>
        <v>No</v>
      </c>
      <c r="AA225" s="70" t="str">
        <f t="shared" si="17"/>
        <v>No</v>
      </c>
      <c r="AB225" s="69" t="str">
        <f t="shared" si="18"/>
        <v>Non-user</v>
      </c>
      <c r="AC225" s="71">
        <f>VLOOKUP(N225,Attendance!P:R,3,FALSE)</f>
        <v>16</v>
      </c>
    </row>
    <row r="226" spans="1:29" ht="17.100000000000001" customHeight="1">
      <c r="A226" s="61" t="s">
        <v>68</v>
      </c>
      <c r="B226" s="61" t="s">
        <v>26</v>
      </c>
      <c r="C226" s="61" t="s">
        <v>27</v>
      </c>
      <c r="D226" s="61" t="s">
        <v>28</v>
      </c>
      <c r="E226" s="61" t="s">
        <v>61</v>
      </c>
      <c r="F226" s="63" t="s">
        <v>29</v>
      </c>
      <c r="G226" s="61" t="s">
        <v>31</v>
      </c>
      <c r="H226" s="61" t="s">
        <v>933</v>
      </c>
      <c r="I226" s="63" t="s">
        <v>934</v>
      </c>
      <c r="J226" s="76">
        <v>30</v>
      </c>
      <c r="K226" s="76">
        <v>7</v>
      </c>
      <c r="L226" s="63">
        <v>2018</v>
      </c>
      <c r="M226" s="62">
        <f t="shared" si="15"/>
        <v>43311</v>
      </c>
      <c r="N226" s="63" t="s">
        <v>571</v>
      </c>
      <c r="O226" s="61">
        <f>VLOOKUP(N227,Attendance!P:R,3,FALSE)</f>
        <v>19</v>
      </c>
      <c r="P226" s="61" t="s">
        <v>1158</v>
      </c>
      <c r="Q226" s="63" t="s">
        <v>1159</v>
      </c>
      <c r="R226" s="63" t="s">
        <v>1160</v>
      </c>
      <c r="S226" s="63" t="s">
        <v>1161</v>
      </c>
      <c r="T226" s="63" t="s">
        <v>1162</v>
      </c>
      <c r="U226" s="61" t="s">
        <v>1162</v>
      </c>
      <c r="V226" s="63" t="s">
        <v>1162</v>
      </c>
      <c r="W226" s="63" t="s">
        <v>1163</v>
      </c>
      <c r="X226" s="61" t="s">
        <v>1160</v>
      </c>
      <c r="Y226" s="63" t="s">
        <v>1162</v>
      </c>
      <c r="Z226" s="69" t="str">
        <f t="shared" si="16"/>
        <v>No</v>
      </c>
      <c r="AA226" s="70" t="str">
        <f t="shared" si="17"/>
        <v>No</v>
      </c>
      <c r="AB226" s="69" t="str">
        <f t="shared" si="18"/>
        <v>Non-user</v>
      </c>
      <c r="AC226" s="71">
        <f>VLOOKUP(N226,Attendance!P:R,3,FALSE)</f>
        <v>19</v>
      </c>
    </row>
    <row r="227" spans="1:29" ht="15">
      <c r="A227" s="61" t="s">
        <v>68</v>
      </c>
      <c r="B227" s="61" t="s">
        <v>26</v>
      </c>
      <c r="C227" s="61" t="s">
        <v>27</v>
      </c>
      <c r="D227" s="61" t="s">
        <v>28</v>
      </c>
      <c r="E227" s="61" t="s">
        <v>61</v>
      </c>
      <c r="F227" s="63" t="s">
        <v>29</v>
      </c>
      <c r="G227" s="61" t="s">
        <v>31</v>
      </c>
      <c r="H227" s="61" t="s">
        <v>933</v>
      </c>
      <c r="I227" s="63" t="s">
        <v>934</v>
      </c>
      <c r="J227" s="76">
        <v>30</v>
      </c>
      <c r="K227" s="76">
        <v>7</v>
      </c>
      <c r="L227" s="63">
        <v>2018</v>
      </c>
      <c r="M227" s="62">
        <f t="shared" si="15"/>
        <v>43311</v>
      </c>
      <c r="N227" s="63" t="s">
        <v>573</v>
      </c>
      <c r="O227" s="61">
        <f>VLOOKUP(N228,Attendance!P:R,3,FALSE)</f>
        <v>16</v>
      </c>
      <c r="P227" s="61" t="s">
        <v>1158</v>
      </c>
      <c r="Q227" s="63" t="s">
        <v>1159</v>
      </c>
      <c r="R227" s="63" t="s">
        <v>1160</v>
      </c>
      <c r="S227" s="63" t="s">
        <v>1161</v>
      </c>
      <c r="T227" s="63" t="s">
        <v>1162</v>
      </c>
      <c r="U227" s="61" t="s">
        <v>1162</v>
      </c>
      <c r="V227" s="63" t="s">
        <v>1162</v>
      </c>
      <c r="W227" s="63" t="s">
        <v>1163</v>
      </c>
      <c r="X227" s="61" t="s">
        <v>1160</v>
      </c>
      <c r="Y227" s="63" t="s">
        <v>1162</v>
      </c>
      <c r="Z227" s="69" t="str">
        <f t="shared" si="16"/>
        <v>No</v>
      </c>
      <c r="AA227" s="70" t="str">
        <f t="shared" si="17"/>
        <v>No</v>
      </c>
      <c r="AB227" s="69" t="str">
        <f t="shared" si="18"/>
        <v>Non-user</v>
      </c>
      <c r="AC227" s="71">
        <f>VLOOKUP(N227,Attendance!P:R,3,FALSE)</f>
        <v>19</v>
      </c>
    </row>
    <row r="228" spans="1:29" ht="20.65" customHeight="1">
      <c r="A228" s="61" t="s">
        <v>68</v>
      </c>
      <c r="B228" s="61" t="s">
        <v>26</v>
      </c>
      <c r="C228" s="61" t="s">
        <v>27</v>
      </c>
      <c r="D228" s="61" t="s">
        <v>28</v>
      </c>
      <c r="E228" s="61" t="s">
        <v>61</v>
      </c>
      <c r="F228" s="63" t="s">
        <v>29</v>
      </c>
      <c r="G228" s="61" t="s">
        <v>31</v>
      </c>
      <c r="H228" s="61" t="s">
        <v>933</v>
      </c>
      <c r="I228" s="63" t="s">
        <v>934</v>
      </c>
      <c r="J228" s="76">
        <v>30</v>
      </c>
      <c r="K228" s="76">
        <v>7</v>
      </c>
      <c r="L228" s="63">
        <v>2018</v>
      </c>
      <c r="M228" s="62">
        <f t="shared" si="15"/>
        <v>43311</v>
      </c>
      <c r="N228" s="63" t="s">
        <v>574</v>
      </c>
      <c r="O228" s="61">
        <f>VLOOKUP(N229,Attendance!P:R,3,FALSE)</f>
        <v>19</v>
      </c>
      <c r="P228" s="61" t="s">
        <v>1158</v>
      </c>
      <c r="Q228" s="63" t="s">
        <v>1159</v>
      </c>
      <c r="R228" s="63" t="s">
        <v>1160</v>
      </c>
      <c r="S228" s="63" t="s">
        <v>1161</v>
      </c>
      <c r="T228" s="63" t="s">
        <v>1162</v>
      </c>
      <c r="U228" s="61" t="s">
        <v>1162</v>
      </c>
      <c r="V228" s="63" t="s">
        <v>1162</v>
      </c>
      <c r="W228" s="63" t="s">
        <v>1163</v>
      </c>
      <c r="X228" s="61" t="s">
        <v>1160</v>
      </c>
      <c r="Y228" s="63" t="s">
        <v>1162</v>
      </c>
      <c r="Z228" s="69" t="str">
        <f t="shared" si="16"/>
        <v>No</v>
      </c>
      <c r="AA228" s="70" t="str">
        <f t="shared" si="17"/>
        <v>No</v>
      </c>
      <c r="AB228" s="69" t="str">
        <f t="shared" si="18"/>
        <v>Non-user</v>
      </c>
      <c r="AC228" s="71">
        <f>VLOOKUP(N228,Attendance!P:R,3,FALSE)</f>
        <v>16</v>
      </c>
    </row>
    <row r="229" spans="1:29" ht="16.149999999999999" customHeight="1">
      <c r="A229" s="61" t="s">
        <v>68</v>
      </c>
      <c r="B229" s="61" t="s">
        <v>26</v>
      </c>
      <c r="C229" s="61" t="s">
        <v>27</v>
      </c>
      <c r="D229" s="61" t="s">
        <v>28</v>
      </c>
      <c r="E229" s="61" t="s">
        <v>61</v>
      </c>
      <c r="F229" s="63" t="s">
        <v>29</v>
      </c>
      <c r="G229" s="61" t="s">
        <v>31</v>
      </c>
      <c r="H229" s="61" t="s">
        <v>933</v>
      </c>
      <c r="I229" s="63" t="s">
        <v>934</v>
      </c>
      <c r="J229" s="76">
        <v>30</v>
      </c>
      <c r="K229" s="76">
        <v>7</v>
      </c>
      <c r="L229" s="63">
        <v>2018</v>
      </c>
      <c r="M229" s="62">
        <f t="shared" si="15"/>
        <v>43311</v>
      </c>
      <c r="N229" s="63" t="s">
        <v>576</v>
      </c>
      <c r="O229" s="61">
        <f>VLOOKUP(N230,Attendance!P:R,3,FALSE)</f>
        <v>16</v>
      </c>
      <c r="P229" s="61" t="s">
        <v>1158</v>
      </c>
      <c r="Q229" s="63" t="s">
        <v>1159</v>
      </c>
      <c r="R229" s="63" t="s">
        <v>1160</v>
      </c>
      <c r="S229" s="63" t="s">
        <v>1161</v>
      </c>
      <c r="T229" s="63" t="s">
        <v>1162</v>
      </c>
      <c r="U229" s="61" t="s">
        <v>1162</v>
      </c>
      <c r="V229" s="63" t="s">
        <v>1162</v>
      </c>
      <c r="W229" s="63" t="s">
        <v>1163</v>
      </c>
      <c r="X229" s="61" t="s">
        <v>1160</v>
      </c>
      <c r="Y229" s="63" t="s">
        <v>1162</v>
      </c>
      <c r="Z229" s="69" t="str">
        <f t="shared" si="16"/>
        <v>No</v>
      </c>
      <c r="AA229" s="70" t="str">
        <f t="shared" si="17"/>
        <v>No</v>
      </c>
      <c r="AB229" s="69" t="str">
        <f t="shared" si="18"/>
        <v>Non-user</v>
      </c>
      <c r="AC229" s="71">
        <f>VLOOKUP(N229,Attendance!P:R,3,FALSE)</f>
        <v>19</v>
      </c>
    </row>
    <row r="230" spans="1:29" ht="15">
      <c r="A230" s="61" t="s">
        <v>68</v>
      </c>
      <c r="B230" s="61" t="s">
        <v>26</v>
      </c>
      <c r="C230" s="61" t="s">
        <v>27</v>
      </c>
      <c r="D230" s="61" t="s">
        <v>28</v>
      </c>
      <c r="E230" s="61" t="s">
        <v>61</v>
      </c>
      <c r="F230" s="63" t="s">
        <v>29</v>
      </c>
      <c r="G230" s="61" t="s">
        <v>31</v>
      </c>
      <c r="H230" s="61" t="s">
        <v>933</v>
      </c>
      <c r="I230" s="63" t="s">
        <v>934</v>
      </c>
      <c r="J230" s="76">
        <v>30</v>
      </c>
      <c r="K230" s="76">
        <v>7</v>
      </c>
      <c r="L230" s="63">
        <v>2018</v>
      </c>
      <c r="M230" s="62">
        <f t="shared" si="15"/>
        <v>43311</v>
      </c>
      <c r="N230" s="63" t="s">
        <v>578</v>
      </c>
      <c r="O230" s="61">
        <f>VLOOKUP(N231,Attendance!P:R,3,FALSE)</f>
        <v>15</v>
      </c>
      <c r="P230" s="61" t="s">
        <v>1158</v>
      </c>
      <c r="Q230" s="63" t="s">
        <v>1159</v>
      </c>
      <c r="R230" s="63" t="s">
        <v>1160</v>
      </c>
      <c r="S230" s="63" t="s">
        <v>1161</v>
      </c>
      <c r="T230" s="63" t="s">
        <v>1162</v>
      </c>
      <c r="U230" s="61" t="s">
        <v>1162</v>
      </c>
      <c r="V230" s="63" t="s">
        <v>1162</v>
      </c>
      <c r="W230" s="63" t="s">
        <v>1163</v>
      </c>
      <c r="X230" s="61" t="s">
        <v>1160</v>
      </c>
      <c r="Y230" s="63" t="s">
        <v>1162</v>
      </c>
      <c r="Z230" s="69" t="str">
        <f t="shared" si="16"/>
        <v>No</v>
      </c>
      <c r="AA230" s="70" t="str">
        <f t="shared" si="17"/>
        <v>No</v>
      </c>
      <c r="AB230" s="69" t="str">
        <f t="shared" si="18"/>
        <v>Non-user</v>
      </c>
      <c r="AC230" s="71">
        <f>VLOOKUP(N230,Attendance!P:R,3,FALSE)</f>
        <v>16</v>
      </c>
    </row>
    <row r="231" spans="1:29" ht="20.65" customHeight="1">
      <c r="A231" s="61" t="s">
        <v>68</v>
      </c>
      <c r="B231" s="61" t="s">
        <v>26</v>
      </c>
      <c r="C231" s="61" t="s">
        <v>27</v>
      </c>
      <c r="D231" s="61" t="s">
        <v>28</v>
      </c>
      <c r="E231" s="61" t="s">
        <v>61</v>
      </c>
      <c r="F231" s="63" t="s">
        <v>29</v>
      </c>
      <c r="G231" s="61" t="s">
        <v>31</v>
      </c>
      <c r="H231" s="61" t="s">
        <v>933</v>
      </c>
      <c r="I231" s="63" t="s">
        <v>934</v>
      </c>
      <c r="J231" s="76">
        <v>31</v>
      </c>
      <c r="K231" s="76">
        <v>7</v>
      </c>
      <c r="L231" s="63">
        <v>2018</v>
      </c>
      <c r="M231" s="62">
        <f t="shared" si="15"/>
        <v>43312</v>
      </c>
      <c r="N231" s="63" t="s">
        <v>580</v>
      </c>
      <c r="O231" s="61">
        <f>VLOOKUP(N232,Attendance!P:R,3,FALSE)</f>
        <v>16</v>
      </c>
      <c r="P231" s="61" t="s">
        <v>1158</v>
      </c>
      <c r="Q231" s="63" t="s">
        <v>1159</v>
      </c>
      <c r="R231" s="63" t="s">
        <v>1160</v>
      </c>
      <c r="S231" s="63" t="s">
        <v>1161</v>
      </c>
      <c r="T231" s="63" t="s">
        <v>1162</v>
      </c>
      <c r="U231" s="61" t="s">
        <v>1162</v>
      </c>
      <c r="V231" s="63" t="s">
        <v>1162</v>
      </c>
      <c r="W231" s="63" t="s">
        <v>1163</v>
      </c>
      <c r="X231" s="61" t="s">
        <v>1160</v>
      </c>
      <c r="Y231" s="63" t="s">
        <v>1162</v>
      </c>
      <c r="Z231" s="69" t="str">
        <f t="shared" si="16"/>
        <v>No</v>
      </c>
      <c r="AA231" s="70" t="str">
        <f t="shared" si="17"/>
        <v>No</v>
      </c>
      <c r="AB231" s="69" t="str">
        <f t="shared" si="18"/>
        <v>Non-user</v>
      </c>
      <c r="AC231" s="71">
        <f>VLOOKUP(N231,Attendance!P:R,3,FALSE)</f>
        <v>15</v>
      </c>
    </row>
    <row r="232" spans="1:29" ht="20.65" customHeight="1">
      <c r="A232" s="61" t="s">
        <v>68</v>
      </c>
      <c r="B232" s="61" t="s">
        <v>26</v>
      </c>
      <c r="C232" s="61" t="s">
        <v>27</v>
      </c>
      <c r="D232" s="61" t="s">
        <v>28</v>
      </c>
      <c r="E232" s="61" t="s">
        <v>61</v>
      </c>
      <c r="F232" s="63" t="s">
        <v>29</v>
      </c>
      <c r="G232" s="61" t="s">
        <v>31</v>
      </c>
      <c r="H232" s="61" t="s">
        <v>933</v>
      </c>
      <c r="I232" s="63" t="s">
        <v>934</v>
      </c>
      <c r="J232" s="76">
        <v>31</v>
      </c>
      <c r="K232" s="76">
        <v>7</v>
      </c>
      <c r="L232" s="63">
        <v>2018</v>
      </c>
      <c r="M232" s="62">
        <f t="shared" si="15"/>
        <v>43312</v>
      </c>
      <c r="N232" s="63" t="s">
        <v>582</v>
      </c>
      <c r="O232" s="61">
        <f>VLOOKUP(N233,Attendance!P:R,3,FALSE)</f>
        <v>18</v>
      </c>
      <c r="P232" s="61" t="s">
        <v>1158</v>
      </c>
      <c r="Q232" s="63" t="s">
        <v>1159</v>
      </c>
      <c r="R232" s="63" t="s">
        <v>1160</v>
      </c>
      <c r="S232" s="63" t="s">
        <v>1161</v>
      </c>
      <c r="T232" s="63" t="s">
        <v>1162</v>
      </c>
      <c r="U232" s="61" t="s">
        <v>1162</v>
      </c>
      <c r="V232" s="63" t="s">
        <v>1162</v>
      </c>
      <c r="W232" s="63" t="s">
        <v>1163</v>
      </c>
      <c r="X232" s="61" t="s">
        <v>1160</v>
      </c>
      <c r="Y232" s="63" t="s">
        <v>1162</v>
      </c>
      <c r="Z232" s="69" t="str">
        <f t="shared" si="16"/>
        <v>No</v>
      </c>
      <c r="AA232" s="70" t="str">
        <f t="shared" si="17"/>
        <v>No</v>
      </c>
      <c r="AB232" s="69" t="str">
        <f t="shared" si="18"/>
        <v>Non-user</v>
      </c>
      <c r="AC232" s="71">
        <f>VLOOKUP(N232,Attendance!P:R,3,FALSE)</f>
        <v>16</v>
      </c>
    </row>
    <row r="233" spans="1:29" ht="21" customHeight="1">
      <c r="A233" s="61" t="s">
        <v>68</v>
      </c>
      <c r="B233" s="61" t="s">
        <v>26</v>
      </c>
      <c r="C233" s="61" t="s">
        <v>27</v>
      </c>
      <c r="D233" s="61" t="s">
        <v>28</v>
      </c>
      <c r="E233" s="61" t="s">
        <v>61</v>
      </c>
      <c r="F233" s="63" t="s">
        <v>29</v>
      </c>
      <c r="G233" s="61" t="s">
        <v>31</v>
      </c>
      <c r="H233" s="61" t="s">
        <v>933</v>
      </c>
      <c r="I233" s="63" t="s">
        <v>934</v>
      </c>
      <c r="J233" s="76">
        <v>31</v>
      </c>
      <c r="K233" s="76">
        <v>7</v>
      </c>
      <c r="L233" s="63">
        <v>2018</v>
      </c>
      <c r="M233" s="62">
        <f t="shared" si="15"/>
        <v>43312</v>
      </c>
      <c r="N233" s="63" t="s">
        <v>584</v>
      </c>
      <c r="O233" s="61">
        <f>VLOOKUP(N234,Attendance!P:R,3,FALSE)</f>
        <v>17</v>
      </c>
      <c r="P233" s="61" t="s">
        <v>1158</v>
      </c>
      <c r="Q233" s="63" t="s">
        <v>1159</v>
      </c>
      <c r="R233" s="63" t="s">
        <v>1160</v>
      </c>
      <c r="S233" s="63" t="s">
        <v>1161</v>
      </c>
      <c r="T233" s="63" t="s">
        <v>1162</v>
      </c>
      <c r="U233" s="61" t="s">
        <v>1162</v>
      </c>
      <c r="V233" s="63" t="s">
        <v>1162</v>
      </c>
      <c r="W233" s="63" t="s">
        <v>1163</v>
      </c>
      <c r="X233" s="61" t="s">
        <v>1160</v>
      </c>
      <c r="Y233" s="63" t="s">
        <v>1162</v>
      </c>
      <c r="Z233" s="69" t="str">
        <f t="shared" si="16"/>
        <v>No</v>
      </c>
      <c r="AA233" s="70" t="str">
        <f t="shared" si="17"/>
        <v>No</v>
      </c>
      <c r="AB233" s="69" t="str">
        <f t="shared" si="18"/>
        <v>Non-user</v>
      </c>
      <c r="AC233" s="71">
        <f>VLOOKUP(N233,Attendance!P:R,3,FALSE)</f>
        <v>18</v>
      </c>
    </row>
    <row r="234" spans="1:29" ht="23.1" customHeight="1">
      <c r="A234" s="61" t="s">
        <v>68</v>
      </c>
      <c r="B234" s="61" t="s">
        <v>26</v>
      </c>
      <c r="C234" s="61" t="s">
        <v>27</v>
      </c>
      <c r="D234" s="61" t="s">
        <v>28</v>
      </c>
      <c r="E234" s="61" t="s">
        <v>61</v>
      </c>
      <c r="F234" s="63" t="s">
        <v>29</v>
      </c>
      <c r="G234" s="61" t="s">
        <v>31</v>
      </c>
      <c r="H234" s="61" t="s">
        <v>933</v>
      </c>
      <c r="I234" s="63" t="s">
        <v>934</v>
      </c>
      <c r="J234" s="76">
        <v>31</v>
      </c>
      <c r="K234" s="76">
        <v>7</v>
      </c>
      <c r="L234" s="63">
        <v>2018</v>
      </c>
      <c r="M234" s="62">
        <f t="shared" si="15"/>
        <v>43312</v>
      </c>
      <c r="N234" s="63" t="s">
        <v>586</v>
      </c>
      <c r="O234" s="61">
        <f>VLOOKUP(N235,Attendance!P:R,3,FALSE)</f>
        <v>15</v>
      </c>
      <c r="P234" s="61" t="s">
        <v>1158</v>
      </c>
      <c r="Q234" s="63" t="s">
        <v>1159</v>
      </c>
      <c r="R234" s="63" t="s">
        <v>1160</v>
      </c>
      <c r="S234" s="63" t="s">
        <v>1161</v>
      </c>
      <c r="T234" s="63" t="s">
        <v>1159</v>
      </c>
      <c r="U234" s="61" t="s">
        <v>1162</v>
      </c>
      <c r="V234" s="63" t="s">
        <v>1162</v>
      </c>
      <c r="W234" s="63" t="s">
        <v>1163</v>
      </c>
      <c r="X234" s="61" t="s">
        <v>1180</v>
      </c>
      <c r="Y234" s="63" t="s">
        <v>1162</v>
      </c>
      <c r="Z234" s="69" t="str">
        <f t="shared" si="16"/>
        <v>No</v>
      </c>
      <c r="AA234" s="70" t="str">
        <f t="shared" si="17"/>
        <v>Yes</v>
      </c>
      <c r="AB234" s="69" t="str">
        <f t="shared" si="18"/>
        <v>Adopter</v>
      </c>
      <c r="AC234" s="71">
        <f>VLOOKUP(N234,Attendance!P:R,3,FALSE)</f>
        <v>17</v>
      </c>
    </row>
    <row r="235" spans="1:29" ht="23.1" customHeight="1">
      <c r="A235" s="61" t="s">
        <v>68</v>
      </c>
      <c r="B235" s="61" t="s">
        <v>26</v>
      </c>
      <c r="C235" s="61" t="s">
        <v>27</v>
      </c>
      <c r="D235" s="61" t="s">
        <v>28</v>
      </c>
      <c r="E235" s="61" t="s">
        <v>206</v>
      </c>
      <c r="F235" s="63" t="s">
        <v>74</v>
      </c>
      <c r="G235" s="61" t="s">
        <v>75</v>
      </c>
      <c r="H235" s="61" t="s">
        <v>4716</v>
      </c>
      <c r="I235" s="63" t="s">
        <v>4717</v>
      </c>
      <c r="J235" s="76">
        <v>30</v>
      </c>
      <c r="K235" s="76">
        <v>7</v>
      </c>
      <c r="L235" s="63">
        <v>2018</v>
      </c>
      <c r="M235" s="62">
        <f t="shared" si="15"/>
        <v>43311</v>
      </c>
      <c r="N235" s="63" t="s">
        <v>601</v>
      </c>
      <c r="O235" s="61">
        <f>VLOOKUP(N236,Attendance!P:R,3,FALSE)</f>
        <v>19</v>
      </c>
      <c r="P235" s="61" t="s">
        <v>1158</v>
      </c>
      <c r="Q235" s="63" t="s">
        <v>1159</v>
      </c>
      <c r="R235" s="63" t="s">
        <v>1160</v>
      </c>
      <c r="S235" s="63" t="s">
        <v>1161</v>
      </c>
      <c r="T235" s="63" t="s">
        <v>1159</v>
      </c>
      <c r="U235" s="61" t="s">
        <v>1162</v>
      </c>
      <c r="V235" s="63" t="s">
        <v>1162</v>
      </c>
      <c r="W235" s="63" t="s">
        <v>1163</v>
      </c>
      <c r="X235" s="63" t="s">
        <v>1181</v>
      </c>
      <c r="Y235" s="63" t="s">
        <v>1159</v>
      </c>
      <c r="Z235" s="69" t="str">
        <f t="shared" si="16"/>
        <v>No</v>
      </c>
      <c r="AA235" s="70" t="str">
        <f t="shared" si="17"/>
        <v>Yes</v>
      </c>
      <c r="AB235" s="69" t="str">
        <f t="shared" si="18"/>
        <v>Adopter</v>
      </c>
      <c r="AC235" s="71">
        <f>VLOOKUP(N235,Attendance!P:R,3,FALSE)</f>
        <v>15</v>
      </c>
    </row>
    <row r="236" spans="1:29" ht="23.1" customHeight="1">
      <c r="A236" s="61" t="s">
        <v>68</v>
      </c>
      <c r="B236" s="61" t="s">
        <v>26</v>
      </c>
      <c r="C236" s="61" t="s">
        <v>27</v>
      </c>
      <c r="D236" s="61" t="s">
        <v>28</v>
      </c>
      <c r="E236" s="61" t="s">
        <v>206</v>
      </c>
      <c r="F236" s="63" t="s">
        <v>74</v>
      </c>
      <c r="G236" s="61" t="s">
        <v>75</v>
      </c>
      <c r="H236" s="61" t="s">
        <v>4716</v>
      </c>
      <c r="I236" s="63" t="s">
        <v>4717</v>
      </c>
      <c r="J236" s="76">
        <v>30</v>
      </c>
      <c r="K236" s="76">
        <v>7</v>
      </c>
      <c r="L236" s="63">
        <v>2018</v>
      </c>
      <c r="M236" s="62">
        <f t="shared" si="15"/>
        <v>43311</v>
      </c>
      <c r="N236" s="63" t="s">
        <v>603</v>
      </c>
      <c r="O236" s="61">
        <f>VLOOKUP(N237,Attendance!P:R,3,FALSE)</f>
        <v>15</v>
      </c>
      <c r="P236" s="61" t="s">
        <v>1158</v>
      </c>
      <c r="Q236" s="63" t="s">
        <v>1159</v>
      </c>
      <c r="R236" s="63" t="s">
        <v>1160</v>
      </c>
      <c r="S236" s="63" t="s">
        <v>1161</v>
      </c>
      <c r="T236" s="63" t="s">
        <v>1159</v>
      </c>
      <c r="U236" s="61" t="s">
        <v>1162</v>
      </c>
      <c r="V236" s="63" t="s">
        <v>1162</v>
      </c>
      <c r="W236" s="63" t="s">
        <v>1163</v>
      </c>
      <c r="X236" s="63" t="s">
        <v>1181</v>
      </c>
      <c r="Y236" s="63" t="s">
        <v>1159</v>
      </c>
      <c r="Z236" s="69" t="str">
        <f t="shared" si="16"/>
        <v>No</v>
      </c>
      <c r="AA236" s="70" t="str">
        <f t="shared" si="17"/>
        <v>Yes</v>
      </c>
      <c r="AB236" s="69" t="str">
        <f t="shared" si="18"/>
        <v>Adopter</v>
      </c>
      <c r="AC236" s="71">
        <f>VLOOKUP(N236,Attendance!P:R,3,FALSE)</f>
        <v>19</v>
      </c>
    </row>
    <row r="237" spans="1:29" ht="19.149999999999999" customHeight="1">
      <c r="A237" s="61" t="s">
        <v>68</v>
      </c>
      <c r="B237" s="61" t="s">
        <v>26</v>
      </c>
      <c r="C237" s="61" t="s">
        <v>27</v>
      </c>
      <c r="D237" s="61" t="s">
        <v>28</v>
      </c>
      <c r="E237" s="61" t="s">
        <v>206</v>
      </c>
      <c r="F237" s="63" t="s">
        <v>74</v>
      </c>
      <c r="G237" s="61" t="s">
        <v>75</v>
      </c>
      <c r="H237" s="61" t="s">
        <v>4716</v>
      </c>
      <c r="I237" s="63" t="s">
        <v>4717</v>
      </c>
      <c r="J237" s="76">
        <v>30</v>
      </c>
      <c r="K237" s="76">
        <v>7</v>
      </c>
      <c r="L237" s="63">
        <v>2018</v>
      </c>
      <c r="M237" s="62">
        <f t="shared" si="15"/>
        <v>43311</v>
      </c>
      <c r="N237" s="77" t="s">
        <v>589</v>
      </c>
      <c r="O237" s="61">
        <f>VLOOKUP(N238,Attendance!P:R,3,FALSE)</f>
        <v>15</v>
      </c>
      <c r="P237" s="61" t="s">
        <v>1158</v>
      </c>
      <c r="Q237" s="63" t="s">
        <v>1159</v>
      </c>
      <c r="R237" s="63" t="s">
        <v>1160</v>
      </c>
      <c r="S237" s="63" t="s">
        <v>1161</v>
      </c>
      <c r="T237" s="63" t="s">
        <v>1162</v>
      </c>
      <c r="U237" s="61" t="s">
        <v>1162</v>
      </c>
      <c r="V237" s="63" t="s">
        <v>1162</v>
      </c>
      <c r="W237" s="63" t="s">
        <v>1163</v>
      </c>
      <c r="X237" s="61" t="s">
        <v>1160</v>
      </c>
      <c r="Y237" s="63" t="s">
        <v>1162</v>
      </c>
      <c r="Z237" s="69" t="str">
        <f t="shared" si="16"/>
        <v>No</v>
      </c>
      <c r="AA237" s="70" t="str">
        <f t="shared" si="17"/>
        <v>No</v>
      </c>
      <c r="AB237" s="69" t="str">
        <f t="shared" si="18"/>
        <v>Non-user</v>
      </c>
      <c r="AC237" s="71">
        <f>VLOOKUP(N237,Attendance!P:R,3,FALSE)</f>
        <v>15</v>
      </c>
    </row>
    <row r="238" spans="1:29" ht="21.6" customHeight="1">
      <c r="A238" s="61" t="s">
        <v>68</v>
      </c>
      <c r="B238" s="61" t="s">
        <v>26</v>
      </c>
      <c r="C238" s="61" t="s">
        <v>27</v>
      </c>
      <c r="D238" s="61" t="s">
        <v>28</v>
      </c>
      <c r="E238" s="61" t="s">
        <v>206</v>
      </c>
      <c r="F238" s="63" t="s">
        <v>74</v>
      </c>
      <c r="G238" s="61" t="s">
        <v>75</v>
      </c>
      <c r="H238" s="61" t="s">
        <v>4716</v>
      </c>
      <c r="I238" s="63" t="s">
        <v>4717</v>
      </c>
      <c r="J238" s="76">
        <v>30</v>
      </c>
      <c r="K238" s="76">
        <v>7</v>
      </c>
      <c r="L238" s="63">
        <v>2018</v>
      </c>
      <c r="M238" s="62">
        <f t="shared" si="15"/>
        <v>43311</v>
      </c>
      <c r="N238" s="77" t="s">
        <v>591</v>
      </c>
      <c r="O238" s="61">
        <f>VLOOKUP(N239,Attendance!P:R,3,FALSE)</f>
        <v>15</v>
      </c>
      <c r="P238" s="61" t="s">
        <v>1158</v>
      </c>
      <c r="Q238" s="63" t="s">
        <v>1159</v>
      </c>
      <c r="R238" s="63" t="s">
        <v>1160</v>
      </c>
      <c r="S238" s="63" t="s">
        <v>1161</v>
      </c>
      <c r="T238" s="63" t="s">
        <v>1162</v>
      </c>
      <c r="U238" s="61" t="s">
        <v>1162</v>
      </c>
      <c r="V238" s="63" t="s">
        <v>1162</v>
      </c>
      <c r="W238" s="63" t="s">
        <v>1163</v>
      </c>
      <c r="X238" s="61" t="s">
        <v>1160</v>
      </c>
      <c r="Y238" s="63" t="s">
        <v>1162</v>
      </c>
      <c r="Z238" s="69" t="str">
        <f t="shared" si="16"/>
        <v>No</v>
      </c>
      <c r="AA238" s="70" t="str">
        <f t="shared" si="17"/>
        <v>No</v>
      </c>
      <c r="AB238" s="69" t="str">
        <f t="shared" si="18"/>
        <v>Non-user</v>
      </c>
      <c r="AC238" s="71">
        <f>VLOOKUP(N238,Attendance!P:R,3,FALSE)</f>
        <v>15</v>
      </c>
    </row>
    <row r="239" spans="1:29" ht="24.6" customHeight="1">
      <c r="A239" s="61" t="s">
        <v>68</v>
      </c>
      <c r="B239" s="61" t="s">
        <v>26</v>
      </c>
      <c r="C239" s="61" t="s">
        <v>27</v>
      </c>
      <c r="D239" s="61" t="s">
        <v>28</v>
      </c>
      <c r="E239" s="61" t="s">
        <v>206</v>
      </c>
      <c r="F239" s="63" t="s">
        <v>74</v>
      </c>
      <c r="G239" s="61" t="s">
        <v>75</v>
      </c>
      <c r="H239" s="61" t="s">
        <v>4716</v>
      </c>
      <c r="I239" s="63" t="s">
        <v>4717</v>
      </c>
      <c r="J239" s="76">
        <v>30</v>
      </c>
      <c r="K239" s="76">
        <v>7</v>
      </c>
      <c r="L239" s="63">
        <v>2018</v>
      </c>
      <c r="M239" s="62">
        <f t="shared" si="15"/>
        <v>43311</v>
      </c>
      <c r="N239" s="77" t="s">
        <v>593</v>
      </c>
      <c r="O239" s="61">
        <f>VLOOKUP(N240,Attendance!P:R,3,FALSE)</f>
        <v>16</v>
      </c>
      <c r="P239" s="61" t="s">
        <v>1158</v>
      </c>
      <c r="Q239" s="63" t="s">
        <v>1159</v>
      </c>
      <c r="R239" s="63" t="s">
        <v>1160</v>
      </c>
      <c r="S239" s="63" t="s">
        <v>1161</v>
      </c>
      <c r="T239" s="63" t="s">
        <v>1162</v>
      </c>
      <c r="U239" s="61" t="s">
        <v>1162</v>
      </c>
      <c r="V239" s="63" t="s">
        <v>1162</v>
      </c>
      <c r="W239" s="63" t="s">
        <v>1163</v>
      </c>
      <c r="X239" s="61" t="s">
        <v>1160</v>
      </c>
      <c r="Y239" s="63" t="s">
        <v>1162</v>
      </c>
      <c r="Z239" s="69" t="str">
        <f t="shared" si="16"/>
        <v>No</v>
      </c>
      <c r="AA239" s="70" t="str">
        <f t="shared" si="17"/>
        <v>No</v>
      </c>
      <c r="AB239" s="69" t="str">
        <f t="shared" si="18"/>
        <v>Non-user</v>
      </c>
      <c r="AC239" s="71">
        <f>VLOOKUP(N239,Attendance!P:R,3,FALSE)</f>
        <v>15</v>
      </c>
    </row>
    <row r="240" spans="1:29" ht="23.65" customHeight="1">
      <c r="A240" s="61" t="s">
        <v>68</v>
      </c>
      <c r="B240" s="61" t="s">
        <v>26</v>
      </c>
      <c r="C240" s="61" t="s">
        <v>27</v>
      </c>
      <c r="D240" s="61" t="s">
        <v>28</v>
      </c>
      <c r="E240" s="61" t="s">
        <v>206</v>
      </c>
      <c r="F240" s="63" t="s">
        <v>74</v>
      </c>
      <c r="G240" s="61" t="s">
        <v>75</v>
      </c>
      <c r="H240" s="61" t="s">
        <v>4716</v>
      </c>
      <c r="I240" s="63" t="s">
        <v>4717</v>
      </c>
      <c r="J240" s="76">
        <v>30</v>
      </c>
      <c r="K240" s="76">
        <v>7</v>
      </c>
      <c r="L240" s="63">
        <v>2018</v>
      </c>
      <c r="M240" s="62">
        <f t="shared" si="15"/>
        <v>43311</v>
      </c>
      <c r="N240" s="77" t="s">
        <v>595</v>
      </c>
      <c r="O240" s="61">
        <f>VLOOKUP(N241,Attendance!P:R,3,FALSE)</f>
        <v>16</v>
      </c>
      <c r="P240" s="61" t="s">
        <v>1158</v>
      </c>
      <c r="Q240" s="63" t="s">
        <v>1159</v>
      </c>
      <c r="R240" s="63" t="s">
        <v>1160</v>
      </c>
      <c r="S240" s="63" t="s">
        <v>1161</v>
      </c>
      <c r="T240" s="63" t="s">
        <v>1162</v>
      </c>
      <c r="U240" s="61" t="s">
        <v>1162</v>
      </c>
      <c r="V240" s="63" t="s">
        <v>1162</v>
      </c>
      <c r="W240" s="63" t="s">
        <v>1163</v>
      </c>
      <c r="X240" s="61" t="s">
        <v>1160</v>
      </c>
      <c r="Y240" s="63" t="s">
        <v>1162</v>
      </c>
      <c r="Z240" s="69" t="str">
        <f t="shared" si="16"/>
        <v>No</v>
      </c>
      <c r="AA240" s="70" t="str">
        <f t="shared" si="17"/>
        <v>No</v>
      </c>
      <c r="AB240" s="69" t="str">
        <f t="shared" si="18"/>
        <v>Non-user</v>
      </c>
      <c r="AC240" s="71">
        <f>VLOOKUP(N240,Attendance!P:R,3,FALSE)</f>
        <v>16</v>
      </c>
    </row>
    <row r="241" spans="1:34" ht="27" customHeight="1">
      <c r="A241" s="61" t="s">
        <v>68</v>
      </c>
      <c r="B241" s="61" t="s">
        <v>26</v>
      </c>
      <c r="C241" s="61" t="s">
        <v>27</v>
      </c>
      <c r="D241" s="61" t="s">
        <v>28</v>
      </c>
      <c r="E241" s="61" t="s">
        <v>206</v>
      </c>
      <c r="F241" s="63" t="s">
        <v>74</v>
      </c>
      <c r="G241" s="61" t="s">
        <v>75</v>
      </c>
      <c r="H241" s="61" t="s">
        <v>4716</v>
      </c>
      <c r="I241" s="63" t="s">
        <v>4717</v>
      </c>
      <c r="J241" s="76">
        <v>30</v>
      </c>
      <c r="K241" s="76">
        <v>7</v>
      </c>
      <c r="L241" s="63">
        <v>2018</v>
      </c>
      <c r="M241" s="62">
        <f t="shared" si="15"/>
        <v>43311</v>
      </c>
      <c r="N241" s="77" t="s">
        <v>597</v>
      </c>
      <c r="O241" s="61">
        <f>VLOOKUP(N242,Attendance!P:R,3,FALSE)</f>
        <v>15</v>
      </c>
      <c r="P241" s="61" t="s">
        <v>1158</v>
      </c>
      <c r="Q241" s="63" t="s">
        <v>1159</v>
      </c>
      <c r="R241" s="63" t="s">
        <v>1160</v>
      </c>
      <c r="S241" s="63" t="s">
        <v>1161</v>
      </c>
      <c r="T241" s="63" t="s">
        <v>1162</v>
      </c>
      <c r="U241" s="61" t="s">
        <v>1162</v>
      </c>
      <c r="V241" s="63" t="s">
        <v>1162</v>
      </c>
      <c r="W241" s="63" t="s">
        <v>1163</v>
      </c>
      <c r="X241" s="61" t="s">
        <v>1160</v>
      </c>
      <c r="Y241" s="63" t="s">
        <v>1162</v>
      </c>
      <c r="Z241" s="69" t="str">
        <f t="shared" si="16"/>
        <v>No</v>
      </c>
      <c r="AA241" s="70" t="str">
        <f t="shared" si="17"/>
        <v>No</v>
      </c>
      <c r="AB241" s="69" t="str">
        <f t="shared" si="18"/>
        <v>Non-user</v>
      </c>
      <c r="AC241" s="71">
        <f>VLOOKUP(N241,Attendance!P:R,3,FALSE)</f>
        <v>16</v>
      </c>
    </row>
    <row r="242" spans="1:34" ht="28.15" customHeight="1">
      <c r="A242" s="61" t="s">
        <v>68</v>
      </c>
      <c r="B242" s="61" t="s">
        <v>26</v>
      </c>
      <c r="C242" s="61" t="s">
        <v>27</v>
      </c>
      <c r="D242" s="61" t="s">
        <v>28</v>
      </c>
      <c r="E242" s="61" t="s">
        <v>206</v>
      </c>
      <c r="F242" s="63" t="s">
        <v>74</v>
      </c>
      <c r="G242" s="61" t="s">
        <v>75</v>
      </c>
      <c r="H242" s="61" t="s">
        <v>4716</v>
      </c>
      <c r="I242" s="63" t="s">
        <v>4717</v>
      </c>
      <c r="J242" s="76">
        <v>30</v>
      </c>
      <c r="K242" s="76">
        <v>7</v>
      </c>
      <c r="L242" s="63">
        <v>2018</v>
      </c>
      <c r="M242" s="62">
        <f t="shared" si="15"/>
        <v>43311</v>
      </c>
      <c r="N242" s="77" t="s">
        <v>599</v>
      </c>
      <c r="O242" s="61">
        <f>VLOOKUP(N243,Attendance!P:R,3,FALSE)</f>
        <v>16</v>
      </c>
      <c r="P242" s="61" t="s">
        <v>1158</v>
      </c>
      <c r="Q242" s="63" t="s">
        <v>1159</v>
      </c>
      <c r="R242" s="63" t="s">
        <v>1160</v>
      </c>
      <c r="S242" s="63" t="s">
        <v>1161</v>
      </c>
      <c r="T242" s="63" t="s">
        <v>1162</v>
      </c>
      <c r="U242" s="61" t="s">
        <v>1162</v>
      </c>
      <c r="V242" s="63" t="s">
        <v>1162</v>
      </c>
      <c r="W242" s="63" t="s">
        <v>1163</v>
      </c>
      <c r="X242" s="61" t="s">
        <v>1160</v>
      </c>
      <c r="Y242" s="63" t="s">
        <v>1162</v>
      </c>
      <c r="Z242" s="69" t="str">
        <f t="shared" si="16"/>
        <v>No</v>
      </c>
      <c r="AA242" s="70" t="str">
        <f t="shared" si="17"/>
        <v>No</v>
      </c>
      <c r="AB242" s="69" t="str">
        <f t="shared" si="18"/>
        <v>Non-user</v>
      </c>
      <c r="AC242" s="71">
        <f>VLOOKUP(N242,Attendance!P:R,3,FALSE)</f>
        <v>15</v>
      </c>
    </row>
    <row r="243" spans="1:34" ht="22.15" customHeight="1">
      <c r="A243" s="61" t="s">
        <v>68</v>
      </c>
      <c r="B243" s="61" t="s">
        <v>26</v>
      </c>
      <c r="C243" s="61" t="s">
        <v>27</v>
      </c>
      <c r="D243" s="61" t="s">
        <v>28</v>
      </c>
      <c r="E243" s="61" t="s">
        <v>206</v>
      </c>
      <c r="F243" s="63" t="s">
        <v>74</v>
      </c>
      <c r="G243" s="61" t="s">
        <v>75</v>
      </c>
      <c r="H243" s="61" t="s">
        <v>4716</v>
      </c>
      <c r="I243" s="63" t="s">
        <v>4717</v>
      </c>
      <c r="J243" s="76">
        <v>30</v>
      </c>
      <c r="K243" s="76">
        <v>7</v>
      </c>
      <c r="L243" s="63">
        <v>2018</v>
      </c>
      <c r="M243" s="62">
        <f t="shared" si="15"/>
        <v>43311</v>
      </c>
      <c r="N243" s="77" t="s">
        <v>605</v>
      </c>
      <c r="O243" s="61">
        <f>VLOOKUP(N244,Attendance!P:R,3,FALSE)</f>
        <v>17</v>
      </c>
      <c r="P243" s="61" t="s">
        <v>1158</v>
      </c>
      <c r="Q243" s="63" t="s">
        <v>1159</v>
      </c>
      <c r="R243" s="63" t="s">
        <v>1160</v>
      </c>
      <c r="S243" s="63" t="s">
        <v>1161</v>
      </c>
      <c r="T243" s="63" t="s">
        <v>1162</v>
      </c>
      <c r="U243" s="61" t="s">
        <v>1162</v>
      </c>
      <c r="V243" s="63" t="s">
        <v>1162</v>
      </c>
      <c r="W243" s="63" t="s">
        <v>1163</v>
      </c>
      <c r="X243" s="61" t="s">
        <v>1160</v>
      </c>
      <c r="Y243" s="63" t="s">
        <v>1162</v>
      </c>
      <c r="Z243" s="69" t="str">
        <f t="shared" si="16"/>
        <v>No</v>
      </c>
      <c r="AA243" s="70" t="str">
        <f t="shared" si="17"/>
        <v>No</v>
      </c>
      <c r="AB243" s="69" t="str">
        <f t="shared" si="18"/>
        <v>Non-user</v>
      </c>
      <c r="AC243" s="71">
        <f>VLOOKUP(N243,Attendance!P:R,3,FALSE)</f>
        <v>16</v>
      </c>
    </row>
    <row r="244" spans="1:34" ht="28.15" customHeight="1">
      <c r="A244" s="61" t="s">
        <v>68</v>
      </c>
      <c r="B244" s="61" t="s">
        <v>26</v>
      </c>
      <c r="C244" s="61" t="s">
        <v>27</v>
      </c>
      <c r="D244" s="61" t="s">
        <v>28</v>
      </c>
      <c r="E244" s="61" t="s">
        <v>206</v>
      </c>
      <c r="F244" s="63" t="s">
        <v>74</v>
      </c>
      <c r="G244" s="61" t="s">
        <v>75</v>
      </c>
      <c r="H244" s="61" t="s">
        <v>4716</v>
      </c>
      <c r="I244" s="63" t="s">
        <v>4717</v>
      </c>
      <c r="J244" s="76">
        <v>30</v>
      </c>
      <c r="K244" s="76">
        <v>7</v>
      </c>
      <c r="L244" s="63">
        <v>2018</v>
      </c>
      <c r="M244" s="62">
        <f t="shared" si="15"/>
        <v>43311</v>
      </c>
      <c r="N244" s="77" t="s">
        <v>607</v>
      </c>
      <c r="O244" s="61">
        <f>VLOOKUP(N245,Attendance!P:R,3,FALSE)</f>
        <v>15</v>
      </c>
      <c r="P244" s="61" t="s">
        <v>1158</v>
      </c>
      <c r="Q244" s="63" t="s">
        <v>1159</v>
      </c>
      <c r="R244" s="63" t="s">
        <v>1160</v>
      </c>
      <c r="S244" s="63" t="s">
        <v>1161</v>
      </c>
      <c r="T244" s="63" t="s">
        <v>1162</v>
      </c>
      <c r="U244" s="61" t="s">
        <v>1162</v>
      </c>
      <c r="V244" s="63" t="s">
        <v>1162</v>
      </c>
      <c r="W244" s="63" t="s">
        <v>1163</v>
      </c>
      <c r="X244" s="61" t="s">
        <v>1160</v>
      </c>
      <c r="Y244" s="63" t="s">
        <v>1162</v>
      </c>
      <c r="Z244" s="69" t="str">
        <f t="shared" si="16"/>
        <v>No</v>
      </c>
      <c r="AA244" s="70" t="str">
        <f t="shared" si="17"/>
        <v>No</v>
      </c>
      <c r="AB244" s="69" t="str">
        <f t="shared" si="18"/>
        <v>Non-user</v>
      </c>
      <c r="AC244" s="71">
        <f>VLOOKUP(N244,Attendance!P:R,3,FALSE)</f>
        <v>17</v>
      </c>
    </row>
    <row r="245" spans="1:34" ht="25.15" customHeight="1">
      <c r="A245" s="61" t="s">
        <v>68</v>
      </c>
      <c r="B245" s="61" t="s">
        <v>26</v>
      </c>
      <c r="C245" s="61" t="s">
        <v>27</v>
      </c>
      <c r="D245" s="61" t="s">
        <v>28</v>
      </c>
      <c r="E245" s="61" t="s">
        <v>206</v>
      </c>
      <c r="F245" s="63" t="s">
        <v>74</v>
      </c>
      <c r="G245" s="61" t="s">
        <v>75</v>
      </c>
      <c r="H245" s="61" t="s">
        <v>4716</v>
      </c>
      <c r="I245" s="63" t="s">
        <v>4717</v>
      </c>
      <c r="J245" s="76">
        <v>30</v>
      </c>
      <c r="K245" s="76">
        <v>7</v>
      </c>
      <c r="L245" s="63">
        <v>2018</v>
      </c>
      <c r="M245" s="62">
        <f t="shared" si="15"/>
        <v>43311</v>
      </c>
      <c r="N245" s="77" t="s">
        <v>609</v>
      </c>
      <c r="O245" s="61">
        <f>VLOOKUP(N246,Attendance!P:R,3,FALSE)</f>
        <v>16</v>
      </c>
      <c r="P245" s="61" t="s">
        <v>1158</v>
      </c>
      <c r="Q245" s="63" t="s">
        <v>1159</v>
      </c>
      <c r="R245" s="63" t="s">
        <v>1160</v>
      </c>
      <c r="S245" s="63" t="s">
        <v>1161</v>
      </c>
      <c r="T245" s="63" t="s">
        <v>1162</v>
      </c>
      <c r="U245" s="61" t="s">
        <v>1162</v>
      </c>
      <c r="V245" s="63" t="s">
        <v>1162</v>
      </c>
      <c r="W245" s="63" t="s">
        <v>1163</v>
      </c>
      <c r="X245" s="61" t="s">
        <v>1160</v>
      </c>
      <c r="Y245" s="63" t="s">
        <v>1162</v>
      </c>
      <c r="Z245" s="69" t="str">
        <f t="shared" si="16"/>
        <v>No</v>
      </c>
      <c r="AA245" s="70" t="str">
        <f t="shared" si="17"/>
        <v>No</v>
      </c>
      <c r="AB245" s="69" t="str">
        <f t="shared" si="18"/>
        <v>Non-user</v>
      </c>
      <c r="AC245" s="71">
        <f>VLOOKUP(N245,Attendance!P:R,3,FALSE)</f>
        <v>15</v>
      </c>
    </row>
    <row r="246" spans="1:34" ht="26.1" customHeight="1">
      <c r="A246" s="61" t="s">
        <v>68</v>
      </c>
      <c r="B246" s="61" t="s">
        <v>26</v>
      </c>
      <c r="C246" s="61" t="s">
        <v>27</v>
      </c>
      <c r="D246" s="61" t="s">
        <v>28</v>
      </c>
      <c r="E246" s="61" t="s">
        <v>206</v>
      </c>
      <c r="F246" s="63" t="s">
        <v>74</v>
      </c>
      <c r="G246" s="61" t="s">
        <v>75</v>
      </c>
      <c r="H246" s="61" t="s">
        <v>4716</v>
      </c>
      <c r="I246" s="63" t="s">
        <v>4717</v>
      </c>
      <c r="J246" s="76">
        <v>30</v>
      </c>
      <c r="K246" s="76">
        <v>7</v>
      </c>
      <c r="L246" s="63">
        <v>2018</v>
      </c>
      <c r="M246" s="62">
        <f t="shared" si="15"/>
        <v>43311</v>
      </c>
      <c r="N246" s="77" t="s">
        <v>611</v>
      </c>
      <c r="O246" s="61">
        <f>VLOOKUP(N247,Attendance!P:R,3,FALSE)</f>
        <v>15</v>
      </c>
      <c r="P246" s="61" t="s">
        <v>1158</v>
      </c>
      <c r="Q246" s="63" t="s">
        <v>1159</v>
      </c>
      <c r="R246" s="63" t="s">
        <v>1160</v>
      </c>
      <c r="S246" s="63" t="s">
        <v>1161</v>
      </c>
      <c r="T246" s="63" t="s">
        <v>1162</v>
      </c>
      <c r="U246" s="61" t="s">
        <v>1162</v>
      </c>
      <c r="V246" s="63" t="s">
        <v>1162</v>
      </c>
      <c r="W246" s="63" t="s">
        <v>1163</v>
      </c>
      <c r="X246" s="61" t="s">
        <v>1160</v>
      </c>
      <c r="Y246" s="63" t="s">
        <v>1162</v>
      </c>
      <c r="Z246" s="69" t="str">
        <f t="shared" si="16"/>
        <v>No</v>
      </c>
      <c r="AA246" s="70" t="str">
        <f t="shared" si="17"/>
        <v>No</v>
      </c>
      <c r="AB246" s="69" t="str">
        <f t="shared" si="18"/>
        <v>Non-user</v>
      </c>
      <c r="AC246" s="71">
        <f>VLOOKUP(N246,Attendance!P:R,3,FALSE)</f>
        <v>16</v>
      </c>
    </row>
    <row r="247" spans="1:34" ht="26.1" customHeight="1">
      <c r="A247" s="61" t="s">
        <v>68</v>
      </c>
      <c r="B247" s="61" t="s">
        <v>26</v>
      </c>
      <c r="C247" s="61" t="s">
        <v>27</v>
      </c>
      <c r="D247" s="61" t="s">
        <v>28</v>
      </c>
      <c r="E247" s="61" t="s">
        <v>206</v>
      </c>
      <c r="F247" s="63" t="s">
        <v>74</v>
      </c>
      <c r="G247" s="61" t="s">
        <v>75</v>
      </c>
      <c r="H247" s="61" t="s">
        <v>4716</v>
      </c>
      <c r="I247" s="63" t="s">
        <v>4717</v>
      </c>
      <c r="J247" s="76">
        <v>30</v>
      </c>
      <c r="K247" s="76">
        <v>7</v>
      </c>
      <c r="L247" s="63">
        <v>2018</v>
      </c>
      <c r="M247" s="62">
        <f t="shared" si="15"/>
        <v>43311</v>
      </c>
      <c r="N247" s="77" t="s">
        <v>613</v>
      </c>
      <c r="O247" s="61">
        <f>VLOOKUP(N248,Attendance!P:R,3,FALSE)</f>
        <v>17</v>
      </c>
      <c r="P247" s="61" t="s">
        <v>1158</v>
      </c>
      <c r="Q247" s="63" t="s">
        <v>1159</v>
      </c>
      <c r="R247" s="63" t="s">
        <v>1160</v>
      </c>
      <c r="S247" s="63" t="s">
        <v>1161</v>
      </c>
      <c r="T247" s="63" t="s">
        <v>1162</v>
      </c>
      <c r="U247" s="61" t="s">
        <v>1162</v>
      </c>
      <c r="V247" s="63" t="s">
        <v>1162</v>
      </c>
      <c r="W247" s="63" t="s">
        <v>1163</v>
      </c>
      <c r="X247" s="61" t="s">
        <v>1160</v>
      </c>
      <c r="Y247" s="63" t="s">
        <v>1162</v>
      </c>
      <c r="Z247" s="69" t="str">
        <f t="shared" si="16"/>
        <v>No</v>
      </c>
      <c r="AA247" s="70" t="str">
        <f t="shared" si="17"/>
        <v>No</v>
      </c>
      <c r="AB247" s="69" t="str">
        <f t="shared" si="18"/>
        <v>Non-user</v>
      </c>
      <c r="AC247" s="71">
        <f>VLOOKUP(N247,Attendance!P:R,3,FALSE)</f>
        <v>15</v>
      </c>
    </row>
    <row r="248" spans="1:34" ht="22.5" customHeight="1">
      <c r="A248" s="61" t="s">
        <v>68</v>
      </c>
      <c r="B248" s="61" t="s">
        <v>26</v>
      </c>
      <c r="C248" s="61" t="s">
        <v>27</v>
      </c>
      <c r="D248" s="61" t="s">
        <v>28</v>
      </c>
      <c r="E248" s="61" t="s">
        <v>206</v>
      </c>
      <c r="F248" s="63" t="s">
        <v>74</v>
      </c>
      <c r="G248" s="61" t="s">
        <v>75</v>
      </c>
      <c r="H248" s="61" t="s">
        <v>4716</v>
      </c>
      <c r="I248" s="63" t="s">
        <v>4717</v>
      </c>
      <c r="J248" s="76">
        <v>30</v>
      </c>
      <c r="K248" s="76">
        <v>7</v>
      </c>
      <c r="L248" s="63">
        <v>2018</v>
      </c>
      <c r="M248" s="62">
        <f t="shared" si="15"/>
        <v>43311</v>
      </c>
      <c r="N248" s="77" t="s">
        <v>615</v>
      </c>
      <c r="O248" s="61">
        <f>VLOOKUP(N249,Attendance!P:R,3,FALSE)</f>
        <v>16</v>
      </c>
      <c r="P248" s="61" t="s">
        <v>1158</v>
      </c>
      <c r="Q248" s="63" t="s">
        <v>1159</v>
      </c>
      <c r="R248" s="63" t="s">
        <v>1160</v>
      </c>
      <c r="S248" s="63" t="s">
        <v>1161</v>
      </c>
      <c r="T248" s="63" t="s">
        <v>1162</v>
      </c>
      <c r="U248" s="61" t="s">
        <v>1162</v>
      </c>
      <c r="V248" s="63" t="s">
        <v>1162</v>
      </c>
      <c r="W248" s="63" t="s">
        <v>1163</v>
      </c>
      <c r="X248" s="61" t="s">
        <v>1160</v>
      </c>
      <c r="Y248" s="63" t="s">
        <v>1162</v>
      </c>
      <c r="Z248" s="69" t="str">
        <f t="shared" si="16"/>
        <v>No</v>
      </c>
      <c r="AA248" s="70" t="str">
        <f t="shared" si="17"/>
        <v>No</v>
      </c>
      <c r="AB248" s="69" t="str">
        <f t="shared" si="18"/>
        <v>Non-user</v>
      </c>
      <c r="AC248" s="71">
        <f>VLOOKUP(N248,Attendance!P:R,3,FALSE)</f>
        <v>17</v>
      </c>
      <c r="AD248" s="61" t="s">
        <v>1173</v>
      </c>
      <c r="AE248" s="73">
        <v>43312</v>
      </c>
      <c r="AF248" s="61" t="s">
        <v>1174</v>
      </c>
      <c r="AG248" s="61" t="s">
        <v>1176</v>
      </c>
      <c r="AH248" s="61" t="s">
        <v>1177</v>
      </c>
    </row>
    <row r="249" spans="1:34" ht="27.6" customHeight="1">
      <c r="A249" s="61" t="s">
        <v>68</v>
      </c>
      <c r="B249" s="61" t="s">
        <v>26</v>
      </c>
      <c r="C249" s="61" t="s">
        <v>27</v>
      </c>
      <c r="D249" s="61" t="s">
        <v>28</v>
      </c>
      <c r="E249" s="61" t="s">
        <v>206</v>
      </c>
      <c r="F249" s="63" t="s">
        <v>74</v>
      </c>
      <c r="G249" s="61" t="s">
        <v>75</v>
      </c>
      <c r="H249" s="61" t="s">
        <v>4716</v>
      </c>
      <c r="I249" s="63" t="s">
        <v>4717</v>
      </c>
      <c r="J249" s="76">
        <v>30</v>
      </c>
      <c r="K249" s="76">
        <v>7</v>
      </c>
      <c r="L249" s="63">
        <v>2018</v>
      </c>
      <c r="M249" s="62">
        <f t="shared" si="15"/>
        <v>43311</v>
      </c>
      <c r="N249" s="77" t="s">
        <v>617</v>
      </c>
      <c r="O249" s="61">
        <f>VLOOKUP(N250,Attendance!P:R,3,FALSE)</f>
        <v>16</v>
      </c>
      <c r="P249" s="61" t="s">
        <v>1158</v>
      </c>
      <c r="Q249" s="63" t="s">
        <v>1159</v>
      </c>
      <c r="R249" s="63" t="s">
        <v>1160</v>
      </c>
      <c r="S249" s="63" t="s">
        <v>1161</v>
      </c>
      <c r="T249" s="63" t="s">
        <v>1162</v>
      </c>
      <c r="U249" s="61" t="s">
        <v>1162</v>
      </c>
      <c r="V249" s="63" t="s">
        <v>1162</v>
      </c>
      <c r="W249" s="63" t="s">
        <v>1163</v>
      </c>
      <c r="X249" s="61" t="s">
        <v>1160</v>
      </c>
      <c r="Y249" s="63" t="s">
        <v>1162</v>
      </c>
      <c r="Z249" s="69" t="str">
        <f t="shared" si="16"/>
        <v>No</v>
      </c>
      <c r="AA249" s="70" t="str">
        <f t="shared" si="17"/>
        <v>No</v>
      </c>
      <c r="AB249" s="69" t="str">
        <f t="shared" si="18"/>
        <v>Non-user</v>
      </c>
      <c r="AC249" s="71">
        <f>VLOOKUP(N249,Attendance!P:R,3,FALSE)</f>
        <v>16</v>
      </c>
    </row>
    <row r="250" spans="1:34" ht="26.65" customHeight="1">
      <c r="A250" s="61" t="s">
        <v>68</v>
      </c>
      <c r="B250" s="61" t="s">
        <v>26</v>
      </c>
      <c r="C250" s="61" t="s">
        <v>27</v>
      </c>
      <c r="D250" s="61" t="s">
        <v>28</v>
      </c>
      <c r="E250" s="61" t="s">
        <v>206</v>
      </c>
      <c r="F250" s="63" t="s">
        <v>74</v>
      </c>
      <c r="G250" s="61" t="s">
        <v>75</v>
      </c>
      <c r="H250" s="61" t="s">
        <v>4716</v>
      </c>
      <c r="I250" s="63" t="s">
        <v>4717</v>
      </c>
      <c r="J250" s="76">
        <v>30</v>
      </c>
      <c r="K250" s="76">
        <v>7</v>
      </c>
      <c r="L250" s="63">
        <v>2018</v>
      </c>
      <c r="M250" s="62">
        <f t="shared" si="15"/>
        <v>43311</v>
      </c>
      <c r="N250" s="77" t="s">
        <v>619</v>
      </c>
      <c r="O250" s="61">
        <f>VLOOKUP(N251,Attendance!P:R,3,FALSE)</f>
        <v>15</v>
      </c>
      <c r="P250" s="61" t="s">
        <v>1158</v>
      </c>
      <c r="Q250" s="63" t="s">
        <v>1159</v>
      </c>
      <c r="R250" s="63" t="s">
        <v>1160</v>
      </c>
      <c r="S250" s="63" t="s">
        <v>1161</v>
      </c>
      <c r="T250" s="63" t="s">
        <v>1162</v>
      </c>
      <c r="U250" s="61" t="s">
        <v>1162</v>
      </c>
      <c r="V250" s="63" t="s">
        <v>1162</v>
      </c>
      <c r="W250" s="63" t="s">
        <v>1163</v>
      </c>
      <c r="X250" s="61" t="s">
        <v>1160</v>
      </c>
      <c r="Y250" s="63" t="s">
        <v>1162</v>
      </c>
      <c r="Z250" s="69" t="str">
        <f t="shared" si="16"/>
        <v>No</v>
      </c>
      <c r="AA250" s="70" t="str">
        <f t="shared" si="17"/>
        <v>No</v>
      </c>
      <c r="AB250" s="69" t="str">
        <f t="shared" si="18"/>
        <v>Non-user</v>
      </c>
      <c r="AC250" s="71">
        <f>VLOOKUP(N250,Attendance!P:R,3,FALSE)</f>
        <v>16</v>
      </c>
    </row>
    <row r="251" spans="1:34" ht="21.6" customHeight="1">
      <c r="A251" s="61" t="s">
        <v>68</v>
      </c>
      <c r="B251" s="61" t="s">
        <v>26</v>
      </c>
      <c r="C251" s="61" t="s">
        <v>27</v>
      </c>
      <c r="D251" s="61" t="s">
        <v>28</v>
      </c>
      <c r="E251" s="61" t="s">
        <v>206</v>
      </c>
      <c r="F251" s="63" t="s">
        <v>74</v>
      </c>
      <c r="G251" s="61" t="s">
        <v>75</v>
      </c>
      <c r="H251" s="61" t="s">
        <v>4716</v>
      </c>
      <c r="I251" s="63" t="s">
        <v>4717</v>
      </c>
      <c r="J251" s="76">
        <v>30</v>
      </c>
      <c r="K251" s="76">
        <v>7</v>
      </c>
      <c r="L251" s="63">
        <v>2018</v>
      </c>
      <c r="M251" s="62">
        <f t="shared" si="15"/>
        <v>43311</v>
      </c>
      <c r="N251" s="77" t="s">
        <v>621</v>
      </c>
      <c r="O251" s="61">
        <f>VLOOKUP(N252,Attendance!P:R,3,FALSE)</f>
        <v>17</v>
      </c>
      <c r="P251" s="61" t="s">
        <v>1158</v>
      </c>
      <c r="Q251" s="63" t="s">
        <v>1159</v>
      </c>
      <c r="R251" s="63" t="s">
        <v>1160</v>
      </c>
      <c r="S251" s="63" t="s">
        <v>1161</v>
      </c>
      <c r="T251" s="63" t="s">
        <v>1162</v>
      </c>
      <c r="U251" s="61" t="s">
        <v>1162</v>
      </c>
      <c r="V251" s="63" t="s">
        <v>1162</v>
      </c>
      <c r="W251" s="63" t="s">
        <v>1163</v>
      </c>
      <c r="X251" s="61" t="s">
        <v>1160</v>
      </c>
      <c r="Y251" s="63" t="s">
        <v>1162</v>
      </c>
      <c r="Z251" s="69" t="str">
        <f t="shared" si="16"/>
        <v>No</v>
      </c>
      <c r="AA251" s="70" t="str">
        <f t="shared" si="17"/>
        <v>No</v>
      </c>
      <c r="AB251" s="69" t="str">
        <f t="shared" si="18"/>
        <v>Non-user</v>
      </c>
      <c r="AC251" s="71">
        <f>VLOOKUP(N251,Attendance!P:R,3,FALSE)</f>
        <v>15</v>
      </c>
    </row>
    <row r="252" spans="1:34" ht="26.1" customHeight="1">
      <c r="A252" s="61" t="s">
        <v>68</v>
      </c>
      <c r="B252" s="61" t="s">
        <v>26</v>
      </c>
      <c r="C252" s="61" t="s">
        <v>27</v>
      </c>
      <c r="D252" s="61" t="s">
        <v>28</v>
      </c>
      <c r="E252" s="61" t="s">
        <v>206</v>
      </c>
      <c r="F252" s="63" t="s">
        <v>74</v>
      </c>
      <c r="G252" s="61" t="s">
        <v>75</v>
      </c>
      <c r="H252" s="61" t="s">
        <v>4716</v>
      </c>
      <c r="I252" s="63" t="s">
        <v>4717</v>
      </c>
      <c r="J252" s="76">
        <v>30</v>
      </c>
      <c r="K252" s="76">
        <v>7</v>
      </c>
      <c r="L252" s="63">
        <v>2018</v>
      </c>
      <c r="M252" s="62">
        <f t="shared" si="15"/>
        <v>43311</v>
      </c>
      <c r="N252" s="77" t="s">
        <v>623</v>
      </c>
      <c r="O252" s="61">
        <f>VLOOKUP(N253,Attendance!P:R,3,FALSE)</f>
        <v>16</v>
      </c>
      <c r="P252" s="61" t="s">
        <v>1158</v>
      </c>
      <c r="Q252" s="63" t="s">
        <v>1159</v>
      </c>
      <c r="R252" s="63" t="s">
        <v>1160</v>
      </c>
      <c r="S252" s="63" t="s">
        <v>1161</v>
      </c>
      <c r="T252" s="63" t="s">
        <v>1162</v>
      </c>
      <c r="U252" s="61" t="s">
        <v>1162</v>
      </c>
      <c r="V252" s="63" t="s">
        <v>1162</v>
      </c>
      <c r="W252" s="63" t="s">
        <v>1163</v>
      </c>
      <c r="X252" s="61" t="s">
        <v>1160</v>
      </c>
      <c r="Y252" s="63" t="s">
        <v>1162</v>
      </c>
      <c r="Z252" s="69" t="str">
        <f t="shared" si="16"/>
        <v>No</v>
      </c>
      <c r="AA252" s="70" t="str">
        <f t="shared" si="17"/>
        <v>No</v>
      </c>
      <c r="AB252" s="69" t="str">
        <f t="shared" si="18"/>
        <v>Non-user</v>
      </c>
      <c r="AC252" s="71">
        <f>VLOOKUP(N252,Attendance!P:R,3,FALSE)</f>
        <v>17</v>
      </c>
    </row>
    <row r="253" spans="1:34" ht="23.1" customHeight="1">
      <c r="A253" s="61" t="s">
        <v>68</v>
      </c>
      <c r="B253" s="61" t="s">
        <v>26</v>
      </c>
      <c r="C253" s="61" t="s">
        <v>27</v>
      </c>
      <c r="D253" s="61" t="s">
        <v>28</v>
      </c>
      <c r="E253" s="61" t="s">
        <v>206</v>
      </c>
      <c r="F253" s="63" t="s">
        <v>74</v>
      </c>
      <c r="G253" s="61" t="s">
        <v>75</v>
      </c>
      <c r="H253" s="61" t="s">
        <v>4716</v>
      </c>
      <c r="I253" s="63" t="s">
        <v>4717</v>
      </c>
      <c r="J253" s="76">
        <v>31</v>
      </c>
      <c r="K253" s="76">
        <v>7</v>
      </c>
      <c r="L253" s="63">
        <v>2018</v>
      </c>
      <c r="M253" s="62">
        <f t="shared" si="15"/>
        <v>43312</v>
      </c>
      <c r="N253" s="63" t="s">
        <v>659</v>
      </c>
      <c r="O253" s="61">
        <f>VLOOKUP(N254,Attendance!P:R,3,FALSE)</f>
        <v>17</v>
      </c>
      <c r="P253" s="61" t="s">
        <v>1158</v>
      </c>
      <c r="Q253" s="63" t="s">
        <v>1159</v>
      </c>
      <c r="R253" s="63" t="s">
        <v>1160</v>
      </c>
      <c r="S253" s="63" t="s">
        <v>1161</v>
      </c>
      <c r="T253" s="63" t="s">
        <v>1159</v>
      </c>
      <c r="U253" s="61" t="s">
        <v>1162</v>
      </c>
      <c r="V253" s="63" t="s">
        <v>1162</v>
      </c>
      <c r="W253" s="63" t="s">
        <v>1163</v>
      </c>
      <c r="X253" s="63" t="s">
        <v>1181</v>
      </c>
      <c r="Y253" s="63" t="s">
        <v>1162</v>
      </c>
      <c r="Z253" s="69" t="str">
        <f t="shared" si="16"/>
        <v>No</v>
      </c>
      <c r="AA253" s="70" t="str">
        <f t="shared" si="17"/>
        <v>Yes</v>
      </c>
      <c r="AB253" s="69" t="str">
        <f t="shared" si="18"/>
        <v>Adopter</v>
      </c>
      <c r="AC253" s="71">
        <f>VLOOKUP(N253,Attendance!P:R,3,FALSE)</f>
        <v>16</v>
      </c>
    </row>
    <row r="254" spans="1:34" ht="23.1" customHeight="1">
      <c r="A254" s="61" t="s">
        <v>68</v>
      </c>
      <c r="B254" s="61" t="s">
        <v>26</v>
      </c>
      <c r="C254" s="61" t="s">
        <v>27</v>
      </c>
      <c r="D254" s="61" t="s">
        <v>28</v>
      </c>
      <c r="E254" s="61" t="s">
        <v>206</v>
      </c>
      <c r="F254" s="63" t="s">
        <v>74</v>
      </c>
      <c r="G254" s="61" t="s">
        <v>75</v>
      </c>
      <c r="H254" s="61" t="s">
        <v>4716</v>
      </c>
      <c r="I254" s="63" t="s">
        <v>4717</v>
      </c>
      <c r="J254" s="76">
        <v>31</v>
      </c>
      <c r="K254" s="76">
        <v>7</v>
      </c>
      <c r="L254" s="63">
        <v>2018</v>
      </c>
      <c r="M254" s="62">
        <f t="shared" si="15"/>
        <v>43312</v>
      </c>
      <c r="N254" s="63" t="s">
        <v>649</v>
      </c>
      <c r="O254" s="61">
        <f>VLOOKUP(N255,Attendance!P:R,3,FALSE)</f>
        <v>15</v>
      </c>
      <c r="P254" s="61" t="s">
        <v>1158</v>
      </c>
      <c r="Q254" s="63" t="s">
        <v>1159</v>
      </c>
      <c r="R254" s="63" t="s">
        <v>1160</v>
      </c>
      <c r="S254" s="63" t="s">
        <v>1161</v>
      </c>
      <c r="T254" s="63" t="s">
        <v>1159</v>
      </c>
      <c r="U254" s="61" t="s">
        <v>1162</v>
      </c>
      <c r="V254" s="63" t="s">
        <v>1162</v>
      </c>
      <c r="W254" s="63" t="s">
        <v>1163</v>
      </c>
      <c r="X254" s="63" t="s">
        <v>1178</v>
      </c>
      <c r="Y254" s="63" t="s">
        <v>1159</v>
      </c>
      <c r="Z254" s="69" t="str">
        <f t="shared" si="16"/>
        <v>No</v>
      </c>
      <c r="AA254" s="70" t="str">
        <f t="shared" si="17"/>
        <v>Yes</v>
      </c>
      <c r="AB254" s="69" t="str">
        <f t="shared" si="18"/>
        <v>Adopter</v>
      </c>
      <c r="AC254" s="71">
        <f>VLOOKUP(N254,Attendance!P:R,3,FALSE)</f>
        <v>17</v>
      </c>
    </row>
    <row r="255" spans="1:34" ht="23.1" customHeight="1">
      <c r="A255" s="61" t="s">
        <v>68</v>
      </c>
      <c r="B255" s="61" t="s">
        <v>26</v>
      </c>
      <c r="C255" s="61" t="s">
        <v>27</v>
      </c>
      <c r="D255" s="61" t="s">
        <v>28</v>
      </c>
      <c r="E255" s="61" t="s">
        <v>206</v>
      </c>
      <c r="F255" s="63" t="s">
        <v>74</v>
      </c>
      <c r="G255" s="61" t="s">
        <v>75</v>
      </c>
      <c r="H255" s="61" t="s">
        <v>4716</v>
      </c>
      <c r="I255" s="63" t="s">
        <v>4717</v>
      </c>
      <c r="J255" s="76">
        <v>31</v>
      </c>
      <c r="K255" s="76">
        <v>7</v>
      </c>
      <c r="L255" s="63">
        <v>2018</v>
      </c>
      <c r="M255" s="62">
        <f t="shared" si="15"/>
        <v>43312</v>
      </c>
      <c r="N255" s="63" t="s">
        <v>643</v>
      </c>
      <c r="O255" s="61">
        <f>VLOOKUP(N256,Attendance!P:R,3,FALSE)</f>
        <v>16</v>
      </c>
      <c r="P255" s="61" t="s">
        <v>1158</v>
      </c>
      <c r="Q255" s="63" t="s">
        <v>1159</v>
      </c>
      <c r="R255" s="63" t="s">
        <v>1160</v>
      </c>
      <c r="S255" s="63" t="s">
        <v>1161</v>
      </c>
      <c r="T255" s="63" t="s">
        <v>1159</v>
      </c>
      <c r="U255" s="61" t="s">
        <v>1162</v>
      </c>
      <c r="V255" s="63" t="s">
        <v>1162</v>
      </c>
      <c r="W255" s="63" t="s">
        <v>1163</v>
      </c>
      <c r="X255" s="63" t="s">
        <v>1181</v>
      </c>
      <c r="Y255" s="63" t="s">
        <v>1162</v>
      </c>
      <c r="Z255" s="69" t="str">
        <f t="shared" si="16"/>
        <v>No</v>
      </c>
      <c r="AA255" s="70" t="str">
        <f t="shared" si="17"/>
        <v>Yes</v>
      </c>
      <c r="AB255" s="69" t="str">
        <f t="shared" si="18"/>
        <v>Adopter</v>
      </c>
      <c r="AC255" s="71">
        <f>VLOOKUP(N255,Attendance!P:R,3,FALSE)</f>
        <v>15</v>
      </c>
    </row>
    <row r="256" spans="1:34" ht="23.1" customHeight="1">
      <c r="A256" s="61" t="s">
        <v>68</v>
      </c>
      <c r="B256" s="61" t="s">
        <v>26</v>
      </c>
      <c r="C256" s="61" t="s">
        <v>27</v>
      </c>
      <c r="D256" s="61" t="s">
        <v>28</v>
      </c>
      <c r="E256" s="61" t="s">
        <v>206</v>
      </c>
      <c r="F256" s="63" t="s">
        <v>74</v>
      </c>
      <c r="G256" s="61" t="s">
        <v>75</v>
      </c>
      <c r="H256" s="61" t="s">
        <v>4716</v>
      </c>
      <c r="I256" s="63" t="s">
        <v>4717</v>
      </c>
      <c r="J256" s="76">
        <v>31</v>
      </c>
      <c r="K256" s="76">
        <v>7</v>
      </c>
      <c r="L256" s="63">
        <v>2018</v>
      </c>
      <c r="M256" s="62">
        <f t="shared" si="15"/>
        <v>43312</v>
      </c>
      <c r="N256" s="63" t="s">
        <v>653</v>
      </c>
      <c r="O256" s="61">
        <f>VLOOKUP(N257,Attendance!P:R,3,FALSE)</f>
        <v>15</v>
      </c>
      <c r="P256" s="61" t="s">
        <v>1158</v>
      </c>
      <c r="Q256" s="63" t="s">
        <v>1159</v>
      </c>
      <c r="R256" s="63" t="s">
        <v>1160</v>
      </c>
      <c r="S256" s="63" t="s">
        <v>1161</v>
      </c>
      <c r="T256" s="63" t="s">
        <v>1159</v>
      </c>
      <c r="U256" s="61" t="s">
        <v>1162</v>
      </c>
      <c r="V256" s="63" t="s">
        <v>1162</v>
      </c>
      <c r="W256" s="63" t="s">
        <v>1163</v>
      </c>
      <c r="X256" s="63" t="s">
        <v>1181</v>
      </c>
      <c r="Y256" s="63" t="s">
        <v>1159</v>
      </c>
      <c r="Z256" s="69" t="str">
        <f t="shared" si="16"/>
        <v>No</v>
      </c>
      <c r="AA256" s="70" t="str">
        <f t="shared" si="17"/>
        <v>Yes</v>
      </c>
      <c r="AB256" s="69" t="str">
        <f t="shared" si="18"/>
        <v>Adopter</v>
      </c>
      <c r="AC256" s="71">
        <f>VLOOKUP(N256,Attendance!P:R,3,FALSE)</f>
        <v>16</v>
      </c>
    </row>
    <row r="257" spans="1:34" ht="20.65" customHeight="1">
      <c r="A257" s="61" t="s">
        <v>68</v>
      </c>
      <c r="B257" s="61" t="s">
        <v>26</v>
      </c>
      <c r="C257" s="61" t="s">
        <v>27</v>
      </c>
      <c r="D257" s="61" t="s">
        <v>28</v>
      </c>
      <c r="E257" s="61" t="s">
        <v>206</v>
      </c>
      <c r="F257" s="63" t="s">
        <v>74</v>
      </c>
      <c r="G257" s="61" t="s">
        <v>75</v>
      </c>
      <c r="H257" s="61" t="s">
        <v>4716</v>
      </c>
      <c r="I257" s="63" t="s">
        <v>4717</v>
      </c>
      <c r="J257" s="76">
        <v>31</v>
      </c>
      <c r="K257" s="76">
        <v>7</v>
      </c>
      <c r="L257" s="63">
        <v>2018</v>
      </c>
      <c r="M257" s="62">
        <f t="shared" si="15"/>
        <v>43312</v>
      </c>
      <c r="N257" s="63" t="s">
        <v>631</v>
      </c>
      <c r="O257" s="61">
        <f>VLOOKUP(N258,Attendance!P:R,3,FALSE)</f>
        <v>15</v>
      </c>
      <c r="P257" s="61" t="s">
        <v>1158</v>
      </c>
      <c r="Q257" s="63" t="s">
        <v>1159</v>
      </c>
      <c r="R257" s="63" t="s">
        <v>1160</v>
      </c>
      <c r="S257" s="63" t="s">
        <v>1161</v>
      </c>
      <c r="T257" s="63" t="s">
        <v>1159</v>
      </c>
      <c r="U257" s="61" t="s">
        <v>1159</v>
      </c>
      <c r="V257" s="63" t="s">
        <v>1159</v>
      </c>
      <c r="W257" s="63" t="s">
        <v>1163</v>
      </c>
      <c r="X257" s="63" t="s">
        <v>1178</v>
      </c>
      <c r="Y257" s="63" t="s">
        <v>1162</v>
      </c>
      <c r="Z257" s="69" t="str">
        <f t="shared" si="16"/>
        <v>No</v>
      </c>
      <c r="AA257" s="70" t="str">
        <f t="shared" si="17"/>
        <v>Yes</v>
      </c>
      <c r="AB257" s="69" t="str">
        <f t="shared" si="18"/>
        <v>Adopter</v>
      </c>
      <c r="AC257" s="71">
        <f>VLOOKUP(N257,Attendance!P:R,3,FALSE)</f>
        <v>15</v>
      </c>
    </row>
    <row r="258" spans="1:34" ht="24.6" customHeight="1">
      <c r="A258" s="61" t="s">
        <v>68</v>
      </c>
      <c r="B258" s="61" t="s">
        <v>26</v>
      </c>
      <c r="C258" s="61" t="s">
        <v>27</v>
      </c>
      <c r="D258" s="61" t="s">
        <v>28</v>
      </c>
      <c r="E258" s="61" t="s">
        <v>206</v>
      </c>
      <c r="F258" s="63" t="s">
        <v>74</v>
      </c>
      <c r="G258" s="61" t="s">
        <v>75</v>
      </c>
      <c r="H258" s="61" t="s">
        <v>4716</v>
      </c>
      <c r="I258" s="63" t="s">
        <v>4717</v>
      </c>
      <c r="J258" s="76">
        <v>31</v>
      </c>
      <c r="K258" s="76">
        <v>7</v>
      </c>
      <c r="L258" s="63">
        <v>2018</v>
      </c>
      <c r="M258" s="62">
        <f t="shared" ref="M258:M321" si="19">DATE(L258,K258,J258)</f>
        <v>43312</v>
      </c>
      <c r="N258" s="77" t="s">
        <v>625</v>
      </c>
      <c r="O258" s="61">
        <f>VLOOKUP(N259,Attendance!P:R,3,FALSE)</f>
        <v>15</v>
      </c>
      <c r="P258" s="61" t="s">
        <v>1158</v>
      </c>
      <c r="Q258" s="63" t="s">
        <v>1159</v>
      </c>
      <c r="R258" s="63" t="s">
        <v>1160</v>
      </c>
      <c r="S258" s="63" t="s">
        <v>1161</v>
      </c>
      <c r="T258" s="63" t="s">
        <v>1162</v>
      </c>
      <c r="U258" s="61" t="s">
        <v>1162</v>
      </c>
      <c r="V258" s="63" t="s">
        <v>1162</v>
      </c>
      <c r="W258" s="63" t="s">
        <v>1163</v>
      </c>
      <c r="X258" s="61" t="s">
        <v>1160</v>
      </c>
      <c r="Y258" s="63" t="s">
        <v>1162</v>
      </c>
      <c r="Z258" s="69" t="str">
        <f t="shared" si="16"/>
        <v>No</v>
      </c>
      <c r="AA258" s="70" t="str">
        <f t="shared" si="17"/>
        <v>No</v>
      </c>
      <c r="AB258" s="69" t="str">
        <f t="shared" si="18"/>
        <v>Non-user</v>
      </c>
      <c r="AC258" s="71">
        <f>VLOOKUP(N258,Attendance!P:R,3,FALSE)</f>
        <v>15</v>
      </c>
    </row>
    <row r="259" spans="1:34" ht="27.6" customHeight="1">
      <c r="A259" s="61" t="s">
        <v>68</v>
      </c>
      <c r="B259" s="61" t="s">
        <v>26</v>
      </c>
      <c r="C259" s="61" t="s">
        <v>27</v>
      </c>
      <c r="D259" s="61" t="s">
        <v>28</v>
      </c>
      <c r="E259" s="61" t="s">
        <v>206</v>
      </c>
      <c r="F259" s="63" t="s">
        <v>74</v>
      </c>
      <c r="G259" s="61" t="s">
        <v>75</v>
      </c>
      <c r="H259" s="61" t="s">
        <v>4716</v>
      </c>
      <c r="I259" s="63" t="s">
        <v>4717</v>
      </c>
      <c r="J259" s="76">
        <v>31</v>
      </c>
      <c r="K259" s="76">
        <v>7</v>
      </c>
      <c r="L259" s="63">
        <v>2018</v>
      </c>
      <c r="M259" s="62">
        <f t="shared" si="19"/>
        <v>43312</v>
      </c>
      <c r="N259" s="77" t="s">
        <v>627</v>
      </c>
      <c r="O259" s="61">
        <f>VLOOKUP(N260,Attendance!P:R,3,FALSE)</f>
        <v>16</v>
      </c>
      <c r="P259" s="61" t="s">
        <v>1158</v>
      </c>
      <c r="Q259" s="63" t="s">
        <v>1159</v>
      </c>
      <c r="R259" s="63" t="s">
        <v>1160</v>
      </c>
      <c r="S259" s="63" t="s">
        <v>1161</v>
      </c>
      <c r="T259" s="63" t="s">
        <v>1162</v>
      </c>
      <c r="U259" s="61" t="s">
        <v>1162</v>
      </c>
      <c r="V259" s="63" t="s">
        <v>1162</v>
      </c>
      <c r="W259" s="63" t="s">
        <v>1163</v>
      </c>
      <c r="X259" s="61" t="s">
        <v>1160</v>
      </c>
      <c r="Y259" s="63" t="s">
        <v>1162</v>
      </c>
      <c r="Z259" s="69" t="str">
        <f t="shared" si="16"/>
        <v>No</v>
      </c>
      <c r="AA259" s="70" t="str">
        <f t="shared" si="17"/>
        <v>No</v>
      </c>
      <c r="AB259" s="69" t="str">
        <f t="shared" si="18"/>
        <v>Non-user</v>
      </c>
      <c r="AC259" s="71">
        <f>VLOOKUP(N259,Attendance!P:R,3,FALSE)</f>
        <v>15</v>
      </c>
    </row>
    <row r="260" spans="1:34" ht="24" customHeight="1">
      <c r="A260" s="61" t="s">
        <v>68</v>
      </c>
      <c r="B260" s="61" t="s">
        <v>26</v>
      </c>
      <c r="C260" s="61" t="s">
        <v>27</v>
      </c>
      <c r="D260" s="61" t="s">
        <v>28</v>
      </c>
      <c r="E260" s="61" t="s">
        <v>206</v>
      </c>
      <c r="F260" s="63" t="s">
        <v>74</v>
      </c>
      <c r="G260" s="61" t="s">
        <v>75</v>
      </c>
      <c r="H260" s="61" t="s">
        <v>4716</v>
      </c>
      <c r="I260" s="63" t="s">
        <v>4717</v>
      </c>
      <c r="J260" s="76">
        <v>31</v>
      </c>
      <c r="K260" s="76">
        <v>7</v>
      </c>
      <c r="L260" s="63">
        <v>2018</v>
      </c>
      <c r="M260" s="62">
        <f t="shared" si="19"/>
        <v>43312</v>
      </c>
      <c r="N260" s="77" t="s">
        <v>629</v>
      </c>
      <c r="O260" s="61">
        <f>VLOOKUP(N261,Attendance!P:R,3,FALSE)</f>
        <v>15</v>
      </c>
      <c r="P260" s="61" t="s">
        <v>1158</v>
      </c>
      <c r="Q260" s="63" t="s">
        <v>1159</v>
      </c>
      <c r="R260" s="63" t="s">
        <v>1160</v>
      </c>
      <c r="S260" s="63" t="s">
        <v>1161</v>
      </c>
      <c r="T260" s="63" t="s">
        <v>1162</v>
      </c>
      <c r="U260" s="61" t="s">
        <v>1162</v>
      </c>
      <c r="V260" s="63" t="s">
        <v>1162</v>
      </c>
      <c r="W260" s="63" t="s">
        <v>1163</v>
      </c>
      <c r="X260" s="61" t="s">
        <v>1160</v>
      </c>
      <c r="Y260" s="63" t="s">
        <v>1162</v>
      </c>
      <c r="Z260" s="69" t="str">
        <f t="shared" si="16"/>
        <v>No</v>
      </c>
      <c r="AA260" s="70" t="str">
        <f t="shared" si="17"/>
        <v>No</v>
      </c>
      <c r="AB260" s="69" t="str">
        <f t="shared" si="18"/>
        <v>Non-user</v>
      </c>
      <c r="AC260" s="71">
        <f>VLOOKUP(N260,Attendance!P:R,3,FALSE)</f>
        <v>16</v>
      </c>
    </row>
    <row r="261" spans="1:34" ht="25.15" customHeight="1">
      <c r="A261" s="61" t="s">
        <v>68</v>
      </c>
      <c r="B261" s="61" t="s">
        <v>26</v>
      </c>
      <c r="C261" s="61" t="s">
        <v>27</v>
      </c>
      <c r="D261" s="61" t="s">
        <v>28</v>
      </c>
      <c r="E261" s="61" t="s">
        <v>206</v>
      </c>
      <c r="F261" s="63" t="s">
        <v>74</v>
      </c>
      <c r="G261" s="61" t="s">
        <v>75</v>
      </c>
      <c r="H261" s="61" t="s">
        <v>4716</v>
      </c>
      <c r="I261" s="63" t="s">
        <v>4717</v>
      </c>
      <c r="J261" s="76">
        <v>31</v>
      </c>
      <c r="K261" s="76">
        <v>7</v>
      </c>
      <c r="L261" s="63">
        <v>2018</v>
      </c>
      <c r="M261" s="62">
        <f t="shared" si="19"/>
        <v>43312</v>
      </c>
      <c r="N261" s="77" t="s">
        <v>633</v>
      </c>
      <c r="O261" s="61">
        <f>VLOOKUP(N262,Attendance!P:R,3,FALSE)</f>
        <v>17</v>
      </c>
      <c r="P261" s="61" t="s">
        <v>1158</v>
      </c>
      <c r="Q261" s="63" t="s">
        <v>1159</v>
      </c>
      <c r="R261" s="63" t="s">
        <v>1160</v>
      </c>
      <c r="S261" s="63" t="s">
        <v>1161</v>
      </c>
      <c r="T261" s="63" t="s">
        <v>1162</v>
      </c>
      <c r="U261" s="61" t="s">
        <v>1162</v>
      </c>
      <c r="V261" s="63" t="s">
        <v>1162</v>
      </c>
      <c r="W261" s="63" t="s">
        <v>1163</v>
      </c>
      <c r="X261" s="61" t="s">
        <v>1160</v>
      </c>
      <c r="Y261" s="63" t="s">
        <v>1162</v>
      </c>
      <c r="Z261" s="69" t="str">
        <f t="shared" si="16"/>
        <v>No</v>
      </c>
      <c r="AA261" s="70" t="str">
        <f t="shared" si="17"/>
        <v>No</v>
      </c>
      <c r="AB261" s="69" t="str">
        <f t="shared" si="18"/>
        <v>Non-user</v>
      </c>
      <c r="AC261" s="71">
        <f>VLOOKUP(N261,Attendance!P:R,3,FALSE)</f>
        <v>15</v>
      </c>
    </row>
    <row r="262" spans="1:34" ht="23.1" customHeight="1">
      <c r="A262" s="61" t="s">
        <v>68</v>
      </c>
      <c r="B262" s="61" t="s">
        <v>26</v>
      </c>
      <c r="C262" s="61" t="s">
        <v>27</v>
      </c>
      <c r="D262" s="61" t="s">
        <v>28</v>
      </c>
      <c r="E262" s="61" t="s">
        <v>206</v>
      </c>
      <c r="F262" s="63" t="s">
        <v>74</v>
      </c>
      <c r="G262" s="61" t="s">
        <v>75</v>
      </c>
      <c r="H262" s="61" t="s">
        <v>4716</v>
      </c>
      <c r="I262" s="63" t="s">
        <v>4717</v>
      </c>
      <c r="J262" s="76">
        <v>31</v>
      </c>
      <c r="K262" s="76">
        <v>7</v>
      </c>
      <c r="L262" s="63">
        <v>2018</v>
      </c>
      <c r="M262" s="62">
        <f t="shared" si="19"/>
        <v>43312</v>
      </c>
      <c r="N262" s="77" t="s">
        <v>635</v>
      </c>
      <c r="O262" s="61">
        <f>VLOOKUP(N263,Attendance!P:R,3,FALSE)</f>
        <v>17</v>
      </c>
      <c r="P262" s="61" t="s">
        <v>1158</v>
      </c>
      <c r="Q262" s="63" t="s">
        <v>1159</v>
      </c>
      <c r="R262" s="63" t="s">
        <v>1160</v>
      </c>
      <c r="S262" s="63" t="s">
        <v>1161</v>
      </c>
      <c r="T262" s="63" t="s">
        <v>1162</v>
      </c>
      <c r="U262" s="61" t="s">
        <v>1162</v>
      </c>
      <c r="V262" s="63" t="s">
        <v>1162</v>
      </c>
      <c r="W262" s="63" t="s">
        <v>1163</v>
      </c>
      <c r="X262" s="61" t="s">
        <v>1160</v>
      </c>
      <c r="Y262" s="63" t="s">
        <v>1162</v>
      </c>
      <c r="Z262" s="69" t="str">
        <f t="shared" si="16"/>
        <v>No</v>
      </c>
      <c r="AA262" s="70" t="str">
        <f t="shared" si="17"/>
        <v>No</v>
      </c>
      <c r="AB262" s="69" t="str">
        <f t="shared" si="18"/>
        <v>Non-user</v>
      </c>
      <c r="AC262" s="71">
        <f>VLOOKUP(N262,Attendance!P:R,3,FALSE)</f>
        <v>17</v>
      </c>
    </row>
    <row r="263" spans="1:34" ht="24.6" customHeight="1">
      <c r="A263" s="61" t="s">
        <v>68</v>
      </c>
      <c r="B263" s="61" t="s">
        <v>26</v>
      </c>
      <c r="C263" s="61" t="s">
        <v>27</v>
      </c>
      <c r="D263" s="61" t="s">
        <v>28</v>
      </c>
      <c r="E263" s="61" t="s">
        <v>206</v>
      </c>
      <c r="F263" s="63" t="s">
        <v>74</v>
      </c>
      <c r="G263" s="61" t="s">
        <v>75</v>
      </c>
      <c r="H263" s="61" t="s">
        <v>4716</v>
      </c>
      <c r="I263" s="63" t="s">
        <v>4717</v>
      </c>
      <c r="J263" s="76">
        <v>31</v>
      </c>
      <c r="K263" s="76">
        <v>7</v>
      </c>
      <c r="L263" s="63">
        <v>2018</v>
      </c>
      <c r="M263" s="62">
        <f t="shared" si="19"/>
        <v>43312</v>
      </c>
      <c r="N263" s="77" t="s">
        <v>637</v>
      </c>
      <c r="O263" s="61">
        <f>VLOOKUP(N264,Attendance!P:R,3,FALSE)</f>
        <v>17</v>
      </c>
      <c r="P263" s="61" t="s">
        <v>1158</v>
      </c>
      <c r="Q263" s="63" t="s">
        <v>1159</v>
      </c>
      <c r="R263" s="63" t="s">
        <v>1160</v>
      </c>
      <c r="S263" s="63" t="s">
        <v>1161</v>
      </c>
      <c r="T263" s="63" t="s">
        <v>1162</v>
      </c>
      <c r="U263" s="61" t="s">
        <v>1162</v>
      </c>
      <c r="V263" s="63" t="s">
        <v>1162</v>
      </c>
      <c r="W263" s="63" t="s">
        <v>1163</v>
      </c>
      <c r="X263" s="61" t="s">
        <v>1160</v>
      </c>
      <c r="Y263" s="63" t="s">
        <v>1162</v>
      </c>
      <c r="Z263" s="69" t="str">
        <f t="shared" si="16"/>
        <v>No</v>
      </c>
      <c r="AA263" s="70" t="str">
        <f t="shared" si="17"/>
        <v>No</v>
      </c>
      <c r="AB263" s="69" t="str">
        <f t="shared" si="18"/>
        <v>Non-user</v>
      </c>
      <c r="AC263" s="71">
        <f>VLOOKUP(N263,Attendance!P:R,3,FALSE)</f>
        <v>17</v>
      </c>
      <c r="AD263" s="61" t="s">
        <v>1173</v>
      </c>
      <c r="AE263" s="73">
        <v>43312</v>
      </c>
      <c r="AF263" s="61" t="s">
        <v>1174</v>
      </c>
      <c r="AG263" s="61" t="s">
        <v>1176</v>
      </c>
      <c r="AH263" s="61" t="s">
        <v>1189</v>
      </c>
    </row>
    <row r="264" spans="1:34" ht="21" customHeight="1">
      <c r="A264" s="61" t="s">
        <v>68</v>
      </c>
      <c r="B264" s="61" t="s">
        <v>26</v>
      </c>
      <c r="C264" s="61" t="s">
        <v>27</v>
      </c>
      <c r="D264" s="61" t="s">
        <v>28</v>
      </c>
      <c r="E264" s="61" t="s">
        <v>206</v>
      </c>
      <c r="F264" s="63" t="s">
        <v>74</v>
      </c>
      <c r="G264" s="61" t="s">
        <v>75</v>
      </c>
      <c r="H264" s="61" t="s">
        <v>4716</v>
      </c>
      <c r="I264" s="63" t="s">
        <v>4717</v>
      </c>
      <c r="J264" s="76">
        <v>31</v>
      </c>
      <c r="K264" s="76">
        <v>7</v>
      </c>
      <c r="L264" s="63">
        <v>2018</v>
      </c>
      <c r="M264" s="62">
        <f t="shared" si="19"/>
        <v>43312</v>
      </c>
      <c r="N264" s="77" t="s">
        <v>639</v>
      </c>
      <c r="O264" s="61">
        <f>VLOOKUP(N265,Attendance!P:R,3,FALSE)</f>
        <v>18</v>
      </c>
      <c r="P264" s="61" t="s">
        <v>1158</v>
      </c>
      <c r="Q264" s="63" t="s">
        <v>1159</v>
      </c>
      <c r="R264" s="63" t="s">
        <v>1160</v>
      </c>
      <c r="S264" s="63" t="s">
        <v>1161</v>
      </c>
      <c r="T264" s="63" t="s">
        <v>1162</v>
      </c>
      <c r="U264" s="61" t="s">
        <v>1162</v>
      </c>
      <c r="V264" s="63" t="s">
        <v>1162</v>
      </c>
      <c r="W264" s="63" t="s">
        <v>1163</v>
      </c>
      <c r="X264" s="61" t="s">
        <v>1160</v>
      </c>
      <c r="Y264" s="63" t="s">
        <v>1162</v>
      </c>
      <c r="Z264" s="69" t="str">
        <f t="shared" si="16"/>
        <v>No</v>
      </c>
      <c r="AA264" s="70" t="str">
        <f t="shared" si="17"/>
        <v>No</v>
      </c>
      <c r="AB264" s="69" t="str">
        <f t="shared" si="18"/>
        <v>Non-user</v>
      </c>
      <c r="AC264" s="71">
        <f>VLOOKUP(N264,Attendance!P:R,3,FALSE)</f>
        <v>17</v>
      </c>
    </row>
    <row r="265" spans="1:34" ht="23.65" customHeight="1">
      <c r="A265" s="61" t="s">
        <v>68</v>
      </c>
      <c r="B265" s="61" t="s">
        <v>26</v>
      </c>
      <c r="C265" s="61" t="s">
        <v>27</v>
      </c>
      <c r="D265" s="61" t="s">
        <v>28</v>
      </c>
      <c r="E265" s="61" t="s">
        <v>206</v>
      </c>
      <c r="F265" s="63" t="s">
        <v>74</v>
      </c>
      <c r="G265" s="61" t="s">
        <v>75</v>
      </c>
      <c r="H265" s="61" t="s">
        <v>4716</v>
      </c>
      <c r="I265" s="63" t="s">
        <v>4717</v>
      </c>
      <c r="J265" s="76">
        <v>31</v>
      </c>
      <c r="K265" s="76">
        <v>7</v>
      </c>
      <c r="L265" s="63">
        <v>2018</v>
      </c>
      <c r="M265" s="62">
        <f t="shared" si="19"/>
        <v>43312</v>
      </c>
      <c r="N265" s="77" t="s">
        <v>641</v>
      </c>
      <c r="O265" s="61">
        <f>VLOOKUP(N266,Attendance!P:R,3,FALSE)</f>
        <v>15</v>
      </c>
      <c r="P265" s="61" t="s">
        <v>1158</v>
      </c>
      <c r="Q265" s="63" t="s">
        <v>1159</v>
      </c>
      <c r="R265" s="63" t="s">
        <v>1160</v>
      </c>
      <c r="S265" s="63" t="s">
        <v>1161</v>
      </c>
      <c r="T265" s="63" t="s">
        <v>1162</v>
      </c>
      <c r="U265" s="61" t="s">
        <v>1162</v>
      </c>
      <c r="V265" s="63" t="s">
        <v>1162</v>
      </c>
      <c r="W265" s="63" t="s">
        <v>1163</v>
      </c>
      <c r="X265" s="61" t="s">
        <v>1160</v>
      </c>
      <c r="Y265" s="63" t="s">
        <v>1162</v>
      </c>
      <c r="Z265" s="69" t="str">
        <f t="shared" ref="Z265:Z328" si="20">IF(OR(R:R="",S:S=""),"Missing",IF(OR(S:S="Both EC and Condoms",S:S="Condom",S:S="EC"),"Yes",IF(AND(R:R&lt;&gt;"0: No Method",R:R&lt;&gt;"6: EC",R:R&lt;&gt;"5: Condoms"),"Yes","No")))</f>
        <v>No</v>
      </c>
      <c r="AA265" s="70" t="str">
        <f t="shared" ref="AA265:AA328" si="21">IF(X:X="","Missing",IF(X:X="0: No Method","No",IF(OR(X:X="1: IUCD",X:X="2a: Implant - Jadelle",X:X="2b: Implant - Implanon",X:X="3a: Injection - Norigynon ",X:X="3b: Injection - Noristerat",X:X="3c: Injection - Depo Provera",X:X="3d: Injection - Synapress",X:X="4a: Pills - Microgynon",X:X="4b: Pills - Combination3",X:X="4c: Pills - Escluston",X:X="5: Cycle bead",X:X="6a: Condom - Male",X:X="6b: Condom - Female",X:X="7: Emergency pill"),"Yes")))</f>
        <v>No</v>
      </c>
      <c r="AB265" s="69" t="str">
        <f t="shared" ref="AB265:AB328" si="22">IF(W:W="Pregnant","Pregnant",IF(AND(Z:Z="No",AA:AA="Yes"),"Adopter",IF(Z:Z="Yes","Continuing User",IF(AND(Z:Z="No",AA:AA="No"),"Non-user","Missing"))))</f>
        <v>Non-user</v>
      </c>
      <c r="AC265" s="71">
        <f>VLOOKUP(N265,Attendance!P:R,3,FALSE)</f>
        <v>18</v>
      </c>
    </row>
    <row r="266" spans="1:34" ht="21" customHeight="1">
      <c r="A266" s="61" t="s">
        <v>68</v>
      </c>
      <c r="B266" s="61" t="s">
        <v>26</v>
      </c>
      <c r="C266" s="61" t="s">
        <v>27</v>
      </c>
      <c r="D266" s="61" t="s">
        <v>28</v>
      </c>
      <c r="E266" s="61" t="s">
        <v>206</v>
      </c>
      <c r="F266" s="63" t="s">
        <v>74</v>
      </c>
      <c r="G266" s="61" t="s">
        <v>75</v>
      </c>
      <c r="H266" s="61" t="s">
        <v>4716</v>
      </c>
      <c r="I266" s="63" t="s">
        <v>4717</v>
      </c>
      <c r="J266" s="76">
        <v>31</v>
      </c>
      <c r="K266" s="76">
        <v>7</v>
      </c>
      <c r="L266" s="63">
        <v>2018</v>
      </c>
      <c r="M266" s="62">
        <f t="shared" si="19"/>
        <v>43312</v>
      </c>
      <c r="N266" s="77" t="s">
        <v>645</v>
      </c>
      <c r="O266" s="61">
        <f>VLOOKUP(N267,Attendance!P:R,3,FALSE)</f>
        <v>16</v>
      </c>
      <c r="P266" s="61" t="s">
        <v>1158</v>
      </c>
      <c r="Q266" s="63" t="s">
        <v>1159</v>
      </c>
      <c r="R266" s="63" t="s">
        <v>1160</v>
      </c>
      <c r="S266" s="63" t="s">
        <v>1161</v>
      </c>
      <c r="T266" s="63" t="s">
        <v>1162</v>
      </c>
      <c r="U266" s="61" t="s">
        <v>1162</v>
      </c>
      <c r="V266" s="63" t="s">
        <v>1162</v>
      </c>
      <c r="W266" s="63" t="s">
        <v>1163</v>
      </c>
      <c r="X266" s="61" t="s">
        <v>1160</v>
      </c>
      <c r="Y266" s="63" t="s">
        <v>1162</v>
      </c>
      <c r="Z266" s="69" t="str">
        <f t="shared" si="20"/>
        <v>No</v>
      </c>
      <c r="AA266" s="70" t="str">
        <f t="shared" si="21"/>
        <v>No</v>
      </c>
      <c r="AB266" s="69" t="str">
        <f t="shared" si="22"/>
        <v>Non-user</v>
      </c>
      <c r="AC266" s="71">
        <f>VLOOKUP(N266,Attendance!P:R,3,FALSE)</f>
        <v>15</v>
      </c>
    </row>
    <row r="267" spans="1:34" ht="22.5" customHeight="1">
      <c r="A267" s="61" t="s">
        <v>68</v>
      </c>
      <c r="B267" s="61" t="s">
        <v>26</v>
      </c>
      <c r="C267" s="61" t="s">
        <v>27</v>
      </c>
      <c r="D267" s="61" t="s">
        <v>28</v>
      </c>
      <c r="E267" s="61" t="s">
        <v>206</v>
      </c>
      <c r="F267" s="63" t="s">
        <v>74</v>
      </c>
      <c r="G267" s="61" t="s">
        <v>75</v>
      </c>
      <c r="H267" s="61" t="s">
        <v>4716</v>
      </c>
      <c r="I267" s="63" t="s">
        <v>4717</v>
      </c>
      <c r="J267" s="76">
        <v>31</v>
      </c>
      <c r="K267" s="76">
        <v>7</v>
      </c>
      <c r="L267" s="63">
        <v>2018</v>
      </c>
      <c r="M267" s="62">
        <f t="shared" si="19"/>
        <v>43312</v>
      </c>
      <c r="N267" s="77" t="s">
        <v>647</v>
      </c>
      <c r="O267" s="61">
        <f>VLOOKUP(N268,Attendance!P:R,3,FALSE)</f>
        <v>15</v>
      </c>
      <c r="P267" s="61" t="s">
        <v>1158</v>
      </c>
      <c r="Q267" s="63" t="s">
        <v>1159</v>
      </c>
      <c r="R267" s="63" t="s">
        <v>1160</v>
      </c>
      <c r="S267" s="63" t="s">
        <v>1161</v>
      </c>
      <c r="T267" s="63" t="s">
        <v>1162</v>
      </c>
      <c r="U267" s="61" t="s">
        <v>1162</v>
      </c>
      <c r="V267" s="63" t="s">
        <v>1162</v>
      </c>
      <c r="W267" s="63" t="s">
        <v>1163</v>
      </c>
      <c r="X267" s="61" t="s">
        <v>1160</v>
      </c>
      <c r="Y267" s="63" t="s">
        <v>1162</v>
      </c>
      <c r="Z267" s="69" t="str">
        <f t="shared" si="20"/>
        <v>No</v>
      </c>
      <c r="AA267" s="70" t="str">
        <f t="shared" si="21"/>
        <v>No</v>
      </c>
      <c r="AB267" s="69" t="str">
        <f t="shared" si="22"/>
        <v>Non-user</v>
      </c>
      <c r="AC267" s="71">
        <f>VLOOKUP(N267,Attendance!P:R,3,FALSE)</f>
        <v>16</v>
      </c>
    </row>
    <row r="268" spans="1:34" ht="21.6" customHeight="1">
      <c r="A268" s="61" t="s">
        <v>68</v>
      </c>
      <c r="B268" s="61" t="s">
        <v>26</v>
      </c>
      <c r="C268" s="61" t="s">
        <v>27</v>
      </c>
      <c r="D268" s="61" t="s">
        <v>28</v>
      </c>
      <c r="E268" s="61" t="s">
        <v>206</v>
      </c>
      <c r="F268" s="63" t="s">
        <v>74</v>
      </c>
      <c r="G268" s="61" t="s">
        <v>75</v>
      </c>
      <c r="H268" s="61" t="s">
        <v>4716</v>
      </c>
      <c r="I268" s="63" t="s">
        <v>4717</v>
      </c>
      <c r="J268" s="76">
        <v>31</v>
      </c>
      <c r="K268" s="76">
        <v>7</v>
      </c>
      <c r="L268" s="63">
        <v>2018</v>
      </c>
      <c r="M268" s="62">
        <f t="shared" si="19"/>
        <v>43312</v>
      </c>
      <c r="N268" s="77" t="s">
        <v>651</v>
      </c>
      <c r="O268" s="61">
        <f>VLOOKUP(N269,Attendance!P:R,3,FALSE)</f>
        <v>16</v>
      </c>
      <c r="P268" s="61" t="s">
        <v>1158</v>
      </c>
      <c r="Q268" s="63" t="s">
        <v>1159</v>
      </c>
      <c r="R268" s="63" t="s">
        <v>1160</v>
      </c>
      <c r="S268" s="63" t="s">
        <v>1161</v>
      </c>
      <c r="T268" s="63" t="s">
        <v>1162</v>
      </c>
      <c r="U268" s="61" t="s">
        <v>1162</v>
      </c>
      <c r="V268" s="63" t="s">
        <v>1162</v>
      </c>
      <c r="W268" s="63" t="s">
        <v>1163</v>
      </c>
      <c r="X268" s="61" t="s">
        <v>1160</v>
      </c>
      <c r="Y268" s="63" t="s">
        <v>1162</v>
      </c>
      <c r="Z268" s="69" t="str">
        <f t="shared" si="20"/>
        <v>No</v>
      </c>
      <c r="AA268" s="70" t="str">
        <f t="shared" si="21"/>
        <v>No</v>
      </c>
      <c r="AB268" s="69" t="str">
        <f t="shared" si="22"/>
        <v>Non-user</v>
      </c>
      <c r="AC268" s="71">
        <f>VLOOKUP(N268,Attendance!P:R,3,FALSE)</f>
        <v>15</v>
      </c>
    </row>
    <row r="269" spans="1:34" ht="24" customHeight="1">
      <c r="A269" s="61" t="s">
        <v>68</v>
      </c>
      <c r="B269" s="61" t="s">
        <v>26</v>
      </c>
      <c r="C269" s="61" t="s">
        <v>27</v>
      </c>
      <c r="D269" s="61" t="s">
        <v>28</v>
      </c>
      <c r="E269" s="61" t="s">
        <v>206</v>
      </c>
      <c r="F269" s="63" t="s">
        <v>74</v>
      </c>
      <c r="G269" s="61" t="s">
        <v>75</v>
      </c>
      <c r="H269" s="61" t="s">
        <v>4716</v>
      </c>
      <c r="I269" s="63" t="s">
        <v>4717</v>
      </c>
      <c r="J269" s="76">
        <v>31</v>
      </c>
      <c r="K269" s="76">
        <v>7</v>
      </c>
      <c r="L269" s="63">
        <v>2018</v>
      </c>
      <c r="M269" s="62">
        <f t="shared" si="19"/>
        <v>43312</v>
      </c>
      <c r="N269" s="77" t="s">
        <v>655</v>
      </c>
      <c r="O269" s="61">
        <f>VLOOKUP(N270,Attendance!P:R,3,FALSE)</f>
        <v>19</v>
      </c>
      <c r="P269" s="61" t="s">
        <v>1158</v>
      </c>
      <c r="Q269" s="63" t="s">
        <v>1159</v>
      </c>
      <c r="R269" s="63" t="s">
        <v>1160</v>
      </c>
      <c r="S269" s="63" t="s">
        <v>1161</v>
      </c>
      <c r="T269" s="63" t="s">
        <v>1162</v>
      </c>
      <c r="U269" s="61" t="s">
        <v>1162</v>
      </c>
      <c r="V269" s="63" t="s">
        <v>1162</v>
      </c>
      <c r="W269" s="63" t="s">
        <v>1163</v>
      </c>
      <c r="X269" s="61" t="s">
        <v>1160</v>
      </c>
      <c r="Y269" s="63" t="s">
        <v>1162</v>
      </c>
      <c r="Z269" s="69" t="str">
        <f t="shared" si="20"/>
        <v>No</v>
      </c>
      <c r="AA269" s="70" t="str">
        <f t="shared" si="21"/>
        <v>No</v>
      </c>
      <c r="AB269" s="69" t="str">
        <f t="shared" si="22"/>
        <v>Non-user</v>
      </c>
      <c r="AC269" s="71">
        <f>VLOOKUP(N269,Attendance!P:R,3,FALSE)</f>
        <v>16</v>
      </c>
    </row>
    <row r="270" spans="1:34" ht="21.6" customHeight="1">
      <c r="A270" s="61" t="s">
        <v>68</v>
      </c>
      <c r="B270" s="61" t="s">
        <v>26</v>
      </c>
      <c r="C270" s="61" t="s">
        <v>27</v>
      </c>
      <c r="D270" s="61" t="s">
        <v>28</v>
      </c>
      <c r="E270" s="61" t="s">
        <v>206</v>
      </c>
      <c r="F270" s="63" t="s">
        <v>74</v>
      </c>
      <c r="G270" s="61" t="s">
        <v>75</v>
      </c>
      <c r="H270" s="61" t="s">
        <v>4716</v>
      </c>
      <c r="I270" s="63" t="s">
        <v>4717</v>
      </c>
      <c r="J270" s="76">
        <v>31</v>
      </c>
      <c r="K270" s="76">
        <v>7</v>
      </c>
      <c r="L270" s="63">
        <v>2018</v>
      </c>
      <c r="M270" s="62">
        <f t="shared" si="19"/>
        <v>43312</v>
      </c>
      <c r="N270" s="77" t="s">
        <v>657</v>
      </c>
      <c r="O270" s="61">
        <f>VLOOKUP(N271,Attendance!P:R,3,FALSE)</f>
        <v>15</v>
      </c>
      <c r="P270" s="61" t="s">
        <v>1158</v>
      </c>
      <c r="Q270" s="63" t="s">
        <v>1159</v>
      </c>
      <c r="R270" s="63" t="s">
        <v>1160</v>
      </c>
      <c r="S270" s="63" t="s">
        <v>1161</v>
      </c>
      <c r="T270" s="63" t="s">
        <v>1162</v>
      </c>
      <c r="U270" s="61" t="s">
        <v>1162</v>
      </c>
      <c r="V270" s="63" t="s">
        <v>1162</v>
      </c>
      <c r="W270" s="63" t="s">
        <v>1163</v>
      </c>
      <c r="X270" s="61" t="s">
        <v>1160</v>
      </c>
      <c r="Y270" s="63" t="s">
        <v>1162</v>
      </c>
      <c r="Z270" s="69" t="str">
        <f t="shared" si="20"/>
        <v>No</v>
      </c>
      <c r="AA270" s="70" t="str">
        <f t="shared" si="21"/>
        <v>No</v>
      </c>
      <c r="AB270" s="69" t="str">
        <f t="shared" si="22"/>
        <v>Non-user</v>
      </c>
      <c r="AC270" s="71">
        <f>VLOOKUP(N270,Attendance!P:R,3,FALSE)</f>
        <v>19</v>
      </c>
    </row>
    <row r="271" spans="1:34" ht="22.15" customHeight="1">
      <c r="A271" s="61" t="s">
        <v>68</v>
      </c>
      <c r="B271" s="61" t="s">
        <v>26</v>
      </c>
      <c r="C271" s="61" t="s">
        <v>27</v>
      </c>
      <c r="D271" s="61" t="s">
        <v>28</v>
      </c>
      <c r="E271" s="61" t="s">
        <v>206</v>
      </c>
      <c r="F271" s="63" t="s">
        <v>74</v>
      </c>
      <c r="G271" s="61" t="s">
        <v>75</v>
      </c>
      <c r="H271" s="61" t="s">
        <v>4716</v>
      </c>
      <c r="I271" s="63" t="s">
        <v>4717</v>
      </c>
      <c r="J271" s="76">
        <v>31</v>
      </c>
      <c r="K271" s="76">
        <v>7</v>
      </c>
      <c r="L271" s="63">
        <v>2018</v>
      </c>
      <c r="M271" s="62">
        <f t="shared" si="19"/>
        <v>43312</v>
      </c>
      <c r="N271" s="77" t="s">
        <v>661</v>
      </c>
      <c r="O271" s="61">
        <f>VLOOKUP(N272,Attendance!P:R,3,FALSE)</f>
        <v>16</v>
      </c>
      <c r="P271" s="61" t="s">
        <v>1158</v>
      </c>
      <c r="Q271" s="63" t="s">
        <v>1159</v>
      </c>
      <c r="R271" s="63" t="s">
        <v>1160</v>
      </c>
      <c r="S271" s="63" t="s">
        <v>1161</v>
      </c>
      <c r="T271" s="63" t="s">
        <v>1162</v>
      </c>
      <c r="U271" s="61" t="s">
        <v>1162</v>
      </c>
      <c r="V271" s="63" t="s">
        <v>1162</v>
      </c>
      <c r="W271" s="63" t="s">
        <v>1163</v>
      </c>
      <c r="X271" s="61" t="s">
        <v>1160</v>
      </c>
      <c r="Y271" s="63" t="s">
        <v>1162</v>
      </c>
      <c r="Z271" s="69" t="str">
        <f t="shared" si="20"/>
        <v>No</v>
      </c>
      <c r="AA271" s="70" t="str">
        <f t="shared" si="21"/>
        <v>No</v>
      </c>
      <c r="AB271" s="69" t="str">
        <f t="shared" si="22"/>
        <v>Non-user</v>
      </c>
      <c r="AC271" s="71">
        <f>VLOOKUP(N271,Attendance!P:R,3,FALSE)</f>
        <v>15</v>
      </c>
    </row>
    <row r="272" spans="1:34" ht="20.100000000000001" customHeight="1">
      <c r="A272" s="61" t="s">
        <v>68</v>
      </c>
      <c r="B272" s="61" t="s">
        <v>26</v>
      </c>
      <c r="C272" s="61" t="s">
        <v>27</v>
      </c>
      <c r="D272" s="61" t="s">
        <v>28</v>
      </c>
      <c r="E272" s="61" t="s">
        <v>206</v>
      </c>
      <c r="F272" s="63" t="s">
        <v>74</v>
      </c>
      <c r="G272" s="61" t="s">
        <v>75</v>
      </c>
      <c r="H272" s="61" t="s">
        <v>4716</v>
      </c>
      <c r="I272" s="63" t="s">
        <v>4717</v>
      </c>
      <c r="J272" s="76">
        <v>31</v>
      </c>
      <c r="K272" s="76">
        <v>7</v>
      </c>
      <c r="L272" s="63">
        <v>2018</v>
      </c>
      <c r="M272" s="62">
        <f t="shared" si="19"/>
        <v>43312</v>
      </c>
      <c r="N272" s="77" t="s">
        <v>663</v>
      </c>
      <c r="O272" s="61">
        <f>VLOOKUP(N273,Attendance!P:R,3,FALSE)</f>
        <v>17</v>
      </c>
      <c r="P272" s="61" t="s">
        <v>1158</v>
      </c>
      <c r="Q272" s="63" t="s">
        <v>1159</v>
      </c>
      <c r="R272" s="63" t="s">
        <v>1160</v>
      </c>
      <c r="S272" s="63" t="s">
        <v>1161</v>
      </c>
      <c r="T272" s="63" t="s">
        <v>1162</v>
      </c>
      <c r="U272" s="61" t="s">
        <v>1162</v>
      </c>
      <c r="V272" s="63" t="s">
        <v>1162</v>
      </c>
      <c r="W272" s="63" t="s">
        <v>1163</v>
      </c>
      <c r="X272" s="61" t="s">
        <v>1160</v>
      </c>
      <c r="Y272" s="63" t="s">
        <v>1162</v>
      </c>
      <c r="Z272" s="69" t="str">
        <f t="shared" si="20"/>
        <v>No</v>
      </c>
      <c r="AA272" s="70" t="str">
        <f t="shared" si="21"/>
        <v>No</v>
      </c>
      <c r="AB272" s="69" t="str">
        <f t="shared" si="22"/>
        <v>Non-user</v>
      </c>
      <c r="AC272" s="71">
        <f>VLOOKUP(N272,Attendance!P:R,3,FALSE)</f>
        <v>16</v>
      </c>
    </row>
    <row r="273" spans="1:34" ht="20.65" customHeight="1">
      <c r="A273" s="61" t="s">
        <v>68</v>
      </c>
      <c r="B273" s="61" t="s">
        <v>26</v>
      </c>
      <c r="C273" s="61" t="s">
        <v>27</v>
      </c>
      <c r="D273" s="61" t="s">
        <v>28</v>
      </c>
      <c r="E273" s="61" t="s">
        <v>206</v>
      </c>
      <c r="F273" s="63" t="s">
        <v>74</v>
      </c>
      <c r="G273" s="61" t="s">
        <v>75</v>
      </c>
      <c r="H273" s="61" t="s">
        <v>4716</v>
      </c>
      <c r="I273" s="63" t="s">
        <v>4717</v>
      </c>
      <c r="J273" s="76">
        <v>31</v>
      </c>
      <c r="K273" s="76">
        <v>7</v>
      </c>
      <c r="L273" s="63">
        <v>2018</v>
      </c>
      <c r="M273" s="62">
        <f t="shared" si="19"/>
        <v>43312</v>
      </c>
      <c r="N273" s="77" t="s">
        <v>665</v>
      </c>
      <c r="O273" s="61">
        <f>VLOOKUP(N274,Attendance!P:R,3,FALSE)</f>
        <v>17</v>
      </c>
      <c r="P273" s="61" t="s">
        <v>1158</v>
      </c>
      <c r="Q273" s="63" t="s">
        <v>1159</v>
      </c>
      <c r="R273" s="63" t="s">
        <v>1160</v>
      </c>
      <c r="S273" s="63" t="s">
        <v>1161</v>
      </c>
      <c r="T273" s="63" t="s">
        <v>1162</v>
      </c>
      <c r="U273" s="61" t="s">
        <v>1162</v>
      </c>
      <c r="V273" s="63" t="s">
        <v>1162</v>
      </c>
      <c r="W273" s="63" t="s">
        <v>1163</v>
      </c>
      <c r="X273" s="61" t="s">
        <v>1160</v>
      </c>
      <c r="Y273" s="63" t="s">
        <v>1162</v>
      </c>
      <c r="Z273" s="69" t="str">
        <f t="shared" si="20"/>
        <v>No</v>
      </c>
      <c r="AA273" s="70" t="str">
        <f t="shared" si="21"/>
        <v>No</v>
      </c>
      <c r="AB273" s="69" t="str">
        <f t="shared" si="22"/>
        <v>Non-user</v>
      </c>
      <c r="AC273" s="71">
        <f>VLOOKUP(N273,Attendance!P:R,3,FALSE)</f>
        <v>17</v>
      </c>
    </row>
    <row r="274" spans="1:34" ht="28.15" customHeight="1">
      <c r="A274" s="61" t="s">
        <v>68</v>
      </c>
      <c r="B274" s="61" t="s">
        <v>26</v>
      </c>
      <c r="C274" s="61" t="s">
        <v>27</v>
      </c>
      <c r="D274" s="61" t="s">
        <v>28</v>
      </c>
      <c r="E274" s="61" t="s">
        <v>61</v>
      </c>
      <c r="F274" s="63" t="s">
        <v>29</v>
      </c>
      <c r="G274" s="61" t="s">
        <v>31</v>
      </c>
      <c r="H274" s="61" t="s">
        <v>933</v>
      </c>
      <c r="I274" s="63" t="s">
        <v>934</v>
      </c>
      <c r="J274" s="78">
        <v>1</v>
      </c>
      <c r="K274" s="76">
        <v>8</v>
      </c>
      <c r="L274" s="63">
        <v>2018</v>
      </c>
      <c r="M274" s="62">
        <f t="shared" si="19"/>
        <v>43313</v>
      </c>
      <c r="N274" s="63" t="s">
        <v>668</v>
      </c>
      <c r="O274" s="61">
        <f>VLOOKUP(N275,Attendance!P:R,3,FALSE)</f>
        <v>16</v>
      </c>
      <c r="P274" s="61" t="s">
        <v>1158</v>
      </c>
      <c r="Q274" s="63" t="s">
        <v>1159</v>
      </c>
      <c r="R274" s="63" t="s">
        <v>1160</v>
      </c>
      <c r="S274" s="63" t="s">
        <v>1161</v>
      </c>
      <c r="T274" s="63" t="s">
        <v>1162</v>
      </c>
      <c r="U274" s="61" t="s">
        <v>1162</v>
      </c>
      <c r="V274" s="63" t="s">
        <v>1162</v>
      </c>
      <c r="W274" s="63" t="s">
        <v>1163</v>
      </c>
      <c r="X274" s="61" t="s">
        <v>1160</v>
      </c>
      <c r="Y274" s="63" t="s">
        <v>1162</v>
      </c>
      <c r="Z274" s="69" t="str">
        <f t="shared" si="20"/>
        <v>No</v>
      </c>
      <c r="AA274" s="70" t="str">
        <f t="shared" si="21"/>
        <v>No</v>
      </c>
      <c r="AB274" s="69" t="str">
        <f t="shared" si="22"/>
        <v>Non-user</v>
      </c>
      <c r="AC274" s="71">
        <f>VLOOKUP(N274,Attendance!P:R,3,FALSE)</f>
        <v>17</v>
      </c>
    </row>
    <row r="275" spans="1:34" ht="35.1" customHeight="1">
      <c r="A275" s="61" t="s">
        <v>68</v>
      </c>
      <c r="B275" s="61" t="s">
        <v>26</v>
      </c>
      <c r="C275" s="61" t="s">
        <v>27</v>
      </c>
      <c r="D275" s="61" t="s">
        <v>28</v>
      </c>
      <c r="E275" s="61" t="s">
        <v>61</v>
      </c>
      <c r="F275" s="63" t="s">
        <v>29</v>
      </c>
      <c r="G275" s="61" t="s">
        <v>31</v>
      </c>
      <c r="H275" s="61" t="s">
        <v>933</v>
      </c>
      <c r="I275" s="63" t="s">
        <v>934</v>
      </c>
      <c r="J275" s="78">
        <v>1</v>
      </c>
      <c r="K275" s="76">
        <v>8</v>
      </c>
      <c r="L275" s="63">
        <v>2018</v>
      </c>
      <c r="M275" s="62">
        <f t="shared" si="19"/>
        <v>43313</v>
      </c>
      <c r="N275" s="63" t="s">
        <v>670</v>
      </c>
      <c r="O275" s="61">
        <f>VLOOKUP(N276,Attendance!P:R,3,FALSE)</f>
        <v>15</v>
      </c>
      <c r="P275" s="61" t="s">
        <v>1158</v>
      </c>
      <c r="Q275" s="63" t="s">
        <v>1159</v>
      </c>
      <c r="R275" s="63" t="s">
        <v>1160</v>
      </c>
      <c r="S275" s="63" t="s">
        <v>1161</v>
      </c>
      <c r="T275" s="63" t="s">
        <v>1162</v>
      </c>
      <c r="U275" s="61" t="s">
        <v>1162</v>
      </c>
      <c r="V275" s="63" t="s">
        <v>1162</v>
      </c>
      <c r="W275" s="63" t="s">
        <v>1163</v>
      </c>
      <c r="X275" s="61" t="s">
        <v>1160</v>
      </c>
      <c r="Y275" s="63" t="s">
        <v>1162</v>
      </c>
      <c r="Z275" s="69" t="str">
        <f t="shared" si="20"/>
        <v>No</v>
      </c>
      <c r="AA275" s="70" t="str">
        <f t="shared" si="21"/>
        <v>No</v>
      </c>
      <c r="AB275" s="69" t="str">
        <f t="shared" si="22"/>
        <v>Non-user</v>
      </c>
      <c r="AC275" s="71">
        <f>VLOOKUP(N275,Attendance!P:R,3,FALSE)</f>
        <v>16</v>
      </c>
    </row>
    <row r="276" spans="1:34" ht="22.5" customHeight="1">
      <c r="A276" s="61" t="s">
        <v>68</v>
      </c>
      <c r="B276" s="61" t="s">
        <v>26</v>
      </c>
      <c r="C276" s="61" t="s">
        <v>27</v>
      </c>
      <c r="D276" s="61" t="s">
        <v>28</v>
      </c>
      <c r="E276" s="61" t="s">
        <v>61</v>
      </c>
      <c r="F276" s="63" t="s">
        <v>29</v>
      </c>
      <c r="G276" s="61" t="s">
        <v>31</v>
      </c>
      <c r="H276" s="61" t="s">
        <v>933</v>
      </c>
      <c r="I276" s="63" t="s">
        <v>934</v>
      </c>
      <c r="J276" s="78">
        <v>1</v>
      </c>
      <c r="K276" s="76">
        <v>8</v>
      </c>
      <c r="L276" s="63">
        <v>2018</v>
      </c>
      <c r="M276" s="62">
        <f t="shared" si="19"/>
        <v>43313</v>
      </c>
      <c r="N276" s="63" t="s">
        <v>672</v>
      </c>
      <c r="O276" s="61">
        <f>VLOOKUP(N277,Attendance!P:R,3,FALSE)</f>
        <v>18</v>
      </c>
      <c r="P276" s="61" t="s">
        <v>1158</v>
      </c>
      <c r="Q276" s="63" t="s">
        <v>1159</v>
      </c>
      <c r="R276" s="63" t="s">
        <v>1160</v>
      </c>
      <c r="S276" s="63" t="s">
        <v>1161</v>
      </c>
      <c r="T276" s="63" t="s">
        <v>1162</v>
      </c>
      <c r="U276" s="61" t="s">
        <v>1162</v>
      </c>
      <c r="V276" s="63" t="s">
        <v>1162</v>
      </c>
      <c r="W276" s="63" t="s">
        <v>1163</v>
      </c>
      <c r="X276" s="61" t="s">
        <v>1160</v>
      </c>
      <c r="Y276" s="63" t="s">
        <v>1162</v>
      </c>
      <c r="Z276" s="69" t="str">
        <f t="shared" si="20"/>
        <v>No</v>
      </c>
      <c r="AA276" s="70" t="str">
        <f t="shared" si="21"/>
        <v>No</v>
      </c>
      <c r="AB276" s="69" t="str">
        <f t="shared" si="22"/>
        <v>Non-user</v>
      </c>
      <c r="AC276" s="71">
        <f>VLOOKUP(N276,Attendance!P:R,3,FALSE)</f>
        <v>15</v>
      </c>
    </row>
    <row r="277" spans="1:34" ht="23.1" customHeight="1">
      <c r="A277" s="61" t="s">
        <v>68</v>
      </c>
      <c r="B277" s="61" t="s">
        <v>26</v>
      </c>
      <c r="C277" s="61" t="s">
        <v>27</v>
      </c>
      <c r="D277" s="61" t="s">
        <v>28</v>
      </c>
      <c r="E277" s="61" t="s">
        <v>61</v>
      </c>
      <c r="F277" s="63" t="s">
        <v>29</v>
      </c>
      <c r="G277" s="61" t="s">
        <v>31</v>
      </c>
      <c r="H277" s="61" t="s">
        <v>933</v>
      </c>
      <c r="I277" s="63" t="s">
        <v>934</v>
      </c>
      <c r="J277" s="78">
        <v>2</v>
      </c>
      <c r="K277" s="76">
        <v>8</v>
      </c>
      <c r="L277" s="63">
        <v>2018</v>
      </c>
      <c r="M277" s="62">
        <f t="shared" si="19"/>
        <v>43314</v>
      </c>
      <c r="N277" s="63" t="s">
        <v>674</v>
      </c>
      <c r="O277" s="61">
        <f>VLOOKUP(N278,Attendance!P:R,3,FALSE)</f>
        <v>15</v>
      </c>
      <c r="P277" s="61" t="s">
        <v>1158</v>
      </c>
      <c r="Q277" s="63" t="s">
        <v>1159</v>
      </c>
      <c r="R277" s="63" t="s">
        <v>1160</v>
      </c>
      <c r="S277" s="63" t="s">
        <v>1161</v>
      </c>
      <c r="T277" s="63" t="s">
        <v>1162</v>
      </c>
      <c r="U277" s="61" t="s">
        <v>1162</v>
      </c>
      <c r="V277" s="63" t="s">
        <v>1162</v>
      </c>
      <c r="W277" s="63" t="s">
        <v>1163</v>
      </c>
      <c r="X277" s="61" t="s">
        <v>1160</v>
      </c>
      <c r="Y277" s="63" t="s">
        <v>1162</v>
      </c>
      <c r="Z277" s="69" t="str">
        <f t="shared" si="20"/>
        <v>No</v>
      </c>
      <c r="AA277" s="70" t="str">
        <f t="shared" si="21"/>
        <v>No</v>
      </c>
      <c r="AB277" s="69" t="str">
        <f t="shared" si="22"/>
        <v>Non-user</v>
      </c>
      <c r="AC277" s="71">
        <f>VLOOKUP(N277,Attendance!P:R,3,FALSE)</f>
        <v>18</v>
      </c>
    </row>
    <row r="278" spans="1:34" ht="23.1" customHeight="1">
      <c r="A278" s="61" t="s">
        <v>68</v>
      </c>
      <c r="B278" s="61" t="s">
        <v>26</v>
      </c>
      <c r="C278" s="61" t="s">
        <v>27</v>
      </c>
      <c r="D278" s="61" t="s">
        <v>28</v>
      </c>
      <c r="E278" s="61" t="s">
        <v>61</v>
      </c>
      <c r="F278" s="63" t="s">
        <v>29</v>
      </c>
      <c r="G278" s="61" t="s">
        <v>31</v>
      </c>
      <c r="H278" s="61" t="s">
        <v>933</v>
      </c>
      <c r="I278" s="63" t="s">
        <v>934</v>
      </c>
      <c r="J278" s="78">
        <v>2</v>
      </c>
      <c r="K278" s="76">
        <v>8</v>
      </c>
      <c r="L278" s="63">
        <v>2018</v>
      </c>
      <c r="M278" s="62">
        <f t="shared" si="19"/>
        <v>43314</v>
      </c>
      <c r="N278" s="63" t="s">
        <v>497</v>
      </c>
      <c r="O278" s="61">
        <f>VLOOKUP(N279,Attendance!P:R,3,FALSE)</f>
        <v>17</v>
      </c>
      <c r="P278" s="68" t="s">
        <v>1167</v>
      </c>
      <c r="Q278" s="63" t="s">
        <v>1159</v>
      </c>
      <c r="R278" s="63" t="s">
        <v>1160</v>
      </c>
      <c r="S278" s="63" t="s">
        <v>1161</v>
      </c>
      <c r="T278" s="63" t="s">
        <v>1159</v>
      </c>
      <c r="U278" s="61" t="s">
        <v>1162</v>
      </c>
      <c r="V278" s="63" t="s">
        <v>1162</v>
      </c>
      <c r="W278" s="63" t="s">
        <v>1163</v>
      </c>
      <c r="X278" s="61" t="s">
        <v>1180</v>
      </c>
      <c r="Y278" s="63" t="s">
        <v>1159</v>
      </c>
      <c r="Z278" s="69" t="str">
        <f t="shared" si="20"/>
        <v>No</v>
      </c>
      <c r="AA278" s="70" t="str">
        <f t="shared" si="21"/>
        <v>Yes</v>
      </c>
      <c r="AB278" s="69" t="str">
        <f t="shared" si="22"/>
        <v>Adopter</v>
      </c>
      <c r="AC278" s="71">
        <f>VLOOKUP(N278,Attendance!P:R,3,FALSE)</f>
        <v>15</v>
      </c>
    </row>
    <row r="279" spans="1:34" ht="23.1" customHeight="1">
      <c r="A279" s="61" t="s">
        <v>68</v>
      </c>
      <c r="B279" s="61" t="s">
        <v>26</v>
      </c>
      <c r="C279" s="61" t="s">
        <v>27</v>
      </c>
      <c r="D279" s="61" t="s">
        <v>28</v>
      </c>
      <c r="E279" s="61" t="s">
        <v>61</v>
      </c>
      <c r="F279" s="63" t="s">
        <v>29</v>
      </c>
      <c r="G279" s="61" t="s">
        <v>31</v>
      </c>
      <c r="H279" s="61" t="s">
        <v>933</v>
      </c>
      <c r="I279" s="63" t="s">
        <v>934</v>
      </c>
      <c r="J279" s="78">
        <v>2</v>
      </c>
      <c r="K279" s="76">
        <v>8</v>
      </c>
      <c r="L279" s="63">
        <v>2018</v>
      </c>
      <c r="M279" s="62">
        <f t="shared" si="19"/>
        <v>43314</v>
      </c>
      <c r="N279" s="63" t="s">
        <v>387</v>
      </c>
      <c r="O279" s="61">
        <f>VLOOKUP(N280,Attendance!P:R,3,FALSE)</f>
        <v>18</v>
      </c>
      <c r="P279" s="68" t="s">
        <v>1167</v>
      </c>
      <c r="Q279" s="63" t="s">
        <v>1159</v>
      </c>
      <c r="R279" s="63" t="s">
        <v>1160</v>
      </c>
      <c r="S279" s="63" t="s">
        <v>1161</v>
      </c>
      <c r="T279" s="63" t="s">
        <v>1162</v>
      </c>
      <c r="U279" s="61" t="s">
        <v>1162</v>
      </c>
      <c r="V279" s="63" t="s">
        <v>1162</v>
      </c>
      <c r="W279" s="63" t="s">
        <v>1163</v>
      </c>
      <c r="X279" s="61" t="s">
        <v>1160</v>
      </c>
      <c r="Y279" s="63" t="s">
        <v>1162</v>
      </c>
      <c r="Z279" s="69" t="str">
        <f t="shared" si="20"/>
        <v>No</v>
      </c>
      <c r="AA279" s="70" t="str">
        <f t="shared" si="21"/>
        <v>No</v>
      </c>
      <c r="AB279" s="69" t="str">
        <f t="shared" si="22"/>
        <v>Non-user</v>
      </c>
      <c r="AC279" s="71">
        <f>VLOOKUP(N279,Attendance!P:R,3,FALSE)</f>
        <v>17</v>
      </c>
      <c r="AD279" s="61" t="s">
        <v>1173</v>
      </c>
      <c r="AE279" s="73">
        <v>43314</v>
      </c>
      <c r="AF279" s="61" t="s">
        <v>1174</v>
      </c>
      <c r="AG279" s="61" t="s">
        <v>1190</v>
      </c>
      <c r="AH279" s="61" t="s">
        <v>1191</v>
      </c>
    </row>
    <row r="280" spans="1:34" ht="23.1" customHeight="1">
      <c r="A280" s="61" t="s">
        <v>68</v>
      </c>
      <c r="B280" s="61" t="s">
        <v>26</v>
      </c>
      <c r="C280" s="61" t="s">
        <v>27</v>
      </c>
      <c r="D280" s="61" t="s">
        <v>28</v>
      </c>
      <c r="E280" s="61" t="s">
        <v>61</v>
      </c>
      <c r="F280" s="63" t="s">
        <v>29</v>
      </c>
      <c r="G280" s="61" t="s">
        <v>31</v>
      </c>
      <c r="H280" s="61" t="s">
        <v>933</v>
      </c>
      <c r="I280" s="63" t="s">
        <v>934</v>
      </c>
      <c r="J280" s="78">
        <v>2</v>
      </c>
      <c r="K280" s="76">
        <v>8</v>
      </c>
      <c r="L280" s="63">
        <v>2018</v>
      </c>
      <c r="M280" s="62">
        <f t="shared" si="19"/>
        <v>43314</v>
      </c>
      <c r="N280" s="63" t="s">
        <v>676</v>
      </c>
      <c r="O280" s="61">
        <f>VLOOKUP(N281,Attendance!P:R,3,FALSE)</f>
        <v>15</v>
      </c>
      <c r="P280" s="61" t="s">
        <v>1158</v>
      </c>
      <c r="Q280" s="63" t="s">
        <v>1159</v>
      </c>
      <c r="R280" s="63" t="s">
        <v>1160</v>
      </c>
      <c r="S280" s="63" t="s">
        <v>1161</v>
      </c>
      <c r="T280" s="63" t="s">
        <v>1162</v>
      </c>
      <c r="U280" s="61" t="s">
        <v>1162</v>
      </c>
      <c r="V280" s="63" t="s">
        <v>1162</v>
      </c>
      <c r="W280" s="63" t="s">
        <v>1163</v>
      </c>
      <c r="X280" s="61" t="s">
        <v>1160</v>
      </c>
      <c r="Y280" s="63" t="s">
        <v>1162</v>
      </c>
      <c r="Z280" s="69" t="str">
        <f t="shared" si="20"/>
        <v>No</v>
      </c>
      <c r="AA280" s="70" t="str">
        <f t="shared" si="21"/>
        <v>No</v>
      </c>
      <c r="AB280" s="69" t="str">
        <f t="shared" si="22"/>
        <v>Non-user</v>
      </c>
      <c r="AC280" s="71">
        <f>VLOOKUP(N280,Attendance!P:R,3,FALSE)</f>
        <v>18</v>
      </c>
    </row>
    <row r="281" spans="1:34" ht="23.1" customHeight="1">
      <c r="A281" s="61" t="s">
        <v>68</v>
      </c>
      <c r="B281" s="61" t="s">
        <v>26</v>
      </c>
      <c r="C281" s="61" t="s">
        <v>27</v>
      </c>
      <c r="D281" s="61" t="s">
        <v>28</v>
      </c>
      <c r="E281" s="61" t="s">
        <v>61</v>
      </c>
      <c r="F281" s="63" t="s">
        <v>29</v>
      </c>
      <c r="G281" s="61" t="s">
        <v>31</v>
      </c>
      <c r="H281" s="61" t="s">
        <v>933</v>
      </c>
      <c r="I281" s="63" t="s">
        <v>934</v>
      </c>
      <c r="J281" s="78">
        <v>3</v>
      </c>
      <c r="K281" s="76">
        <v>8</v>
      </c>
      <c r="L281" s="63">
        <v>2018</v>
      </c>
      <c r="M281" s="62">
        <f t="shared" si="19"/>
        <v>43315</v>
      </c>
      <c r="N281" s="63" t="s">
        <v>680</v>
      </c>
      <c r="O281" s="61">
        <f>VLOOKUP(N282,Attendance!P:R,3,FALSE)</f>
        <v>18</v>
      </c>
      <c r="P281" s="61" t="s">
        <v>1158</v>
      </c>
      <c r="Q281" s="63" t="s">
        <v>1159</v>
      </c>
      <c r="R281" s="63" t="s">
        <v>1160</v>
      </c>
      <c r="S281" s="63" t="s">
        <v>1161</v>
      </c>
      <c r="T281" s="63" t="s">
        <v>1162</v>
      </c>
      <c r="U281" s="61" t="s">
        <v>1162</v>
      </c>
      <c r="V281" s="63" t="s">
        <v>1162</v>
      </c>
      <c r="W281" s="63" t="s">
        <v>1163</v>
      </c>
      <c r="X281" s="61" t="s">
        <v>1160</v>
      </c>
      <c r="Y281" s="63" t="s">
        <v>1162</v>
      </c>
      <c r="Z281" s="69" t="str">
        <f t="shared" si="20"/>
        <v>No</v>
      </c>
      <c r="AA281" s="70" t="str">
        <f t="shared" si="21"/>
        <v>No</v>
      </c>
      <c r="AB281" s="69" t="str">
        <f t="shared" si="22"/>
        <v>Non-user</v>
      </c>
      <c r="AC281" s="71">
        <f>VLOOKUP(N281,Attendance!P:R,3,FALSE)</f>
        <v>15</v>
      </c>
    </row>
    <row r="282" spans="1:34" ht="23.1" customHeight="1">
      <c r="A282" s="61" t="s">
        <v>68</v>
      </c>
      <c r="B282" s="61" t="s">
        <v>26</v>
      </c>
      <c r="C282" s="61" t="s">
        <v>27</v>
      </c>
      <c r="D282" s="61" t="s">
        <v>28</v>
      </c>
      <c r="E282" s="61" t="s">
        <v>61</v>
      </c>
      <c r="F282" s="63" t="s">
        <v>29</v>
      </c>
      <c r="G282" s="61" t="s">
        <v>31</v>
      </c>
      <c r="H282" s="61" t="s">
        <v>933</v>
      </c>
      <c r="I282" s="63" t="s">
        <v>934</v>
      </c>
      <c r="J282" s="78">
        <v>3</v>
      </c>
      <c r="K282" s="76">
        <v>8</v>
      </c>
      <c r="L282" s="63">
        <v>2018</v>
      </c>
      <c r="M282" s="62">
        <f t="shared" si="19"/>
        <v>43315</v>
      </c>
      <c r="N282" s="63" t="s">
        <v>678</v>
      </c>
      <c r="O282" s="61">
        <f>VLOOKUP(N283,Attendance!P:R,3,FALSE)</f>
        <v>15</v>
      </c>
      <c r="P282" s="61" t="s">
        <v>1158</v>
      </c>
      <c r="Q282" s="63" t="s">
        <v>1159</v>
      </c>
      <c r="R282" s="63" t="s">
        <v>1160</v>
      </c>
      <c r="S282" s="63" t="s">
        <v>1161</v>
      </c>
      <c r="T282" s="63" t="s">
        <v>1159</v>
      </c>
      <c r="U282" s="61" t="s">
        <v>1162</v>
      </c>
      <c r="V282" s="63" t="s">
        <v>1162</v>
      </c>
      <c r="W282" s="63" t="s">
        <v>1163</v>
      </c>
      <c r="X282" s="63" t="s">
        <v>1179</v>
      </c>
      <c r="Y282" s="63" t="s">
        <v>1159</v>
      </c>
      <c r="Z282" s="69" t="str">
        <f t="shared" si="20"/>
        <v>No</v>
      </c>
      <c r="AA282" s="70" t="str">
        <f t="shared" si="21"/>
        <v>Yes</v>
      </c>
      <c r="AB282" s="69" t="str">
        <f t="shared" si="22"/>
        <v>Adopter</v>
      </c>
      <c r="AC282" s="71">
        <f>VLOOKUP(N282,Attendance!P:R,3,FALSE)</f>
        <v>18</v>
      </c>
    </row>
    <row r="283" spans="1:34" ht="23.1" customHeight="1">
      <c r="A283" s="61" t="s">
        <v>68</v>
      </c>
      <c r="B283" s="61" t="s">
        <v>26</v>
      </c>
      <c r="C283" s="61" t="s">
        <v>27</v>
      </c>
      <c r="D283" s="61" t="s">
        <v>28</v>
      </c>
      <c r="E283" s="61" t="s">
        <v>61</v>
      </c>
      <c r="F283" s="63" t="s">
        <v>29</v>
      </c>
      <c r="G283" s="61" t="s">
        <v>31</v>
      </c>
      <c r="H283" s="61" t="s">
        <v>933</v>
      </c>
      <c r="I283" s="63" t="s">
        <v>934</v>
      </c>
      <c r="J283" s="78">
        <v>3</v>
      </c>
      <c r="K283" s="76">
        <v>8</v>
      </c>
      <c r="L283" s="63">
        <v>2018</v>
      </c>
      <c r="M283" s="62">
        <f t="shared" si="19"/>
        <v>43315</v>
      </c>
      <c r="N283" s="63" t="s">
        <v>449</v>
      </c>
      <c r="O283" s="61">
        <f>VLOOKUP(N284,Attendance!P:R,3,FALSE)</f>
        <v>19</v>
      </c>
      <c r="P283" s="68" t="s">
        <v>1167</v>
      </c>
      <c r="Q283" s="63" t="s">
        <v>1159</v>
      </c>
      <c r="R283" s="63" t="s">
        <v>1160</v>
      </c>
      <c r="S283" s="63" t="s">
        <v>1161</v>
      </c>
      <c r="T283" s="63" t="s">
        <v>1162</v>
      </c>
      <c r="U283" s="61" t="s">
        <v>1162</v>
      </c>
      <c r="V283" s="63" t="s">
        <v>1162</v>
      </c>
      <c r="W283" s="63" t="s">
        <v>1163</v>
      </c>
      <c r="X283" s="63" t="s">
        <v>1172</v>
      </c>
      <c r="Y283" s="63" t="s">
        <v>1162</v>
      </c>
      <c r="Z283" s="69" t="str">
        <f t="shared" si="20"/>
        <v>No</v>
      </c>
      <c r="AA283" s="70" t="str">
        <f t="shared" si="21"/>
        <v>Yes</v>
      </c>
      <c r="AB283" s="69" t="str">
        <f t="shared" si="22"/>
        <v>Adopter</v>
      </c>
      <c r="AC283" s="71">
        <f>VLOOKUP(N283,Attendance!P:R,3,FALSE)</f>
        <v>15</v>
      </c>
    </row>
    <row r="284" spans="1:34" ht="23.1" customHeight="1">
      <c r="A284" s="61" t="s">
        <v>81</v>
      </c>
      <c r="B284" s="61" t="s">
        <v>26</v>
      </c>
      <c r="C284" s="61" t="s">
        <v>27</v>
      </c>
      <c r="D284" s="61" t="s">
        <v>28</v>
      </c>
      <c r="E284" s="61" t="s">
        <v>61</v>
      </c>
      <c r="F284" s="63" t="s">
        <v>29</v>
      </c>
      <c r="G284" s="61" t="s">
        <v>31</v>
      </c>
      <c r="H284" s="61" t="s">
        <v>933</v>
      </c>
      <c r="I284" s="63" t="s">
        <v>935</v>
      </c>
      <c r="J284" s="78">
        <v>4</v>
      </c>
      <c r="K284" s="76">
        <v>8</v>
      </c>
      <c r="L284" s="63">
        <v>2018</v>
      </c>
      <c r="M284" s="62">
        <f t="shared" si="19"/>
        <v>43316</v>
      </c>
      <c r="N284" s="63" t="s">
        <v>576</v>
      </c>
      <c r="O284" s="61">
        <f>VLOOKUP(N285,Attendance!P:R,3,FALSE)</f>
        <v>15</v>
      </c>
      <c r="P284" s="68" t="s">
        <v>1167</v>
      </c>
      <c r="Q284" s="63" t="s">
        <v>1159</v>
      </c>
      <c r="R284" s="63" t="s">
        <v>1160</v>
      </c>
      <c r="S284" s="63" t="s">
        <v>1161</v>
      </c>
      <c r="T284" s="63" t="s">
        <v>1159</v>
      </c>
      <c r="U284" s="61" t="s">
        <v>1162</v>
      </c>
      <c r="V284" s="63" t="s">
        <v>1162</v>
      </c>
      <c r="W284" s="63" t="s">
        <v>1163</v>
      </c>
      <c r="X284" s="63" t="s">
        <v>1192</v>
      </c>
      <c r="Y284" s="63" t="s">
        <v>1159</v>
      </c>
      <c r="Z284" s="69" t="str">
        <f t="shared" si="20"/>
        <v>No</v>
      </c>
      <c r="AA284" s="70" t="str">
        <f>IF(X:X="","Missing",IF(X:X="0: No Method","No",IF(OR(X:X="1: IUCD",X:X="2a: Implant - Jadelle",X:X="2b: Implant - Implanon",X:X="3a: Injection - Norigynon ",X:X="3b: Injection - Noristerat",X:X="3c: Injection - Depo Provera",X:X="3d: Injection - Sayana Press",X:X="4a: Pills - Microgynon",X:X="4b: Pills - Combination3",X:X="4c: Pills - Escluston",X:X="5: Cycle bead",X:X="6a: Condom - Male",X:X="6b: Condom - Female",X:X="7: Emergency pill"),"Yes")))</f>
        <v>Yes</v>
      </c>
      <c r="AB284" s="69" t="str">
        <f t="shared" si="22"/>
        <v>Adopter</v>
      </c>
      <c r="AC284" s="71">
        <f>VLOOKUP(N284,Attendance!P:R,3,FALSE)</f>
        <v>19</v>
      </c>
    </row>
    <row r="285" spans="1:34" ht="23.1" customHeight="1">
      <c r="A285" s="61" t="s">
        <v>68</v>
      </c>
      <c r="B285" s="61" t="s">
        <v>26</v>
      </c>
      <c r="C285" s="61" t="s">
        <v>27</v>
      </c>
      <c r="D285" s="61" t="s">
        <v>28</v>
      </c>
      <c r="E285" s="61" t="s">
        <v>61</v>
      </c>
      <c r="F285" s="63" t="s">
        <v>29</v>
      </c>
      <c r="G285" s="61" t="s">
        <v>31</v>
      </c>
      <c r="H285" s="61" t="s">
        <v>933</v>
      </c>
      <c r="I285" s="63" t="s">
        <v>935</v>
      </c>
      <c r="J285" s="78">
        <v>4</v>
      </c>
      <c r="K285" s="76">
        <v>8</v>
      </c>
      <c r="L285" s="63">
        <v>2018</v>
      </c>
      <c r="M285" s="62">
        <f t="shared" si="19"/>
        <v>43316</v>
      </c>
      <c r="N285" s="63" t="s">
        <v>682</v>
      </c>
      <c r="O285" s="61">
        <f>VLOOKUP(N286,Attendance!P:R,3,FALSE)</f>
        <v>19</v>
      </c>
      <c r="P285" s="61" t="s">
        <v>1158</v>
      </c>
      <c r="Q285" s="63" t="s">
        <v>1159</v>
      </c>
      <c r="R285" s="63" t="s">
        <v>1160</v>
      </c>
      <c r="S285" s="63" t="s">
        <v>1161</v>
      </c>
      <c r="T285" s="63" t="s">
        <v>1162</v>
      </c>
      <c r="U285" s="61" t="s">
        <v>1162</v>
      </c>
      <c r="V285" s="63" t="s">
        <v>1162</v>
      </c>
      <c r="W285" s="63" t="s">
        <v>1163</v>
      </c>
      <c r="X285" s="61" t="s">
        <v>1160</v>
      </c>
      <c r="Y285" s="63" t="s">
        <v>1162</v>
      </c>
      <c r="Z285" s="69" t="str">
        <f t="shared" si="20"/>
        <v>No</v>
      </c>
      <c r="AA285" s="70" t="str">
        <f t="shared" si="21"/>
        <v>No</v>
      </c>
      <c r="AB285" s="69" t="str">
        <f t="shared" si="22"/>
        <v>Non-user</v>
      </c>
      <c r="AC285" s="71">
        <f>VLOOKUP(N285,Attendance!P:R,3,FALSE)</f>
        <v>15</v>
      </c>
    </row>
    <row r="286" spans="1:34" ht="23.1" customHeight="1">
      <c r="A286" s="61" t="s">
        <v>68</v>
      </c>
      <c r="B286" s="61" t="s">
        <v>26</v>
      </c>
      <c r="C286" s="61" t="s">
        <v>27</v>
      </c>
      <c r="D286" s="61" t="s">
        <v>28</v>
      </c>
      <c r="E286" s="61" t="s">
        <v>61</v>
      </c>
      <c r="F286" s="63" t="s">
        <v>29</v>
      </c>
      <c r="G286" s="61" t="s">
        <v>31</v>
      </c>
      <c r="H286" s="61" t="s">
        <v>933</v>
      </c>
      <c r="I286" s="63" t="s">
        <v>935</v>
      </c>
      <c r="J286" s="78">
        <v>4</v>
      </c>
      <c r="K286" s="76">
        <v>8</v>
      </c>
      <c r="L286" s="63">
        <v>2018</v>
      </c>
      <c r="M286" s="62">
        <f t="shared" si="19"/>
        <v>43316</v>
      </c>
      <c r="N286" s="63" t="s">
        <v>573</v>
      </c>
      <c r="O286" s="61">
        <f>VLOOKUP(N287,Attendance!P:R,3,FALSE)</f>
        <v>17</v>
      </c>
      <c r="P286" s="68" t="s">
        <v>1167</v>
      </c>
      <c r="Q286" s="63" t="s">
        <v>1159</v>
      </c>
      <c r="R286" s="63" t="s">
        <v>1160</v>
      </c>
      <c r="S286" s="63" t="s">
        <v>1161</v>
      </c>
      <c r="T286" s="63" t="s">
        <v>1162</v>
      </c>
      <c r="U286" s="61" t="s">
        <v>1162</v>
      </c>
      <c r="V286" s="63" t="s">
        <v>1162</v>
      </c>
      <c r="W286" s="63" t="s">
        <v>1163</v>
      </c>
      <c r="X286" s="61" t="s">
        <v>1160</v>
      </c>
      <c r="Y286" s="63" t="s">
        <v>1162</v>
      </c>
      <c r="Z286" s="69" t="str">
        <f t="shared" si="20"/>
        <v>No</v>
      </c>
      <c r="AA286" s="70" t="str">
        <f t="shared" si="21"/>
        <v>No</v>
      </c>
      <c r="AB286" s="69" t="str">
        <f t="shared" si="22"/>
        <v>Non-user</v>
      </c>
      <c r="AC286" s="71">
        <f>VLOOKUP(N286,Attendance!P:R,3,FALSE)</f>
        <v>19</v>
      </c>
    </row>
    <row r="287" spans="1:34" ht="23.1" customHeight="1">
      <c r="A287" s="61" t="s">
        <v>68</v>
      </c>
      <c r="B287" s="61" t="s">
        <v>26</v>
      </c>
      <c r="C287" s="61" t="s">
        <v>27</v>
      </c>
      <c r="D287" s="61" t="s">
        <v>28</v>
      </c>
      <c r="E287" s="61" t="s">
        <v>61</v>
      </c>
      <c r="F287" s="63" t="s">
        <v>29</v>
      </c>
      <c r="G287" s="61" t="s">
        <v>31</v>
      </c>
      <c r="H287" s="61" t="s">
        <v>933</v>
      </c>
      <c r="I287" s="63" t="s">
        <v>935</v>
      </c>
      <c r="J287" s="78">
        <v>4</v>
      </c>
      <c r="K287" s="76">
        <v>8</v>
      </c>
      <c r="L287" s="63">
        <v>2018</v>
      </c>
      <c r="M287" s="62">
        <f t="shared" si="19"/>
        <v>43316</v>
      </c>
      <c r="N287" s="63" t="s">
        <v>684</v>
      </c>
      <c r="O287" s="61">
        <f>VLOOKUP(N288,Attendance!P:R,3,FALSE)</f>
        <v>16</v>
      </c>
      <c r="P287" s="61" t="s">
        <v>1158</v>
      </c>
      <c r="Q287" s="63" t="s">
        <v>1159</v>
      </c>
      <c r="R287" s="63" t="s">
        <v>1160</v>
      </c>
      <c r="S287" s="63" t="s">
        <v>1161</v>
      </c>
      <c r="T287" s="63" t="s">
        <v>1162</v>
      </c>
      <c r="U287" s="61" t="s">
        <v>1162</v>
      </c>
      <c r="V287" s="63" t="s">
        <v>1162</v>
      </c>
      <c r="W287" s="63" t="s">
        <v>1163</v>
      </c>
      <c r="X287" s="61" t="s">
        <v>1160</v>
      </c>
      <c r="Y287" s="63" t="s">
        <v>1162</v>
      </c>
      <c r="Z287" s="69" t="str">
        <f t="shared" si="20"/>
        <v>No</v>
      </c>
      <c r="AA287" s="70" t="str">
        <f t="shared" si="21"/>
        <v>No</v>
      </c>
      <c r="AB287" s="69" t="str">
        <f t="shared" si="22"/>
        <v>Non-user</v>
      </c>
      <c r="AC287" s="71">
        <f>VLOOKUP(N287,Attendance!P:R,3,FALSE)</f>
        <v>17</v>
      </c>
    </row>
    <row r="288" spans="1:34" ht="23.1" customHeight="1">
      <c r="A288" s="61" t="s">
        <v>81</v>
      </c>
      <c r="B288" s="61" t="s">
        <v>26</v>
      </c>
      <c r="C288" s="61" t="s">
        <v>27</v>
      </c>
      <c r="D288" s="61" t="s">
        <v>28</v>
      </c>
      <c r="E288" s="61" t="s">
        <v>61</v>
      </c>
      <c r="F288" s="63" t="s">
        <v>29</v>
      </c>
      <c r="G288" s="61" t="s">
        <v>31</v>
      </c>
      <c r="H288" s="61" t="s">
        <v>933</v>
      </c>
      <c r="I288" s="63" t="s">
        <v>935</v>
      </c>
      <c r="J288" s="78">
        <v>4</v>
      </c>
      <c r="K288" s="76">
        <v>8</v>
      </c>
      <c r="L288" s="63">
        <v>2018</v>
      </c>
      <c r="M288" s="62">
        <f t="shared" si="19"/>
        <v>43316</v>
      </c>
      <c r="N288" s="63" t="s">
        <v>686</v>
      </c>
      <c r="O288" s="61">
        <f>VLOOKUP(N289,Attendance!P:R,3,FALSE)</f>
        <v>15</v>
      </c>
      <c r="P288" s="61" t="s">
        <v>1158</v>
      </c>
      <c r="Q288" s="63" t="s">
        <v>1159</v>
      </c>
      <c r="R288" s="63" t="s">
        <v>1160</v>
      </c>
      <c r="S288" s="63" t="s">
        <v>1161</v>
      </c>
      <c r="T288" s="63" t="s">
        <v>1162</v>
      </c>
      <c r="U288" s="61" t="s">
        <v>1162</v>
      </c>
      <c r="V288" s="63" t="s">
        <v>1162</v>
      </c>
      <c r="W288" s="63" t="s">
        <v>1163</v>
      </c>
      <c r="X288" s="63" t="s">
        <v>1166</v>
      </c>
      <c r="Y288" s="63" t="s">
        <v>1162</v>
      </c>
      <c r="Z288" s="69" t="str">
        <f t="shared" si="20"/>
        <v>No</v>
      </c>
      <c r="AA288" s="70" t="str">
        <f t="shared" si="21"/>
        <v>Yes</v>
      </c>
      <c r="AB288" s="69" t="str">
        <f t="shared" si="22"/>
        <v>Adopter</v>
      </c>
      <c r="AC288" s="71">
        <f>VLOOKUP(N288,Attendance!P:R,3,FALSE)</f>
        <v>16</v>
      </c>
    </row>
    <row r="289" spans="1:29" ht="23.1" customHeight="1">
      <c r="A289" s="61" t="s">
        <v>81</v>
      </c>
      <c r="B289" s="61" t="s">
        <v>26</v>
      </c>
      <c r="C289" s="61" t="s">
        <v>27</v>
      </c>
      <c r="D289" s="61" t="s">
        <v>28</v>
      </c>
      <c r="E289" s="61" t="s">
        <v>61</v>
      </c>
      <c r="F289" s="63" t="s">
        <v>29</v>
      </c>
      <c r="G289" s="61" t="s">
        <v>31</v>
      </c>
      <c r="H289" s="61" t="s">
        <v>933</v>
      </c>
      <c r="I289" s="63" t="s">
        <v>935</v>
      </c>
      <c r="J289" s="78">
        <v>4</v>
      </c>
      <c r="K289" s="76">
        <v>8</v>
      </c>
      <c r="L289" s="63">
        <v>2018</v>
      </c>
      <c r="M289" s="62">
        <f t="shared" si="19"/>
        <v>43316</v>
      </c>
      <c r="N289" s="63" t="s">
        <v>689</v>
      </c>
      <c r="O289" s="61">
        <f>VLOOKUP(N290,Attendance!P:R,3,FALSE)</f>
        <v>15</v>
      </c>
      <c r="P289" s="61" t="s">
        <v>1158</v>
      </c>
      <c r="Q289" s="63" t="s">
        <v>1159</v>
      </c>
      <c r="R289" s="63" t="s">
        <v>1160</v>
      </c>
      <c r="S289" s="63" t="s">
        <v>1161</v>
      </c>
      <c r="T289" s="63" t="s">
        <v>1162</v>
      </c>
      <c r="U289" s="61" t="s">
        <v>1162</v>
      </c>
      <c r="V289" s="63" t="s">
        <v>1162</v>
      </c>
      <c r="W289" s="63" t="s">
        <v>1163</v>
      </c>
      <c r="X289" s="63" t="s">
        <v>1166</v>
      </c>
      <c r="Y289" s="63" t="s">
        <v>1162</v>
      </c>
      <c r="Z289" s="69" t="str">
        <f t="shared" si="20"/>
        <v>No</v>
      </c>
      <c r="AA289" s="70" t="str">
        <f t="shared" si="21"/>
        <v>Yes</v>
      </c>
      <c r="AB289" s="69" t="str">
        <f t="shared" si="22"/>
        <v>Adopter</v>
      </c>
      <c r="AC289" s="71">
        <f>VLOOKUP(N289,Attendance!P:R,3,FALSE)</f>
        <v>15</v>
      </c>
    </row>
    <row r="290" spans="1:29" ht="23.1" customHeight="1">
      <c r="A290" s="61" t="s">
        <v>81</v>
      </c>
      <c r="B290" s="61" t="s">
        <v>26</v>
      </c>
      <c r="C290" s="61" t="s">
        <v>27</v>
      </c>
      <c r="D290" s="61" t="s">
        <v>28</v>
      </c>
      <c r="E290" s="61" t="s">
        <v>61</v>
      </c>
      <c r="F290" s="63" t="s">
        <v>29</v>
      </c>
      <c r="G290" s="61" t="s">
        <v>31</v>
      </c>
      <c r="H290" s="61" t="s">
        <v>933</v>
      </c>
      <c r="I290" s="63" t="s">
        <v>935</v>
      </c>
      <c r="J290" s="78">
        <v>4</v>
      </c>
      <c r="K290" s="76">
        <v>8</v>
      </c>
      <c r="L290" s="63">
        <v>2018</v>
      </c>
      <c r="M290" s="62">
        <f t="shared" si="19"/>
        <v>43316</v>
      </c>
      <c r="N290" s="63" t="s">
        <v>691</v>
      </c>
      <c r="O290" s="61">
        <f>VLOOKUP(N291,Attendance!P:R,3,FALSE)</f>
        <v>16</v>
      </c>
      <c r="P290" s="61" t="s">
        <v>1158</v>
      </c>
      <c r="Q290" s="63" t="s">
        <v>1159</v>
      </c>
      <c r="R290" s="63" t="s">
        <v>1160</v>
      </c>
      <c r="S290" s="63" t="s">
        <v>1161</v>
      </c>
      <c r="T290" s="63" t="s">
        <v>1162</v>
      </c>
      <c r="U290" s="61" t="s">
        <v>1162</v>
      </c>
      <c r="V290" s="63" t="s">
        <v>1162</v>
      </c>
      <c r="W290" s="63" t="s">
        <v>1163</v>
      </c>
      <c r="X290" s="63" t="s">
        <v>1166</v>
      </c>
      <c r="Y290" s="63" t="s">
        <v>1162</v>
      </c>
      <c r="Z290" s="69" t="str">
        <f t="shared" si="20"/>
        <v>No</v>
      </c>
      <c r="AA290" s="70" t="str">
        <f t="shared" si="21"/>
        <v>Yes</v>
      </c>
      <c r="AB290" s="69" t="str">
        <f t="shared" si="22"/>
        <v>Adopter</v>
      </c>
      <c r="AC290" s="71">
        <f>VLOOKUP(N290,Attendance!P:R,3,FALSE)</f>
        <v>15</v>
      </c>
    </row>
    <row r="291" spans="1:29" ht="23.1" customHeight="1">
      <c r="A291" s="61" t="s">
        <v>81</v>
      </c>
      <c r="B291" s="61" t="s">
        <v>26</v>
      </c>
      <c r="C291" s="61" t="s">
        <v>27</v>
      </c>
      <c r="D291" s="61" t="s">
        <v>28</v>
      </c>
      <c r="E291" s="61" t="s">
        <v>61</v>
      </c>
      <c r="F291" s="63" t="s">
        <v>29</v>
      </c>
      <c r="G291" s="61" t="s">
        <v>31</v>
      </c>
      <c r="H291" s="61" t="s">
        <v>933</v>
      </c>
      <c r="I291" s="63" t="s">
        <v>935</v>
      </c>
      <c r="J291" s="78">
        <v>4</v>
      </c>
      <c r="K291" s="76">
        <v>8</v>
      </c>
      <c r="L291" s="63">
        <v>2018</v>
      </c>
      <c r="M291" s="62">
        <f t="shared" si="19"/>
        <v>43316</v>
      </c>
      <c r="N291" s="63" t="s">
        <v>556</v>
      </c>
      <c r="O291" s="61">
        <f>VLOOKUP(N292,Attendance!P:R,3,FALSE)</f>
        <v>17</v>
      </c>
      <c r="P291" s="68" t="s">
        <v>1167</v>
      </c>
      <c r="Q291" s="63" t="s">
        <v>1159</v>
      </c>
      <c r="R291" s="63" t="s">
        <v>1188</v>
      </c>
      <c r="S291" s="63" t="s">
        <v>1161</v>
      </c>
      <c r="T291" s="63" t="s">
        <v>1162</v>
      </c>
      <c r="U291" s="61" t="s">
        <v>1162</v>
      </c>
      <c r="V291" s="63" t="s">
        <v>1162</v>
      </c>
      <c r="W291" s="63" t="s">
        <v>1163</v>
      </c>
      <c r="X291" s="63" t="s">
        <v>1166</v>
      </c>
      <c r="Y291" s="63" t="s">
        <v>1162</v>
      </c>
      <c r="Z291" s="69" t="str">
        <f t="shared" si="20"/>
        <v>Yes</v>
      </c>
      <c r="AA291" s="70" t="str">
        <f t="shared" si="21"/>
        <v>Yes</v>
      </c>
      <c r="AB291" s="69" t="str">
        <f t="shared" si="22"/>
        <v>Continuing User</v>
      </c>
      <c r="AC291" s="71">
        <f>VLOOKUP(N291,Attendance!P:R,3,FALSE)</f>
        <v>16</v>
      </c>
    </row>
    <row r="292" spans="1:29" ht="23.1" customHeight="1">
      <c r="A292" s="61" t="s">
        <v>81</v>
      </c>
      <c r="B292" s="61" t="s">
        <v>26</v>
      </c>
      <c r="C292" s="61" t="s">
        <v>27</v>
      </c>
      <c r="D292" s="61" t="s">
        <v>28</v>
      </c>
      <c r="E292" s="61" t="s">
        <v>61</v>
      </c>
      <c r="F292" s="63" t="s">
        <v>29</v>
      </c>
      <c r="G292" s="61" t="s">
        <v>31</v>
      </c>
      <c r="H292" s="61" t="s">
        <v>933</v>
      </c>
      <c r="I292" s="63" t="s">
        <v>935</v>
      </c>
      <c r="J292" s="78">
        <v>4</v>
      </c>
      <c r="K292" s="76">
        <v>8</v>
      </c>
      <c r="L292" s="63">
        <v>2018</v>
      </c>
      <c r="M292" s="62">
        <f t="shared" si="19"/>
        <v>43316</v>
      </c>
      <c r="N292" s="63" t="s">
        <v>436</v>
      </c>
      <c r="O292" s="61">
        <f>VLOOKUP(N293,Attendance!P:R,3,FALSE)</f>
        <v>18</v>
      </c>
      <c r="P292" s="68" t="s">
        <v>1167</v>
      </c>
      <c r="Q292" s="63" t="s">
        <v>1159</v>
      </c>
      <c r="R292" s="63" t="s">
        <v>1160</v>
      </c>
      <c r="S292" s="63" t="s">
        <v>1161</v>
      </c>
      <c r="T292" s="63" t="s">
        <v>1162</v>
      </c>
      <c r="U292" s="61" t="s">
        <v>1162</v>
      </c>
      <c r="V292" s="63" t="s">
        <v>1162</v>
      </c>
      <c r="W292" s="63" t="s">
        <v>1163</v>
      </c>
      <c r="X292" s="63" t="s">
        <v>1166</v>
      </c>
      <c r="Y292" s="63" t="s">
        <v>1162</v>
      </c>
      <c r="Z292" s="69" t="str">
        <f t="shared" si="20"/>
        <v>No</v>
      </c>
      <c r="AA292" s="70" t="str">
        <f t="shared" si="21"/>
        <v>Yes</v>
      </c>
      <c r="AB292" s="69" t="str">
        <f t="shared" si="22"/>
        <v>Adopter</v>
      </c>
      <c r="AC292" s="71">
        <f>VLOOKUP(N292,Attendance!P:R,3,FALSE)</f>
        <v>17</v>
      </c>
    </row>
    <row r="293" spans="1:29" ht="24" customHeight="1">
      <c r="A293" s="61" t="s">
        <v>81</v>
      </c>
      <c r="B293" s="61" t="s">
        <v>26</v>
      </c>
      <c r="C293" s="61" t="s">
        <v>27</v>
      </c>
      <c r="D293" s="61" t="s">
        <v>28</v>
      </c>
      <c r="E293" s="61" t="s">
        <v>61</v>
      </c>
      <c r="F293" s="63" t="s">
        <v>29</v>
      </c>
      <c r="G293" s="61" t="s">
        <v>31</v>
      </c>
      <c r="H293" s="61" t="s">
        <v>933</v>
      </c>
      <c r="I293" s="63" t="s">
        <v>934</v>
      </c>
      <c r="J293" s="78">
        <v>6</v>
      </c>
      <c r="K293" s="76">
        <v>8</v>
      </c>
      <c r="L293" s="63">
        <v>2018</v>
      </c>
      <c r="M293" s="62">
        <f t="shared" si="19"/>
        <v>43318</v>
      </c>
      <c r="N293" s="63" t="s">
        <v>693</v>
      </c>
      <c r="O293" s="61">
        <f>VLOOKUP(N294,Attendance!P:R,3,FALSE)</f>
        <v>16</v>
      </c>
      <c r="P293" s="61" t="s">
        <v>1158</v>
      </c>
      <c r="Q293" s="63" t="s">
        <v>1159</v>
      </c>
      <c r="R293" s="63" t="s">
        <v>1160</v>
      </c>
      <c r="S293" s="63" t="s">
        <v>1161</v>
      </c>
      <c r="T293" s="63" t="s">
        <v>1162</v>
      </c>
      <c r="U293" s="61" t="s">
        <v>1162</v>
      </c>
      <c r="V293" s="63" t="s">
        <v>1162</v>
      </c>
      <c r="W293" s="63" t="s">
        <v>1163</v>
      </c>
      <c r="X293" s="61" t="s">
        <v>1160</v>
      </c>
      <c r="Y293" s="63" t="s">
        <v>1162</v>
      </c>
      <c r="Z293" s="69" t="str">
        <f t="shared" si="20"/>
        <v>No</v>
      </c>
      <c r="AA293" s="70" t="str">
        <f t="shared" si="21"/>
        <v>No</v>
      </c>
      <c r="AB293" s="69" t="str">
        <f t="shared" si="22"/>
        <v>Non-user</v>
      </c>
      <c r="AC293" s="71">
        <f>VLOOKUP(N293,Attendance!P:R,3,FALSE)</f>
        <v>18</v>
      </c>
    </row>
    <row r="294" spans="1:29" ht="25.15" customHeight="1">
      <c r="A294" s="61" t="s">
        <v>81</v>
      </c>
      <c r="B294" s="61" t="s">
        <v>26</v>
      </c>
      <c r="C294" s="61" t="s">
        <v>27</v>
      </c>
      <c r="D294" s="61" t="s">
        <v>28</v>
      </c>
      <c r="E294" s="61" t="s">
        <v>61</v>
      </c>
      <c r="F294" s="63" t="s">
        <v>29</v>
      </c>
      <c r="G294" s="61" t="s">
        <v>31</v>
      </c>
      <c r="H294" s="61" t="s">
        <v>933</v>
      </c>
      <c r="I294" s="63" t="s">
        <v>934</v>
      </c>
      <c r="J294" s="78">
        <v>6</v>
      </c>
      <c r="K294" s="76">
        <v>8</v>
      </c>
      <c r="L294" s="63">
        <v>2018</v>
      </c>
      <c r="M294" s="62">
        <f t="shared" si="19"/>
        <v>43318</v>
      </c>
      <c r="N294" s="63" t="s">
        <v>695</v>
      </c>
      <c r="O294" s="61">
        <f>VLOOKUP(N295,Attendance!P:R,3,FALSE)</f>
        <v>16</v>
      </c>
      <c r="P294" s="61" t="s">
        <v>1158</v>
      </c>
      <c r="Q294" s="63" t="s">
        <v>1159</v>
      </c>
      <c r="R294" s="63" t="s">
        <v>1160</v>
      </c>
      <c r="S294" s="63" t="s">
        <v>1161</v>
      </c>
      <c r="T294" s="63" t="s">
        <v>1162</v>
      </c>
      <c r="U294" s="61" t="s">
        <v>1162</v>
      </c>
      <c r="V294" s="63" t="s">
        <v>1162</v>
      </c>
      <c r="W294" s="63" t="s">
        <v>1163</v>
      </c>
      <c r="X294" s="61" t="s">
        <v>1160</v>
      </c>
      <c r="Y294" s="63" t="s">
        <v>1162</v>
      </c>
      <c r="Z294" s="69" t="str">
        <f t="shared" si="20"/>
        <v>No</v>
      </c>
      <c r="AA294" s="70" t="str">
        <f t="shared" si="21"/>
        <v>No</v>
      </c>
      <c r="AB294" s="69" t="str">
        <f t="shared" si="22"/>
        <v>Non-user</v>
      </c>
      <c r="AC294" s="71">
        <f>VLOOKUP(N294,Attendance!P:R,3,FALSE)</f>
        <v>16</v>
      </c>
    </row>
    <row r="295" spans="1:29" ht="23.1" customHeight="1">
      <c r="A295" s="61" t="s">
        <v>81</v>
      </c>
      <c r="B295" s="61" t="s">
        <v>26</v>
      </c>
      <c r="C295" s="61" t="s">
        <v>27</v>
      </c>
      <c r="D295" s="61" t="s">
        <v>28</v>
      </c>
      <c r="E295" s="61" t="s">
        <v>61</v>
      </c>
      <c r="F295" s="63" t="s">
        <v>29</v>
      </c>
      <c r="G295" s="61" t="s">
        <v>31</v>
      </c>
      <c r="H295" s="61" t="s">
        <v>933</v>
      </c>
      <c r="I295" s="63" t="s">
        <v>934</v>
      </c>
      <c r="J295" s="78">
        <v>7</v>
      </c>
      <c r="K295" s="76">
        <v>8</v>
      </c>
      <c r="L295" s="63">
        <v>2018</v>
      </c>
      <c r="M295" s="62">
        <f t="shared" si="19"/>
        <v>43319</v>
      </c>
      <c r="N295" s="63" t="s">
        <v>525</v>
      </c>
      <c r="O295" s="61">
        <f>VLOOKUP(N296,Attendance!P:R,3,FALSE)</f>
        <v>17</v>
      </c>
      <c r="P295" s="68" t="s">
        <v>1167</v>
      </c>
      <c r="Q295" s="63" t="s">
        <v>1159</v>
      </c>
      <c r="R295" s="63" t="s">
        <v>1160</v>
      </c>
      <c r="S295" s="63" t="s">
        <v>1161</v>
      </c>
      <c r="T295" s="63" t="s">
        <v>1159</v>
      </c>
      <c r="U295" s="61" t="s">
        <v>1162</v>
      </c>
      <c r="V295" s="63" t="s">
        <v>1162</v>
      </c>
      <c r="W295" s="63" t="s">
        <v>1163</v>
      </c>
      <c r="X295" s="61" t="s">
        <v>1180</v>
      </c>
      <c r="Y295" s="63" t="s">
        <v>1162</v>
      </c>
      <c r="Z295" s="69" t="str">
        <f t="shared" si="20"/>
        <v>No</v>
      </c>
      <c r="AA295" s="70" t="str">
        <f t="shared" si="21"/>
        <v>Yes</v>
      </c>
      <c r="AB295" s="69" t="str">
        <f t="shared" si="22"/>
        <v>Adopter</v>
      </c>
      <c r="AC295" s="71">
        <f>VLOOKUP(N295,Attendance!P:R,3,FALSE)</f>
        <v>16</v>
      </c>
    </row>
    <row r="296" spans="1:29" ht="23.1" customHeight="1">
      <c r="A296" s="61" t="s">
        <v>81</v>
      </c>
      <c r="B296" s="61" t="s">
        <v>26</v>
      </c>
      <c r="C296" s="61" t="s">
        <v>27</v>
      </c>
      <c r="D296" s="61" t="s">
        <v>28</v>
      </c>
      <c r="E296" s="61" t="s">
        <v>61</v>
      </c>
      <c r="F296" s="63" t="s">
        <v>29</v>
      </c>
      <c r="G296" s="61" t="s">
        <v>31</v>
      </c>
      <c r="H296" s="61" t="s">
        <v>933</v>
      </c>
      <c r="I296" s="63" t="s">
        <v>934</v>
      </c>
      <c r="J296" s="78">
        <v>8</v>
      </c>
      <c r="K296" s="76">
        <v>8</v>
      </c>
      <c r="L296" s="63">
        <v>2018</v>
      </c>
      <c r="M296" s="62">
        <f t="shared" si="19"/>
        <v>43320</v>
      </c>
      <c r="N296" s="63" t="s">
        <v>697</v>
      </c>
      <c r="O296" s="61">
        <f>VLOOKUP(N297,Attendance!P:R,3,FALSE)</f>
        <v>15</v>
      </c>
      <c r="P296" s="61" t="s">
        <v>1158</v>
      </c>
      <c r="Q296" s="63" t="s">
        <v>1159</v>
      </c>
      <c r="R296" s="63" t="s">
        <v>1160</v>
      </c>
      <c r="S296" s="63" t="s">
        <v>1161</v>
      </c>
      <c r="T296" s="63" t="s">
        <v>1159</v>
      </c>
      <c r="U296" s="61" t="s">
        <v>1162</v>
      </c>
      <c r="V296" s="63" t="s">
        <v>1162</v>
      </c>
      <c r="W296" s="63" t="s">
        <v>1163</v>
      </c>
      <c r="X296" s="61" t="s">
        <v>1180</v>
      </c>
      <c r="Y296" s="63" t="s">
        <v>1159</v>
      </c>
      <c r="Z296" s="69" t="str">
        <f t="shared" si="20"/>
        <v>No</v>
      </c>
      <c r="AA296" s="70" t="str">
        <f t="shared" si="21"/>
        <v>Yes</v>
      </c>
      <c r="AB296" s="69" t="str">
        <f t="shared" si="22"/>
        <v>Adopter</v>
      </c>
      <c r="AC296" s="71">
        <f>VLOOKUP(N296,Attendance!P:R,3,FALSE)</f>
        <v>17</v>
      </c>
    </row>
    <row r="297" spans="1:29" ht="23.1" customHeight="1">
      <c r="A297" s="61" t="s">
        <v>81</v>
      </c>
      <c r="B297" s="61" t="s">
        <v>26</v>
      </c>
      <c r="C297" s="61" t="s">
        <v>27</v>
      </c>
      <c r="D297" s="61" t="s">
        <v>28</v>
      </c>
      <c r="E297" s="61" t="s">
        <v>61</v>
      </c>
      <c r="F297" s="63" t="s">
        <v>29</v>
      </c>
      <c r="G297" s="61" t="s">
        <v>31</v>
      </c>
      <c r="H297" s="61" t="s">
        <v>933</v>
      </c>
      <c r="I297" s="63" t="s">
        <v>934</v>
      </c>
      <c r="J297" s="78">
        <v>9</v>
      </c>
      <c r="K297" s="76">
        <v>8</v>
      </c>
      <c r="L297" s="63">
        <v>2018</v>
      </c>
      <c r="M297" s="62">
        <f t="shared" si="19"/>
        <v>43321</v>
      </c>
      <c r="N297" s="63" t="s">
        <v>567</v>
      </c>
      <c r="O297" s="61">
        <f>VLOOKUP(N298,Attendance!P:R,3,FALSE)</f>
        <v>15</v>
      </c>
      <c r="P297" s="68" t="s">
        <v>1167</v>
      </c>
      <c r="Q297" s="63" t="s">
        <v>1159</v>
      </c>
      <c r="R297" s="63" t="s">
        <v>1160</v>
      </c>
      <c r="S297" s="63" t="s">
        <v>1161</v>
      </c>
      <c r="T297" s="63" t="s">
        <v>1159</v>
      </c>
      <c r="U297" s="61" t="s">
        <v>1162</v>
      </c>
      <c r="V297" s="63" t="s">
        <v>1162</v>
      </c>
      <c r="W297" s="63" t="s">
        <v>1163</v>
      </c>
      <c r="X297" s="63" t="s">
        <v>1181</v>
      </c>
      <c r="Y297" s="63" t="s">
        <v>1159</v>
      </c>
      <c r="Z297" s="69" t="str">
        <f t="shared" si="20"/>
        <v>No</v>
      </c>
      <c r="AA297" s="70" t="str">
        <f t="shared" si="21"/>
        <v>Yes</v>
      </c>
      <c r="AB297" s="69" t="str">
        <f t="shared" si="22"/>
        <v>Adopter</v>
      </c>
      <c r="AC297" s="71">
        <f>VLOOKUP(N297,Attendance!P:R,3,FALSE)</f>
        <v>15</v>
      </c>
    </row>
    <row r="298" spans="1:29" ht="23.1" customHeight="1">
      <c r="A298" s="61" t="s">
        <v>81</v>
      </c>
      <c r="B298" s="61" t="s">
        <v>26</v>
      </c>
      <c r="C298" s="61" t="s">
        <v>27</v>
      </c>
      <c r="D298" s="61" t="s">
        <v>28</v>
      </c>
      <c r="E298" s="61" t="s">
        <v>61</v>
      </c>
      <c r="F298" s="63" t="s">
        <v>29</v>
      </c>
      <c r="G298" s="61" t="s">
        <v>31</v>
      </c>
      <c r="H298" s="61" t="s">
        <v>933</v>
      </c>
      <c r="I298" s="63" t="s">
        <v>934</v>
      </c>
      <c r="J298" s="78">
        <v>9</v>
      </c>
      <c r="K298" s="76">
        <v>8</v>
      </c>
      <c r="L298" s="63">
        <v>2018</v>
      </c>
      <c r="M298" s="62">
        <f t="shared" si="19"/>
        <v>43321</v>
      </c>
      <c r="N298" s="63" t="s">
        <v>703</v>
      </c>
      <c r="O298" s="61">
        <f>VLOOKUP(N299,Attendance!P:R,3,FALSE)</f>
        <v>16</v>
      </c>
      <c r="P298" s="61" t="s">
        <v>1158</v>
      </c>
      <c r="Q298" s="63" t="s">
        <v>1159</v>
      </c>
      <c r="R298" s="63" t="s">
        <v>1160</v>
      </c>
      <c r="S298" s="63" t="s">
        <v>1161</v>
      </c>
      <c r="T298" s="63" t="s">
        <v>1159</v>
      </c>
      <c r="U298" s="61" t="s">
        <v>1162</v>
      </c>
      <c r="V298" s="63" t="s">
        <v>1162</v>
      </c>
      <c r="W298" s="63" t="s">
        <v>1163</v>
      </c>
      <c r="X298" s="63" t="s">
        <v>1181</v>
      </c>
      <c r="Y298" s="63" t="s">
        <v>1159</v>
      </c>
      <c r="Z298" s="69" t="str">
        <f t="shared" si="20"/>
        <v>No</v>
      </c>
      <c r="AA298" s="70" t="str">
        <f t="shared" si="21"/>
        <v>Yes</v>
      </c>
      <c r="AB298" s="69" t="str">
        <f t="shared" si="22"/>
        <v>Adopter</v>
      </c>
      <c r="AC298" s="71">
        <f>VLOOKUP(N298,Attendance!P:R,3,FALSE)</f>
        <v>15</v>
      </c>
    </row>
    <row r="299" spans="1:29" ht="23.1" customHeight="1">
      <c r="A299" s="61" t="s">
        <v>81</v>
      </c>
      <c r="B299" s="61" t="s">
        <v>26</v>
      </c>
      <c r="C299" s="61" t="s">
        <v>27</v>
      </c>
      <c r="D299" s="61" t="s">
        <v>28</v>
      </c>
      <c r="E299" s="61" t="s">
        <v>61</v>
      </c>
      <c r="F299" s="63" t="s">
        <v>29</v>
      </c>
      <c r="G299" s="61" t="s">
        <v>31</v>
      </c>
      <c r="H299" s="61" t="s">
        <v>933</v>
      </c>
      <c r="I299" s="63" t="s">
        <v>934</v>
      </c>
      <c r="J299" s="78">
        <v>9</v>
      </c>
      <c r="K299" s="76">
        <v>8</v>
      </c>
      <c r="L299" s="63">
        <v>2018</v>
      </c>
      <c r="M299" s="62">
        <f t="shared" si="19"/>
        <v>43321</v>
      </c>
      <c r="N299" s="63" t="s">
        <v>701</v>
      </c>
      <c r="O299" s="61">
        <f>VLOOKUP(N300,Attendance!P:R,3,FALSE)</f>
        <v>16</v>
      </c>
      <c r="P299" s="61" t="s">
        <v>1158</v>
      </c>
      <c r="Q299" s="63" t="s">
        <v>1159</v>
      </c>
      <c r="R299" s="63" t="s">
        <v>1160</v>
      </c>
      <c r="S299" s="63" t="s">
        <v>1161</v>
      </c>
      <c r="T299" s="63" t="s">
        <v>1159</v>
      </c>
      <c r="U299" s="61" t="s">
        <v>1162</v>
      </c>
      <c r="V299" s="63" t="s">
        <v>1162</v>
      </c>
      <c r="W299" s="63" t="s">
        <v>1163</v>
      </c>
      <c r="X299" s="61" t="s">
        <v>1180</v>
      </c>
      <c r="Y299" s="63" t="s">
        <v>1159</v>
      </c>
      <c r="Z299" s="69" t="str">
        <f t="shared" si="20"/>
        <v>No</v>
      </c>
      <c r="AA299" s="70" t="str">
        <f t="shared" si="21"/>
        <v>Yes</v>
      </c>
      <c r="AB299" s="69" t="str">
        <f t="shared" si="22"/>
        <v>Adopter</v>
      </c>
      <c r="AC299" s="71">
        <f>VLOOKUP(N299,Attendance!P:R,3,FALSE)</f>
        <v>16</v>
      </c>
    </row>
    <row r="300" spans="1:29" ht="23.1" customHeight="1">
      <c r="A300" s="61" t="s">
        <v>81</v>
      </c>
      <c r="B300" s="61" t="s">
        <v>26</v>
      </c>
      <c r="C300" s="61" t="s">
        <v>27</v>
      </c>
      <c r="D300" s="61" t="s">
        <v>28</v>
      </c>
      <c r="E300" s="61" t="s">
        <v>61</v>
      </c>
      <c r="F300" s="63" t="s">
        <v>29</v>
      </c>
      <c r="G300" s="61" t="s">
        <v>31</v>
      </c>
      <c r="H300" s="61" t="s">
        <v>933</v>
      </c>
      <c r="I300" s="63" t="s">
        <v>934</v>
      </c>
      <c r="J300" s="78">
        <v>9</v>
      </c>
      <c r="K300" s="76">
        <v>8</v>
      </c>
      <c r="L300" s="63">
        <v>2018</v>
      </c>
      <c r="M300" s="62">
        <f t="shared" si="19"/>
        <v>43321</v>
      </c>
      <c r="N300" s="63" t="s">
        <v>705</v>
      </c>
      <c r="O300" s="61">
        <f>VLOOKUP(N301,Attendance!P:R,3,FALSE)</f>
        <v>16</v>
      </c>
      <c r="P300" s="61" t="s">
        <v>1158</v>
      </c>
      <c r="Q300" s="63" t="s">
        <v>1159</v>
      </c>
      <c r="R300" s="63" t="s">
        <v>1160</v>
      </c>
      <c r="S300" s="63" t="s">
        <v>1161</v>
      </c>
      <c r="T300" s="63" t="s">
        <v>1159</v>
      </c>
      <c r="U300" s="61" t="s">
        <v>1162</v>
      </c>
      <c r="V300" s="63" t="s">
        <v>1162</v>
      </c>
      <c r="W300" s="63" t="s">
        <v>1163</v>
      </c>
      <c r="X300" s="63" t="s">
        <v>1181</v>
      </c>
      <c r="Y300" s="63" t="s">
        <v>1159</v>
      </c>
      <c r="Z300" s="69" t="str">
        <f t="shared" si="20"/>
        <v>No</v>
      </c>
      <c r="AA300" s="70" t="str">
        <f t="shared" si="21"/>
        <v>Yes</v>
      </c>
      <c r="AB300" s="69" t="str">
        <f t="shared" si="22"/>
        <v>Adopter</v>
      </c>
      <c r="AC300" s="71">
        <f>VLOOKUP(N300,Attendance!P:R,3,FALSE)</f>
        <v>16</v>
      </c>
    </row>
    <row r="301" spans="1:29" ht="23.1" customHeight="1">
      <c r="A301" s="61" t="s">
        <v>81</v>
      </c>
      <c r="B301" s="61" t="s">
        <v>26</v>
      </c>
      <c r="C301" s="61" t="s">
        <v>27</v>
      </c>
      <c r="D301" s="61" t="s">
        <v>28</v>
      </c>
      <c r="E301" s="61" t="s">
        <v>61</v>
      </c>
      <c r="F301" s="63" t="s">
        <v>29</v>
      </c>
      <c r="G301" s="61" t="s">
        <v>31</v>
      </c>
      <c r="H301" s="61" t="s">
        <v>933</v>
      </c>
      <c r="I301" s="63" t="s">
        <v>934</v>
      </c>
      <c r="J301" s="78">
        <v>9</v>
      </c>
      <c r="K301" s="76">
        <v>8</v>
      </c>
      <c r="L301" s="63">
        <v>2018</v>
      </c>
      <c r="M301" s="62">
        <f t="shared" si="19"/>
        <v>43321</v>
      </c>
      <c r="N301" s="63" t="s">
        <v>707</v>
      </c>
      <c r="O301" s="61">
        <f>VLOOKUP(N302,Attendance!P:R,3,FALSE)</f>
        <v>19</v>
      </c>
      <c r="P301" s="61" t="s">
        <v>1158</v>
      </c>
      <c r="Q301" s="63" t="s">
        <v>1159</v>
      </c>
      <c r="R301" s="63" t="s">
        <v>1160</v>
      </c>
      <c r="S301" s="63" t="s">
        <v>1161</v>
      </c>
      <c r="T301" s="63" t="s">
        <v>1159</v>
      </c>
      <c r="U301" s="61" t="s">
        <v>1162</v>
      </c>
      <c r="V301" s="63" t="s">
        <v>1162</v>
      </c>
      <c r="W301" s="63" t="s">
        <v>1163</v>
      </c>
      <c r="X301" s="63" t="s">
        <v>1181</v>
      </c>
      <c r="Y301" s="63" t="s">
        <v>1159</v>
      </c>
      <c r="Z301" s="69" t="str">
        <f t="shared" si="20"/>
        <v>No</v>
      </c>
      <c r="AA301" s="70" t="str">
        <f t="shared" si="21"/>
        <v>Yes</v>
      </c>
      <c r="AB301" s="69" t="str">
        <f t="shared" si="22"/>
        <v>Adopter</v>
      </c>
      <c r="AC301" s="71">
        <f>VLOOKUP(N301,Attendance!P:R,3,FALSE)</f>
        <v>16</v>
      </c>
    </row>
    <row r="302" spans="1:29" ht="18" customHeight="1">
      <c r="A302" s="61" t="s">
        <v>81</v>
      </c>
      <c r="B302" s="61" t="s">
        <v>26</v>
      </c>
      <c r="C302" s="61" t="s">
        <v>27</v>
      </c>
      <c r="D302" s="61" t="s">
        <v>28</v>
      </c>
      <c r="E302" s="61" t="s">
        <v>61</v>
      </c>
      <c r="F302" s="63" t="s">
        <v>29</v>
      </c>
      <c r="G302" s="61" t="s">
        <v>31</v>
      </c>
      <c r="H302" s="61" t="s">
        <v>933</v>
      </c>
      <c r="I302" s="63" t="s">
        <v>934</v>
      </c>
      <c r="J302" s="78">
        <v>9</v>
      </c>
      <c r="K302" s="76">
        <v>8</v>
      </c>
      <c r="L302" s="63">
        <v>2018</v>
      </c>
      <c r="M302" s="62">
        <f t="shared" si="19"/>
        <v>43321</v>
      </c>
      <c r="N302" s="63" t="s">
        <v>699</v>
      </c>
      <c r="O302" s="61">
        <f>VLOOKUP(N303,Attendance!P:R,3,FALSE)</f>
        <v>15</v>
      </c>
      <c r="P302" s="61" t="s">
        <v>1158</v>
      </c>
      <c r="Q302" s="63" t="s">
        <v>1159</v>
      </c>
      <c r="R302" s="63" t="s">
        <v>1160</v>
      </c>
      <c r="S302" s="63" t="s">
        <v>1161</v>
      </c>
      <c r="T302" s="63" t="s">
        <v>1162</v>
      </c>
      <c r="U302" s="61" t="s">
        <v>1162</v>
      </c>
      <c r="V302" s="63" t="s">
        <v>1162</v>
      </c>
      <c r="W302" s="63" t="s">
        <v>1163</v>
      </c>
      <c r="X302" s="61" t="s">
        <v>1160</v>
      </c>
      <c r="Y302" s="63" t="s">
        <v>1162</v>
      </c>
      <c r="Z302" s="69" t="str">
        <f t="shared" si="20"/>
        <v>No</v>
      </c>
      <c r="AA302" s="70" t="str">
        <f t="shared" si="21"/>
        <v>No</v>
      </c>
      <c r="AB302" s="69" t="str">
        <f t="shared" si="22"/>
        <v>Non-user</v>
      </c>
      <c r="AC302" s="71">
        <f>VLOOKUP(N302,Attendance!P:R,3,FALSE)</f>
        <v>19</v>
      </c>
    </row>
    <row r="303" spans="1:29" ht="20.100000000000001" customHeight="1">
      <c r="A303" s="61" t="s">
        <v>81</v>
      </c>
      <c r="B303" s="61" t="s">
        <v>26</v>
      </c>
      <c r="C303" s="61" t="s">
        <v>27</v>
      </c>
      <c r="D303" s="61" t="s">
        <v>28</v>
      </c>
      <c r="E303" s="61" t="s">
        <v>61</v>
      </c>
      <c r="F303" s="63" t="s">
        <v>29</v>
      </c>
      <c r="G303" s="61" t="s">
        <v>31</v>
      </c>
      <c r="H303" s="61" t="s">
        <v>933</v>
      </c>
      <c r="I303" s="63" t="s">
        <v>934</v>
      </c>
      <c r="J303" s="78">
        <v>9</v>
      </c>
      <c r="K303" s="76">
        <v>8</v>
      </c>
      <c r="L303" s="63">
        <v>2018</v>
      </c>
      <c r="M303" s="62">
        <f t="shared" si="19"/>
        <v>43321</v>
      </c>
      <c r="N303" s="63" t="s">
        <v>449</v>
      </c>
      <c r="O303" s="61">
        <f>VLOOKUP(N304,Attendance!P:R,3,FALSE)</f>
        <v>16</v>
      </c>
      <c r="P303" s="68" t="s">
        <v>1167</v>
      </c>
      <c r="Q303" s="63" t="s">
        <v>1159</v>
      </c>
      <c r="R303" s="63" t="s">
        <v>1160</v>
      </c>
      <c r="S303" s="63" t="s">
        <v>1193</v>
      </c>
      <c r="T303" s="63" t="s">
        <v>1162</v>
      </c>
      <c r="U303" s="61" t="s">
        <v>1162</v>
      </c>
      <c r="V303" s="63" t="s">
        <v>1162</v>
      </c>
      <c r="W303" s="63" t="s">
        <v>1163</v>
      </c>
      <c r="X303" s="61" t="s">
        <v>1160</v>
      </c>
      <c r="Y303" s="63" t="s">
        <v>1162</v>
      </c>
      <c r="Z303" s="69" t="str">
        <f t="shared" si="20"/>
        <v>Yes</v>
      </c>
      <c r="AA303" s="70" t="str">
        <f t="shared" si="21"/>
        <v>No</v>
      </c>
      <c r="AB303" s="69" t="str">
        <f t="shared" si="22"/>
        <v>Continuing User</v>
      </c>
      <c r="AC303" s="71">
        <f>VLOOKUP(N303,Attendance!P:R,3,FALSE)</f>
        <v>15</v>
      </c>
    </row>
    <row r="304" spans="1:29" ht="19.149999999999999" customHeight="1">
      <c r="A304" s="61" t="s">
        <v>81</v>
      </c>
      <c r="B304" s="61" t="s">
        <v>26</v>
      </c>
      <c r="C304" s="61" t="s">
        <v>27</v>
      </c>
      <c r="D304" s="61" t="s">
        <v>28</v>
      </c>
      <c r="E304" s="61" t="s">
        <v>61</v>
      </c>
      <c r="F304" s="63" t="s">
        <v>29</v>
      </c>
      <c r="G304" s="61" t="s">
        <v>31</v>
      </c>
      <c r="H304" s="61" t="s">
        <v>933</v>
      </c>
      <c r="I304" s="63" t="s">
        <v>935</v>
      </c>
      <c r="J304" s="78">
        <v>11</v>
      </c>
      <c r="K304" s="76">
        <v>8</v>
      </c>
      <c r="L304" s="63">
        <v>2018</v>
      </c>
      <c r="M304" s="62">
        <f t="shared" si="19"/>
        <v>43323</v>
      </c>
      <c r="N304" s="63" t="s">
        <v>556</v>
      </c>
      <c r="O304" s="61">
        <f>VLOOKUP(N305,Attendance!P:R,3,FALSE)</f>
        <v>18</v>
      </c>
      <c r="P304" s="68" t="s">
        <v>1167</v>
      </c>
      <c r="Q304" s="63" t="s">
        <v>1159</v>
      </c>
      <c r="R304" s="63" t="s">
        <v>1188</v>
      </c>
      <c r="S304" s="63" t="s">
        <v>1169</v>
      </c>
      <c r="T304" s="63" t="s">
        <v>1159</v>
      </c>
      <c r="U304" s="61" t="s">
        <v>1162</v>
      </c>
      <c r="V304" s="63" t="s">
        <v>1162</v>
      </c>
      <c r="W304" s="63" t="s">
        <v>1163</v>
      </c>
      <c r="X304" s="61" t="s">
        <v>1160</v>
      </c>
      <c r="Y304" s="63" t="s">
        <v>1162</v>
      </c>
      <c r="Z304" s="69" t="str">
        <f t="shared" si="20"/>
        <v>Yes</v>
      </c>
      <c r="AA304" s="70" t="str">
        <f t="shared" si="21"/>
        <v>No</v>
      </c>
      <c r="AB304" s="69" t="str">
        <f t="shared" si="22"/>
        <v>Continuing User</v>
      </c>
      <c r="AC304" s="71">
        <f>VLOOKUP(N304,Attendance!P:R,3,FALSE)</f>
        <v>16</v>
      </c>
    </row>
    <row r="305" spans="1:34" ht="23.1" customHeight="1">
      <c r="A305" s="61" t="s">
        <v>81</v>
      </c>
      <c r="B305" s="61" t="s">
        <v>26</v>
      </c>
      <c r="C305" s="61" t="s">
        <v>27</v>
      </c>
      <c r="D305" s="61" t="s">
        <v>28</v>
      </c>
      <c r="E305" s="61" t="s">
        <v>61</v>
      </c>
      <c r="F305" s="63" t="s">
        <v>29</v>
      </c>
      <c r="G305" s="61" t="s">
        <v>31</v>
      </c>
      <c r="H305" s="61" t="s">
        <v>933</v>
      </c>
      <c r="I305" s="63" t="s">
        <v>935</v>
      </c>
      <c r="J305" s="78">
        <v>11</v>
      </c>
      <c r="K305" s="76">
        <v>8</v>
      </c>
      <c r="L305" s="63">
        <v>2018</v>
      </c>
      <c r="M305" s="62">
        <f t="shared" si="19"/>
        <v>43323</v>
      </c>
      <c r="N305" s="63" t="s">
        <v>711</v>
      </c>
      <c r="O305" s="61">
        <f>VLOOKUP(N306,Attendance!P:R,3,FALSE)</f>
        <v>18</v>
      </c>
      <c r="P305" s="61" t="s">
        <v>1158</v>
      </c>
      <c r="Q305" s="63" t="s">
        <v>1159</v>
      </c>
      <c r="R305" s="63" t="s">
        <v>1160</v>
      </c>
      <c r="S305" s="63" t="s">
        <v>1161</v>
      </c>
      <c r="T305" s="63" t="s">
        <v>1162</v>
      </c>
      <c r="U305" s="61" t="s">
        <v>1162</v>
      </c>
      <c r="V305" s="63" t="s">
        <v>1162</v>
      </c>
      <c r="W305" s="63" t="s">
        <v>1163</v>
      </c>
      <c r="X305" s="61" t="s">
        <v>1160</v>
      </c>
      <c r="Y305" s="63" t="s">
        <v>1162</v>
      </c>
      <c r="Z305" s="69" t="str">
        <f t="shared" si="20"/>
        <v>No</v>
      </c>
      <c r="AA305" s="70" t="str">
        <f t="shared" si="21"/>
        <v>No</v>
      </c>
      <c r="AB305" s="69" t="str">
        <f t="shared" si="22"/>
        <v>Non-user</v>
      </c>
      <c r="AC305" s="71">
        <f>VLOOKUP(N305,Attendance!P:R,3,FALSE)</f>
        <v>18</v>
      </c>
    </row>
    <row r="306" spans="1:34" ht="23.65" customHeight="1">
      <c r="A306" s="61" t="s">
        <v>81</v>
      </c>
      <c r="B306" s="61" t="s">
        <v>26</v>
      </c>
      <c r="C306" s="61" t="s">
        <v>27</v>
      </c>
      <c r="D306" s="61" t="s">
        <v>28</v>
      </c>
      <c r="E306" s="61" t="s">
        <v>61</v>
      </c>
      <c r="F306" s="63" t="s">
        <v>29</v>
      </c>
      <c r="G306" s="61" t="s">
        <v>31</v>
      </c>
      <c r="H306" s="61" t="s">
        <v>933</v>
      </c>
      <c r="I306" s="63" t="s">
        <v>935</v>
      </c>
      <c r="J306" s="78">
        <v>11</v>
      </c>
      <c r="K306" s="76">
        <v>8</v>
      </c>
      <c r="L306" s="63">
        <v>2018</v>
      </c>
      <c r="M306" s="62">
        <f t="shared" si="19"/>
        <v>43323</v>
      </c>
      <c r="N306" s="63" t="s">
        <v>709</v>
      </c>
      <c r="O306" s="61">
        <f>VLOOKUP(N307,Attendance!P:R,3,FALSE)</f>
        <v>16</v>
      </c>
      <c r="P306" s="61" t="s">
        <v>1158</v>
      </c>
      <c r="Q306" s="63" t="s">
        <v>1159</v>
      </c>
      <c r="R306" s="63" t="s">
        <v>1160</v>
      </c>
      <c r="S306" s="63" t="s">
        <v>1161</v>
      </c>
      <c r="T306" s="63" t="s">
        <v>1159</v>
      </c>
      <c r="U306" s="61" t="s">
        <v>1162</v>
      </c>
      <c r="V306" s="63" t="s">
        <v>1162</v>
      </c>
      <c r="W306" s="63" t="s">
        <v>1163</v>
      </c>
      <c r="X306" s="61" t="s">
        <v>1160</v>
      </c>
      <c r="Y306" s="63" t="s">
        <v>1162</v>
      </c>
      <c r="Z306" s="69" t="str">
        <f t="shared" si="20"/>
        <v>No</v>
      </c>
      <c r="AA306" s="70" t="str">
        <f t="shared" si="21"/>
        <v>No</v>
      </c>
      <c r="AB306" s="69" t="str">
        <f t="shared" si="22"/>
        <v>Non-user</v>
      </c>
      <c r="AC306" s="71">
        <f>VLOOKUP(N306,Attendance!P:R,3,FALSE)</f>
        <v>18</v>
      </c>
      <c r="AD306" s="61" t="s">
        <v>1173</v>
      </c>
      <c r="AE306" s="73">
        <v>43323</v>
      </c>
      <c r="AF306" s="61" t="s">
        <v>1174</v>
      </c>
      <c r="AG306" s="61" t="s">
        <v>1194</v>
      </c>
      <c r="AH306" s="61" t="s">
        <v>1195</v>
      </c>
    </row>
    <row r="307" spans="1:34" ht="25.15" customHeight="1">
      <c r="A307" s="61" t="s">
        <v>81</v>
      </c>
      <c r="B307" s="61" t="s">
        <v>26</v>
      </c>
      <c r="C307" s="61" t="s">
        <v>27</v>
      </c>
      <c r="D307" s="61" t="s">
        <v>28</v>
      </c>
      <c r="E307" s="61" t="s">
        <v>61</v>
      </c>
      <c r="F307" s="63" t="s">
        <v>29</v>
      </c>
      <c r="G307" s="61" t="s">
        <v>31</v>
      </c>
      <c r="H307" s="61" t="s">
        <v>933</v>
      </c>
      <c r="I307" s="63" t="s">
        <v>935</v>
      </c>
      <c r="J307" s="78">
        <v>11</v>
      </c>
      <c r="K307" s="76">
        <v>8</v>
      </c>
      <c r="L307" s="63">
        <v>2018</v>
      </c>
      <c r="M307" s="62">
        <f t="shared" si="19"/>
        <v>43323</v>
      </c>
      <c r="N307" s="63" t="s">
        <v>707</v>
      </c>
      <c r="O307" s="61">
        <f>VLOOKUP(N308,Attendance!P:R,3,FALSE)</f>
        <v>16</v>
      </c>
      <c r="P307" s="68" t="s">
        <v>1167</v>
      </c>
      <c r="Q307" s="63" t="s">
        <v>1159</v>
      </c>
      <c r="R307" s="63" t="s">
        <v>1188</v>
      </c>
      <c r="S307" s="63" t="s">
        <v>1161</v>
      </c>
      <c r="T307" s="63" t="s">
        <v>1162</v>
      </c>
      <c r="U307" s="61" t="s">
        <v>1162</v>
      </c>
      <c r="V307" s="63" t="s">
        <v>1162</v>
      </c>
      <c r="W307" s="63" t="s">
        <v>1163</v>
      </c>
      <c r="X307" s="61" t="s">
        <v>1160</v>
      </c>
      <c r="Y307" s="63" t="s">
        <v>1162</v>
      </c>
      <c r="Z307" s="69" t="str">
        <f t="shared" si="20"/>
        <v>Yes</v>
      </c>
      <c r="AA307" s="70" t="str">
        <f t="shared" si="21"/>
        <v>No</v>
      </c>
      <c r="AB307" s="69" t="str">
        <f t="shared" si="22"/>
        <v>Continuing User</v>
      </c>
      <c r="AC307" s="71">
        <f>VLOOKUP(N307,Attendance!P:R,3,FALSE)</f>
        <v>16</v>
      </c>
    </row>
    <row r="308" spans="1:34" ht="26.1" customHeight="1">
      <c r="A308" s="61" t="s">
        <v>81</v>
      </c>
      <c r="B308" s="61" t="s">
        <v>26</v>
      </c>
      <c r="C308" s="61" t="s">
        <v>27</v>
      </c>
      <c r="D308" s="61" t="s">
        <v>28</v>
      </c>
      <c r="E308" s="61" t="s">
        <v>61</v>
      </c>
      <c r="F308" s="63" t="s">
        <v>29</v>
      </c>
      <c r="G308" s="61" t="s">
        <v>31</v>
      </c>
      <c r="H308" s="61" t="s">
        <v>933</v>
      </c>
      <c r="I308" s="63" t="s">
        <v>935</v>
      </c>
      <c r="J308" s="78">
        <v>11</v>
      </c>
      <c r="K308" s="76">
        <v>8</v>
      </c>
      <c r="L308" s="63">
        <v>2018</v>
      </c>
      <c r="M308" s="62">
        <f t="shared" si="19"/>
        <v>43323</v>
      </c>
      <c r="N308" s="63" t="s">
        <v>686</v>
      </c>
      <c r="O308" s="61">
        <f>VLOOKUP(N309,Attendance!P:R,3,FALSE)</f>
        <v>15</v>
      </c>
      <c r="P308" s="68" t="s">
        <v>1167</v>
      </c>
      <c r="Q308" s="63" t="s">
        <v>1159</v>
      </c>
      <c r="R308" s="63" t="s">
        <v>1160</v>
      </c>
      <c r="S308" s="63" t="s">
        <v>1169</v>
      </c>
      <c r="T308" s="63" t="s">
        <v>1162</v>
      </c>
      <c r="U308" s="61" t="s">
        <v>1162</v>
      </c>
      <c r="V308" s="63" t="s">
        <v>1162</v>
      </c>
      <c r="W308" s="63" t="s">
        <v>1163</v>
      </c>
      <c r="X308" s="61" t="s">
        <v>1160</v>
      </c>
      <c r="Y308" s="63" t="s">
        <v>1162</v>
      </c>
      <c r="Z308" s="69" t="str">
        <f t="shared" si="20"/>
        <v>Yes</v>
      </c>
      <c r="AA308" s="70" t="str">
        <f t="shared" si="21"/>
        <v>No</v>
      </c>
      <c r="AB308" s="69" t="str">
        <f t="shared" si="22"/>
        <v>Continuing User</v>
      </c>
      <c r="AC308" s="71">
        <f>VLOOKUP(N308,Attendance!P:R,3,FALSE)</f>
        <v>16</v>
      </c>
    </row>
    <row r="309" spans="1:34" ht="29.1" customHeight="1">
      <c r="A309" s="61" t="s">
        <v>81</v>
      </c>
      <c r="B309" s="61" t="s">
        <v>26</v>
      </c>
      <c r="C309" s="61" t="s">
        <v>27</v>
      </c>
      <c r="D309" s="61" t="s">
        <v>28</v>
      </c>
      <c r="E309" s="61" t="s">
        <v>61</v>
      </c>
      <c r="F309" s="63" t="s">
        <v>29</v>
      </c>
      <c r="G309" s="61" t="s">
        <v>31</v>
      </c>
      <c r="H309" s="61" t="s">
        <v>933</v>
      </c>
      <c r="I309" s="63" t="s">
        <v>935</v>
      </c>
      <c r="J309" s="78">
        <v>11</v>
      </c>
      <c r="K309" s="76">
        <v>8</v>
      </c>
      <c r="L309" s="63">
        <v>2018</v>
      </c>
      <c r="M309" s="62">
        <f t="shared" si="19"/>
        <v>43323</v>
      </c>
      <c r="N309" s="63" t="s">
        <v>703</v>
      </c>
      <c r="O309" s="61">
        <f>VLOOKUP(N310,Attendance!P:R,3,FALSE)</f>
        <v>15</v>
      </c>
      <c r="P309" s="68" t="s">
        <v>1167</v>
      </c>
      <c r="Q309" s="63" t="s">
        <v>1159</v>
      </c>
      <c r="R309" s="63" t="s">
        <v>1188</v>
      </c>
      <c r="S309" s="63" t="s">
        <v>1169</v>
      </c>
      <c r="T309" s="63" t="s">
        <v>1159</v>
      </c>
      <c r="U309" s="61" t="s">
        <v>1162</v>
      </c>
      <c r="V309" s="63" t="s">
        <v>1162</v>
      </c>
      <c r="W309" s="63" t="s">
        <v>1163</v>
      </c>
      <c r="X309" s="61" t="s">
        <v>1160</v>
      </c>
      <c r="Y309" s="63" t="s">
        <v>1162</v>
      </c>
      <c r="Z309" s="69" t="str">
        <f t="shared" si="20"/>
        <v>Yes</v>
      </c>
      <c r="AA309" s="70" t="str">
        <f t="shared" si="21"/>
        <v>No</v>
      </c>
      <c r="AB309" s="69" t="str">
        <f t="shared" si="22"/>
        <v>Continuing User</v>
      </c>
      <c r="AC309" s="71">
        <f>VLOOKUP(N309,Attendance!P:R,3,FALSE)</f>
        <v>15</v>
      </c>
    </row>
    <row r="310" spans="1:34" ht="28.15" customHeight="1">
      <c r="A310" s="61" t="s">
        <v>81</v>
      </c>
      <c r="B310" s="61" t="s">
        <v>26</v>
      </c>
      <c r="C310" s="61" t="s">
        <v>27</v>
      </c>
      <c r="D310" s="61" t="s">
        <v>28</v>
      </c>
      <c r="E310" s="61" t="s">
        <v>61</v>
      </c>
      <c r="F310" s="63" t="s">
        <v>29</v>
      </c>
      <c r="G310" s="61" t="s">
        <v>31</v>
      </c>
      <c r="H310" s="61" t="s">
        <v>933</v>
      </c>
      <c r="I310" s="63" t="s">
        <v>935</v>
      </c>
      <c r="J310" s="78">
        <v>11</v>
      </c>
      <c r="K310" s="76">
        <v>8</v>
      </c>
      <c r="L310" s="63">
        <v>2018</v>
      </c>
      <c r="M310" s="62">
        <f t="shared" si="19"/>
        <v>43323</v>
      </c>
      <c r="N310" s="63" t="s">
        <v>549</v>
      </c>
      <c r="O310" s="61">
        <f>VLOOKUP(N311,Attendance!P:R,3,FALSE)</f>
        <v>15</v>
      </c>
      <c r="P310" s="68" t="s">
        <v>1167</v>
      </c>
      <c r="Q310" s="63" t="s">
        <v>1159</v>
      </c>
      <c r="R310" s="63" t="s">
        <v>1160</v>
      </c>
      <c r="S310" s="63" t="s">
        <v>1161</v>
      </c>
      <c r="T310" s="63" t="s">
        <v>1162</v>
      </c>
      <c r="U310" s="61" t="s">
        <v>1162</v>
      </c>
      <c r="V310" s="63" t="s">
        <v>1162</v>
      </c>
      <c r="W310" s="63" t="s">
        <v>1163</v>
      </c>
      <c r="X310" s="61" t="s">
        <v>1160</v>
      </c>
      <c r="Y310" s="63" t="s">
        <v>1162</v>
      </c>
      <c r="Z310" s="69" t="str">
        <f t="shared" si="20"/>
        <v>No</v>
      </c>
      <c r="AA310" s="70" t="str">
        <f t="shared" si="21"/>
        <v>No</v>
      </c>
      <c r="AB310" s="69" t="str">
        <f t="shared" si="22"/>
        <v>Non-user</v>
      </c>
      <c r="AC310" s="71">
        <f>VLOOKUP(N310,Attendance!P:R,3,FALSE)</f>
        <v>15</v>
      </c>
    </row>
    <row r="311" spans="1:34" ht="26.65" customHeight="1">
      <c r="A311" s="61" t="s">
        <v>81</v>
      </c>
      <c r="B311" s="61" t="s">
        <v>26</v>
      </c>
      <c r="C311" s="61" t="s">
        <v>27</v>
      </c>
      <c r="D311" s="61" t="s">
        <v>28</v>
      </c>
      <c r="E311" s="61" t="s">
        <v>61</v>
      </c>
      <c r="F311" s="63" t="s">
        <v>29</v>
      </c>
      <c r="G311" s="61" t="s">
        <v>31</v>
      </c>
      <c r="H311" s="61" t="s">
        <v>933</v>
      </c>
      <c r="I311" s="63" t="s">
        <v>935</v>
      </c>
      <c r="J311" s="78">
        <v>11</v>
      </c>
      <c r="K311" s="76">
        <v>8</v>
      </c>
      <c r="L311" s="63">
        <v>2018</v>
      </c>
      <c r="M311" s="62">
        <f t="shared" si="19"/>
        <v>43323</v>
      </c>
      <c r="N311" s="63" t="s">
        <v>538</v>
      </c>
      <c r="O311" s="61">
        <f>VLOOKUP(N312,Attendance!P:R,3,FALSE)</f>
        <v>15</v>
      </c>
      <c r="P311" s="68" t="s">
        <v>1167</v>
      </c>
      <c r="Q311" s="63" t="s">
        <v>1159</v>
      </c>
      <c r="R311" s="63" t="s">
        <v>1160</v>
      </c>
      <c r="S311" s="63" t="s">
        <v>1161</v>
      </c>
      <c r="T311" s="63" t="s">
        <v>1162</v>
      </c>
      <c r="U311" s="61" t="s">
        <v>1162</v>
      </c>
      <c r="V311" s="63" t="s">
        <v>1162</v>
      </c>
      <c r="W311" s="63" t="s">
        <v>1163</v>
      </c>
      <c r="X311" s="61" t="s">
        <v>1160</v>
      </c>
      <c r="Y311" s="63" t="s">
        <v>1162</v>
      </c>
      <c r="Z311" s="69" t="str">
        <f t="shared" si="20"/>
        <v>No</v>
      </c>
      <c r="AA311" s="70" t="str">
        <f t="shared" si="21"/>
        <v>No</v>
      </c>
      <c r="AB311" s="69" t="str">
        <f t="shared" si="22"/>
        <v>Non-user</v>
      </c>
      <c r="AC311" s="71">
        <f>VLOOKUP(N311,Attendance!P:R,3,FALSE)</f>
        <v>15</v>
      </c>
    </row>
    <row r="312" spans="1:34" ht="26.1" customHeight="1">
      <c r="A312" s="61" t="s">
        <v>81</v>
      </c>
      <c r="B312" s="61" t="s">
        <v>26</v>
      </c>
      <c r="C312" s="61" t="s">
        <v>27</v>
      </c>
      <c r="D312" s="61" t="s">
        <v>28</v>
      </c>
      <c r="E312" s="61" t="s">
        <v>61</v>
      </c>
      <c r="F312" s="63" t="s">
        <v>29</v>
      </c>
      <c r="G312" s="61" t="s">
        <v>31</v>
      </c>
      <c r="H312" s="61" t="s">
        <v>933</v>
      </c>
      <c r="I312" s="63" t="s">
        <v>935</v>
      </c>
      <c r="J312" s="78">
        <v>11</v>
      </c>
      <c r="K312" s="76">
        <v>8</v>
      </c>
      <c r="L312" s="63">
        <v>2018</v>
      </c>
      <c r="M312" s="62">
        <f t="shared" si="19"/>
        <v>43323</v>
      </c>
      <c r="N312" s="63" t="s">
        <v>547</v>
      </c>
      <c r="O312" s="61">
        <f>VLOOKUP(N313,Attendance!P:R,3,FALSE)</f>
        <v>15</v>
      </c>
      <c r="P312" s="68" t="s">
        <v>1167</v>
      </c>
      <c r="Q312" s="63" t="s">
        <v>1159</v>
      </c>
      <c r="R312" s="63" t="s">
        <v>1160</v>
      </c>
      <c r="S312" s="63" t="s">
        <v>1161</v>
      </c>
      <c r="T312" s="63" t="s">
        <v>1162</v>
      </c>
      <c r="U312" s="61" t="s">
        <v>1162</v>
      </c>
      <c r="V312" s="63" t="s">
        <v>1162</v>
      </c>
      <c r="W312" s="63" t="s">
        <v>1163</v>
      </c>
      <c r="X312" s="61" t="s">
        <v>1160</v>
      </c>
      <c r="Y312" s="63" t="s">
        <v>1162</v>
      </c>
      <c r="Z312" s="69" t="str">
        <f t="shared" si="20"/>
        <v>No</v>
      </c>
      <c r="AA312" s="70" t="str">
        <f t="shared" si="21"/>
        <v>No</v>
      </c>
      <c r="AB312" s="69" t="str">
        <f t="shared" si="22"/>
        <v>Non-user</v>
      </c>
      <c r="AC312" s="71">
        <f>VLOOKUP(N312,Attendance!P:R,3,FALSE)</f>
        <v>15</v>
      </c>
    </row>
    <row r="313" spans="1:34" ht="27" customHeight="1">
      <c r="A313" s="61" t="s">
        <v>81</v>
      </c>
      <c r="B313" s="61" t="s">
        <v>26</v>
      </c>
      <c r="C313" s="61" t="s">
        <v>27</v>
      </c>
      <c r="D313" s="61" t="s">
        <v>28</v>
      </c>
      <c r="E313" s="61" t="s">
        <v>61</v>
      </c>
      <c r="F313" s="63" t="s">
        <v>29</v>
      </c>
      <c r="G313" s="61" t="s">
        <v>31</v>
      </c>
      <c r="H313" s="61" t="s">
        <v>933</v>
      </c>
      <c r="I313" s="63" t="s">
        <v>935</v>
      </c>
      <c r="J313" s="78">
        <v>11</v>
      </c>
      <c r="K313" s="76">
        <v>8</v>
      </c>
      <c r="L313" s="63">
        <v>2018</v>
      </c>
      <c r="M313" s="62">
        <f t="shared" si="19"/>
        <v>43323</v>
      </c>
      <c r="N313" s="63" t="s">
        <v>672</v>
      </c>
      <c r="O313" s="61">
        <f>VLOOKUP(N314,Attendance!P:R,3,FALSE)</f>
        <v>17</v>
      </c>
      <c r="P313" s="68" t="s">
        <v>1167</v>
      </c>
      <c r="Q313" s="63" t="s">
        <v>1159</v>
      </c>
      <c r="R313" s="63" t="s">
        <v>1160</v>
      </c>
      <c r="S313" s="63" t="s">
        <v>1161</v>
      </c>
      <c r="T313" s="63" t="s">
        <v>1162</v>
      </c>
      <c r="U313" s="61" t="s">
        <v>1162</v>
      </c>
      <c r="V313" s="63" t="s">
        <v>1162</v>
      </c>
      <c r="W313" s="63" t="s">
        <v>1163</v>
      </c>
      <c r="X313" s="61" t="s">
        <v>1160</v>
      </c>
      <c r="Y313" s="63" t="s">
        <v>1162</v>
      </c>
      <c r="Z313" s="69" t="str">
        <f t="shared" si="20"/>
        <v>No</v>
      </c>
      <c r="AA313" s="70" t="str">
        <f t="shared" si="21"/>
        <v>No</v>
      </c>
      <c r="AB313" s="69" t="str">
        <f t="shared" si="22"/>
        <v>Non-user</v>
      </c>
      <c r="AC313" s="71">
        <f>VLOOKUP(N313,Attendance!P:R,3,FALSE)</f>
        <v>15</v>
      </c>
    </row>
    <row r="314" spans="1:34" ht="26.65" customHeight="1">
      <c r="A314" s="61" t="s">
        <v>81</v>
      </c>
      <c r="B314" s="61" t="s">
        <v>26</v>
      </c>
      <c r="C314" s="61" t="s">
        <v>27</v>
      </c>
      <c r="D314" s="61" t="s">
        <v>28</v>
      </c>
      <c r="E314" s="61" t="s">
        <v>61</v>
      </c>
      <c r="F314" s="63" t="s">
        <v>29</v>
      </c>
      <c r="G314" s="61" t="s">
        <v>31</v>
      </c>
      <c r="H314" s="61" t="s">
        <v>933</v>
      </c>
      <c r="I314" s="63" t="s">
        <v>935</v>
      </c>
      <c r="J314" s="78">
        <v>11</v>
      </c>
      <c r="K314" s="76">
        <v>8</v>
      </c>
      <c r="L314" s="63">
        <v>2018</v>
      </c>
      <c r="M314" s="62">
        <f t="shared" si="19"/>
        <v>43323</v>
      </c>
      <c r="N314" s="63" t="s">
        <v>697</v>
      </c>
      <c r="O314" s="61">
        <f>VLOOKUP(N315,Attendance!P:R,3,FALSE)</f>
        <v>18</v>
      </c>
      <c r="P314" s="68" t="s">
        <v>1167</v>
      </c>
      <c r="Q314" s="63" t="s">
        <v>1159</v>
      </c>
      <c r="R314" s="63" t="s">
        <v>1188</v>
      </c>
      <c r="S314" s="63" t="s">
        <v>1161</v>
      </c>
      <c r="T314" s="63" t="s">
        <v>1162</v>
      </c>
      <c r="U314" s="61" t="s">
        <v>1162</v>
      </c>
      <c r="V314" s="63" t="s">
        <v>1162</v>
      </c>
      <c r="W314" s="63" t="s">
        <v>1163</v>
      </c>
      <c r="X314" s="61" t="s">
        <v>1160</v>
      </c>
      <c r="Y314" s="63" t="s">
        <v>1162</v>
      </c>
      <c r="Z314" s="69" t="str">
        <f t="shared" si="20"/>
        <v>Yes</v>
      </c>
      <c r="AA314" s="70" t="str">
        <f t="shared" si="21"/>
        <v>No</v>
      </c>
      <c r="AB314" s="69" t="str">
        <f t="shared" si="22"/>
        <v>Continuing User</v>
      </c>
      <c r="AC314" s="71">
        <f>VLOOKUP(N314,Attendance!P:R,3,FALSE)</f>
        <v>17</v>
      </c>
    </row>
    <row r="315" spans="1:34" ht="25.15" customHeight="1">
      <c r="A315" s="61" t="s">
        <v>81</v>
      </c>
      <c r="B315" s="61" t="s">
        <v>26</v>
      </c>
      <c r="C315" s="61" t="s">
        <v>27</v>
      </c>
      <c r="D315" s="61" t="s">
        <v>28</v>
      </c>
      <c r="E315" s="61" t="s">
        <v>61</v>
      </c>
      <c r="F315" s="63" t="s">
        <v>29</v>
      </c>
      <c r="G315" s="61" t="s">
        <v>31</v>
      </c>
      <c r="H315" s="61" t="s">
        <v>933</v>
      </c>
      <c r="I315" s="63" t="s">
        <v>935</v>
      </c>
      <c r="J315" s="78">
        <v>11</v>
      </c>
      <c r="K315" s="76">
        <v>8</v>
      </c>
      <c r="L315" s="63">
        <v>2018</v>
      </c>
      <c r="M315" s="62">
        <f t="shared" si="19"/>
        <v>43323</v>
      </c>
      <c r="N315" s="63" t="s">
        <v>693</v>
      </c>
      <c r="O315" s="61">
        <f>VLOOKUP(N316,Attendance!P:R,3,FALSE)</f>
        <v>19</v>
      </c>
      <c r="P315" s="68" t="s">
        <v>1167</v>
      </c>
      <c r="Q315" s="63" t="s">
        <v>1159</v>
      </c>
      <c r="R315" s="63" t="s">
        <v>1160</v>
      </c>
      <c r="S315" s="63" t="s">
        <v>1161</v>
      </c>
      <c r="T315" s="63" t="s">
        <v>1162</v>
      </c>
      <c r="U315" s="61" t="s">
        <v>1162</v>
      </c>
      <c r="V315" s="63" t="s">
        <v>1162</v>
      </c>
      <c r="W315" s="63" t="s">
        <v>1163</v>
      </c>
      <c r="X315" s="61" t="s">
        <v>1160</v>
      </c>
      <c r="Y315" s="63" t="s">
        <v>1162</v>
      </c>
      <c r="Z315" s="69" t="str">
        <f t="shared" si="20"/>
        <v>No</v>
      </c>
      <c r="AA315" s="70" t="str">
        <f t="shared" si="21"/>
        <v>No</v>
      </c>
      <c r="AB315" s="69" t="str">
        <f t="shared" si="22"/>
        <v>Non-user</v>
      </c>
      <c r="AC315" s="71">
        <f>VLOOKUP(N315,Attendance!P:R,3,FALSE)</f>
        <v>18</v>
      </c>
    </row>
    <row r="316" spans="1:34" ht="24" customHeight="1">
      <c r="A316" s="61" t="s">
        <v>84</v>
      </c>
      <c r="B316" s="61" t="s">
        <v>26</v>
      </c>
      <c r="C316" s="61" t="s">
        <v>27</v>
      </c>
      <c r="D316" s="61" t="s">
        <v>28</v>
      </c>
      <c r="E316" s="61" t="s">
        <v>61</v>
      </c>
      <c r="F316" s="63" t="s">
        <v>29</v>
      </c>
      <c r="G316" s="61" t="s">
        <v>31</v>
      </c>
      <c r="H316" s="61" t="s">
        <v>933</v>
      </c>
      <c r="I316" s="63" t="s">
        <v>934</v>
      </c>
      <c r="J316" s="78">
        <v>13</v>
      </c>
      <c r="K316" s="76">
        <v>8</v>
      </c>
      <c r="L316" s="63">
        <v>2018</v>
      </c>
      <c r="M316" s="62">
        <f t="shared" si="19"/>
        <v>43325</v>
      </c>
      <c r="N316" s="63" t="s">
        <v>571</v>
      </c>
      <c r="O316" s="61">
        <f>VLOOKUP(N317,Attendance!P:R,3,FALSE)</f>
        <v>16</v>
      </c>
      <c r="P316" s="68" t="s">
        <v>1167</v>
      </c>
      <c r="Q316" s="63" t="s">
        <v>1159</v>
      </c>
      <c r="R316" s="63" t="s">
        <v>1160</v>
      </c>
      <c r="S316" s="63" t="s">
        <v>1161</v>
      </c>
      <c r="T316" s="63" t="s">
        <v>1159</v>
      </c>
      <c r="U316" s="61" t="s">
        <v>1162</v>
      </c>
      <c r="V316" s="63" t="s">
        <v>1162</v>
      </c>
      <c r="W316" s="63" t="s">
        <v>1163</v>
      </c>
      <c r="X316" s="63" t="s">
        <v>1178</v>
      </c>
      <c r="Y316" s="63" t="s">
        <v>1159</v>
      </c>
      <c r="Z316" s="69" t="str">
        <f t="shared" si="20"/>
        <v>No</v>
      </c>
      <c r="AA316" s="70" t="str">
        <f t="shared" si="21"/>
        <v>Yes</v>
      </c>
      <c r="AB316" s="69" t="str">
        <f t="shared" si="22"/>
        <v>Adopter</v>
      </c>
      <c r="AC316" s="71">
        <f>VLOOKUP(N316,Attendance!P:R,3,FALSE)</f>
        <v>19</v>
      </c>
      <c r="AD316" s="61" t="s">
        <v>1173</v>
      </c>
      <c r="AE316" s="73">
        <v>43325</v>
      </c>
      <c r="AF316" s="61" t="s">
        <v>1174</v>
      </c>
      <c r="AG316" s="61" t="s">
        <v>1196</v>
      </c>
      <c r="AH316" s="61" t="s">
        <v>1197</v>
      </c>
    </row>
    <row r="317" spans="1:34" ht="22.15" customHeight="1">
      <c r="A317" s="61" t="s">
        <v>84</v>
      </c>
      <c r="B317" s="61" t="s">
        <v>26</v>
      </c>
      <c r="C317" s="61" t="s">
        <v>27</v>
      </c>
      <c r="D317" s="61" t="s">
        <v>28</v>
      </c>
      <c r="E317" s="61" t="s">
        <v>61</v>
      </c>
      <c r="F317" s="63" t="s">
        <v>29</v>
      </c>
      <c r="G317" s="61" t="s">
        <v>31</v>
      </c>
      <c r="H317" s="61" t="s">
        <v>933</v>
      </c>
      <c r="I317" s="63" t="s">
        <v>934</v>
      </c>
      <c r="J317" s="78">
        <v>14</v>
      </c>
      <c r="K317" s="76">
        <v>8</v>
      </c>
      <c r="L317" s="63">
        <v>2018</v>
      </c>
      <c r="M317" s="62">
        <f t="shared" si="19"/>
        <v>43326</v>
      </c>
      <c r="N317" s="63" t="s">
        <v>564</v>
      </c>
      <c r="O317" s="61">
        <f>VLOOKUP(N318,Attendance!P:R,3,FALSE)</f>
        <v>17</v>
      </c>
      <c r="P317" s="68" t="s">
        <v>1167</v>
      </c>
      <c r="Q317" s="63" t="s">
        <v>1159</v>
      </c>
      <c r="R317" s="63" t="s">
        <v>1160</v>
      </c>
      <c r="S317" s="63" t="s">
        <v>1161</v>
      </c>
      <c r="T317" s="63" t="s">
        <v>1162</v>
      </c>
      <c r="U317" s="61" t="s">
        <v>1162</v>
      </c>
      <c r="V317" s="63" t="s">
        <v>1162</v>
      </c>
      <c r="W317" s="63" t="s">
        <v>1163</v>
      </c>
      <c r="X317" s="61" t="s">
        <v>1160</v>
      </c>
      <c r="Y317" s="63" t="s">
        <v>1162</v>
      </c>
      <c r="Z317" s="69" t="str">
        <f t="shared" si="20"/>
        <v>No</v>
      </c>
      <c r="AA317" s="70" t="str">
        <f t="shared" si="21"/>
        <v>No</v>
      </c>
      <c r="AB317" s="69" t="str">
        <f t="shared" si="22"/>
        <v>Non-user</v>
      </c>
      <c r="AC317" s="71">
        <f>VLOOKUP(N317,Attendance!P:R,3,FALSE)</f>
        <v>16</v>
      </c>
    </row>
    <row r="318" spans="1:34" ht="31.15" customHeight="1">
      <c r="A318" s="61" t="s">
        <v>84</v>
      </c>
      <c r="B318" s="61" t="s">
        <v>26</v>
      </c>
      <c r="C318" s="61" t="s">
        <v>27</v>
      </c>
      <c r="D318" s="61" t="s">
        <v>28</v>
      </c>
      <c r="E318" s="61" t="s">
        <v>61</v>
      </c>
      <c r="F318" s="63" t="s">
        <v>29</v>
      </c>
      <c r="G318" s="61" t="s">
        <v>31</v>
      </c>
      <c r="H318" s="61" t="s">
        <v>933</v>
      </c>
      <c r="I318" s="63" t="s">
        <v>935</v>
      </c>
      <c r="J318" s="78">
        <v>18</v>
      </c>
      <c r="K318" s="76">
        <v>8</v>
      </c>
      <c r="L318" s="63">
        <v>2018</v>
      </c>
      <c r="M318" s="62">
        <f t="shared" si="19"/>
        <v>43330</v>
      </c>
      <c r="N318" s="63" t="s">
        <v>697</v>
      </c>
      <c r="O318" s="61">
        <f>VLOOKUP(N319,Attendance!P:R,3,FALSE)</f>
        <v>18</v>
      </c>
      <c r="P318" s="68" t="s">
        <v>1167</v>
      </c>
      <c r="Q318" s="63" t="s">
        <v>1159</v>
      </c>
      <c r="R318" s="63" t="s">
        <v>1188</v>
      </c>
      <c r="S318" s="63" t="s">
        <v>1161</v>
      </c>
      <c r="T318" s="63" t="s">
        <v>1162</v>
      </c>
      <c r="U318" s="61" t="s">
        <v>1162</v>
      </c>
      <c r="V318" s="63" t="s">
        <v>1162</v>
      </c>
      <c r="W318" s="63" t="s">
        <v>1163</v>
      </c>
      <c r="X318" s="63" t="s">
        <v>1166</v>
      </c>
      <c r="Y318" s="63" t="s">
        <v>1162</v>
      </c>
      <c r="Z318" s="69" t="str">
        <f t="shared" si="20"/>
        <v>Yes</v>
      </c>
      <c r="AA318" s="70" t="str">
        <f t="shared" si="21"/>
        <v>Yes</v>
      </c>
      <c r="AB318" s="69" t="str">
        <f t="shared" si="22"/>
        <v>Continuing User</v>
      </c>
      <c r="AC318" s="71">
        <f>VLOOKUP(N318,Attendance!P:R,3,FALSE)</f>
        <v>17</v>
      </c>
      <c r="AD318" s="61" t="s">
        <v>1173</v>
      </c>
      <c r="AE318" s="73">
        <v>43330</v>
      </c>
      <c r="AF318" s="61" t="s">
        <v>1174</v>
      </c>
      <c r="AG318" s="61" t="s">
        <v>1198</v>
      </c>
      <c r="AH318" s="61" t="s">
        <v>1199</v>
      </c>
    </row>
    <row r="319" spans="1:34" ht="28.15" customHeight="1">
      <c r="A319" s="61" t="s">
        <v>84</v>
      </c>
      <c r="B319" s="61" t="s">
        <v>26</v>
      </c>
      <c r="C319" s="61" t="s">
        <v>27</v>
      </c>
      <c r="D319" s="61" t="s">
        <v>28</v>
      </c>
      <c r="E319" s="61" t="s">
        <v>61</v>
      </c>
      <c r="F319" s="63" t="s">
        <v>29</v>
      </c>
      <c r="G319" s="61" t="s">
        <v>31</v>
      </c>
      <c r="H319" s="61" t="s">
        <v>933</v>
      </c>
      <c r="I319" s="63" t="s">
        <v>935</v>
      </c>
      <c r="J319" s="78">
        <v>18</v>
      </c>
      <c r="K319" s="76">
        <v>8</v>
      </c>
      <c r="L319" s="63">
        <v>2018</v>
      </c>
      <c r="M319" s="62">
        <f t="shared" si="19"/>
        <v>43330</v>
      </c>
      <c r="N319" s="63" t="s">
        <v>713</v>
      </c>
      <c r="O319" s="61">
        <f>VLOOKUP(N320,Attendance!P:R,3,FALSE)</f>
        <v>19</v>
      </c>
      <c r="P319" s="61" t="s">
        <v>1158</v>
      </c>
      <c r="Q319" s="63" t="s">
        <v>1159</v>
      </c>
      <c r="R319" s="63" t="s">
        <v>1160</v>
      </c>
      <c r="S319" s="63" t="s">
        <v>1161</v>
      </c>
      <c r="T319" s="63" t="s">
        <v>1162</v>
      </c>
      <c r="U319" s="61" t="s">
        <v>1162</v>
      </c>
      <c r="V319" s="63" t="s">
        <v>1162</v>
      </c>
      <c r="W319" s="63" t="s">
        <v>1163</v>
      </c>
      <c r="X319" s="61" t="s">
        <v>1160</v>
      </c>
      <c r="Y319" s="63" t="s">
        <v>1162</v>
      </c>
      <c r="Z319" s="69" t="str">
        <f t="shared" si="20"/>
        <v>No</v>
      </c>
      <c r="AA319" s="70" t="str">
        <f t="shared" si="21"/>
        <v>No</v>
      </c>
      <c r="AB319" s="69" t="str">
        <f t="shared" si="22"/>
        <v>Non-user</v>
      </c>
      <c r="AC319" s="71">
        <f>VLOOKUP(N319,Attendance!P:R,3,FALSE)</f>
        <v>18</v>
      </c>
    </row>
    <row r="320" spans="1:34" ht="26.1" customHeight="1">
      <c r="A320" s="61" t="s">
        <v>88</v>
      </c>
      <c r="B320" s="61" t="s">
        <v>26</v>
      </c>
      <c r="C320" s="61" t="s">
        <v>27</v>
      </c>
      <c r="D320" s="61" t="s">
        <v>28</v>
      </c>
      <c r="E320" s="61" t="s">
        <v>61</v>
      </c>
      <c r="F320" s="63" t="s">
        <v>29</v>
      </c>
      <c r="G320" s="61" t="s">
        <v>31</v>
      </c>
      <c r="H320" s="61" t="s">
        <v>933</v>
      </c>
      <c r="I320" s="63" t="s">
        <v>934</v>
      </c>
      <c r="J320" s="78">
        <v>24</v>
      </c>
      <c r="K320" s="76">
        <v>8</v>
      </c>
      <c r="L320" s="63">
        <v>2018</v>
      </c>
      <c r="M320" s="62">
        <f t="shared" si="19"/>
        <v>43336</v>
      </c>
      <c r="N320" s="63" t="s">
        <v>576</v>
      </c>
      <c r="O320" s="61">
        <f>VLOOKUP(N321,Attendance!P:R,3,FALSE)</f>
        <v>19</v>
      </c>
      <c r="P320" s="68" t="s">
        <v>1167</v>
      </c>
      <c r="Q320" s="63" t="s">
        <v>1159</v>
      </c>
      <c r="R320" s="63" t="s">
        <v>1188</v>
      </c>
      <c r="S320" s="63" t="s">
        <v>1161</v>
      </c>
      <c r="T320" s="63" t="s">
        <v>1162</v>
      </c>
      <c r="U320" s="61" t="s">
        <v>1162</v>
      </c>
      <c r="V320" s="63" t="s">
        <v>1162</v>
      </c>
      <c r="W320" s="63" t="s">
        <v>1163</v>
      </c>
      <c r="X320" s="61" t="s">
        <v>1160</v>
      </c>
      <c r="Y320" s="63" t="s">
        <v>1162</v>
      </c>
      <c r="Z320" s="69" t="str">
        <f t="shared" si="20"/>
        <v>Yes</v>
      </c>
      <c r="AA320" s="70" t="str">
        <f t="shared" si="21"/>
        <v>No</v>
      </c>
      <c r="AB320" s="69" t="str">
        <f t="shared" si="22"/>
        <v>Continuing User</v>
      </c>
      <c r="AC320" s="71">
        <f>VLOOKUP(N320,Attendance!P:R,3,FALSE)</f>
        <v>19</v>
      </c>
      <c r="AD320" s="61" t="s">
        <v>1173</v>
      </c>
      <c r="AE320" s="73">
        <v>43336</v>
      </c>
      <c r="AF320" s="61" t="s">
        <v>1174</v>
      </c>
      <c r="AG320" s="61" t="s">
        <v>1200</v>
      </c>
      <c r="AH320" s="61">
        <v>10</v>
      </c>
    </row>
    <row r="321" spans="1:34" ht="23.1" customHeight="1">
      <c r="A321" s="61" t="s">
        <v>88</v>
      </c>
      <c r="B321" s="61" t="s">
        <v>26</v>
      </c>
      <c r="C321" s="61" t="s">
        <v>27</v>
      </c>
      <c r="D321" s="61" t="s">
        <v>28</v>
      </c>
      <c r="E321" s="61" t="s">
        <v>61</v>
      </c>
      <c r="F321" s="63" t="s">
        <v>29</v>
      </c>
      <c r="G321" s="61" t="s">
        <v>31</v>
      </c>
      <c r="H321" s="61" t="s">
        <v>933</v>
      </c>
      <c r="I321" s="63" t="s">
        <v>934</v>
      </c>
      <c r="J321" s="63">
        <v>24</v>
      </c>
      <c r="K321" s="76">
        <v>8</v>
      </c>
      <c r="L321" s="63">
        <v>2018</v>
      </c>
      <c r="M321" s="62">
        <f t="shared" si="19"/>
        <v>43336</v>
      </c>
      <c r="N321" s="63" t="s">
        <v>716</v>
      </c>
      <c r="O321" s="61">
        <f>VLOOKUP(N322,Attendance!P:R,3,FALSE)</f>
        <v>18</v>
      </c>
      <c r="P321" s="61" t="s">
        <v>1158</v>
      </c>
      <c r="Q321" s="63" t="s">
        <v>1159</v>
      </c>
      <c r="R321" s="63" t="s">
        <v>1160</v>
      </c>
      <c r="S321" s="63" t="s">
        <v>1161</v>
      </c>
      <c r="T321" s="63" t="s">
        <v>1159</v>
      </c>
      <c r="U321" s="61" t="s">
        <v>1162</v>
      </c>
      <c r="V321" s="63" t="s">
        <v>1162</v>
      </c>
      <c r="W321" s="63" t="s">
        <v>1163</v>
      </c>
      <c r="X321" s="63" t="s">
        <v>1181</v>
      </c>
      <c r="Y321" s="63" t="s">
        <v>1159</v>
      </c>
      <c r="Z321" s="69" t="str">
        <f t="shared" si="20"/>
        <v>No</v>
      </c>
      <c r="AA321" s="70" t="str">
        <f t="shared" si="21"/>
        <v>Yes</v>
      </c>
      <c r="AB321" s="69" t="str">
        <f t="shared" si="22"/>
        <v>Adopter</v>
      </c>
      <c r="AC321" s="71">
        <f>VLOOKUP(N321,Attendance!P:R,3,FALSE)</f>
        <v>19</v>
      </c>
      <c r="AD321" s="61" t="s">
        <v>1173</v>
      </c>
      <c r="AE321" s="73">
        <v>43336</v>
      </c>
      <c r="AF321" s="61" t="s">
        <v>1174</v>
      </c>
      <c r="AG321" s="61" t="s">
        <v>1201</v>
      </c>
      <c r="AH321" s="61" t="s">
        <v>1202</v>
      </c>
    </row>
    <row r="322" spans="1:34" ht="16.149999999999999" customHeight="1">
      <c r="A322" s="61" t="s">
        <v>88</v>
      </c>
      <c r="B322" s="61" t="s">
        <v>26</v>
      </c>
      <c r="C322" s="61" t="s">
        <v>27</v>
      </c>
      <c r="D322" s="61" t="s">
        <v>28</v>
      </c>
      <c r="E322" s="61" t="s">
        <v>61</v>
      </c>
      <c r="F322" s="63" t="s">
        <v>29</v>
      </c>
      <c r="G322" s="61" t="s">
        <v>31</v>
      </c>
      <c r="H322" s="61" t="s">
        <v>933</v>
      </c>
      <c r="I322" s="63" t="s">
        <v>935</v>
      </c>
      <c r="J322" s="63">
        <v>25</v>
      </c>
      <c r="K322" s="76">
        <v>8</v>
      </c>
      <c r="L322" s="63">
        <v>2018</v>
      </c>
      <c r="M322" s="62">
        <f t="shared" ref="M322:M385" si="23">DATE(L322,K322,J322)</f>
        <v>43337</v>
      </c>
      <c r="N322" s="63" t="s">
        <v>720</v>
      </c>
      <c r="O322" s="61">
        <f>VLOOKUP(N323,Attendance!P:R,3,FALSE)</f>
        <v>19</v>
      </c>
      <c r="P322" s="61" t="s">
        <v>1158</v>
      </c>
      <c r="Q322" s="63" t="s">
        <v>1159</v>
      </c>
      <c r="R322" s="63" t="s">
        <v>1160</v>
      </c>
      <c r="S322" s="63" t="s">
        <v>1161</v>
      </c>
      <c r="T322" s="63" t="s">
        <v>1162</v>
      </c>
      <c r="U322" s="61" t="s">
        <v>1162</v>
      </c>
      <c r="V322" s="63" t="s">
        <v>1162</v>
      </c>
      <c r="W322" s="63" t="s">
        <v>1163</v>
      </c>
      <c r="X322" s="61" t="s">
        <v>1160</v>
      </c>
      <c r="Y322" s="63" t="s">
        <v>1162</v>
      </c>
      <c r="Z322" s="69" t="str">
        <f t="shared" si="20"/>
        <v>No</v>
      </c>
      <c r="AA322" s="70" t="str">
        <f t="shared" si="21"/>
        <v>No</v>
      </c>
      <c r="AB322" s="69" t="str">
        <f t="shared" si="22"/>
        <v>Non-user</v>
      </c>
      <c r="AC322" s="71">
        <f>VLOOKUP(N322,Attendance!P:R,3,FALSE)</f>
        <v>18</v>
      </c>
    </row>
    <row r="323" spans="1:34" ht="23.1" customHeight="1">
      <c r="A323" s="61" t="s">
        <v>88</v>
      </c>
      <c r="B323" s="61" t="s">
        <v>26</v>
      </c>
      <c r="C323" s="61" t="s">
        <v>27</v>
      </c>
      <c r="D323" s="61" t="s">
        <v>28</v>
      </c>
      <c r="E323" s="61" t="s">
        <v>61</v>
      </c>
      <c r="F323" s="63" t="s">
        <v>29</v>
      </c>
      <c r="G323" s="61" t="s">
        <v>31</v>
      </c>
      <c r="H323" s="61" t="s">
        <v>933</v>
      </c>
      <c r="I323" s="63" t="s">
        <v>935</v>
      </c>
      <c r="J323" s="63">
        <v>25</v>
      </c>
      <c r="K323" s="76">
        <v>8</v>
      </c>
      <c r="L323" s="63">
        <v>2018</v>
      </c>
      <c r="M323" s="62">
        <f t="shared" si="23"/>
        <v>43337</v>
      </c>
      <c r="N323" s="63" t="s">
        <v>722</v>
      </c>
      <c r="O323" s="61">
        <f>VLOOKUP(N324,Attendance!P:R,3,FALSE)</f>
        <v>18</v>
      </c>
      <c r="P323" s="61" t="s">
        <v>1158</v>
      </c>
      <c r="Q323" s="63" t="s">
        <v>1159</v>
      </c>
      <c r="R323" s="63" t="s">
        <v>1160</v>
      </c>
      <c r="S323" s="63" t="s">
        <v>1161</v>
      </c>
      <c r="T323" s="63" t="s">
        <v>1159</v>
      </c>
      <c r="U323" s="61" t="s">
        <v>1162</v>
      </c>
      <c r="V323" s="63" t="s">
        <v>1162</v>
      </c>
      <c r="W323" s="63" t="s">
        <v>1163</v>
      </c>
      <c r="X323" s="63" t="s">
        <v>1165</v>
      </c>
      <c r="Y323" s="63" t="s">
        <v>1162</v>
      </c>
      <c r="Z323" s="69" t="str">
        <f t="shared" si="20"/>
        <v>No</v>
      </c>
      <c r="AA323" s="70" t="str">
        <f t="shared" si="21"/>
        <v>Yes</v>
      </c>
      <c r="AB323" s="69" t="str">
        <f t="shared" si="22"/>
        <v>Adopter</v>
      </c>
      <c r="AC323" s="71">
        <f>VLOOKUP(N323,Attendance!P:R,3,FALSE)</f>
        <v>19</v>
      </c>
      <c r="AD323" s="61" t="s">
        <v>1173</v>
      </c>
      <c r="AE323" s="73">
        <v>43337</v>
      </c>
      <c r="AF323" s="61" t="s">
        <v>1174</v>
      </c>
      <c r="AG323" s="61" t="s">
        <v>1203</v>
      </c>
      <c r="AH323" s="61" t="s">
        <v>1204</v>
      </c>
    </row>
    <row r="324" spans="1:34" ht="16.149999999999999" customHeight="1">
      <c r="A324" s="61" t="s">
        <v>88</v>
      </c>
      <c r="B324" s="61" t="s">
        <v>26</v>
      </c>
      <c r="C324" s="61" t="s">
        <v>27</v>
      </c>
      <c r="D324" s="61" t="s">
        <v>28</v>
      </c>
      <c r="E324" s="61" t="s">
        <v>61</v>
      </c>
      <c r="F324" s="63" t="s">
        <v>29</v>
      </c>
      <c r="G324" s="61" t="s">
        <v>31</v>
      </c>
      <c r="H324" s="61" t="s">
        <v>933</v>
      </c>
      <c r="I324" s="63" t="s">
        <v>935</v>
      </c>
      <c r="J324" s="63">
        <v>25</v>
      </c>
      <c r="K324" s="76">
        <v>8</v>
      </c>
      <c r="L324" s="63">
        <v>2018</v>
      </c>
      <c r="M324" s="62">
        <f t="shared" si="23"/>
        <v>43337</v>
      </c>
      <c r="N324" s="63" t="s">
        <v>718</v>
      </c>
      <c r="O324" s="61">
        <f>VLOOKUP(N325,Attendance!P:R,3,FALSE)</f>
        <v>16</v>
      </c>
      <c r="P324" s="61" t="s">
        <v>1158</v>
      </c>
      <c r="Q324" s="63" t="s">
        <v>1159</v>
      </c>
      <c r="R324" s="63" t="s">
        <v>1160</v>
      </c>
      <c r="S324" s="63" t="s">
        <v>1161</v>
      </c>
      <c r="T324" s="63" t="s">
        <v>1162</v>
      </c>
      <c r="U324" s="61" t="s">
        <v>1162</v>
      </c>
      <c r="V324" s="63" t="s">
        <v>1162</v>
      </c>
      <c r="W324" s="63" t="s">
        <v>1163</v>
      </c>
      <c r="X324" s="61" t="s">
        <v>1160</v>
      </c>
      <c r="Y324" s="63" t="s">
        <v>1162</v>
      </c>
      <c r="Z324" s="69" t="str">
        <f t="shared" si="20"/>
        <v>No</v>
      </c>
      <c r="AA324" s="70" t="str">
        <f t="shared" si="21"/>
        <v>No</v>
      </c>
      <c r="AB324" s="69" t="str">
        <f t="shared" si="22"/>
        <v>Non-user</v>
      </c>
      <c r="AC324" s="71">
        <f>VLOOKUP(N324,Attendance!P:R,3,FALSE)</f>
        <v>18</v>
      </c>
    </row>
    <row r="325" spans="1:34" ht="23.1" customHeight="1">
      <c r="A325" s="61" t="s">
        <v>91</v>
      </c>
      <c r="B325" s="61" t="s">
        <v>26</v>
      </c>
      <c r="C325" s="61" t="s">
        <v>27</v>
      </c>
      <c r="D325" s="61" t="s">
        <v>28</v>
      </c>
      <c r="E325" s="61" t="s">
        <v>61</v>
      </c>
      <c r="F325" s="63" t="s">
        <v>29</v>
      </c>
      <c r="G325" s="61" t="s">
        <v>31</v>
      </c>
      <c r="H325" s="61" t="s">
        <v>933</v>
      </c>
      <c r="I325" s="63" t="s">
        <v>934</v>
      </c>
      <c r="J325" s="63">
        <v>27</v>
      </c>
      <c r="K325" s="76">
        <v>8</v>
      </c>
      <c r="L325" s="63">
        <v>2018</v>
      </c>
      <c r="M325" s="62">
        <f t="shared" si="23"/>
        <v>43339</v>
      </c>
      <c r="N325" s="63" t="s">
        <v>574</v>
      </c>
      <c r="O325" s="61">
        <f>VLOOKUP(N326,Attendance!P:R,3,FALSE)</f>
        <v>19</v>
      </c>
      <c r="P325" s="68" t="s">
        <v>1167</v>
      </c>
      <c r="Q325" s="63" t="s">
        <v>1159</v>
      </c>
      <c r="R325" s="63" t="s">
        <v>1160</v>
      </c>
      <c r="S325" s="63" t="s">
        <v>1161</v>
      </c>
      <c r="T325" s="63" t="s">
        <v>1159</v>
      </c>
      <c r="U325" s="61" t="s">
        <v>1162</v>
      </c>
      <c r="V325" s="63" t="s">
        <v>1162</v>
      </c>
      <c r="W325" s="63" t="s">
        <v>1163</v>
      </c>
      <c r="X325" s="63" t="s">
        <v>1165</v>
      </c>
      <c r="Y325" s="63" t="s">
        <v>1162</v>
      </c>
      <c r="Z325" s="69" t="str">
        <f t="shared" si="20"/>
        <v>No</v>
      </c>
      <c r="AA325" s="70" t="str">
        <f t="shared" si="21"/>
        <v>Yes</v>
      </c>
      <c r="AB325" s="69" t="str">
        <f t="shared" si="22"/>
        <v>Adopter</v>
      </c>
      <c r="AC325" s="71">
        <f>VLOOKUP(N325,Attendance!P:R,3,FALSE)</f>
        <v>16</v>
      </c>
    </row>
    <row r="326" spans="1:34" ht="22.15" customHeight="1">
      <c r="A326" s="61" t="s">
        <v>91</v>
      </c>
      <c r="B326" s="61" t="s">
        <v>26</v>
      </c>
      <c r="C326" s="61" t="s">
        <v>27</v>
      </c>
      <c r="D326" s="61" t="s">
        <v>28</v>
      </c>
      <c r="E326" s="61" t="s">
        <v>61</v>
      </c>
      <c r="F326" s="63" t="s">
        <v>29</v>
      </c>
      <c r="G326" s="61" t="s">
        <v>31</v>
      </c>
      <c r="H326" s="61" t="s">
        <v>933</v>
      </c>
      <c r="I326" s="63" t="s">
        <v>934</v>
      </c>
      <c r="J326" s="63">
        <v>27</v>
      </c>
      <c r="K326" s="76">
        <v>8</v>
      </c>
      <c r="L326" s="63">
        <v>2018</v>
      </c>
      <c r="M326" s="62">
        <f t="shared" si="23"/>
        <v>43339</v>
      </c>
      <c r="N326" s="63" t="s">
        <v>381</v>
      </c>
      <c r="O326" s="61">
        <f>VLOOKUP(N327,Attendance!P:R,3,FALSE)</f>
        <v>17</v>
      </c>
      <c r="P326" s="61" t="s">
        <v>1170</v>
      </c>
      <c r="Q326" s="63" t="s">
        <v>1159</v>
      </c>
      <c r="R326" s="63" t="s">
        <v>1188</v>
      </c>
      <c r="S326" s="63" t="s">
        <v>1161</v>
      </c>
      <c r="T326" s="63" t="s">
        <v>1159</v>
      </c>
      <c r="U326" s="61" t="s">
        <v>1162</v>
      </c>
      <c r="V326" s="63" t="s">
        <v>1162</v>
      </c>
      <c r="W326" s="63" t="s">
        <v>1163</v>
      </c>
      <c r="X326" s="63" t="s">
        <v>1181</v>
      </c>
      <c r="Y326" s="63" t="s">
        <v>1162</v>
      </c>
      <c r="Z326" s="69" t="str">
        <f t="shared" si="20"/>
        <v>Yes</v>
      </c>
      <c r="AA326" s="70" t="str">
        <f t="shared" si="21"/>
        <v>Yes</v>
      </c>
      <c r="AB326" s="69" t="str">
        <f t="shared" si="22"/>
        <v>Continuing User</v>
      </c>
      <c r="AC326" s="71">
        <f>VLOOKUP(N326,Attendance!P:R,3,FALSE)</f>
        <v>19</v>
      </c>
    </row>
    <row r="327" spans="1:34" ht="23.1" customHeight="1">
      <c r="A327" s="61" t="s">
        <v>91</v>
      </c>
      <c r="B327" s="61" t="s">
        <v>26</v>
      </c>
      <c r="C327" s="61" t="s">
        <v>27</v>
      </c>
      <c r="D327" s="61" t="s">
        <v>28</v>
      </c>
      <c r="E327" s="61" t="s">
        <v>61</v>
      </c>
      <c r="F327" s="63" t="s">
        <v>29</v>
      </c>
      <c r="G327" s="61" t="s">
        <v>31</v>
      </c>
      <c r="H327" s="61" t="s">
        <v>933</v>
      </c>
      <c r="I327" s="63" t="s">
        <v>934</v>
      </c>
      <c r="J327" s="63">
        <v>31</v>
      </c>
      <c r="K327" s="76">
        <v>8</v>
      </c>
      <c r="L327" s="63">
        <v>2018</v>
      </c>
      <c r="M327" s="62">
        <f t="shared" si="23"/>
        <v>43343</v>
      </c>
      <c r="N327" s="63" t="s">
        <v>724</v>
      </c>
      <c r="O327" s="61">
        <f>VLOOKUP(N328,Attendance!P:R,3,FALSE)</f>
        <v>18</v>
      </c>
      <c r="P327" s="68" t="s">
        <v>1167</v>
      </c>
      <c r="Q327" s="63" t="s">
        <v>1159</v>
      </c>
      <c r="R327" s="63" t="s">
        <v>1160</v>
      </c>
      <c r="S327" s="63" t="s">
        <v>1161</v>
      </c>
      <c r="T327" s="63" t="s">
        <v>1159</v>
      </c>
      <c r="U327" s="61" t="s">
        <v>1159</v>
      </c>
      <c r="V327" s="63" t="s">
        <v>1159</v>
      </c>
      <c r="W327" s="63" t="s">
        <v>1163</v>
      </c>
      <c r="X327" s="63" t="s">
        <v>1165</v>
      </c>
      <c r="Y327" s="63" t="s">
        <v>1162</v>
      </c>
      <c r="Z327" s="69" t="str">
        <f t="shared" si="20"/>
        <v>No</v>
      </c>
      <c r="AA327" s="70" t="str">
        <f t="shared" si="21"/>
        <v>Yes</v>
      </c>
      <c r="AB327" s="69" t="str">
        <f t="shared" si="22"/>
        <v>Adopter</v>
      </c>
      <c r="AC327" s="71">
        <f>VLOOKUP(N327,Attendance!P:R,3,FALSE)</f>
        <v>17</v>
      </c>
    </row>
    <row r="328" spans="1:34" ht="23.1" customHeight="1">
      <c r="A328" s="61" t="s">
        <v>1205</v>
      </c>
      <c r="B328" s="61" t="s">
        <v>26</v>
      </c>
      <c r="C328" s="61" t="s">
        <v>27</v>
      </c>
      <c r="D328" s="61" t="s">
        <v>28</v>
      </c>
      <c r="E328" s="61" t="s">
        <v>61</v>
      </c>
      <c r="F328" s="63" t="s">
        <v>29</v>
      </c>
      <c r="G328" s="61" t="s">
        <v>31</v>
      </c>
      <c r="H328" s="61" t="s">
        <v>933</v>
      </c>
      <c r="I328" s="61" t="s">
        <v>934</v>
      </c>
      <c r="J328" s="61">
        <v>3</v>
      </c>
      <c r="K328" s="61">
        <v>9</v>
      </c>
      <c r="L328" s="63">
        <v>2018</v>
      </c>
      <c r="M328" s="62">
        <f t="shared" si="23"/>
        <v>43346</v>
      </c>
      <c r="N328" s="61" t="s">
        <v>728</v>
      </c>
      <c r="O328" s="61">
        <f>VLOOKUP(N329,Attendance!P:R,3,FALSE)</f>
        <v>17</v>
      </c>
      <c r="P328" s="61" t="s">
        <v>1158</v>
      </c>
      <c r="Q328" s="61" t="s">
        <v>1159</v>
      </c>
      <c r="R328" s="61" t="s">
        <v>1160</v>
      </c>
      <c r="S328" s="61" t="s">
        <v>1161</v>
      </c>
      <c r="T328" s="61" t="s">
        <v>1159</v>
      </c>
      <c r="U328" s="61" t="s">
        <v>1162</v>
      </c>
      <c r="V328" s="61" t="s">
        <v>1162</v>
      </c>
      <c r="W328" s="61" t="s">
        <v>1163</v>
      </c>
      <c r="X328" s="61" t="s">
        <v>1181</v>
      </c>
      <c r="Y328" s="61" t="s">
        <v>1162</v>
      </c>
      <c r="Z328" s="69" t="str">
        <f t="shared" si="20"/>
        <v>No</v>
      </c>
      <c r="AA328" s="70" t="str">
        <f t="shared" si="21"/>
        <v>Yes</v>
      </c>
      <c r="AB328" s="69" t="str">
        <f t="shared" si="22"/>
        <v>Adopter</v>
      </c>
      <c r="AC328" s="71">
        <f>VLOOKUP(N328,Attendance!P:R,3,FALSE)</f>
        <v>18</v>
      </c>
      <c r="AD328" s="61" t="s">
        <v>1173</v>
      </c>
      <c r="AE328" s="73">
        <v>43346</v>
      </c>
      <c r="AF328" s="61" t="s">
        <v>1174</v>
      </c>
      <c r="AG328" s="61" t="s">
        <v>1206</v>
      </c>
      <c r="AH328" s="61">
        <v>10</v>
      </c>
    </row>
    <row r="329" spans="1:34" ht="23.1" customHeight="1">
      <c r="A329" s="61" t="s">
        <v>1205</v>
      </c>
      <c r="B329" s="61" t="s">
        <v>26</v>
      </c>
      <c r="C329" s="61" t="s">
        <v>27</v>
      </c>
      <c r="D329" s="61" t="s">
        <v>28</v>
      </c>
      <c r="E329" s="61" t="s">
        <v>61</v>
      </c>
      <c r="F329" s="63" t="s">
        <v>29</v>
      </c>
      <c r="G329" s="61" t="s">
        <v>31</v>
      </c>
      <c r="H329" s="61" t="s">
        <v>933</v>
      </c>
      <c r="I329" s="61" t="s">
        <v>934</v>
      </c>
      <c r="J329" s="61">
        <v>3</v>
      </c>
      <c r="K329" s="61">
        <v>9</v>
      </c>
      <c r="L329" s="63">
        <v>2018</v>
      </c>
      <c r="M329" s="62">
        <f t="shared" si="23"/>
        <v>43346</v>
      </c>
      <c r="N329" s="61" t="s">
        <v>387</v>
      </c>
      <c r="O329" s="61">
        <f>VLOOKUP(N330,Attendance!P:R,3,FALSE)</f>
        <v>15</v>
      </c>
      <c r="P329" s="68" t="s">
        <v>1167</v>
      </c>
      <c r="Q329" s="61" t="s">
        <v>1159</v>
      </c>
      <c r="R329" s="61" t="s">
        <v>1160</v>
      </c>
      <c r="S329" s="61" t="s">
        <v>1161</v>
      </c>
      <c r="T329" s="61" t="s">
        <v>1159</v>
      </c>
      <c r="U329" s="61" t="s">
        <v>1162</v>
      </c>
      <c r="V329" s="61" t="s">
        <v>1162</v>
      </c>
      <c r="W329" s="61" t="s">
        <v>1163</v>
      </c>
      <c r="X329" s="61" t="s">
        <v>1181</v>
      </c>
      <c r="Y329" s="61" t="s">
        <v>1162</v>
      </c>
      <c r="Z329" s="69" t="str">
        <f t="shared" ref="Z329:Z392" si="24">IF(OR(R:R="",S:S=""),"Missing",IF(OR(S:S="Both EC and Condoms",S:S="Condom",S:S="EC"),"Yes",IF(AND(R:R&lt;&gt;"0: No Method",R:R&lt;&gt;"6: EC",R:R&lt;&gt;"5: Condoms"),"Yes","No")))</f>
        <v>No</v>
      </c>
      <c r="AA329" s="70" t="str">
        <f t="shared" ref="AA329:AA392" si="25">IF(X:X="","Missing",IF(X:X="0: No Method","No",IF(OR(X:X="1: IUCD",X:X="2a: Implant - Jadelle",X:X="2b: Implant - Implanon",X:X="3a: Injection - Norigynon ",X:X="3b: Injection - Noristerat",X:X="3c: Injection - Depo Provera",X:X="3d: Injection - Synapress",X:X="4a: Pills - Microgynon",X:X="4b: Pills - Combination3",X:X="4c: Pills - Escluston",X:X="5: Cycle bead",X:X="6a: Condom - Male",X:X="6b: Condom - Female",X:X="7: Emergency pill"),"Yes")))</f>
        <v>Yes</v>
      </c>
      <c r="AB329" s="69" t="str">
        <f t="shared" ref="AB329:AB392" si="26">IF(W:W="Pregnant","Pregnant",IF(AND(Z:Z="No",AA:AA="Yes"),"Adopter",IF(Z:Z="Yes","Continuing User",IF(AND(Z:Z="No",AA:AA="No"),"Non-user","Missing"))))</f>
        <v>Adopter</v>
      </c>
      <c r="AC329" s="71">
        <f>VLOOKUP(N329,Attendance!P:R,3,FALSE)</f>
        <v>17</v>
      </c>
    </row>
    <row r="330" spans="1:34" ht="23.1" customHeight="1">
      <c r="A330" s="61" t="s">
        <v>91</v>
      </c>
      <c r="B330" s="61" t="s">
        <v>26</v>
      </c>
      <c r="C330" s="61" t="s">
        <v>27</v>
      </c>
      <c r="D330" s="61" t="s">
        <v>28</v>
      </c>
      <c r="E330" s="61" t="s">
        <v>61</v>
      </c>
      <c r="F330" s="63" t="s">
        <v>29</v>
      </c>
      <c r="G330" s="61" t="s">
        <v>31</v>
      </c>
      <c r="H330" s="61" t="s">
        <v>933</v>
      </c>
      <c r="I330" s="61" t="s">
        <v>934</v>
      </c>
      <c r="J330" s="61">
        <v>5</v>
      </c>
      <c r="K330" s="61">
        <v>9</v>
      </c>
      <c r="L330" s="63">
        <v>2018</v>
      </c>
      <c r="M330" s="62">
        <f t="shared" si="23"/>
        <v>43348</v>
      </c>
      <c r="N330" s="61" t="s">
        <v>449</v>
      </c>
      <c r="O330" s="61">
        <f>VLOOKUP(N331,Attendance!P:R,3,FALSE)</f>
        <v>18</v>
      </c>
      <c r="P330" s="61" t="s">
        <v>1170</v>
      </c>
      <c r="Q330" s="61" t="s">
        <v>1159</v>
      </c>
      <c r="R330" s="61" t="s">
        <v>1210</v>
      </c>
      <c r="S330" s="61" t="s">
        <v>1193</v>
      </c>
      <c r="T330" s="61" t="s">
        <v>1159</v>
      </c>
      <c r="U330" s="61" t="s">
        <v>1162</v>
      </c>
      <c r="V330" s="61" t="s">
        <v>1162</v>
      </c>
      <c r="W330" s="61" t="s">
        <v>1163</v>
      </c>
      <c r="X330" s="63" t="s">
        <v>1192</v>
      </c>
      <c r="Y330" s="61" t="s">
        <v>1162</v>
      </c>
      <c r="Z330" s="69" t="s">
        <v>1159</v>
      </c>
      <c r="AA330" s="70" t="s">
        <v>1159</v>
      </c>
      <c r="AB330" s="69" t="str">
        <f t="shared" si="26"/>
        <v>Continuing User</v>
      </c>
      <c r="AC330" s="71">
        <f>VLOOKUP(N330,Attendance!P:R,3,FALSE)</f>
        <v>15</v>
      </c>
    </row>
    <row r="331" spans="1:34" ht="23.1" customHeight="1">
      <c r="A331" s="61" t="s">
        <v>1205</v>
      </c>
      <c r="B331" s="61" t="s">
        <v>26</v>
      </c>
      <c r="C331" s="61" t="s">
        <v>27</v>
      </c>
      <c r="D331" s="61" t="s">
        <v>28</v>
      </c>
      <c r="E331" s="61" t="s">
        <v>61</v>
      </c>
      <c r="F331" s="63" t="s">
        <v>29</v>
      </c>
      <c r="G331" s="61" t="s">
        <v>31</v>
      </c>
      <c r="H331" s="61" t="s">
        <v>933</v>
      </c>
      <c r="I331" s="61" t="s">
        <v>934</v>
      </c>
      <c r="J331" s="61">
        <v>6</v>
      </c>
      <c r="K331" s="61">
        <v>9</v>
      </c>
      <c r="L331" s="63">
        <v>2018</v>
      </c>
      <c r="M331" s="62">
        <f t="shared" si="23"/>
        <v>43349</v>
      </c>
      <c r="N331" s="61" t="s">
        <v>730</v>
      </c>
      <c r="O331" s="61">
        <f>VLOOKUP(N332,Attendance!P:R,3,FALSE)</f>
        <v>19</v>
      </c>
      <c r="P331" s="61" t="s">
        <v>1158</v>
      </c>
      <c r="Q331" s="61" t="s">
        <v>1159</v>
      </c>
      <c r="R331" s="61" t="s">
        <v>1160</v>
      </c>
      <c r="S331" s="61" t="s">
        <v>1161</v>
      </c>
      <c r="T331" s="61" t="s">
        <v>1159</v>
      </c>
      <c r="U331" s="61" t="s">
        <v>1162</v>
      </c>
      <c r="V331" s="61" t="s">
        <v>1162</v>
      </c>
      <c r="W331" s="61" t="s">
        <v>1163</v>
      </c>
      <c r="X331" s="61" t="s">
        <v>1181</v>
      </c>
      <c r="Y331" s="61" t="s">
        <v>1159</v>
      </c>
      <c r="Z331" s="69" t="str">
        <f t="shared" si="24"/>
        <v>No</v>
      </c>
      <c r="AA331" s="70" t="str">
        <f t="shared" si="25"/>
        <v>Yes</v>
      </c>
      <c r="AB331" s="69" t="str">
        <f t="shared" si="26"/>
        <v>Adopter</v>
      </c>
      <c r="AC331" s="71">
        <f>VLOOKUP(N331,Attendance!P:R,3,FALSE)</f>
        <v>18</v>
      </c>
      <c r="AD331" s="61" t="s">
        <v>1173</v>
      </c>
      <c r="AE331" s="73">
        <v>43349</v>
      </c>
      <c r="AF331" s="61" t="s">
        <v>1174</v>
      </c>
      <c r="AG331" s="61" t="s">
        <v>1207</v>
      </c>
      <c r="AH331" s="61" t="s">
        <v>1202</v>
      </c>
    </row>
    <row r="332" spans="1:34" ht="23.1" customHeight="1">
      <c r="A332" s="61" t="s">
        <v>1205</v>
      </c>
      <c r="B332" s="61" t="s">
        <v>26</v>
      </c>
      <c r="C332" s="61" t="s">
        <v>27</v>
      </c>
      <c r="D332" s="61" t="s">
        <v>28</v>
      </c>
      <c r="E332" s="61" t="s">
        <v>61</v>
      </c>
      <c r="F332" s="63" t="s">
        <v>29</v>
      </c>
      <c r="G332" s="61" t="s">
        <v>31</v>
      </c>
      <c r="H332" s="61" t="s">
        <v>933</v>
      </c>
      <c r="I332" s="61" t="s">
        <v>934</v>
      </c>
      <c r="J332" s="61">
        <v>6</v>
      </c>
      <c r="K332" s="61">
        <v>9</v>
      </c>
      <c r="L332" s="63">
        <v>2018</v>
      </c>
      <c r="M332" s="62">
        <f t="shared" si="23"/>
        <v>43349</v>
      </c>
      <c r="N332" s="61" t="s">
        <v>732</v>
      </c>
      <c r="O332" s="61">
        <f>VLOOKUP(N333,Attendance!P:R,3,FALSE)</f>
        <v>17</v>
      </c>
      <c r="P332" s="61" t="s">
        <v>1158</v>
      </c>
      <c r="Q332" s="61" t="s">
        <v>1159</v>
      </c>
      <c r="R332" s="61" t="s">
        <v>1160</v>
      </c>
      <c r="S332" s="61" t="s">
        <v>1161</v>
      </c>
      <c r="T332" s="61" t="s">
        <v>1159</v>
      </c>
      <c r="U332" s="61" t="s">
        <v>1162</v>
      </c>
      <c r="V332" s="61" t="s">
        <v>1162</v>
      </c>
      <c r="W332" s="61" t="s">
        <v>1163</v>
      </c>
      <c r="X332" s="63" t="s">
        <v>1192</v>
      </c>
      <c r="Y332" s="61" t="s">
        <v>1162</v>
      </c>
      <c r="Z332" s="69" t="str">
        <f t="shared" si="24"/>
        <v>No</v>
      </c>
      <c r="AA332" s="70" t="str">
        <f>IF(X:X="","Missing",IF(X:X="0: No Method","No",IF(OR(X:X="1: IUCD",X:X="2a: Implant - Jadelle",X:X="2b: Implant - Implanon",X:X="3a: Injection - Norigynon ",X:X="3b: Injection - Noristerat",X:X="3c: Injection - Depo Provera",X:X="3d: Injection - Sayana Press",X:X="4a: Pills - Microgynon",X:X="4b: Pills - Combination3",X:X="4c: Pills - Escluston",X:X="5: Cycle bead",X:X="6a: Condom - Male",X:X="6b: Condom - Female",X:X="7: Emergency pill"),"Yes")))</f>
        <v>Yes</v>
      </c>
      <c r="AB332" s="69" t="str">
        <f t="shared" si="26"/>
        <v>Adopter</v>
      </c>
      <c r="AC332" s="71">
        <f>VLOOKUP(N332,Attendance!P:R,3,FALSE)</f>
        <v>19</v>
      </c>
      <c r="AD332" s="61" t="s">
        <v>1173</v>
      </c>
      <c r="AE332" s="73">
        <v>43349</v>
      </c>
      <c r="AF332" s="61" t="s">
        <v>1174</v>
      </c>
      <c r="AG332" s="61" t="s">
        <v>1208</v>
      </c>
      <c r="AH332" s="61" t="s">
        <v>1202</v>
      </c>
    </row>
    <row r="333" spans="1:34" ht="23.1" customHeight="1">
      <c r="A333" s="61" t="s">
        <v>1205</v>
      </c>
      <c r="B333" s="61" t="s">
        <v>26</v>
      </c>
      <c r="C333" s="61" t="s">
        <v>27</v>
      </c>
      <c r="D333" s="61" t="s">
        <v>28</v>
      </c>
      <c r="E333" s="61" t="s">
        <v>61</v>
      </c>
      <c r="F333" s="63" t="s">
        <v>29</v>
      </c>
      <c r="G333" s="61" t="s">
        <v>31</v>
      </c>
      <c r="H333" s="61" t="s">
        <v>933</v>
      </c>
      <c r="I333" s="61" t="s">
        <v>934</v>
      </c>
      <c r="J333" s="61">
        <v>6</v>
      </c>
      <c r="K333" s="61">
        <v>9</v>
      </c>
      <c r="L333" s="63">
        <v>2018</v>
      </c>
      <c r="M333" s="62">
        <f t="shared" si="23"/>
        <v>43349</v>
      </c>
      <c r="N333" s="61" t="s">
        <v>734</v>
      </c>
      <c r="O333" s="61">
        <f>VLOOKUP(N334,Attendance!P:R,3,FALSE)</f>
        <v>17</v>
      </c>
      <c r="P333" s="61" t="s">
        <v>1158</v>
      </c>
      <c r="Q333" s="61" t="s">
        <v>1159</v>
      </c>
      <c r="R333" s="61" t="s">
        <v>1160</v>
      </c>
      <c r="S333" s="61" t="s">
        <v>1161</v>
      </c>
      <c r="T333" s="61" t="s">
        <v>1159</v>
      </c>
      <c r="U333" s="61" t="s">
        <v>1159</v>
      </c>
      <c r="V333" s="61" t="s">
        <v>1159</v>
      </c>
      <c r="W333" s="61" t="s">
        <v>1163</v>
      </c>
      <c r="X333" s="61" t="s">
        <v>1165</v>
      </c>
      <c r="Y333" s="61" t="s">
        <v>1162</v>
      </c>
      <c r="Z333" s="69" t="str">
        <f t="shared" si="24"/>
        <v>No</v>
      </c>
      <c r="AA333" s="70" t="str">
        <f t="shared" si="25"/>
        <v>Yes</v>
      </c>
      <c r="AB333" s="69" t="str">
        <f t="shared" si="26"/>
        <v>Adopter</v>
      </c>
      <c r="AC333" s="71">
        <f>VLOOKUP(N333,Attendance!P:R,3,FALSE)</f>
        <v>17</v>
      </c>
    </row>
    <row r="334" spans="1:34" ht="18.600000000000001" customHeight="1">
      <c r="A334" s="61" t="s">
        <v>1205</v>
      </c>
      <c r="B334" s="61" t="s">
        <v>26</v>
      </c>
      <c r="C334" s="61" t="s">
        <v>27</v>
      </c>
      <c r="D334" s="61" t="s">
        <v>28</v>
      </c>
      <c r="E334" s="61" t="s">
        <v>61</v>
      </c>
      <c r="F334" s="63" t="s">
        <v>29</v>
      </c>
      <c r="G334" s="61" t="s">
        <v>31</v>
      </c>
      <c r="H334" s="61" t="s">
        <v>933</v>
      </c>
      <c r="I334" s="61" t="s">
        <v>934</v>
      </c>
      <c r="J334" s="61">
        <v>6</v>
      </c>
      <c r="K334" s="61">
        <v>9</v>
      </c>
      <c r="L334" s="63">
        <v>2018</v>
      </c>
      <c r="M334" s="62">
        <f t="shared" si="23"/>
        <v>43349</v>
      </c>
      <c r="N334" s="61" t="s">
        <v>736</v>
      </c>
      <c r="O334" s="61">
        <f>VLOOKUP(N335,Attendance!P:R,3,FALSE)</f>
        <v>18</v>
      </c>
      <c r="P334" s="61" t="s">
        <v>1158</v>
      </c>
      <c r="Q334" s="61" t="s">
        <v>1159</v>
      </c>
      <c r="R334" s="61" t="s">
        <v>1160</v>
      </c>
      <c r="S334" s="61" t="s">
        <v>1161</v>
      </c>
      <c r="T334" s="61" t="s">
        <v>1162</v>
      </c>
      <c r="U334" s="61" t="s">
        <v>1162</v>
      </c>
      <c r="V334" s="61" t="s">
        <v>1162</v>
      </c>
      <c r="W334" s="61" t="s">
        <v>1163</v>
      </c>
      <c r="X334" s="61" t="s">
        <v>1160</v>
      </c>
      <c r="Y334" s="61" t="s">
        <v>1162</v>
      </c>
      <c r="Z334" s="69" t="str">
        <f t="shared" si="24"/>
        <v>No</v>
      </c>
      <c r="AA334" s="70" t="str">
        <f t="shared" si="25"/>
        <v>No</v>
      </c>
      <c r="AB334" s="69" t="str">
        <f t="shared" si="26"/>
        <v>Non-user</v>
      </c>
      <c r="AC334" s="71">
        <f>VLOOKUP(N334,Attendance!P:R,3,FALSE)</f>
        <v>17</v>
      </c>
    </row>
    <row r="335" spans="1:34" ht="20.65" customHeight="1">
      <c r="A335" s="61" t="s">
        <v>1205</v>
      </c>
      <c r="B335" s="61" t="s">
        <v>26</v>
      </c>
      <c r="C335" s="61" t="s">
        <v>27</v>
      </c>
      <c r="D335" s="61" t="s">
        <v>28</v>
      </c>
      <c r="E335" s="61" t="s">
        <v>61</v>
      </c>
      <c r="F335" s="63" t="s">
        <v>29</v>
      </c>
      <c r="G335" s="61" t="s">
        <v>31</v>
      </c>
      <c r="H335" s="61" t="s">
        <v>933</v>
      </c>
      <c r="I335" s="61" t="s">
        <v>934</v>
      </c>
      <c r="J335" s="61">
        <v>6</v>
      </c>
      <c r="K335" s="61">
        <v>9</v>
      </c>
      <c r="L335" s="63">
        <v>2018</v>
      </c>
      <c r="M335" s="62">
        <f t="shared" si="23"/>
        <v>43349</v>
      </c>
      <c r="N335" s="61" t="s">
        <v>738</v>
      </c>
      <c r="O335" s="61">
        <f>VLOOKUP(N336,Attendance!P:R,3,FALSE)</f>
        <v>19</v>
      </c>
      <c r="P335" s="61" t="s">
        <v>1158</v>
      </c>
      <c r="Q335" s="61" t="s">
        <v>1159</v>
      </c>
      <c r="R335" s="61" t="s">
        <v>1160</v>
      </c>
      <c r="S335" s="61" t="s">
        <v>1161</v>
      </c>
      <c r="T335" s="61" t="s">
        <v>1162</v>
      </c>
      <c r="U335" s="61" t="s">
        <v>1162</v>
      </c>
      <c r="V335" s="61" t="s">
        <v>1162</v>
      </c>
      <c r="W335" s="61" t="s">
        <v>1163</v>
      </c>
      <c r="X335" s="61" t="s">
        <v>1160</v>
      </c>
      <c r="Y335" s="61" t="s">
        <v>1162</v>
      </c>
      <c r="Z335" s="69" t="str">
        <f t="shared" si="24"/>
        <v>No</v>
      </c>
      <c r="AA335" s="70" t="str">
        <f t="shared" si="25"/>
        <v>No</v>
      </c>
      <c r="AB335" s="69" t="str">
        <f t="shared" si="26"/>
        <v>Non-user</v>
      </c>
      <c r="AC335" s="71">
        <f>VLOOKUP(N335,Attendance!P:R,3,FALSE)</f>
        <v>18</v>
      </c>
    </row>
    <row r="336" spans="1:34" ht="20.100000000000001" customHeight="1">
      <c r="A336" s="61" t="s">
        <v>1205</v>
      </c>
      <c r="B336" s="61" t="s">
        <v>26</v>
      </c>
      <c r="C336" s="61" t="s">
        <v>27</v>
      </c>
      <c r="D336" s="61" t="s">
        <v>28</v>
      </c>
      <c r="E336" s="61" t="s">
        <v>61</v>
      </c>
      <c r="F336" s="63" t="s">
        <v>29</v>
      </c>
      <c r="G336" s="61" t="s">
        <v>31</v>
      </c>
      <c r="H336" s="61" t="s">
        <v>933</v>
      </c>
      <c r="I336" s="61" t="s">
        <v>934</v>
      </c>
      <c r="J336" s="61">
        <v>6</v>
      </c>
      <c r="K336" s="61">
        <v>9</v>
      </c>
      <c r="L336" s="63">
        <v>2018</v>
      </c>
      <c r="M336" s="62">
        <f t="shared" si="23"/>
        <v>43349</v>
      </c>
      <c r="N336" s="61" t="s">
        <v>740</v>
      </c>
      <c r="O336" s="61">
        <f>VLOOKUP(N337,Attendance!P:R,3,FALSE)</f>
        <v>16</v>
      </c>
      <c r="P336" s="61" t="s">
        <v>1158</v>
      </c>
      <c r="Q336" s="61" t="s">
        <v>1159</v>
      </c>
      <c r="R336" s="61" t="s">
        <v>1160</v>
      </c>
      <c r="S336" s="61" t="s">
        <v>1161</v>
      </c>
      <c r="T336" s="61" t="s">
        <v>1162</v>
      </c>
      <c r="U336" s="61" t="s">
        <v>1162</v>
      </c>
      <c r="V336" s="61" t="s">
        <v>1162</v>
      </c>
      <c r="W336" s="61" t="s">
        <v>1163</v>
      </c>
      <c r="X336" s="61" t="s">
        <v>1160</v>
      </c>
      <c r="Y336" s="61" t="s">
        <v>1162</v>
      </c>
      <c r="Z336" s="69" t="str">
        <f t="shared" si="24"/>
        <v>No</v>
      </c>
      <c r="AA336" s="70" t="str">
        <f t="shared" si="25"/>
        <v>No</v>
      </c>
      <c r="AB336" s="69" t="str">
        <f t="shared" si="26"/>
        <v>Non-user</v>
      </c>
      <c r="AC336" s="71">
        <f>VLOOKUP(N336,Attendance!P:R,3,FALSE)</f>
        <v>19</v>
      </c>
    </row>
    <row r="337" spans="1:29" ht="20.100000000000001" customHeight="1">
      <c r="A337" s="61" t="s">
        <v>1205</v>
      </c>
      <c r="B337" s="61" t="s">
        <v>26</v>
      </c>
      <c r="C337" s="61" t="s">
        <v>27</v>
      </c>
      <c r="D337" s="61" t="s">
        <v>28</v>
      </c>
      <c r="E337" s="61" t="s">
        <v>61</v>
      </c>
      <c r="F337" s="63" t="s">
        <v>29</v>
      </c>
      <c r="G337" s="61" t="s">
        <v>31</v>
      </c>
      <c r="H337" s="61" t="s">
        <v>933</v>
      </c>
      <c r="I337" s="61" t="s">
        <v>935</v>
      </c>
      <c r="J337" s="61">
        <v>8</v>
      </c>
      <c r="K337" s="61">
        <v>9</v>
      </c>
      <c r="L337" s="63">
        <v>2018</v>
      </c>
      <c r="M337" s="62">
        <f t="shared" si="23"/>
        <v>43351</v>
      </c>
      <c r="N337" s="61" t="s">
        <v>744</v>
      </c>
      <c r="O337" s="61">
        <f>VLOOKUP(N338,Attendance!P:R,3,FALSE)</f>
        <v>18</v>
      </c>
      <c r="P337" s="61" t="s">
        <v>1158</v>
      </c>
      <c r="Q337" s="61" t="s">
        <v>1159</v>
      </c>
      <c r="R337" s="61" t="s">
        <v>1160</v>
      </c>
      <c r="S337" s="61" t="s">
        <v>1161</v>
      </c>
      <c r="T337" s="61" t="s">
        <v>1159</v>
      </c>
      <c r="U337" s="61" t="s">
        <v>1162</v>
      </c>
      <c r="V337" s="61" t="s">
        <v>1162</v>
      </c>
      <c r="W337" s="61" t="s">
        <v>1163</v>
      </c>
      <c r="X337" s="61" t="s">
        <v>1172</v>
      </c>
      <c r="Y337" s="61" t="s">
        <v>1162</v>
      </c>
      <c r="Z337" s="69" t="str">
        <f t="shared" si="24"/>
        <v>No</v>
      </c>
      <c r="AA337" s="70" t="str">
        <f t="shared" si="25"/>
        <v>Yes</v>
      </c>
      <c r="AB337" s="69" t="str">
        <f t="shared" si="26"/>
        <v>Adopter</v>
      </c>
      <c r="AC337" s="71">
        <f>VLOOKUP(N337,Attendance!P:R,3,FALSE)</f>
        <v>16</v>
      </c>
    </row>
    <row r="338" spans="1:29" ht="20.65" customHeight="1">
      <c r="A338" s="61" t="s">
        <v>1205</v>
      </c>
      <c r="B338" s="61" t="s">
        <v>26</v>
      </c>
      <c r="C338" s="61" t="s">
        <v>27</v>
      </c>
      <c r="D338" s="61" t="s">
        <v>28</v>
      </c>
      <c r="E338" s="61" t="s">
        <v>61</v>
      </c>
      <c r="F338" s="63" t="s">
        <v>29</v>
      </c>
      <c r="G338" s="61" t="s">
        <v>31</v>
      </c>
      <c r="H338" s="61" t="s">
        <v>933</v>
      </c>
      <c r="I338" s="61" t="s">
        <v>935</v>
      </c>
      <c r="J338" s="61">
        <v>8</v>
      </c>
      <c r="K338" s="61">
        <v>9</v>
      </c>
      <c r="L338" s="63">
        <v>2018</v>
      </c>
      <c r="M338" s="62">
        <f t="shared" si="23"/>
        <v>43351</v>
      </c>
      <c r="N338" s="61" t="s">
        <v>713</v>
      </c>
      <c r="O338" s="61">
        <f>VLOOKUP(N339,Attendance!P:R,3,FALSE)</f>
        <v>18</v>
      </c>
      <c r="P338" s="68" t="s">
        <v>1167</v>
      </c>
      <c r="Q338" s="61" t="s">
        <v>1159</v>
      </c>
      <c r="R338" s="61" t="s">
        <v>1160</v>
      </c>
      <c r="S338" s="61" t="s">
        <v>1161</v>
      </c>
      <c r="T338" s="61" t="s">
        <v>1162</v>
      </c>
      <c r="U338" s="61" t="s">
        <v>1162</v>
      </c>
      <c r="V338" s="61" t="s">
        <v>1162</v>
      </c>
      <c r="W338" s="61" t="s">
        <v>1163</v>
      </c>
      <c r="X338" s="61" t="s">
        <v>1160</v>
      </c>
      <c r="Y338" s="61" t="s">
        <v>1162</v>
      </c>
      <c r="Z338" s="69" t="str">
        <f t="shared" si="24"/>
        <v>No</v>
      </c>
      <c r="AA338" s="70" t="str">
        <f t="shared" si="25"/>
        <v>No</v>
      </c>
      <c r="AB338" s="69" t="str">
        <f t="shared" si="26"/>
        <v>Non-user</v>
      </c>
      <c r="AC338" s="71">
        <f>VLOOKUP(N338,Attendance!P:R,3,FALSE)</f>
        <v>18</v>
      </c>
    </row>
    <row r="339" spans="1:29" ht="20.65" customHeight="1">
      <c r="A339" s="61" t="s">
        <v>1205</v>
      </c>
      <c r="B339" s="61" t="s">
        <v>26</v>
      </c>
      <c r="C339" s="61" t="s">
        <v>27</v>
      </c>
      <c r="D339" s="61" t="s">
        <v>28</v>
      </c>
      <c r="E339" s="61" t="s">
        <v>61</v>
      </c>
      <c r="F339" s="63" t="s">
        <v>29</v>
      </c>
      <c r="G339" s="61" t="s">
        <v>31</v>
      </c>
      <c r="H339" s="61" t="s">
        <v>933</v>
      </c>
      <c r="I339" s="61" t="s">
        <v>935</v>
      </c>
      <c r="J339" s="61">
        <v>8</v>
      </c>
      <c r="K339" s="61">
        <v>9</v>
      </c>
      <c r="L339" s="63">
        <v>2018</v>
      </c>
      <c r="M339" s="62">
        <f t="shared" si="23"/>
        <v>43351</v>
      </c>
      <c r="N339" s="61" t="s">
        <v>730</v>
      </c>
      <c r="O339" s="61">
        <f>VLOOKUP(N340,Attendance!P:R,3,FALSE)</f>
        <v>19</v>
      </c>
      <c r="P339" s="68" t="s">
        <v>1167</v>
      </c>
      <c r="Q339" s="61" t="s">
        <v>1159</v>
      </c>
      <c r="R339" s="61" t="s">
        <v>1188</v>
      </c>
      <c r="S339" s="61" t="s">
        <v>1161</v>
      </c>
      <c r="T339" s="61" t="s">
        <v>1162</v>
      </c>
      <c r="U339" s="61" t="s">
        <v>1162</v>
      </c>
      <c r="V339" s="61" t="s">
        <v>1162</v>
      </c>
      <c r="W339" s="61" t="s">
        <v>1163</v>
      </c>
      <c r="X339" s="61" t="s">
        <v>1160</v>
      </c>
      <c r="Y339" s="61" t="s">
        <v>1162</v>
      </c>
      <c r="Z339" s="69" t="str">
        <f t="shared" si="24"/>
        <v>Yes</v>
      </c>
      <c r="AA339" s="70" t="str">
        <f t="shared" si="25"/>
        <v>No</v>
      </c>
      <c r="AB339" s="69" t="str">
        <f t="shared" si="26"/>
        <v>Continuing User</v>
      </c>
      <c r="AC339" s="71">
        <f>VLOOKUP(N339,Attendance!P:R,3,FALSE)</f>
        <v>18</v>
      </c>
    </row>
    <row r="340" spans="1:29" ht="17.100000000000001" customHeight="1">
      <c r="A340" s="61" t="s">
        <v>97</v>
      </c>
      <c r="B340" s="61" t="s">
        <v>26</v>
      </c>
      <c r="C340" s="61" t="s">
        <v>27</v>
      </c>
      <c r="D340" s="61" t="s">
        <v>28</v>
      </c>
      <c r="E340" s="61" t="s">
        <v>61</v>
      </c>
      <c r="F340" s="63" t="s">
        <v>29</v>
      </c>
      <c r="G340" s="61" t="s">
        <v>31</v>
      </c>
      <c r="H340" s="61" t="s">
        <v>933</v>
      </c>
      <c r="I340" s="61" t="s">
        <v>934</v>
      </c>
      <c r="J340" s="61">
        <v>12</v>
      </c>
      <c r="K340" s="61">
        <v>9</v>
      </c>
      <c r="L340" s="63">
        <v>2018</v>
      </c>
      <c r="M340" s="62">
        <f t="shared" si="23"/>
        <v>43355</v>
      </c>
      <c r="N340" s="61" t="s">
        <v>485</v>
      </c>
      <c r="O340" s="61">
        <f>VLOOKUP(N341,Attendance!P:R,3,FALSE)</f>
        <v>18</v>
      </c>
      <c r="P340" s="68" t="s">
        <v>1167</v>
      </c>
      <c r="Q340" s="61" t="s">
        <v>1159</v>
      </c>
      <c r="R340" s="61" t="s">
        <v>1188</v>
      </c>
      <c r="S340" s="61" t="s">
        <v>1161</v>
      </c>
      <c r="T340" s="61" t="s">
        <v>1162</v>
      </c>
      <c r="U340" s="61" t="s">
        <v>1162</v>
      </c>
      <c r="V340" s="61" t="s">
        <v>1162</v>
      </c>
      <c r="W340" s="61" t="s">
        <v>1163</v>
      </c>
      <c r="X340" s="61" t="s">
        <v>1160</v>
      </c>
      <c r="Y340" s="61" t="s">
        <v>1162</v>
      </c>
      <c r="Z340" s="69" t="str">
        <f t="shared" si="24"/>
        <v>Yes</v>
      </c>
      <c r="AA340" s="70" t="str">
        <f t="shared" si="25"/>
        <v>No</v>
      </c>
      <c r="AB340" s="69" t="str">
        <f t="shared" si="26"/>
        <v>Continuing User</v>
      </c>
      <c r="AC340" s="71">
        <f>VLOOKUP(N340,Attendance!P:R,3,FALSE)</f>
        <v>19</v>
      </c>
    </row>
    <row r="341" spans="1:29" ht="22.15" customHeight="1">
      <c r="A341" s="61" t="s">
        <v>97</v>
      </c>
      <c r="B341" s="61" t="s">
        <v>26</v>
      </c>
      <c r="C341" s="61" t="s">
        <v>27</v>
      </c>
      <c r="D341" s="61" t="s">
        <v>28</v>
      </c>
      <c r="E341" s="61" t="s">
        <v>61</v>
      </c>
      <c r="F341" s="63" t="s">
        <v>29</v>
      </c>
      <c r="G341" s="61" t="s">
        <v>31</v>
      </c>
      <c r="H341" s="61" t="s">
        <v>933</v>
      </c>
      <c r="I341" s="61" t="s">
        <v>934</v>
      </c>
      <c r="J341" s="61">
        <v>13</v>
      </c>
      <c r="K341" s="61">
        <v>9</v>
      </c>
      <c r="L341" s="61">
        <v>2018</v>
      </c>
      <c r="M341" s="62">
        <f t="shared" si="23"/>
        <v>43356</v>
      </c>
      <c r="N341" s="61" t="s">
        <v>738</v>
      </c>
      <c r="O341" s="61">
        <f>VLOOKUP(N342,Attendance!P:R,3,FALSE)</f>
        <v>15</v>
      </c>
      <c r="P341" s="68" t="s">
        <v>1167</v>
      </c>
      <c r="Q341" s="61" t="s">
        <v>1159</v>
      </c>
      <c r="R341" s="61" t="s">
        <v>1160</v>
      </c>
      <c r="S341" s="61" t="s">
        <v>1161</v>
      </c>
      <c r="T341" s="61" t="s">
        <v>1159</v>
      </c>
      <c r="U341" s="61" t="s">
        <v>1162</v>
      </c>
      <c r="V341" s="61" t="s">
        <v>1162</v>
      </c>
      <c r="W341" s="61" t="s">
        <v>1163</v>
      </c>
      <c r="X341" s="63" t="s">
        <v>1192</v>
      </c>
      <c r="Y341" s="61" t="s">
        <v>1162</v>
      </c>
      <c r="Z341" s="69" t="str">
        <f t="shared" si="24"/>
        <v>No</v>
      </c>
      <c r="AA341" s="70" t="str">
        <f>IF(X:X="","Missing",IF(X:X="0: No Method","No",IF(OR(X:X="1: IUCD",X:X="2a: Implant - Jadelle",X:X="2b: Implant - Implanon",X:X="3a: Injection - Norigynon ",X:X="3b: Injection - Noristerat",X:X="3c: Injection - Depo Provera",X:X="3d: Injection - Sayana Press",X:X="4a: Pills - Microgynon",X:X="4b: Pills - Combination3",X:X="4c: Pills - Escluston",X:X="5: Cycle bead",X:X="6a: Condom - Male",X:X="6b: Condom - Female",X:X="7: Emergency pill"),"Yes")))</f>
        <v>Yes</v>
      </c>
      <c r="AB341" s="69" t="str">
        <f t="shared" si="26"/>
        <v>Adopter</v>
      </c>
      <c r="AC341" s="71">
        <f>VLOOKUP(N341,Attendance!P:R,3,FALSE)</f>
        <v>18</v>
      </c>
    </row>
    <row r="342" spans="1:29" ht="25.15" customHeight="1">
      <c r="A342" s="61" t="s">
        <v>97</v>
      </c>
      <c r="B342" s="61" t="s">
        <v>26</v>
      </c>
      <c r="C342" s="61" t="s">
        <v>27</v>
      </c>
      <c r="D342" s="61" t="s">
        <v>28</v>
      </c>
      <c r="E342" s="61" t="s">
        <v>61</v>
      </c>
      <c r="F342" s="63" t="s">
        <v>29</v>
      </c>
      <c r="G342" s="61" t="s">
        <v>31</v>
      </c>
      <c r="H342" s="61" t="s">
        <v>933</v>
      </c>
      <c r="I342" s="61" t="s">
        <v>934</v>
      </c>
      <c r="J342" s="61">
        <v>14</v>
      </c>
      <c r="K342" s="61">
        <v>9</v>
      </c>
      <c r="L342" s="61">
        <v>2018</v>
      </c>
      <c r="M342" s="62">
        <f t="shared" si="23"/>
        <v>43357</v>
      </c>
      <c r="N342" s="61" t="s">
        <v>749</v>
      </c>
      <c r="O342" s="61">
        <f>VLOOKUP(N343,Attendance!P:R,3,FALSE)</f>
        <v>18</v>
      </c>
      <c r="P342" s="61" t="s">
        <v>1158</v>
      </c>
      <c r="Q342" s="61" t="s">
        <v>1159</v>
      </c>
      <c r="R342" s="61" t="s">
        <v>1160</v>
      </c>
      <c r="S342" s="61" t="s">
        <v>1161</v>
      </c>
      <c r="T342" s="61" t="s">
        <v>1162</v>
      </c>
      <c r="U342" s="61" t="s">
        <v>1162</v>
      </c>
      <c r="V342" s="61" t="s">
        <v>1162</v>
      </c>
      <c r="W342" s="61" t="s">
        <v>1163</v>
      </c>
      <c r="X342" s="61" t="s">
        <v>1160</v>
      </c>
      <c r="Y342" s="61" t="s">
        <v>1162</v>
      </c>
      <c r="Z342" s="69" t="str">
        <f t="shared" si="24"/>
        <v>No</v>
      </c>
      <c r="AA342" s="70" t="str">
        <f t="shared" si="25"/>
        <v>No</v>
      </c>
      <c r="AB342" s="69" t="str">
        <f t="shared" si="26"/>
        <v>Non-user</v>
      </c>
      <c r="AC342" s="71">
        <f>VLOOKUP(N342,Attendance!P:R,3,FALSE)</f>
        <v>15</v>
      </c>
    </row>
    <row r="343" spans="1:29" ht="24" customHeight="1">
      <c r="A343" s="61" t="s">
        <v>97</v>
      </c>
      <c r="B343" s="61" t="s">
        <v>26</v>
      </c>
      <c r="C343" s="61" t="s">
        <v>27</v>
      </c>
      <c r="D343" s="61" t="s">
        <v>28</v>
      </c>
      <c r="E343" s="61" t="s">
        <v>61</v>
      </c>
      <c r="F343" s="63" t="s">
        <v>29</v>
      </c>
      <c r="G343" s="61" t="s">
        <v>31</v>
      </c>
      <c r="H343" s="61" t="s">
        <v>933</v>
      </c>
      <c r="I343" s="61" t="s">
        <v>935</v>
      </c>
      <c r="J343" s="61">
        <v>15</v>
      </c>
      <c r="K343" s="61">
        <v>9</v>
      </c>
      <c r="L343" s="61">
        <v>2018</v>
      </c>
      <c r="M343" s="62">
        <f t="shared" si="23"/>
        <v>43358</v>
      </c>
      <c r="N343" s="61" t="s">
        <v>751</v>
      </c>
      <c r="O343" s="61">
        <f>VLOOKUP(N344,Attendance!P:R,3,FALSE)</f>
        <v>17</v>
      </c>
      <c r="P343" s="61" t="s">
        <v>1158</v>
      </c>
      <c r="Q343" s="61" t="s">
        <v>1159</v>
      </c>
      <c r="R343" s="61" t="s">
        <v>1160</v>
      </c>
      <c r="S343" s="61" t="s">
        <v>1161</v>
      </c>
      <c r="T343" s="61" t="s">
        <v>1162</v>
      </c>
      <c r="U343" s="61" t="s">
        <v>1162</v>
      </c>
      <c r="V343" s="61" t="s">
        <v>1162</v>
      </c>
      <c r="W343" s="61" t="s">
        <v>1163</v>
      </c>
      <c r="X343" s="61" t="s">
        <v>1160</v>
      </c>
      <c r="Y343" s="61" t="s">
        <v>1162</v>
      </c>
      <c r="Z343" s="69" t="str">
        <f t="shared" si="24"/>
        <v>No</v>
      </c>
      <c r="AA343" s="70" t="str">
        <f t="shared" si="25"/>
        <v>No</v>
      </c>
      <c r="AB343" s="69" t="str">
        <f t="shared" si="26"/>
        <v>Non-user</v>
      </c>
      <c r="AC343" s="71">
        <f>VLOOKUP(N343,Attendance!P:R,3,FALSE)</f>
        <v>18</v>
      </c>
    </row>
    <row r="344" spans="1:29" ht="20.65" customHeight="1">
      <c r="A344" s="61" t="s">
        <v>97</v>
      </c>
      <c r="B344" s="61" t="s">
        <v>26</v>
      </c>
      <c r="C344" s="61" t="s">
        <v>27</v>
      </c>
      <c r="D344" s="61" t="s">
        <v>28</v>
      </c>
      <c r="E344" s="61" t="s">
        <v>61</v>
      </c>
      <c r="F344" s="63" t="s">
        <v>29</v>
      </c>
      <c r="G344" s="61" t="s">
        <v>31</v>
      </c>
      <c r="H344" s="61" t="s">
        <v>933</v>
      </c>
      <c r="I344" s="61" t="s">
        <v>935</v>
      </c>
      <c r="J344" s="61">
        <v>15</v>
      </c>
      <c r="K344" s="61">
        <v>9</v>
      </c>
      <c r="L344" s="61">
        <v>2018</v>
      </c>
      <c r="M344" s="62">
        <f t="shared" si="23"/>
        <v>43358</v>
      </c>
      <c r="N344" s="61" t="s">
        <v>586</v>
      </c>
      <c r="O344" s="61">
        <f>VLOOKUP(N345,Attendance!P:R,3,FALSE)</f>
        <v>19</v>
      </c>
      <c r="P344" s="68" t="s">
        <v>1167</v>
      </c>
      <c r="Q344" s="61" t="s">
        <v>1159</v>
      </c>
      <c r="R344" s="61" t="s">
        <v>1188</v>
      </c>
      <c r="S344" s="61" t="s">
        <v>1169</v>
      </c>
      <c r="T344" s="61" t="s">
        <v>1162</v>
      </c>
      <c r="U344" s="61" t="s">
        <v>1162</v>
      </c>
      <c r="V344" s="61" t="s">
        <v>1162</v>
      </c>
      <c r="W344" s="61" t="s">
        <v>1163</v>
      </c>
      <c r="X344" s="61" t="s">
        <v>1160</v>
      </c>
      <c r="Y344" s="61" t="s">
        <v>1162</v>
      </c>
      <c r="Z344" s="69" t="str">
        <f t="shared" si="24"/>
        <v>Yes</v>
      </c>
      <c r="AA344" s="70" t="str">
        <f t="shared" si="25"/>
        <v>No</v>
      </c>
      <c r="AB344" s="69" t="str">
        <f t="shared" si="26"/>
        <v>Continuing User</v>
      </c>
      <c r="AC344" s="71">
        <f>VLOOKUP(N344,Attendance!P:R,3,FALSE)</f>
        <v>17</v>
      </c>
    </row>
    <row r="345" spans="1:29" ht="23.1" customHeight="1">
      <c r="A345" s="61" t="s">
        <v>97</v>
      </c>
      <c r="B345" s="61" t="s">
        <v>26</v>
      </c>
      <c r="C345" s="61" t="s">
        <v>27</v>
      </c>
      <c r="D345" s="61" t="s">
        <v>28</v>
      </c>
      <c r="E345" s="61" t="s">
        <v>61</v>
      </c>
      <c r="F345" s="63" t="s">
        <v>29</v>
      </c>
      <c r="G345" s="61" t="s">
        <v>31</v>
      </c>
      <c r="H345" s="61" t="s">
        <v>933</v>
      </c>
      <c r="I345" s="61" t="s">
        <v>935</v>
      </c>
      <c r="J345" s="61">
        <v>15</v>
      </c>
      <c r="K345" s="61">
        <v>9</v>
      </c>
      <c r="L345" s="61">
        <v>2018</v>
      </c>
      <c r="M345" s="62">
        <f t="shared" si="23"/>
        <v>43358</v>
      </c>
      <c r="N345" s="61" t="s">
        <v>740</v>
      </c>
      <c r="O345" s="61">
        <f>VLOOKUP(N346,Attendance!P:R,3,FALSE)</f>
        <v>19</v>
      </c>
      <c r="P345" s="68" t="s">
        <v>1167</v>
      </c>
      <c r="Q345" s="61" t="s">
        <v>1159</v>
      </c>
      <c r="R345" s="61" t="s">
        <v>1160</v>
      </c>
      <c r="S345" s="61" t="s">
        <v>1161</v>
      </c>
      <c r="T345" s="61" t="s">
        <v>1162</v>
      </c>
      <c r="U345" s="61" t="s">
        <v>1162</v>
      </c>
      <c r="V345" s="61" t="s">
        <v>1162</v>
      </c>
      <c r="W345" s="61" t="s">
        <v>1163</v>
      </c>
      <c r="X345" s="61" t="s">
        <v>1160</v>
      </c>
      <c r="Y345" s="61" t="s">
        <v>1162</v>
      </c>
      <c r="Z345" s="69" t="str">
        <f t="shared" si="24"/>
        <v>No</v>
      </c>
      <c r="AA345" s="70" t="str">
        <f t="shared" si="25"/>
        <v>No</v>
      </c>
      <c r="AB345" s="69" t="str">
        <f t="shared" si="26"/>
        <v>Non-user</v>
      </c>
      <c r="AC345" s="71">
        <f>VLOOKUP(N345,Attendance!P:R,3,FALSE)</f>
        <v>19</v>
      </c>
    </row>
    <row r="346" spans="1:29" ht="19.5" customHeight="1">
      <c r="A346" s="61" t="s">
        <v>97</v>
      </c>
      <c r="B346" s="61" t="s">
        <v>26</v>
      </c>
      <c r="C346" s="61" t="s">
        <v>27</v>
      </c>
      <c r="D346" s="61" t="s">
        <v>28</v>
      </c>
      <c r="E346" s="61" t="s">
        <v>61</v>
      </c>
      <c r="F346" s="63" t="s">
        <v>29</v>
      </c>
      <c r="G346" s="61" t="s">
        <v>31</v>
      </c>
      <c r="H346" s="61" t="s">
        <v>933</v>
      </c>
      <c r="I346" s="61" t="s">
        <v>935</v>
      </c>
      <c r="J346" s="61">
        <v>15</v>
      </c>
      <c r="K346" s="61">
        <v>9</v>
      </c>
      <c r="L346" s="61">
        <v>2018</v>
      </c>
      <c r="M346" s="62">
        <f t="shared" si="23"/>
        <v>43358</v>
      </c>
      <c r="N346" s="61" t="s">
        <v>732</v>
      </c>
      <c r="O346" s="61">
        <f>VLOOKUP(N347,Attendance!P:R,3,FALSE)</f>
        <v>18</v>
      </c>
      <c r="P346" s="68" t="s">
        <v>1167</v>
      </c>
      <c r="Q346" s="61" t="s">
        <v>1159</v>
      </c>
      <c r="R346" s="61" t="s">
        <v>1188</v>
      </c>
      <c r="S346" s="61" t="s">
        <v>1161</v>
      </c>
      <c r="T346" s="61" t="s">
        <v>1162</v>
      </c>
      <c r="U346" s="61" t="s">
        <v>1162</v>
      </c>
      <c r="V346" s="61" t="s">
        <v>1162</v>
      </c>
      <c r="W346" s="61" t="s">
        <v>1163</v>
      </c>
      <c r="X346" s="61" t="s">
        <v>1160</v>
      </c>
      <c r="Y346" s="61" t="s">
        <v>1162</v>
      </c>
      <c r="Z346" s="69" t="str">
        <f t="shared" si="24"/>
        <v>Yes</v>
      </c>
      <c r="AA346" s="70" t="str">
        <f t="shared" si="25"/>
        <v>No</v>
      </c>
      <c r="AB346" s="69" t="str">
        <f t="shared" si="26"/>
        <v>Continuing User</v>
      </c>
      <c r="AC346" s="71">
        <f>VLOOKUP(N346,Attendance!P:R,3,FALSE)</f>
        <v>19</v>
      </c>
    </row>
    <row r="347" spans="1:29" ht="22.15" customHeight="1">
      <c r="A347" s="61" t="s">
        <v>97</v>
      </c>
      <c r="B347" s="61" t="s">
        <v>26</v>
      </c>
      <c r="C347" s="61" t="s">
        <v>27</v>
      </c>
      <c r="D347" s="61" t="s">
        <v>28</v>
      </c>
      <c r="E347" s="61" t="s">
        <v>61</v>
      </c>
      <c r="F347" s="63" t="s">
        <v>29</v>
      </c>
      <c r="G347" s="61" t="s">
        <v>31</v>
      </c>
      <c r="H347" s="61" t="s">
        <v>933</v>
      </c>
      <c r="I347" s="61" t="s">
        <v>935</v>
      </c>
      <c r="J347" s="61">
        <v>15</v>
      </c>
      <c r="K347" s="61">
        <v>9</v>
      </c>
      <c r="L347" s="61">
        <v>2018</v>
      </c>
      <c r="M347" s="62">
        <f t="shared" si="23"/>
        <v>43358</v>
      </c>
      <c r="N347" s="61" t="s">
        <v>730</v>
      </c>
      <c r="O347" s="61">
        <f>VLOOKUP(N348,Attendance!P:R,3,FALSE)</f>
        <v>18</v>
      </c>
      <c r="P347" s="68" t="s">
        <v>1167</v>
      </c>
      <c r="Q347" s="61" t="s">
        <v>1159</v>
      </c>
      <c r="R347" s="61" t="s">
        <v>1188</v>
      </c>
      <c r="S347" s="61" t="s">
        <v>1161</v>
      </c>
      <c r="T347" s="61" t="s">
        <v>1162</v>
      </c>
      <c r="U347" s="61" t="s">
        <v>1162</v>
      </c>
      <c r="V347" s="61" t="s">
        <v>1162</v>
      </c>
      <c r="W347" s="61" t="s">
        <v>1163</v>
      </c>
      <c r="X347" s="61" t="s">
        <v>1160</v>
      </c>
      <c r="Y347" s="61" t="s">
        <v>1162</v>
      </c>
      <c r="Z347" s="69" t="str">
        <f t="shared" si="24"/>
        <v>Yes</v>
      </c>
      <c r="AA347" s="70" t="str">
        <f t="shared" si="25"/>
        <v>No</v>
      </c>
      <c r="AB347" s="69" t="str">
        <f t="shared" si="26"/>
        <v>Continuing User</v>
      </c>
      <c r="AC347" s="71">
        <f>VLOOKUP(N347,Attendance!P:R,3,FALSE)</f>
        <v>18</v>
      </c>
    </row>
    <row r="348" spans="1:29" ht="23.65" customHeight="1">
      <c r="A348" s="61" t="s">
        <v>102</v>
      </c>
      <c r="B348" s="61" t="s">
        <v>26</v>
      </c>
      <c r="C348" s="61" t="s">
        <v>27</v>
      </c>
      <c r="D348" s="61" t="s">
        <v>28</v>
      </c>
      <c r="E348" s="61" t="s">
        <v>61</v>
      </c>
      <c r="F348" s="63" t="s">
        <v>29</v>
      </c>
      <c r="G348" s="61" t="s">
        <v>31</v>
      </c>
      <c r="H348" s="61" t="s">
        <v>933</v>
      </c>
      <c r="I348" s="61" t="s">
        <v>934</v>
      </c>
      <c r="J348" s="61">
        <v>17</v>
      </c>
      <c r="K348" s="61">
        <v>9</v>
      </c>
      <c r="L348" s="61">
        <v>2018</v>
      </c>
      <c r="M348" s="62">
        <f t="shared" si="23"/>
        <v>43360</v>
      </c>
      <c r="N348" s="61" t="s">
        <v>584</v>
      </c>
      <c r="O348" s="61">
        <f>VLOOKUP(N349,Attendance!P:R,3,FALSE)</f>
        <v>19</v>
      </c>
      <c r="P348" s="68" t="s">
        <v>1167</v>
      </c>
      <c r="Q348" s="61" t="s">
        <v>1159</v>
      </c>
      <c r="R348" s="61" t="s">
        <v>1160</v>
      </c>
      <c r="S348" s="61" t="s">
        <v>1161</v>
      </c>
      <c r="T348" s="61" t="s">
        <v>1162</v>
      </c>
      <c r="U348" s="61" t="s">
        <v>1162</v>
      </c>
      <c r="V348" s="61" t="s">
        <v>1162</v>
      </c>
      <c r="W348" s="61" t="s">
        <v>1163</v>
      </c>
      <c r="X348" s="61" t="s">
        <v>1160</v>
      </c>
      <c r="Y348" s="61" t="s">
        <v>1162</v>
      </c>
      <c r="Z348" s="69" t="str">
        <f t="shared" si="24"/>
        <v>No</v>
      </c>
      <c r="AA348" s="70" t="str">
        <f t="shared" si="25"/>
        <v>No</v>
      </c>
      <c r="AB348" s="69" t="str">
        <f t="shared" si="26"/>
        <v>Non-user</v>
      </c>
      <c r="AC348" s="71">
        <f>VLOOKUP(N348,Attendance!P:R,3,FALSE)</f>
        <v>18</v>
      </c>
    </row>
    <row r="349" spans="1:29" ht="24.6" customHeight="1">
      <c r="A349" s="61" t="s">
        <v>102</v>
      </c>
      <c r="B349" s="61" t="s">
        <v>26</v>
      </c>
      <c r="C349" s="61" t="s">
        <v>27</v>
      </c>
      <c r="D349" s="61" t="s">
        <v>28</v>
      </c>
      <c r="E349" s="61" t="s">
        <v>61</v>
      </c>
      <c r="F349" s="63" t="s">
        <v>29</v>
      </c>
      <c r="G349" s="61" t="s">
        <v>31</v>
      </c>
      <c r="H349" s="61" t="s">
        <v>933</v>
      </c>
      <c r="I349" s="61" t="s">
        <v>934</v>
      </c>
      <c r="J349" s="61">
        <v>18</v>
      </c>
      <c r="K349" s="61">
        <v>9</v>
      </c>
      <c r="L349" s="61">
        <v>2018</v>
      </c>
      <c r="M349" s="62">
        <f t="shared" si="23"/>
        <v>43361</v>
      </c>
      <c r="N349" s="61" t="s">
        <v>190</v>
      </c>
      <c r="O349" s="61">
        <f>VLOOKUP(N350,Attendance!P:R,3,FALSE)</f>
        <v>15</v>
      </c>
      <c r="P349" s="68" t="s">
        <v>1167</v>
      </c>
      <c r="Q349" s="61" t="s">
        <v>1159</v>
      </c>
      <c r="R349" s="61" t="s">
        <v>1171</v>
      </c>
      <c r="S349" s="61" t="s">
        <v>1161</v>
      </c>
      <c r="T349" s="61" t="s">
        <v>1162</v>
      </c>
      <c r="U349" s="61" t="s">
        <v>1162</v>
      </c>
      <c r="V349" s="61" t="s">
        <v>1162</v>
      </c>
      <c r="W349" s="61" t="s">
        <v>1163</v>
      </c>
      <c r="X349" s="61" t="s">
        <v>1160</v>
      </c>
      <c r="Y349" s="61" t="s">
        <v>1162</v>
      </c>
      <c r="Z349" s="69" t="str">
        <f t="shared" si="24"/>
        <v>No</v>
      </c>
      <c r="AA349" s="70" t="str">
        <f t="shared" si="25"/>
        <v>No</v>
      </c>
      <c r="AB349" s="69" t="str">
        <f t="shared" si="26"/>
        <v>Non-user</v>
      </c>
      <c r="AC349" s="71">
        <f>VLOOKUP(N349,Attendance!P:R,3,FALSE)</f>
        <v>19</v>
      </c>
    </row>
    <row r="350" spans="1:29" ht="19.5" customHeight="1">
      <c r="A350" s="61" t="s">
        <v>102</v>
      </c>
      <c r="B350" s="61" t="s">
        <v>26</v>
      </c>
      <c r="C350" s="61" t="s">
        <v>27</v>
      </c>
      <c r="D350" s="61" t="s">
        <v>28</v>
      </c>
      <c r="E350" s="61" t="s">
        <v>61</v>
      </c>
      <c r="F350" s="63" t="s">
        <v>29</v>
      </c>
      <c r="G350" s="61" t="s">
        <v>31</v>
      </c>
      <c r="H350" s="61" t="s">
        <v>933</v>
      </c>
      <c r="I350" s="61" t="s">
        <v>934</v>
      </c>
      <c r="J350" s="61">
        <v>18</v>
      </c>
      <c r="K350" s="61">
        <v>9</v>
      </c>
      <c r="L350" s="61">
        <v>2018</v>
      </c>
      <c r="M350" s="62">
        <f t="shared" si="23"/>
        <v>43361</v>
      </c>
      <c r="N350" s="61" t="s">
        <v>754</v>
      </c>
      <c r="O350" s="61">
        <f>VLOOKUP(N351,Attendance!P:R,3,FALSE)</f>
        <v>15</v>
      </c>
      <c r="P350" s="61" t="s">
        <v>1158</v>
      </c>
      <c r="Q350" s="61" t="s">
        <v>1159</v>
      </c>
      <c r="R350" s="61" t="s">
        <v>1160</v>
      </c>
      <c r="S350" s="61" t="s">
        <v>1161</v>
      </c>
      <c r="T350" s="61" t="s">
        <v>1162</v>
      </c>
      <c r="U350" s="61" t="s">
        <v>1162</v>
      </c>
      <c r="V350" s="61" t="s">
        <v>1162</v>
      </c>
      <c r="W350" s="61" t="s">
        <v>1163</v>
      </c>
      <c r="X350" s="61" t="s">
        <v>1160</v>
      </c>
      <c r="Y350" s="61" t="s">
        <v>1162</v>
      </c>
      <c r="Z350" s="69" t="str">
        <f t="shared" si="24"/>
        <v>No</v>
      </c>
      <c r="AA350" s="70" t="str">
        <f t="shared" si="25"/>
        <v>No</v>
      </c>
      <c r="AB350" s="69" t="str">
        <f t="shared" si="26"/>
        <v>Non-user</v>
      </c>
      <c r="AC350" s="71">
        <f>VLOOKUP(N350,Attendance!P:R,3,FALSE)</f>
        <v>15</v>
      </c>
    </row>
    <row r="351" spans="1:29" ht="20.65" customHeight="1">
      <c r="A351" s="61" t="s">
        <v>102</v>
      </c>
      <c r="B351" s="61" t="s">
        <v>26</v>
      </c>
      <c r="C351" s="61" t="s">
        <v>27</v>
      </c>
      <c r="D351" s="61" t="s">
        <v>28</v>
      </c>
      <c r="E351" s="61" t="s">
        <v>61</v>
      </c>
      <c r="F351" s="63" t="s">
        <v>29</v>
      </c>
      <c r="G351" s="61" t="s">
        <v>31</v>
      </c>
      <c r="H351" s="61" t="s">
        <v>933</v>
      </c>
      <c r="I351" s="61" t="s">
        <v>934</v>
      </c>
      <c r="J351" s="61">
        <v>19</v>
      </c>
      <c r="K351" s="61">
        <v>9</v>
      </c>
      <c r="L351" s="61">
        <v>2018</v>
      </c>
      <c r="M351" s="62">
        <f t="shared" si="23"/>
        <v>43362</v>
      </c>
      <c r="N351" s="61" t="s">
        <v>757</v>
      </c>
      <c r="O351" s="61">
        <f>VLOOKUP(N352,Attendance!P:R,3,FALSE)</f>
        <v>19</v>
      </c>
      <c r="P351" s="61" t="s">
        <v>1158</v>
      </c>
      <c r="Q351" s="61" t="s">
        <v>1159</v>
      </c>
      <c r="R351" s="61" t="s">
        <v>1160</v>
      </c>
      <c r="S351" s="61" t="s">
        <v>1161</v>
      </c>
      <c r="T351" s="61" t="s">
        <v>1162</v>
      </c>
      <c r="U351" s="61" t="s">
        <v>1162</v>
      </c>
      <c r="V351" s="61" t="s">
        <v>1162</v>
      </c>
      <c r="W351" s="61" t="s">
        <v>1163</v>
      </c>
      <c r="X351" s="61" t="s">
        <v>1160</v>
      </c>
      <c r="Y351" s="61" t="s">
        <v>1162</v>
      </c>
      <c r="Z351" s="69" t="str">
        <f t="shared" si="24"/>
        <v>No</v>
      </c>
      <c r="AA351" s="70" t="str">
        <f t="shared" si="25"/>
        <v>No</v>
      </c>
      <c r="AB351" s="69" t="str">
        <f t="shared" si="26"/>
        <v>Non-user</v>
      </c>
      <c r="AC351" s="71">
        <f>VLOOKUP(N351,Attendance!P:R,3,FALSE)</f>
        <v>15</v>
      </c>
    </row>
    <row r="352" spans="1:29" ht="19.5" customHeight="1">
      <c r="A352" s="61" t="s">
        <v>102</v>
      </c>
      <c r="B352" s="61" t="s">
        <v>26</v>
      </c>
      <c r="C352" s="61" t="s">
        <v>27</v>
      </c>
      <c r="D352" s="61" t="s">
        <v>28</v>
      </c>
      <c r="E352" s="61" t="s">
        <v>61</v>
      </c>
      <c r="F352" s="63" t="s">
        <v>29</v>
      </c>
      <c r="G352" s="61" t="s">
        <v>31</v>
      </c>
      <c r="H352" s="61" t="s">
        <v>933</v>
      </c>
      <c r="I352" s="61" t="s">
        <v>934</v>
      </c>
      <c r="J352" s="61">
        <v>21</v>
      </c>
      <c r="K352" s="61">
        <v>9</v>
      </c>
      <c r="L352" s="61">
        <v>2018</v>
      </c>
      <c r="M352" s="62">
        <f t="shared" si="23"/>
        <v>43364</v>
      </c>
      <c r="N352" s="61" t="s">
        <v>760</v>
      </c>
      <c r="O352" s="61">
        <f>VLOOKUP(N353,Attendance!P:R,3,FALSE)</f>
        <v>18</v>
      </c>
      <c r="P352" s="61" t="s">
        <v>1158</v>
      </c>
      <c r="Q352" s="61" t="s">
        <v>1159</v>
      </c>
      <c r="R352" s="61" t="s">
        <v>1160</v>
      </c>
      <c r="S352" s="61" t="s">
        <v>1161</v>
      </c>
      <c r="T352" s="61" t="s">
        <v>1162</v>
      </c>
      <c r="U352" s="61" t="s">
        <v>1162</v>
      </c>
      <c r="V352" s="61" t="s">
        <v>1162</v>
      </c>
      <c r="W352" s="61" t="s">
        <v>1175</v>
      </c>
      <c r="X352" s="61" t="s">
        <v>1160</v>
      </c>
      <c r="Y352" s="61" t="s">
        <v>1162</v>
      </c>
      <c r="Z352" s="69" t="str">
        <f t="shared" si="24"/>
        <v>No</v>
      </c>
      <c r="AA352" s="70" t="str">
        <f t="shared" si="25"/>
        <v>No</v>
      </c>
      <c r="AB352" s="69" t="str">
        <f t="shared" si="26"/>
        <v>Pregnant</v>
      </c>
      <c r="AC352" s="71">
        <f>VLOOKUP(N352,Attendance!P:R,3,FALSE)</f>
        <v>19</v>
      </c>
    </row>
    <row r="353" spans="1:29" ht="20.100000000000001" customHeight="1">
      <c r="A353" s="61" t="s">
        <v>102</v>
      </c>
      <c r="B353" s="61" t="s">
        <v>26</v>
      </c>
      <c r="C353" s="61" t="s">
        <v>27</v>
      </c>
      <c r="D353" s="61" t="s">
        <v>28</v>
      </c>
      <c r="E353" s="61" t="s">
        <v>61</v>
      </c>
      <c r="F353" s="63" t="s">
        <v>29</v>
      </c>
      <c r="G353" s="61" t="s">
        <v>31</v>
      </c>
      <c r="H353" s="61" t="s">
        <v>933</v>
      </c>
      <c r="I353" s="61" t="s">
        <v>934</v>
      </c>
      <c r="J353" s="61">
        <v>21</v>
      </c>
      <c r="K353" s="61">
        <v>9</v>
      </c>
      <c r="L353" s="61">
        <v>2018</v>
      </c>
      <c r="M353" s="62">
        <f t="shared" si="23"/>
        <v>43364</v>
      </c>
      <c r="N353" s="61" t="s">
        <v>762</v>
      </c>
      <c r="O353" s="61">
        <f>VLOOKUP(N354,Attendance!P:R,3,FALSE)</f>
        <v>17</v>
      </c>
      <c r="P353" s="61" t="s">
        <v>1158</v>
      </c>
      <c r="Q353" s="61" t="s">
        <v>1159</v>
      </c>
      <c r="R353" s="61" t="s">
        <v>1160</v>
      </c>
      <c r="S353" s="61" t="s">
        <v>1161</v>
      </c>
      <c r="T353" s="61" t="s">
        <v>1162</v>
      </c>
      <c r="U353" s="61" t="s">
        <v>1162</v>
      </c>
      <c r="V353" s="61" t="s">
        <v>1162</v>
      </c>
      <c r="W353" s="61" t="s">
        <v>1163</v>
      </c>
      <c r="X353" s="61" t="s">
        <v>1160</v>
      </c>
      <c r="Y353" s="61" t="s">
        <v>1162</v>
      </c>
      <c r="Z353" s="69" t="str">
        <f t="shared" si="24"/>
        <v>No</v>
      </c>
      <c r="AA353" s="70" t="str">
        <f t="shared" si="25"/>
        <v>No</v>
      </c>
      <c r="AB353" s="69" t="str">
        <f t="shared" si="26"/>
        <v>Non-user</v>
      </c>
      <c r="AC353" s="71">
        <f>VLOOKUP(N353,Attendance!P:R,3,FALSE)</f>
        <v>18</v>
      </c>
    </row>
    <row r="354" spans="1:29" ht="23.1" customHeight="1">
      <c r="A354" s="61" t="s">
        <v>102</v>
      </c>
      <c r="B354" s="61" t="s">
        <v>26</v>
      </c>
      <c r="C354" s="61" t="s">
        <v>27</v>
      </c>
      <c r="D354" s="61" t="s">
        <v>28</v>
      </c>
      <c r="E354" s="61" t="s">
        <v>61</v>
      </c>
      <c r="F354" s="63" t="s">
        <v>29</v>
      </c>
      <c r="G354" s="61" t="s">
        <v>31</v>
      </c>
      <c r="H354" s="61" t="s">
        <v>933</v>
      </c>
      <c r="I354" s="61" t="s">
        <v>935</v>
      </c>
      <c r="J354" s="61">
        <v>22</v>
      </c>
      <c r="K354" s="61">
        <v>9</v>
      </c>
      <c r="L354" s="61">
        <v>2018</v>
      </c>
      <c r="M354" s="62">
        <f t="shared" si="23"/>
        <v>43365</v>
      </c>
      <c r="N354" s="61" t="s">
        <v>764</v>
      </c>
      <c r="O354" s="61">
        <f>VLOOKUP(N355,Attendance!P:R,3,FALSE)</f>
        <v>19</v>
      </c>
      <c r="P354" s="61" t="s">
        <v>1158</v>
      </c>
      <c r="Q354" s="61" t="s">
        <v>1159</v>
      </c>
      <c r="R354" s="61" t="s">
        <v>1160</v>
      </c>
      <c r="S354" s="61" t="s">
        <v>1161</v>
      </c>
      <c r="T354" s="61" t="s">
        <v>1159</v>
      </c>
      <c r="U354" s="61" t="s">
        <v>1159</v>
      </c>
      <c r="V354" s="61" t="s">
        <v>1159</v>
      </c>
      <c r="W354" s="61" t="s">
        <v>1163</v>
      </c>
      <c r="X354" s="63" t="s">
        <v>1192</v>
      </c>
      <c r="Y354" s="61" t="s">
        <v>1162</v>
      </c>
      <c r="Z354" s="69" t="str">
        <f t="shared" si="24"/>
        <v>No</v>
      </c>
      <c r="AA354" s="70" t="str">
        <f t="shared" ref="AA354:AA355" si="27">IF(X:X="","Missing",IF(X:X="0: No Method","No",IF(OR(X:X="1: IUCD",X:X="2a: Implant - Jadelle",X:X="2b: Implant - Implanon",X:X="3a: Injection - Norigynon ",X:X="3b: Injection - Noristerat",X:X="3c: Injection - Depo Provera",X:X="3d: Injection - Sayana Press",X:X="4a: Pills - Microgynon",X:X="4b: Pills - Combination3",X:X="4c: Pills - Escluston",X:X="5: Cycle bead",X:X="6a: Condom - Male",X:X="6b: Condom - Female",X:X="7: Emergency pill"),"Yes")))</f>
        <v>Yes</v>
      </c>
      <c r="AB354" s="69" t="str">
        <f t="shared" si="26"/>
        <v>Adopter</v>
      </c>
      <c r="AC354" s="71">
        <f>VLOOKUP(N354,Attendance!P:R,3,FALSE)</f>
        <v>17</v>
      </c>
    </row>
    <row r="355" spans="1:29" ht="23.1" customHeight="1">
      <c r="A355" s="61" t="s">
        <v>102</v>
      </c>
      <c r="B355" s="61" t="s">
        <v>26</v>
      </c>
      <c r="C355" s="61" t="s">
        <v>27</v>
      </c>
      <c r="D355" s="61" t="s">
        <v>28</v>
      </c>
      <c r="E355" s="61" t="s">
        <v>61</v>
      </c>
      <c r="F355" s="63" t="s">
        <v>29</v>
      </c>
      <c r="G355" s="61" t="s">
        <v>31</v>
      </c>
      <c r="H355" s="61" t="s">
        <v>933</v>
      </c>
      <c r="I355" s="61" t="s">
        <v>935</v>
      </c>
      <c r="J355" s="61">
        <v>22</v>
      </c>
      <c r="K355" s="61">
        <v>9</v>
      </c>
      <c r="L355" s="61">
        <v>2018</v>
      </c>
      <c r="M355" s="62">
        <f t="shared" si="23"/>
        <v>43365</v>
      </c>
      <c r="N355" s="61" t="s">
        <v>766</v>
      </c>
      <c r="O355" s="61">
        <f>VLOOKUP(N356,Attendance!P:R,3,FALSE)</f>
        <v>19</v>
      </c>
      <c r="P355" s="61" t="s">
        <v>1158</v>
      </c>
      <c r="Q355" s="61" t="s">
        <v>1159</v>
      </c>
      <c r="R355" s="61" t="s">
        <v>1160</v>
      </c>
      <c r="S355" s="61" t="s">
        <v>1161</v>
      </c>
      <c r="T355" s="61" t="s">
        <v>1159</v>
      </c>
      <c r="U355" s="61" t="s">
        <v>1162</v>
      </c>
      <c r="V355" s="61" t="s">
        <v>1162</v>
      </c>
      <c r="W355" s="61" t="s">
        <v>1163</v>
      </c>
      <c r="X355" s="63" t="s">
        <v>1192</v>
      </c>
      <c r="Y355" s="61" t="s">
        <v>1159</v>
      </c>
      <c r="Z355" s="69" t="str">
        <f t="shared" si="24"/>
        <v>No</v>
      </c>
      <c r="AA355" s="70" t="str">
        <f t="shared" si="27"/>
        <v>Yes</v>
      </c>
      <c r="AB355" s="69" t="str">
        <f t="shared" si="26"/>
        <v>Adopter</v>
      </c>
      <c r="AC355" s="71">
        <f>VLOOKUP(N355,Attendance!P:R,3,FALSE)</f>
        <v>19</v>
      </c>
    </row>
    <row r="356" spans="1:29" ht="20.65" customHeight="1">
      <c r="A356" s="61" t="s">
        <v>102</v>
      </c>
      <c r="B356" s="61" t="s">
        <v>26</v>
      </c>
      <c r="C356" s="61" t="s">
        <v>27</v>
      </c>
      <c r="D356" s="61" t="s">
        <v>28</v>
      </c>
      <c r="E356" s="61" t="s">
        <v>61</v>
      </c>
      <c r="F356" s="63" t="s">
        <v>29</v>
      </c>
      <c r="G356" s="61" t="s">
        <v>31</v>
      </c>
      <c r="H356" s="61" t="s">
        <v>933</v>
      </c>
      <c r="I356" s="61" t="s">
        <v>935</v>
      </c>
      <c r="J356" s="61">
        <v>22</v>
      </c>
      <c r="K356" s="61">
        <v>9</v>
      </c>
      <c r="L356" s="61">
        <v>2018</v>
      </c>
      <c r="M356" s="62">
        <f t="shared" si="23"/>
        <v>43365</v>
      </c>
      <c r="N356" s="61" t="s">
        <v>768</v>
      </c>
      <c r="O356" s="61">
        <f>VLOOKUP(N357,Attendance!P:R,3,FALSE)</f>
        <v>19</v>
      </c>
      <c r="P356" s="61" t="s">
        <v>1158</v>
      </c>
      <c r="Q356" s="61" t="s">
        <v>1159</v>
      </c>
      <c r="R356" s="61" t="s">
        <v>1160</v>
      </c>
      <c r="S356" s="61" t="s">
        <v>1161</v>
      </c>
      <c r="T356" s="61" t="s">
        <v>1159</v>
      </c>
      <c r="U356" s="61" t="s">
        <v>1162</v>
      </c>
      <c r="V356" s="61" t="s">
        <v>1162</v>
      </c>
      <c r="W356" s="61" t="s">
        <v>1163</v>
      </c>
      <c r="X356" s="61" t="s">
        <v>1178</v>
      </c>
      <c r="Y356" s="61" t="s">
        <v>1162</v>
      </c>
      <c r="Z356" s="69" t="str">
        <f t="shared" si="24"/>
        <v>No</v>
      </c>
      <c r="AA356" s="70" t="str">
        <f t="shared" si="25"/>
        <v>Yes</v>
      </c>
      <c r="AB356" s="69" t="str">
        <f t="shared" si="26"/>
        <v>Adopter</v>
      </c>
      <c r="AC356" s="71">
        <f>VLOOKUP(N356,Attendance!P:R,3,FALSE)</f>
        <v>19</v>
      </c>
    </row>
    <row r="357" spans="1:29" ht="19.149999999999999" customHeight="1">
      <c r="A357" s="61" t="s">
        <v>102</v>
      </c>
      <c r="B357" s="61" t="s">
        <v>26</v>
      </c>
      <c r="C357" s="61" t="s">
        <v>27</v>
      </c>
      <c r="D357" s="61" t="s">
        <v>28</v>
      </c>
      <c r="E357" s="61" t="s">
        <v>61</v>
      </c>
      <c r="F357" s="63" t="s">
        <v>29</v>
      </c>
      <c r="G357" s="61" t="s">
        <v>31</v>
      </c>
      <c r="H357" s="61" t="s">
        <v>933</v>
      </c>
      <c r="I357" s="61" t="s">
        <v>935</v>
      </c>
      <c r="J357" s="61">
        <v>22</v>
      </c>
      <c r="K357" s="61">
        <v>9</v>
      </c>
      <c r="L357" s="61">
        <v>2018</v>
      </c>
      <c r="M357" s="62">
        <f t="shared" si="23"/>
        <v>43365</v>
      </c>
      <c r="N357" s="61" t="s">
        <v>760</v>
      </c>
      <c r="O357" s="61">
        <f>VLOOKUP(N358,Attendance!P:R,3,FALSE)</f>
        <v>18</v>
      </c>
      <c r="P357" s="68" t="s">
        <v>1167</v>
      </c>
      <c r="Q357" s="61" t="s">
        <v>1159</v>
      </c>
      <c r="R357" s="61" t="s">
        <v>1160</v>
      </c>
      <c r="S357" s="61" t="s">
        <v>1161</v>
      </c>
      <c r="T357" s="61" t="s">
        <v>1162</v>
      </c>
      <c r="U357" s="61" t="s">
        <v>1162</v>
      </c>
      <c r="V357" s="61" t="s">
        <v>1162</v>
      </c>
      <c r="W357" s="61" t="s">
        <v>1163</v>
      </c>
      <c r="X357" s="61" t="s">
        <v>1160</v>
      </c>
      <c r="Y357" s="61" t="s">
        <v>1162</v>
      </c>
      <c r="Z357" s="69" t="str">
        <f t="shared" si="24"/>
        <v>No</v>
      </c>
      <c r="AA357" s="70" t="str">
        <f t="shared" si="25"/>
        <v>No</v>
      </c>
      <c r="AB357" s="69" t="str">
        <f t="shared" si="26"/>
        <v>Non-user</v>
      </c>
      <c r="AC357" s="71">
        <f>VLOOKUP(N357,Attendance!P:R,3,FALSE)</f>
        <v>19</v>
      </c>
    </row>
    <row r="358" spans="1:29" ht="21" customHeight="1">
      <c r="A358" s="61" t="s">
        <v>102</v>
      </c>
      <c r="B358" s="61" t="s">
        <v>26</v>
      </c>
      <c r="C358" s="61" t="s">
        <v>27</v>
      </c>
      <c r="D358" s="61" t="s">
        <v>28</v>
      </c>
      <c r="E358" s="61" t="s">
        <v>61</v>
      </c>
      <c r="F358" s="63" t="s">
        <v>29</v>
      </c>
      <c r="G358" s="61" t="s">
        <v>31</v>
      </c>
      <c r="H358" s="61" t="s">
        <v>933</v>
      </c>
      <c r="I358" s="61" t="s">
        <v>935</v>
      </c>
      <c r="J358" s="61">
        <v>22</v>
      </c>
      <c r="K358" s="61">
        <v>9</v>
      </c>
      <c r="L358" s="61">
        <v>2018</v>
      </c>
      <c r="M358" s="62">
        <f t="shared" si="23"/>
        <v>43365</v>
      </c>
      <c r="N358" s="61" t="s">
        <v>762</v>
      </c>
      <c r="O358" s="61">
        <f>VLOOKUP(N359,Attendance!P:R,3,FALSE)</f>
        <v>15</v>
      </c>
      <c r="P358" s="68" t="s">
        <v>1167</v>
      </c>
      <c r="Q358" s="61" t="s">
        <v>1159</v>
      </c>
      <c r="R358" s="61" t="s">
        <v>1160</v>
      </c>
      <c r="S358" s="61" t="s">
        <v>1161</v>
      </c>
      <c r="T358" s="61" t="s">
        <v>1162</v>
      </c>
      <c r="U358" s="61" t="s">
        <v>1162</v>
      </c>
      <c r="V358" s="61" t="s">
        <v>1162</v>
      </c>
      <c r="W358" s="61" t="s">
        <v>1163</v>
      </c>
      <c r="X358" s="61" t="s">
        <v>1160</v>
      </c>
      <c r="Y358" s="61" t="s">
        <v>1162</v>
      </c>
      <c r="Z358" s="69" t="str">
        <f t="shared" si="24"/>
        <v>No</v>
      </c>
      <c r="AA358" s="70" t="str">
        <f t="shared" si="25"/>
        <v>No</v>
      </c>
      <c r="AB358" s="69" t="str">
        <f t="shared" si="26"/>
        <v>Non-user</v>
      </c>
      <c r="AC358" s="71">
        <f>VLOOKUP(N358,Attendance!P:R,3,FALSE)</f>
        <v>18</v>
      </c>
    </row>
    <row r="359" spans="1:29" ht="22.15" customHeight="1">
      <c r="A359" s="61" t="s">
        <v>102</v>
      </c>
      <c r="B359" s="61" t="s">
        <v>26</v>
      </c>
      <c r="C359" s="61" t="s">
        <v>27</v>
      </c>
      <c r="D359" s="61" t="s">
        <v>28</v>
      </c>
      <c r="E359" s="61" t="s">
        <v>61</v>
      </c>
      <c r="F359" s="63" t="s">
        <v>29</v>
      </c>
      <c r="G359" s="61" t="s">
        <v>31</v>
      </c>
      <c r="H359" s="61" t="s">
        <v>933</v>
      </c>
      <c r="I359" s="61" t="s">
        <v>935</v>
      </c>
      <c r="J359" s="61">
        <v>22</v>
      </c>
      <c r="K359" s="61">
        <v>9</v>
      </c>
      <c r="L359" s="61">
        <v>2018</v>
      </c>
      <c r="M359" s="62">
        <f t="shared" si="23"/>
        <v>43365</v>
      </c>
      <c r="N359" s="61" t="s">
        <v>770</v>
      </c>
      <c r="O359" s="61">
        <f>VLOOKUP(N360,Attendance!P:R,3,FALSE)</f>
        <v>15</v>
      </c>
      <c r="P359" s="61" t="s">
        <v>1158</v>
      </c>
      <c r="Q359" s="61" t="s">
        <v>1159</v>
      </c>
      <c r="R359" s="61" t="s">
        <v>1160</v>
      </c>
      <c r="S359" s="61" t="s">
        <v>1161</v>
      </c>
      <c r="T359" s="61" t="s">
        <v>1162</v>
      </c>
      <c r="U359" s="61" t="s">
        <v>1162</v>
      </c>
      <c r="V359" s="61" t="s">
        <v>1162</v>
      </c>
      <c r="W359" s="61" t="s">
        <v>1163</v>
      </c>
      <c r="X359" s="61" t="s">
        <v>1160</v>
      </c>
      <c r="Y359" s="61" t="s">
        <v>1162</v>
      </c>
      <c r="Z359" s="69" t="str">
        <f t="shared" si="24"/>
        <v>No</v>
      </c>
      <c r="AA359" s="70" t="str">
        <f t="shared" si="25"/>
        <v>No</v>
      </c>
      <c r="AB359" s="69" t="str">
        <f t="shared" si="26"/>
        <v>Non-user</v>
      </c>
      <c r="AC359" s="71">
        <f>VLOOKUP(N359,Attendance!P:R,3,FALSE)</f>
        <v>15</v>
      </c>
    </row>
    <row r="360" spans="1:29" ht="22.15" customHeight="1">
      <c r="A360" s="61" t="s">
        <v>102</v>
      </c>
      <c r="B360" s="61" t="s">
        <v>26</v>
      </c>
      <c r="C360" s="61" t="s">
        <v>27</v>
      </c>
      <c r="D360" s="61" t="s">
        <v>28</v>
      </c>
      <c r="E360" s="61" t="s">
        <v>61</v>
      </c>
      <c r="F360" s="63" t="s">
        <v>29</v>
      </c>
      <c r="G360" s="61" t="s">
        <v>31</v>
      </c>
      <c r="H360" s="61" t="s">
        <v>933</v>
      </c>
      <c r="I360" s="61" t="s">
        <v>935</v>
      </c>
      <c r="J360" s="61">
        <v>22</v>
      </c>
      <c r="K360" s="61">
        <v>9</v>
      </c>
      <c r="L360" s="61">
        <v>2018</v>
      </c>
      <c r="M360" s="62">
        <f t="shared" si="23"/>
        <v>43365</v>
      </c>
      <c r="N360" s="61" t="s">
        <v>754</v>
      </c>
      <c r="O360" s="61">
        <f>VLOOKUP(N361,Attendance!P:R,3,FALSE)</f>
        <v>19</v>
      </c>
      <c r="P360" s="68" t="s">
        <v>1167</v>
      </c>
      <c r="Q360" s="61" t="s">
        <v>1159</v>
      </c>
      <c r="R360" s="61" t="s">
        <v>1160</v>
      </c>
      <c r="S360" s="61" t="s">
        <v>1161</v>
      </c>
      <c r="T360" s="61" t="s">
        <v>1162</v>
      </c>
      <c r="U360" s="61" t="s">
        <v>1162</v>
      </c>
      <c r="V360" s="61" t="s">
        <v>1162</v>
      </c>
      <c r="W360" s="61" t="s">
        <v>1163</v>
      </c>
      <c r="X360" s="61" t="s">
        <v>1160</v>
      </c>
      <c r="Y360" s="61" t="s">
        <v>1162</v>
      </c>
      <c r="Z360" s="69" t="str">
        <f t="shared" si="24"/>
        <v>No</v>
      </c>
      <c r="AA360" s="70" t="str">
        <f t="shared" si="25"/>
        <v>No</v>
      </c>
      <c r="AB360" s="69" t="str">
        <f t="shared" si="26"/>
        <v>Non-user</v>
      </c>
      <c r="AC360" s="71">
        <f>VLOOKUP(N360,Attendance!P:R,3,FALSE)</f>
        <v>15</v>
      </c>
    </row>
    <row r="361" spans="1:29" ht="21.6" customHeight="1">
      <c r="A361" s="61" t="s">
        <v>102</v>
      </c>
      <c r="B361" s="61" t="s">
        <v>26</v>
      </c>
      <c r="C361" s="61" t="s">
        <v>27</v>
      </c>
      <c r="D361" s="61" t="s">
        <v>28</v>
      </c>
      <c r="E361" s="61" t="s">
        <v>61</v>
      </c>
      <c r="F361" s="63" t="s">
        <v>29</v>
      </c>
      <c r="G361" s="61" t="s">
        <v>31</v>
      </c>
      <c r="H361" s="61" t="s">
        <v>933</v>
      </c>
      <c r="I361" s="61" t="s">
        <v>935</v>
      </c>
      <c r="J361" s="61">
        <v>22</v>
      </c>
      <c r="K361" s="61">
        <v>9</v>
      </c>
      <c r="L361" s="61">
        <v>2018</v>
      </c>
      <c r="M361" s="62">
        <f t="shared" si="23"/>
        <v>43365</v>
      </c>
      <c r="N361" s="61" t="s">
        <v>772</v>
      </c>
      <c r="O361" s="61">
        <f>VLOOKUP(N362,Attendance!P:R,3,FALSE)</f>
        <v>19</v>
      </c>
      <c r="P361" s="61" t="s">
        <v>1158</v>
      </c>
      <c r="Q361" s="61" t="s">
        <v>1159</v>
      </c>
      <c r="R361" s="61" t="s">
        <v>1160</v>
      </c>
      <c r="S361" s="61" t="s">
        <v>1161</v>
      </c>
      <c r="T361" s="61" t="s">
        <v>1162</v>
      </c>
      <c r="U361" s="61" t="s">
        <v>1162</v>
      </c>
      <c r="V361" s="61" t="s">
        <v>1162</v>
      </c>
      <c r="W361" s="61" t="s">
        <v>1163</v>
      </c>
      <c r="X361" s="61" t="s">
        <v>1160</v>
      </c>
      <c r="Y361" s="61" t="s">
        <v>1162</v>
      </c>
      <c r="Z361" s="69" t="str">
        <f t="shared" si="24"/>
        <v>No</v>
      </c>
      <c r="AA361" s="70" t="str">
        <f t="shared" si="25"/>
        <v>No</v>
      </c>
      <c r="AB361" s="69" t="str">
        <f t="shared" si="26"/>
        <v>Non-user</v>
      </c>
      <c r="AC361" s="71">
        <f>VLOOKUP(N361,Attendance!P:R,3,FALSE)</f>
        <v>19</v>
      </c>
    </row>
    <row r="362" spans="1:29" ht="23.65" customHeight="1">
      <c r="A362" s="61" t="s">
        <v>102</v>
      </c>
      <c r="B362" s="61" t="s">
        <v>26</v>
      </c>
      <c r="C362" s="61" t="s">
        <v>27</v>
      </c>
      <c r="D362" s="61" t="s">
        <v>28</v>
      </c>
      <c r="E362" s="61" t="s">
        <v>61</v>
      </c>
      <c r="F362" s="63" t="s">
        <v>29</v>
      </c>
      <c r="G362" s="61" t="s">
        <v>31</v>
      </c>
      <c r="H362" s="61" t="s">
        <v>933</v>
      </c>
      <c r="I362" s="61" t="s">
        <v>935</v>
      </c>
      <c r="J362" s="61">
        <v>22</v>
      </c>
      <c r="K362" s="61">
        <v>9</v>
      </c>
      <c r="L362" s="61">
        <v>2018</v>
      </c>
      <c r="M362" s="62">
        <f t="shared" si="23"/>
        <v>43365</v>
      </c>
      <c r="N362" s="61" t="s">
        <v>774</v>
      </c>
      <c r="O362" s="61">
        <f>VLOOKUP(N363,Attendance!P:R,3,FALSE)</f>
        <v>17</v>
      </c>
      <c r="P362" s="61" t="s">
        <v>1158</v>
      </c>
      <c r="Q362" s="61" t="s">
        <v>1159</v>
      </c>
      <c r="R362" s="61" t="s">
        <v>1160</v>
      </c>
      <c r="S362" s="61" t="s">
        <v>1161</v>
      </c>
      <c r="T362" s="61" t="s">
        <v>1162</v>
      </c>
      <c r="U362" s="61" t="s">
        <v>1162</v>
      </c>
      <c r="V362" s="61" t="s">
        <v>1162</v>
      </c>
      <c r="W362" s="61" t="s">
        <v>1163</v>
      </c>
      <c r="X362" s="61" t="s">
        <v>1160</v>
      </c>
      <c r="Y362" s="61" t="s">
        <v>1162</v>
      </c>
      <c r="Z362" s="69" t="str">
        <f t="shared" si="24"/>
        <v>No</v>
      </c>
      <c r="AA362" s="70" t="str">
        <f t="shared" si="25"/>
        <v>No</v>
      </c>
      <c r="AB362" s="69" t="str">
        <f t="shared" si="26"/>
        <v>Non-user</v>
      </c>
      <c r="AC362" s="71">
        <f>VLOOKUP(N362,Attendance!P:R,3,FALSE)</f>
        <v>19</v>
      </c>
    </row>
    <row r="363" spans="1:29" ht="24" customHeight="1">
      <c r="A363" s="61" t="s">
        <v>105</v>
      </c>
      <c r="B363" s="61" t="s">
        <v>26</v>
      </c>
      <c r="C363" s="61" t="s">
        <v>27</v>
      </c>
      <c r="D363" s="61" t="s">
        <v>28</v>
      </c>
      <c r="E363" s="61" t="s">
        <v>61</v>
      </c>
      <c r="F363" s="63" t="s">
        <v>29</v>
      </c>
      <c r="G363" s="61" t="s">
        <v>31</v>
      </c>
      <c r="H363" s="61" t="s">
        <v>933</v>
      </c>
      <c r="I363" s="61" t="s">
        <v>934</v>
      </c>
      <c r="J363" s="61">
        <v>24</v>
      </c>
      <c r="K363" s="61">
        <v>9</v>
      </c>
      <c r="L363" s="61">
        <v>2018</v>
      </c>
      <c r="M363" s="62">
        <f t="shared" si="23"/>
        <v>43367</v>
      </c>
      <c r="N363" s="61" t="s">
        <v>776</v>
      </c>
      <c r="O363" s="61">
        <f>VLOOKUP(N364,Attendance!P:R,3,FALSE)</f>
        <v>19</v>
      </c>
      <c r="P363" s="61" t="s">
        <v>1158</v>
      </c>
      <c r="Q363" s="61" t="s">
        <v>1159</v>
      </c>
      <c r="R363" s="61" t="s">
        <v>1160</v>
      </c>
      <c r="S363" s="61" t="s">
        <v>1161</v>
      </c>
      <c r="T363" s="61" t="s">
        <v>1162</v>
      </c>
      <c r="U363" s="61" t="s">
        <v>1162</v>
      </c>
      <c r="V363" s="61" t="s">
        <v>1162</v>
      </c>
      <c r="W363" s="61" t="s">
        <v>1163</v>
      </c>
      <c r="X363" s="61" t="s">
        <v>1160</v>
      </c>
      <c r="Y363" s="61" t="s">
        <v>1162</v>
      </c>
      <c r="Z363" s="69" t="str">
        <f t="shared" si="24"/>
        <v>No</v>
      </c>
      <c r="AA363" s="70" t="str">
        <f t="shared" si="25"/>
        <v>No</v>
      </c>
      <c r="AB363" s="69" t="str">
        <f t="shared" si="26"/>
        <v>Non-user</v>
      </c>
      <c r="AC363" s="71">
        <f>VLOOKUP(N363,Attendance!P:R,3,FALSE)</f>
        <v>17</v>
      </c>
    </row>
    <row r="364" spans="1:29" ht="23.1" customHeight="1">
      <c r="A364" s="61" t="s">
        <v>105</v>
      </c>
      <c r="B364" s="61" t="s">
        <v>26</v>
      </c>
      <c r="C364" s="61" t="s">
        <v>27</v>
      </c>
      <c r="D364" s="61" t="s">
        <v>28</v>
      </c>
      <c r="E364" s="61" t="s">
        <v>61</v>
      </c>
      <c r="F364" s="63" t="s">
        <v>29</v>
      </c>
      <c r="G364" s="61" t="s">
        <v>31</v>
      </c>
      <c r="H364" s="61" t="s">
        <v>933</v>
      </c>
      <c r="I364" s="61" t="s">
        <v>934</v>
      </c>
      <c r="J364" s="61">
        <v>24</v>
      </c>
      <c r="K364" s="61">
        <v>9</v>
      </c>
      <c r="L364" s="61">
        <v>2018</v>
      </c>
      <c r="M364" s="62">
        <f t="shared" si="23"/>
        <v>43367</v>
      </c>
      <c r="N364" s="61" t="s">
        <v>778</v>
      </c>
      <c r="O364" s="61">
        <f>VLOOKUP(N365,Attendance!P:R,3,FALSE)</f>
        <v>15</v>
      </c>
      <c r="P364" s="61" t="s">
        <v>1158</v>
      </c>
      <c r="Q364" s="61" t="s">
        <v>1159</v>
      </c>
      <c r="R364" s="61" t="s">
        <v>1160</v>
      </c>
      <c r="S364" s="61" t="s">
        <v>1169</v>
      </c>
      <c r="T364" s="61" t="s">
        <v>1159</v>
      </c>
      <c r="U364" s="61" t="s">
        <v>1162</v>
      </c>
      <c r="V364" s="61" t="s">
        <v>1162</v>
      </c>
      <c r="W364" s="61" t="s">
        <v>1163</v>
      </c>
      <c r="X364" s="61" t="s">
        <v>1165</v>
      </c>
      <c r="Y364" s="61" t="s">
        <v>1162</v>
      </c>
      <c r="Z364" s="69" t="str">
        <f t="shared" si="24"/>
        <v>Yes</v>
      </c>
      <c r="AA364" s="70" t="str">
        <f t="shared" si="25"/>
        <v>Yes</v>
      </c>
      <c r="AB364" s="69" t="str">
        <f t="shared" si="26"/>
        <v>Continuing User</v>
      </c>
      <c r="AC364" s="71">
        <f>VLOOKUP(N364,Attendance!P:R,3,FALSE)</f>
        <v>19</v>
      </c>
    </row>
    <row r="365" spans="1:29" ht="14.65" customHeight="1">
      <c r="A365" s="61" t="s">
        <v>105</v>
      </c>
      <c r="B365" s="61" t="s">
        <v>26</v>
      </c>
      <c r="C365" s="61" t="s">
        <v>27</v>
      </c>
      <c r="D365" s="61" t="s">
        <v>28</v>
      </c>
      <c r="E365" s="61" t="s">
        <v>61</v>
      </c>
      <c r="F365" s="63" t="s">
        <v>29</v>
      </c>
      <c r="G365" s="61" t="s">
        <v>31</v>
      </c>
      <c r="H365" s="61" t="s">
        <v>933</v>
      </c>
      <c r="I365" s="61" t="s">
        <v>934</v>
      </c>
      <c r="J365" s="61">
        <v>26</v>
      </c>
      <c r="K365" s="61">
        <v>9</v>
      </c>
      <c r="L365" s="61">
        <v>2018</v>
      </c>
      <c r="M365" s="62">
        <f t="shared" si="23"/>
        <v>43369</v>
      </c>
      <c r="N365" s="61" t="s">
        <v>780</v>
      </c>
      <c r="O365" s="61">
        <f>VLOOKUP(N366,Attendance!P:R,3,FALSE)</f>
        <v>15</v>
      </c>
      <c r="P365" s="61" t="s">
        <v>1158</v>
      </c>
      <c r="Q365" s="61" t="s">
        <v>1159</v>
      </c>
      <c r="R365" s="61" t="s">
        <v>1160</v>
      </c>
      <c r="S365" s="61" t="s">
        <v>1161</v>
      </c>
      <c r="T365" s="61" t="s">
        <v>1162</v>
      </c>
      <c r="U365" s="61" t="s">
        <v>1162</v>
      </c>
      <c r="V365" s="61" t="s">
        <v>1162</v>
      </c>
      <c r="W365" s="61" t="s">
        <v>1163</v>
      </c>
      <c r="X365" s="61" t="s">
        <v>1160</v>
      </c>
      <c r="Y365" s="61" t="s">
        <v>1162</v>
      </c>
      <c r="Z365" s="69" t="str">
        <f t="shared" si="24"/>
        <v>No</v>
      </c>
      <c r="AA365" s="70" t="str">
        <f t="shared" si="25"/>
        <v>No</v>
      </c>
      <c r="AB365" s="69" t="str">
        <f t="shared" si="26"/>
        <v>Non-user</v>
      </c>
      <c r="AC365" s="71">
        <f>VLOOKUP(N365,Attendance!P:R,3,FALSE)</f>
        <v>15</v>
      </c>
    </row>
    <row r="366" spans="1:29" ht="23.1" customHeight="1">
      <c r="A366" s="61" t="s">
        <v>105</v>
      </c>
      <c r="B366" s="61" t="s">
        <v>26</v>
      </c>
      <c r="C366" s="61" t="s">
        <v>27</v>
      </c>
      <c r="D366" s="61" t="s">
        <v>28</v>
      </c>
      <c r="E366" s="61" t="s">
        <v>61</v>
      </c>
      <c r="F366" s="63" t="s">
        <v>29</v>
      </c>
      <c r="G366" s="61" t="s">
        <v>31</v>
      </c>
      <c r="H366" s="61" t="s">
        <v>933</v>
      </c>
      <c r="I366" s="61" t="s">
        <v>934</v>
      </c>
      <c r="J366" s="61">
        <v>27</v>
      </c>
      <c r="K366" s="61">
        <v>9</v>
      </c>
      <c r="L366" s="61">
        <v>2018</v>
      </c>
      <c r="M366" s="62">
        <f t="shared" si="23"/>
        <v>43370</v>
      </c>
      <c r="N366" s="61" t="s">
        <v>465</v>
      </c>
      <c r="O366" s="61">
        <f>VLOOKUP(N367,Attendance!P:R,3,FALSE)</f>
        <v>19</v>
      </c>
      <c r="P366" s="68" t="s">
        <v>1167</v>
      </c>
      <c r="Q366" s="61" t="s">
        <v>1159</v>
      </c>
      <c r="R366" s="61" t="s">
        <v>1160</v>
      </c>
      <c r="S366" s="61" t="s">
        <v>1161</v>
      </c>
      <c r="T366" s="61" t="s">
        <v>1159</v>
      </c>
      <c r="U366" s="61" t="s">
        <v>1162</v>
      </c>
      <c r="V366" s="61" t="s">
        <v>1162</v>
      </c>
      <c r="W366" s="61" t="s">
        <v>1163</v>
      </c>
      <c r="X366" s="61" t="s">
        <v>1181</v>
      </c>
      <c r="Y366" s="61" t="s">
        <v>1162</v>
      </c>
      <c r="Z366" s="69" t="str">
        <f t="shared" si="24"/>
        <v>No</v>
      </c>
      <c r="AA366" s="70" t="str">
        <f t="shared" si="25"/>
        <v>Yes</v>
      </c>
      <c r="AB366" s="69" t="str">
        <f t="shared" si="26"/>
        <v>Adopter</v>
      </c>
      <c r="AC366" s="71">
        <f>VLOOKUP(N366,Attendance!P:R,3,FALSE)</f>
        <v>15</v>
      </c>
    </row>
    <row r="367" spans="1:29" ht="23.1" customHeight="1">
      <c r="A367" s="61" t="s">
        <v>105</v>
      </c>
      <c r="B367" s="61" t="s">
        <v>26</v>
      </c>
      <c r="C367" s="61" t="s">
        <v>27</v>
      </c>
      <c r="D367" s="61" t="s">
        <v>28</v>
      </c>
      <c r="E367" s="61" t="s">
        <v>61</v>
      </c>
      <c r="F367" s="63" t="s">
        <v>29</v>
      </c>
      <c r="G367" s="61" t="s">
        <v>31</v>
      </c>
      <c r="H367" s="61" t="s">
        <v>933</v>
      </c>
      <c r="I367" s="61" t="s">
        <v>934</v>
      </c>
      <c r="J367" s="61">
        <v>27</v>
      </c>
      <c r="K367" s="61">
        <v>9</v>
      </c>
      <c r="L367" s="61">
        <v>2018</v>
      </c>
      <c r="M367" s="62">
        <f t="shared" si="23"/>
        <v>43370</v>
      </c>
      <c r="N367" s="61" t="s">
        <v>782</v>
      </c>
      <c r="O367" s="61">
        <f>VLOOKUP(N368,Attendance!P:R,3,FALSE)</f>
        <v>17</v>
      </c>
      <c r="P367" s="61" t="s">
        <v>1158</v>
      </c>
      <c r="Q367" s="61" t="s">
        <v>1159</v>
      </c>
      <c r="R367" s="61" t="s">
        <v>1160</v>
      </c>
      <c r="S367" s="61" t="s">
        <v>1161</v>
      </c>
      <c r="T367" s="61" t="s">
        <v>1159</v>
      </c>
      <c r="U367" s="61" t="s">
        <v>1162</v>
      </c>
      <c r="V367" s="61" t="s">
        <v>1162</v>
      </c>
      <c r="W367" s="61" t="s">
        <v>1163</v>
      </c>
      <c r="X367" s="61" t="s">
        <v>1165</v>
      </c>
      <c r="Y367" s="61" t="s">
        <v>1162</v>
      </c>
      <c r="Z367" s="69" t="str">
        <f t="shared" si="24"/>
        <v>No</v>
      </c>
      <c r="AA367" s="70" t="str">
        <f t="shared" si="25"/>
        <v>Yes</v>
      </c>
      <c r="AB367" s="69" t="str">
        <f t="shared" si="26"/>
        <v>Adopter</v>
      </c>
      <c r="AC367" s="71">
        <f>VLOOKUP(N367,Attendance!P:R,3,FALSE)</f>
        <v>19</v>
      </c>
    </row>
    <row r="368" spans="1:29" ht="16.149999999999999" customHeight="1">
      <c r="A368" s="61" t="s">
        <v>105</v>
      </c>
      <c r="B368" s="61" t="s">
        <v>26</v>
      </c>
      <c r="C368" s="61" t="s">
        <v>27</v>
      </c>
      <c r="D368" s="61" t="s">
        <v>28</v>
      </c>
      <c r="E368" s="61" t="s">
        <v>61</v>
      </c>
      <c r="F368" s="63" t="s">
        <v>29</v>
      </c>
      <c r="G368" s="61" t="s">
        <v>31</v>
      </c>
      <c r="H368" s="61" t="s">
        <v>933</v>
      </c>
      <c r="I368" s="61" t="s">
        <v>934</v>
      </c>
      <c r="J368" s="61">
        <v>27</v>
      </c>
      <c r="K368" s="61">
        <v>9</v>
      </c>
      <c r="L368" s="61">
        <v>2018</v>
      </c>
      <c r="M368" s="62">
        <f t="shared" si="23"/>
        <v>43370</v>
      </c>
      <c r="N368" s="61" t="s">
        <v>784</v>
      </c>
      <c r="O368" s="61">
        <f>VLOOKUP(N369,Attendance!P:R,3,FALSE)</f>
        <v>19</v>
      </c>
      <c r="P368" s="61" t="s">
        <v>1158</v>
      </c>
      <c r="Q368" s="61" t="s">
        <v>1159</v>
      </c>
      <c r="R368" s="61" t="s">
        <v>1160</v>
      </c>
      <c r="S368" s="61" t="s">
        <v>1161</v>
      </c>
      <c r="T368" s="61" t="s">
        <v>1162</v>
      </c>
      <c r="U368" s="61" t="s">
        <v>1162</v>
      </c>
      <c r="V368" s="61" t="s">
        <v>1162</v>
      </c>
      <c r="W368" s="61" t="s">
        <v>1163</v>
      </c>
      <c r="X368" s="61" t="s">
        <v>1160</v>
      </c>
      <c r="Y368" s="61" t="s">
        <v>1162</v>
      </c>
      <c r="Z368" s="69" t="str">
        <f t="shared" si="24"/>
        <v>No</v>
      </c>
      <c r="AA368" s="70" t="str">
        <f t="shared" si="25"/>
        <v>No</v>
      </c>
      <c r="AB368" s="69" t="str">
        <f t="shared" si="26"/>
        <v>Non-user</v>
      </c>
      <c r="AC368" s="71">
        <f>VLOOKUP(N368,Attendance!P:R,3,FALSE)</f>
        <v>17</v>
      </c>
    </row>
    <row r="369" spans="1:34" ht="17.100000000000001" customHeight="1">
      <c r="A369" s="61" t="s">
        <v>105</v>
      </c>
      <c r="B369" s="61" t="s">
        <v>26</v>
      </c>
      <c r="C369" s="61" t="s">
        <v>27</v>
      </c>
      <c r="D369" s="61" t="s">
        <v>28</v>
      </c>
      <c r="E369" s="61" t="s">
        <v>61</v>
      </c>
      <c r="F369" s="63" t="s">
        <v>29</v>
      </c>
      <c r="G369" s="61" t="s">
        <v>31</v>
      </c>
      <c r="H369" s="61" t="s">
        <v>933</v>
      </c>
      <c r="I369" s="61" t="s">
        <v>934</v>
      </c>
      <c r="J369" s="61">
        <v>27</v>
      </c>
      <c r="K369" s="61">
        <v>9</v>
      </c>
      <c r="L369" s="61">
        <v>2018</v>
      </c>
      <c r="M369" s="62">
        <f t="shared" si="23"/>
        <v>43370</v>
      </c>
      <c r="N369" s="61" t="s">
        <v>786</v>
      </c>
      <c r="O369" s="61">
        <f>VLOOKUP(N370,Attendance!P:R,3,FALSE)</f>
        <v>18</v>
      </c>
      <c r="P369" s="61" t="s">
        <v>1158</v>
      </c>
      <c r="Q369" s="61" t="s">
        <v>1159</v>
      </c>
      <c r="R369" s="61" t="s">
        <v>1160</v>
      </c>
      <c r="S369" s="61" t="s">
        <v>1161</v>
      </c>
      <c r="T369" s="61" t="s">
        <v>1162</v>
      </c>
      <c r="U369" s="61" t="s">
        <v>1162</v>
      </c>
      <c r="V369" s="61" t="s">
        <v>1162</v>
      </c>
      <c r="W369" s="61" t="s">
        <v>1163</v>
      </c>
      <c r="X369" s="61" t="s">
        <v>1160</v>
      </c>
      <c r="Y369" s="61" t="s">
        <v>1162</v>
      </c>
      <c r="Z369" s="69" t="str">
        <f t="shared" si="24"/>
        <v>No</v>
      </c>
      <c r="AA369" s="70" t="str">
        <f t="shared" si="25"/>
        <v>No</v>
      </c>
      <c r="AB369" s="69" t="str">
        <f t="shared" si="26"/>
        <v>Non-user</v>
      </c>
      <c r="AC369" s="71">
        <f>VLOOKUP(N369,Attendance!P:R,3,FALSE)</f>
        <v>19</v>
      </c>
    </row>
    <row r="370" spans="1:34" ht="20.100000000000001" customHeight="1">
      <c r="A370" s="61" t="s">
        <v>105</v>
      </c>
      <c r="B370" s="61" t="s">
        <v>26</v>
      </c>
      <c r="C370" s="61" t="s">
        <v>27</v>
      </c>
      <c r="D370" s="61" t="s">
        <v>28</v>
      </c>
      <c r="E370" s="61" t="s">
        <v>61</v>
      </c>
      <c r="F370" s="63" t="s">
        <v>29</v>
      </c>
      <c r="G370" s="61" t="s">
        <v>31</v>
      </c>
      <c r="H370" s="61" t="s">
        <v>933</v>
      </c>
      <c r="I370" s="61" t="s">
        <v>934</v>
      </c>
      <c r="J370" s="61">
        <v>27</v>
      </c>
      <c r="K370" s="61">
        <v>9</v>
      </c>
      <c r="L370" s="61">
        <v>2018</v>
      </c>
      <c r="M370" s="62">
        <f t="shared" si="23"/>
        <v>43370</v>
      </c>
      <c r="N370" s="61" t="s">
        <v>788</v>
      </c>
      <c r="O370" s="61">
        <f>VLOOKUP(N371,Attendance!P:R,3,FALSE)</f>
        <v>19</v>
      </c>
      <c r="P370" s="61" t="s">
        <v>1158</v>
      </c>
      <c r="Q370" s="61" t="s">
        <v>1159</v>
      </c>
      <c r="R370" s="61" t="s">
        <v>1160</v>
      </c>
      <c r="S370" s="61" t="s">
        <v>1161</v>
      </c>
      <c r="T370" s="61" t="s">
        <v>1162</v>
      </c>
      <c r="U370" s="61" t="s">
        <v>1162</v>
      </c>
      <c r="V370" s="61" t="s">
        <v>1162</v>
      </c>
      <c r="W370" s="61" t="s">
        <v>1163</v>
      </c>
      <c r="X370" s="61" t="s">
        <v>1160</v>
      </c>
      <c r="Y370" s="61" t="s">
        <v>1162</v>
      </c>
      <c r="Z370" s="69" t="str">
        <f t="shared" si="24"/>
        <v>No</v>
      </c>
      <c r="AA370" s="70" t="str">
        <f t="shared" si="25"/>
        <v>No</v>
      </c>
      <c r="AB370" s="69" t="str">
        <f t="shared" si="26"/>
        <v>Non-user</v>
      </c>
      <c r="AC370" s="71">
        <f>VLOOKUP(N370,Attendance!P:R,3,FALSE)</f>
        <v>18</v>
      </c>
    </row>
    <row r="371" spans="1:34" ht="15">
      <c r="A371" s="61" t="s">
        <v>105</v>
      </c>
      <c r="B371" s="61" t="s">
        <v>26</v>
      </c>
      <c r="C371" s="61" t="s">
        <v>27</v>
      </c>
      <c r="D371" s="61" t="s">
        <v>28</v>
      </c>
      <c r="E371" s="61" t="s">
        <v>61</v>
      </c>
      <c r="F371" s="63" t="s">
        <v>29</v>
      </c>
      <c r="G371" s="61" t="s">
        <v>31</v>
      </c>
      <c r="H371" s="61" t="s">
        <v>933</v>
      </c>
      <c r="I371" s="61" t="s">
        <v>934</v>
      </c>
      <c r="J371" s="61">
        <v>27</v>
      </c>
      <c r="K371" s="61">
        <v>9</v>
      </c>
      <c r="L371" s="61">
        <v>2018</v>
      </c>
      <c r="M371" s="62">
        <f t="shared" si="23"/>
        <v>43370</v>
      </c>
      <c r="N371" s="61" t="s">
        <v>790</v>
      </c>
      <c r="O371" s="61">
        <f>VLOOKUP(N372,Attendance!P:R,3,FALSE)</f>
        <v>17</v>
      </c>
      <c r="P371" s="61" t="s">
        <v>1158</v>
      </c>
      <c r="Q371" s="61" t="s">
        <v>1159</v>
      </c>
      <c r="R371" s="61" t="s">
        <v>1160</v>
      </c>
      <c r="S371" s="61" t="s">
        <v>1161</v>
      </c>
      <c r="T371" s="61" t="s">
        <v>1159</v>
      </c>
      <c r="U371" s="61" t="s">
        <v>1162</v>
      </c>
      <c r="V371" s="61" t="s">
        <v>1162</v>
      </c>
      <c r="W371" s="61" t="s">
        <v>1163</v>
      </c>
      <c r="X371" s="61" t="s">
        <v>1165</v>
      </c>
      <c r="Y371" s="61" t="s">
        <v>1162</v>
      </c>
      <c r="Z371" s="69" t="str">
        <f t="shared" si="24"/>
        <v>No</v>
      </c>
      <c r="AA371" s="70" t="str">
        <f t="shared" si="25"/>
        <v>Yes</v>
      </c>
      <c r="AB371" s="69" t="str">
        <f t="shared" si="26"/>
        <v>Adopter</v>
      </c>
      <c r="AC371" s="71">
        <f>VLOOKUP(N371,Attendance!P:R,3,FALSE)</f>
        <v>19</v>
      </c>
    </row>
    <row r="372" spans="1:34" ht="16.149999999999999" customHeight="1">
      <c r="A372" s="61" t="s">
        <v>105</v>
      </c>
      <c r="B372" s="61" t="s">
        <v>26</v>
      </c>
      <c r="C372" s="61" t="s">
        <v>27</v>
      </c>
      <c r="D372" s="61" t="s">
        <v>28</v>
      </c>
      <c r="E372" s="61" t="s">
        <v>61</v>
      </c>
      <c r="F372" s="63" t="s">
        <v>29</v>
      </c>
      <c r="G372" s="61" t="s">
        <v>31</v>
      </c>
      <c r="H372" s="61" t="s">
        <v>933</v>
      </c>
      <c r="I372" s="61" t="s">
        <v>934</v>
      </c>
      <c r="J372" s="61">
        <v>28</v>
      </c>
      <c r="K372" s="61">
        <v>9</v>
      </c>
      <c r="L372" s="61">
        <v>2018</v>
      </c>
      <c r="M372" s="62">
        <f t="shared" si="23"/>
        <v>43371</v>
      </c>
      <c r="N372" s="61" t="s">
        <v>792</v>
      </c>
      <c r="O372" s="61">
        <f>VLOOKUP(N373,Attendance!P:R,3,FALSE)</f>
        <v>17</v>
      </c>
      <c r="P372" s="61" t="s">
        <v>1158</v>
      </c>
      <c r="Q372" s="61" t="s">
        <v>1159</v>
      </c>
      <c r="R372" s="61" t="s">
        <v>1160</v>
      </c>
      <c r="S372" s="61" t="s">
        <v>1161</v>
      </c>
      <c r="T372" s="61" t="s">
        <v>1162</v>
      </c>
      <c r="U372" s="61" t="s">
        <v>1162</v>
      </c>
      <c r="V372" s="61" t="s">
        <v>1162</v>
      </c>
      <c r="W372" s="61" t="s">
        <v>1163</v>
      </c>
      <c r="X372" s="61" t="s">
        <v>1160</v>
      </c>
      <c r="Y372" s="61" t="s">
        <v>1162</v>
      </c>
      <c r="Z372" s="69" t="str">
        <f t="shared" si="24"/>
        <v>No</v>
      </c>
      <c r="AA372" s="70" t="str">
        <f t="shared" si="25"/>
        <v>No</v>
      </c>
      <c r="AB372" s="69" t="str">
        <f t="shared" si="26"/>
        <v>Non-user</v>
      </c>
      <c r="AC372" s="71">
        <f>VLOOKUP(N372,Attendance!P:R,3,FALSE)</f>
        <v>17</v>
      </c>
    </row>
    <row r="373" spans="1:34" ht="15">
      <c r="A373" s="61" t="s">
        <v>105</v>
      </c>
      <c r="B373" s="61" t="s">
        <v>26</v>
      </c>
      <c r="C373" s="61" t="s">
        <v>27</v>
      </c>
      <c r="D373" s="61" t="s">
        <v>28</v>
      </c>
      <c r="E373" s="61" t="s">
        <v>61</v>
      </c>
      <c r="F373" s="63" t="s">
        <v>29</v>
      </c>
      <c r="G373" s="61" t="s">
        <v>31</v>
      </c>
      <c r="H373" s="61" t="s">
        <v>933</v>
      </c>
      <c r="I373" s="61" t="s">
        <v>934</v>
      </c>
      <c r="J373" s="61">
        <v>28</v>
      </c>
      <c r="K373" s="61">
        <v>9</v>
      </c>
      <c r="L373" s="61">
        <v>2018</v>
      </c>
      <c r="M373" s="62">
        <f t="shared" si="23"/>
        <v>43371</v>
      </c>
      <c r="N373" s="61" t="s">
        <v>794</v>
      </c>
      <c r="O373" s="61">
        <f>VLOOKUP(N374,Attendance!P:R,3,FALSE)</f>
        <v>16</v>
      </c>
      <c r="P373" s="61" t="s">
        <v>1158</v>
      </c>
      <c r="Q373" s="61" t="s">
        <v>1159</v>
      </c>
      <c r="R373" s="61" t="s">
        <v>1160</v>
      </c>
      <c r="S373" s="61" t="s">
        <v>1161</v>
      </c>
      <c r="T373" s="61" t="s">
        <v>1162</v>
      </c>
      <c r="U373" s="61" t="s">
        <v>1162</v>
      </c>
      <c r="V373" s="61" t="s">
        <v>1162</v>
      </c>
      <c r="W373" s="61" t="s">
        <v>1163</v>
      </c>
      <c r="X373" s="61" t="s">
        <v>1160</v>
      </c>
      <c r="Y373" s="61" t="s">
        <v>1162</v>
      </c>
      <c r="Z373" s="69" t="str">
        <f t="shared" si="24"/>
        <v>No</v>
      </c>
      <c r="AA373" s="70" t="str">
        <f t="shared" si="25"/>
        <v>No</v>
      </c>
      <c r="AB373" s="69" t="str">
        <f t="shared" si="26"/>
        <v>Non-user</v>
      </c>
      <c r="AC373" s="71">
        <f>VLOOKUP(N373,Attendance!P:R,3,FALSE)</f>
        <v>17</v>
      </c>
    </row>
    <row r="374" spans="1:34" ht="15.6" customHeight="1">
      <c r="A374" s="61" t="s">
        <v>105</v>
      </c>
      <c r="B374" s="61" t="s">
        <v>26</v>
      </c>
      <c r="C374" s="61" t="s">
        <v>27</v>
      </c>
      <c r="D374" s="61" t="s">
        <v>28</v>
      </c>
      <c r="E374" s="61" t="s">
        <v>61</v>
      </c>
      <c r="F374" s="63" t="s">
        <v>29</v>
      </c>
      <c r="G374" s="61" t="s">
        <v>31</v>
      </c>
      <c r="H374" s="61" t="s">
        <v>933</v>
      </c>
      <c r="I374" s="61" t="s">
        <v>934</v>
      </c>
      <c r="J374" s="61">
        <v>28</v>
      </c>
      <c r="K374" s="61">
        <v>9</v>
      </c>
      <c r="L374" s="61">
        <v>2018</v>
      </c>
      <c r="M374" s="62">
        <f t="shared" si="23"/>
        <v>43371</v>
      </c>
      <c r="N374" s="61" t="s">
        <v>796</v>
      </c>
      <c r="O374" s="61">
        <f>VLOOKUP(N375,Attendance!P:R,3,FALSE)</f>
        <v>19</v>
      </c>
      <c r="P374" s="61" t="s">
        <v>1158</v>
      </c>
      <c r="Q374" s="61" t="s">
        <v>1159</v>
      </c>
      <c r="R374" s="61" t="s">
        <v>1160</v>
      </c>
      <c r="S374" s="61" t="s">
        <v>1161</v>
      </c>
      <c r="T374" s="61" t="s">
        <v>1162</v>
      </c>
      <c r="U374" s="61" t="s">
        <v>1162</v>
      </c>
      <c r="V374" s="61" t="s">
        <v>1162</v>
      </c>
      <c r="W374" s="61" t="s">
        <v>1163</v>
      </c>
      <c r="X374" s="61" t="s">
        <v>1160</v>
      </c>
      <c r="Y374" s="61" t="s">
        <v>1162</v>
      </c>
      <c r="Z374" s="69" t="str">
        <f t="shared" si="24"/>
        <v>No</v>
      </c>
      <c r="AA374" s="70" t="str">
        <f t="shared" si="25"/>
        <v>No</v>
      </c>
      <c r="AB374" s="69" t="str">
        <f t="shared" si="26"/>
        <v>Non-user</v>
      </c>
      <c r="AC374" s="71">
        <f>VLOOKUP(N374,Attendance!P:R,3,FALSE)</f>
        <v>16</v>
      </c>
    </row>
    <row r="375" spans="1:34" ht="14.65" customHeight="1">
      <c r="A375" s="61" t="s">
        <v>105</v>
      </c>
      <c r="B375" s="61" t="s">
        <v>26</v>
      </c>
      <c r="C375" s="61" t="s">
        <v>27</v>
      </c>
      <c r="D375" s="61" t="s">
        <v>28</v>
      </c>
      <c r="E375" s="61" t="s">
        <v>61</v>
      </c>
      <c r="F375" s="63" t="s">
        <v>29</v>
      </c>
      <c r="G375" s="61" t="s">
        <v>31</v>
      </c>
      <c r="H375" s="61" t="s">
        <v>933</v>
      </c>
      <c r="I375" s="61" t="s">
        <v>934</v>
      </c>
      <c r="J375" s="61">
        <v>28</v>
      </c>
      <c r="K375" s="61">
        <v>9</v>
      </c>
      <c r="L375" s="61">
        <v>2018</v>
      </c>
      <c r="M375" s="62">
        <f t="shared" si="23"/>
        <v>43371</v>
      </c>
      <c r="N375" s="61" t="s">
        <v>798</v>
      </c>
      <c r="O375" s="61">
        <f>VLOOKUP(N376,Attendance!P:R,3,FALSE)</f>
        <v>15</v>
      </c>
      <c r="P375" s="61" t="s">
        <v>1158</v>
      </c>
      <c r="Q375" s="61" t="s">
        <v>1159</v>
      </c>
      <c r="R375" s="61" t="s">
        <v>1160</v>
      </c>
      <c r="S375" s="61" t="s">
        <v>1161</v>
      </c>
      <c r="T375" s="61" t="s">
        <v>1162</v>
      </c>
      <c r="U375" s="61" t="s">
        <v>1162</v>
      </c>
      <c r="V375" s="61" t="s">
        <v>1162</v>
      </c>
      <c r="W375" s="61" t="s">
        <v>1163</v>
      </c>
      <c r="X375" s="61" t="s">
        <v>1160</v>
      </c>
      <c r="Y375" s="61" t="s">
        <v>1162</v>
      </c>
      <c r="Z375" s="69" t="str">
        <f t="shared" si="24"/>
        <v>No</v>
      </c>
      <c r="AA375" s="70" t="str">
        <f t="shared" si="25"/>
        <v>No</v>
      </c>
      <c r="AB375" s="69" t="str">
        <f t="shared" si="26"/>
        <v>Non-user</v>
      </c>
      <c r="AC375" s="71">
        <f>VLOOKUP(N375,Attendance!P:R,3,FALSE)</f>
        <v>19</v>
      </c>
    </row>
    <row r="376" spans="1:34" ht="14.1" customHeight="1">
      <c r="A376" s="61" t="s">
        <v>105</v>
      </c>
      <c r="B376" s="61" t="s">
        <v>26</v>
      </c>
      <c r="C376" s="61" t="s">
        <v>27</v>
      </c>
      <c r="D376" s="61" t="s">
        <v>28</v>
      </c>
      <c r="E376" s="61" t="s">
        <v>61</v>
      </c>
      <c r="F376" s="63" t="s">
        <v>29</v>
      </c>
      <c r="G376" s="61" t="s">
        <v>31</v>
      </c>
      <c r="H376" s="61" t="s">
        <v>933</v>
      </c>
      <c r="I376" s="61" t="s">
        <v>934</v>
      </c>
      <c r="J376" s="61">
        <v>28</v>
      </c>
      <c r="K376" s="61">
        <v>9</v>
      </c>
      <c r="L376" s="61">
        <v>2018</v>
      </c>
      <c r="M376" s="62">
        <f t="shared" si="23"/>
        <v>43371</v>
      </c>
      <c r="N376" s="61" t="s">
        <v>800</v>
      </c>
      <c r="O376" s="61">
        <f>VLOOKUP(N377,Attendance!P:R,3,FALSE)</f>
        <v>18</v>
      </c>
      <c r="P376" s="61" t="s">
        <v>1158</v>
      </c>
      <c r="Q376" s="61" t="s">
        <v>1159</v>
      </c>
      <c r="R376" s="61" t="s">
        <v>1160</v>
      </c>
      <c r="S376" s="61" t="s">
        <v>1161</v>
      </c>
      <c r="T376" s="61" t="s">
        <v>1162</v>
      </c>
      <c r="U376" s="61" t="s">
        <v>1162</v>
      </c>
      <c r="V376" s="61" t="s">
        <v>1162</v>
      </c>
      <c r="W376" s="61" t="s">
        <v>1163</v>
      </c>
      <c r="X376" s="61" t="s">
        <v>1160</v>
      </c>
      <c r="Y376" s="61" t="s">
        <v>1162</v>
      </c>
      <c r="Z376" s="69" t="str">
        <f t="shared" si="24"/>
        <v>No</v>
      </c>
      <c r="AA376" s="70" t="str">
        <f t="shared" si="25"/>
        <v>No</v>
      </c>
      <c r="AB376" s="69" t="str">
        <f t="shared" si="26"/>
        <v>Non-user</v>
      </c>
      <c r="AC376" s="71">
        <f>VLOOKUP(N376,Attendance!P:R,3,FALSE)</f>
        <v>15</v>
      </c>
    </row>
    <row r="377" spans="1:34" ht="22.15" customHeight="1">
      <c r="A377" s="61" t="s">
        <v>105</v>
      </c>
      <c r="B377" s="61" t="s">
        <v>26</v>
      </c>
      <c r="C377" s="61" t="s">
        <v>27</v>
      </c>
      <c r="D377" s="61" t="s">
        <v>28</v>
      </c>
      <c r="E377" s="61" t="s">
        <v>61</v>
      </c>
      <c r="F377" s="63" t="s">
        <v>29</v>
      </c>
      <c r="G377" s="61" t="s">
        <v>31</v>
      </c>
      <c r="H377" s="61" t="s">
        <v>933</v>
      </c>
      <c r="I377" s="61" t="s">
        <v>934</v>
      </c>
      <c r="J377" s="61">
        <v>28</v>
      </c>
      <c r="K377" s="61">
        <v>9</v>
      </c>
      <c r="L377" s="61">
        <v>2018</v>
      </c>
      <c r="M377" s="62">
        <f t="shared" si="23"/>
        <v>43371</v>
      </c>
      <c r="N377" s="61" t="s">
        <v>802</v>
      </c>
      <c r="O377" s="61">
        <f>VLOOKUP(N378,Attendance!P:R,3,FALSE)</f>
        <v>19</v>
      </c>
      <c r="P377" s="61" t="s">
        <v>1158</v>
      </c>
      <c r="Q377" s="61" t="s">
        <v>1159</v>
      </c>
      <c r="R377" s="61" t="s">
        <v>1160</v>
      </c>
      <c r="S377" s="61" t="s">
        <v>1161</v>
      </c>
      <c r="T377" s="61" t="s">
        <v>1162</v>
      </c>
      <c r="U377" s="61" t="s">
        <v>1162</v>
      </c>
      <c r="V377" s="61" t="s">
        <v>1162</v>
      </c>
      <c r="W377" s="61" t="s">
        <v>1163</v>
      </c>
      <c r="X377" s="61" t="s">
        <v>1160</v>
      </c>
      <c r="Y377" s="61" t="s">
        <v>1162</v>
      </c>
      <c r="Z377" s="69" t="str">
        <f t="shared" si="24"/>
        <v>No</v>
      </c>
      <c r="AA377" s="70" t="str">
        <f t="shared" si="25"/>
        <v>No</v>
      </c>
      <c r="AB377" s="69" t="str">
        <f t="shared" si="26"/>
        <v>Non-user</v>
      </c>
      <c r="AC377" s="71">
        <f>VLOOKUP(N377,Attendance!P:R,3,FALSE)</f>
        <v>18</v>
      </c>
    </row>
    <row r="378" spans="1:34" ht="16.149999999999999" customHeight="1">
      <c r="A378" s="61" t="s">
        <v>105</v>
      </c>
      <c r="B378" s="61" t="s">
        <v>26</v>
      </c>
      <c r="C378" s="61" t="s">
        <v>27</v>
      </c>
      <c r="D378" s="61" t="s">
        <v>28</v>
      </c>
      <c r="E378" s="61" t="s">
        <v>61</v>
      </c>
      <c r="F378" s="63" t="s">
        <v>29</v>
      </c>
      <c r="G378" s="61" t="s">
        <v>31</v>
      </c>
      <c r="H378" s="61" t="s">
        <v>933</v>
      </c>
      <c r="I378" s="61" t="s">
        <v>934</v>
      </c>
      <c r="J378" s="61">
        <v>28</v>
      </c>
      <c r="K378" s="61">
        <v>9</v>
      </c>
      <c r="L378" s="61">
        <v>2018</v>
      </c>
      <c r="M378" s="62">
        <f t="shared" si="23"/>
        <v>43371</v>
      </c>
      <c r="N378" s="61" t="s">
        <v>804</v>
      </c>
      <c r="O378" s="61">
        <f>VLOOKUP(N379,Attendance!P:R,3,FALSE)</f>
        <v>19</v>
      </c>
      <c r="P378" s="61" t="s">
        <v>1158</v>
      </c>
      <c r="Q378" s="61" t="s">
        <v>1159</v>
      </c>
      <c r="R378" s="61" t="s">
        <v>1160</v>
      </c>
      <c r="S378" s="61" t="s">
        <v>1161</v>
      </c>
      <c r="T378" s="61" t="s">
        <v>1162</v>
      </c>
      <c r="U378" s="61" t="s">
        <v>1162</v>
      </c>
      <c r="V378" s="61" t="s">
        <v>1162</v>
      </c>
      <c r="W378" s="61" t="s">
        <v>1163</v>
      </c>
      <c r="X378" s="61" t="s">
        <v>1160</v>
      </c>
      <c r="Y378" s="61" t="s">
        <v>1162</v>
      </c>
      <c r="Z378" s="69" t="str">
        <f t="shared" si="24"/>
        <v>No</v>
      </c>
      <c r="AA378" s="70" t="str">
        <f t="shared" si="25"/>
        <v>No</v>
      </c>
      <c r="AB378" s="69" t="str">
        <f t="shared" si="26"/>
        <v>Non-user</v>
      </c>
      <c r="AC378" s="71">
        <f>VLOOKUP(N378,Attendance!P:R,3,FALSE)</f>
        <v>19</v>
      </c>
      <c r="AD378" s="61" t="s">
        <v>1173</v>
      </c>
      <c r="AE378" s="73">
        <v>43371</v>
      </c>
      <c r="AF378" s="61" t="s">
        <v>1174</v>
      </c>
      <c r="AG378" s="61" t="s">
        <v>1206</v>
      </c>
      <c r="AH378" s="61">
        <v>10</v>
      </c>
    </row>
    <row r="379" spans="1:34" ht="22.5" customHeight="1">
      <c r="A379" s="61" t="s">
        <v>105</v>
      </c>
      <c r="B379" s="61" t="s">
        <v>26</v>
      </c>
      <c r="C379" s="61" t="s">
        <v>27</v>
      </c>
      <c r="D379" s="61" t="s">
        <v>28</v>
      </c>
      <c r="E379" s="61" t="s">
        <v>61</v>
      </c>
      <c r="F379" s="63" t="s">
        <v>29</v>
      </c>
      <c r="G379" s="61" t="s">
        <v>31</v>
      </c>
      <c r="H379" s="61" t="s">
        <v>933</v>
      </c>
      <c r="I379" s="61" t="s">
        <v>934</v>
      </c>
      <c r="J379" s="61">
        <v>28</v>
      </c>
      <c r="K379" s="61">
        <v>9</v>
      </c>
      <c r="L379" s="61">
        <v>2018</v>
      </c>
      <c r="M379" s="62">
        <f t="shared" si="23"/>
        <v>43371</v>
      </c>
      <c r="N379" s="61" t="s">
        <v>806</v>
      </c>
      <c r="O379" s="61">
        <f>VLOOKUP(N380,Attendance!P:R,3,FALSE)</f>
        <v>19</v>
      </c>
      <c r="P379" s="61" t="s">
        <v>1158</v>
      </c>
      <c r="Q379" s="61" t="s">
        <v>1159</v>
      </c>
      <c r="R379" s="61" t="s">
        <v>1160</v>
      </c>
      <c r="S379" s="61" t="s">
        <v>1161</v>
      </c>
      <c r="T379" s="61" t="s">
        <v>1162</v>
      </c>
      <c r="U379" s="61" t="s">
        <v>1162</v>
      </c>
      <c r="V379" s="61" t="s">
        <v>1162</v>
      </c>
      <c r="W379" s="61" t="s">
        <v>1163</v>
      </c>
      <c r="X379" s="61" t="s">
        <v>1160</v>
      </c>
      <c r="Y379" s="61" t="s">
        <v>1162</v>
      </c>
      <c r="Z379" s="69" t="str">
        <f t="shared" si="24"/>
        <v>No</v>
      </c>
      <c r="AA379" s="70" t="str">
        <f t="shared" si="25"/>
        <v>No</v>
      </c>
      <c r="AB379" s="69" t="str">
        <f t="shared" si="26"/>
        <v>Non-user</v>
      </c>
      <c r="AC379" s="71">
        <f>VLOOKUP(N379,Attendance!P:R,3,FALSE)</f>
        <v>19</v>
      </c>
    </row>
    <row r="380" spans="1:34" ht="17.100000000000001" customHeight="1">
      <c r="A380" s="61" t="s">
        <v>105</v>
      </c>
      <c r="B380" s="61" t="s">
        <v>26</v>
      </c>
      <c r="C380" s="61" t="s">
        <v>27</v>
      </c>
      <c r="D380" s="61" t="s">
        <v>28</v>
      </c>
      <c r="E380" s="61" t="s">
        <v>61</v>
      </c>
      <c r="F380" s="63" t="s">
        <v>29</v>
      </c>
      <c r="G380" s="61" t="s">
        <v>31</v>
      </c>
      <c r="H380" s="61" t="s">
        <v>933</v>
      </c>
      <c r="I380" s="61" t="s">
        <v>934</v>
      </c>
      <c r="J380" s="61">
        <v>28</v>
      </c>
      <c r="K380" s="61">
        <v>9</v>
      </c>
      <c r="L380" s="61">
        <v>2018</v>
      </c>
      <c r="M380" s="62">
        <f t="shared" si="23"/>
        <v>43371</v>
      </c>
      <c r="N380" s="61" t="s">
        <v>808</v>
      </c>
      <c r="O380" s="61">
        <f>VLOOKUP(N381,Attendance!P:R,3,FALSE)</f>
        <v>17</v>
      </c>
      <c r="P380" s="61" t="s">
        <v>1158</v>
      </c>
      <c r="Q380" s="61" t="s">
        <v>1159</v>
      </c>
      <c r="R380" s="61" t="s">
        <v>1160</v>
      </c>
      <c r="S380" s="61" t="s">
        <v>1161</v>
      </c>
      <c r="T380" s="61" t="s">
        <v>1162</v>
      </c>
      <c r="U380" s="61" t="s">
        <v>1162</v>
      </c>
      <c r="V380" s="61" t="s">
        <v>1162</v>
      </c>
      <c r="W380" s="61" t="s">
        <v>1163</v>
      </c>
      <c r="X380" s="61" t="s">
        <v>1160</v>
      </c>
      <c r="Y380" s="61" t="s">
        <v>1162</v>
      </c>
      <c r="Z380" s="69" t="str">
        <f t="shared" si="24"/>
        <v>No</v>
      </c>
      <c r="AA380" s="70" t="str">
        <f t="shared" si="25"/>
        <v>No</v>
      </c>
      <c r="AB380" s="69" t="str">
        <f t="shared" si="26"/>
        <v>Non-user</v>
      </c>
      <c r="AC380" s="71">
        <f>VLOOKUP(N380,Attendance!P:R,3,FALSE)</f>
        <v>19</v>
      </c>
    </row>
    <row r="381" spans="1:34" ht="24" customHeight="1">
      <c r="A381" s="61" t="s">
        <v>1209</v>
      </c>
      <c r="B381" s="61" t="s">
        <v>26</v>
      </c>
      <c r="C381" s="61" t="s">
        <v>27</v>
      </c>
      <c r="D381" s="61" t="s">
        <v>28</v>
      </c>
      <c r="E381" s="61" t="s">
        <v>61</v>
      </c>
      <c r="F381" s="63" t="s">
        <v>29</v>
      </c>
      <c r="G381" s="61" t="s">
        <v>31</v>
      </c>
      <c r="H381" s="61" t="s">
        <v>933</v>
      </c>
      <c r="I381" s="61" t="s">
        <v>934</v>
      </c>
      <c r="J381" s="61">
        <v>2</v>
      </c>
      <c r="K381" s="61">
        <v>10</v>
      </c>
      <c r="L381" s="61">
        <v>2018</v>
      </c>
      <c r="M381" s="62">
        <f t="shared" si="23"/>
        <v>43375</v>
      </c>
      <c r="N381" s="61" t="s">
        <v>784</v>
      </c>
      <c r="O381" s="61">
        <f>VLOOKUP(N382,Attendance!P:R,3,FALSE)</f>
        <v>17</v>
      </c>
      <c r="P381" s="68" t="s">
        <v>1167</v>
      </c>
      <c r="Q381" s="61" t="s">
        <v>1159</v>
      </c>
      <c r="R381" s="61" t="s">
        <v>1160</v>
      </c>
      <c r="S381" s="61" t="s">
        <v>1161</v>
      </c>
      <c r="T381" s="61" t="s">
        <v>1162</v>
      </c>
      <c r="U381" s="61" t="s">
        <v>1162</v>
      </c>
      <c r="V381" s="61" t="s">
        <v>1162</v>
      </c>
      <c r="W381" s="61" t="s">
        <v>1163</v>
      </c>
      <c r="X381" s="61" t="s">
        <v>1160</v>
      </c>
      <c r="Y381" s="61" t="s">
        <v>1162</v>
      </c>
      <c r="Z381" s="69" t="str">
        <f t="shared" si="24"/>
        <v>No</v>
      </c>
      <c r="AA381" s="70" t="str">
        <f t="shared" si="25"/>
        <v>No</v>
      </c>
      <c r="AB381" s="69" t="str">
        <f t="shared" si="26"/>
        <v>Non-user</v>
      </c>
      <c r="AC381" s="71">
        <f>VLOOKUP(N381,Attendance!P:R,3,FALSE)</f>
        <v>17</v>
      </c>
    </row>
    <row r="382" spans="1:34" ht="21.6" customHeight="1">
      <c r="A382" s="61" t="s">
        <v>1209</v>
      </c>
      <c r="B382" s="61" t="s">
        <v>26</v>
      </c>
      <c r="C382" s="61" t="s">
        <v>27</v>
      </c>
      <c r="D382" s="61" t="s">
        <v>28</v>
      </c>
      <c r="E382" s="61" t="s">
        <v>61</v>
      </c>
      <c r="F382" s="63" t="s">
        <v>29</v>
      </c>
      <c r="G382" s="61" t="s">
        <v>31</v>
      </c>
      <c r="H382" s="61" t="s">
        <v>933</v>
      </c>
      <c r="I382" s="61" t="s">
        <v>934</v>
      </c>
      <c r="J382" s="61">
        <v>3</v>
      </c>
      <c r="K382" s="61">
        <v>10</v>
      </c>
      <c r="L382" s="61">
        <v>2018</v>
      </c>
      <c r="M382" s="62">
        <f t="shared" si="23"/>
        <v>43376</v>
      </c>
      <c r="N382" s="61" t="s">
        <v>697</v>
      </c>
      <c r="O382" s="61">
        <f>VLOOKUP(N383,Attendance!P:R,3,FALSE)</f>
        <v>15</v>
      </c>
      <c r="P382" s="68" t="s">
        <v>1167</v>
      </c>
      <c r="Q382" s="61" t="s">
        <v>1159</v>
      </c>
      <c r="R382" s="61" t="s">
        <v>1188</v>
      </c>
      <c r="S382" s="61" t="s">
        <v>1161</v>
      </c>
      <c r="T382" s="61" t="s">
        <v>1162</v>
      </c>
      <c r="U382" s="61" t="s">
        <v>1162</v>
      </c>
      <c r="V382" s="61" t="s">
        <v>1162</v>
      </c>
      <c r="W382" s="61" t="s">
        <v>1163</v>
      </c>
      <c r="X382" s="61" t="s">
        <v>1160</v>
      </c>
      <c r="Y382" s="61" t="s">
        <v>1162</v>
      </c>
      <c r="Z382" s="69" t="str">
        <f t="shared" si="24"/>
        <v>Yes</v>
      </c>
      <c r="AA382" s="70" t="str">
        <f t="shared" si="25"/>
        <v>No</v>
      </c>
      <c r="AB382" s="69" t="str">
        <f t="shared" si="26"/>
        <v>Continuing User</v>
      </c>
      <c r="AC382" s="71">
        <f>VLOOKUP(N382,Attendance!P:R,3,FALSE)</f>
        <v>17</v>
      </c>
    </row>
    <row r="383" spans="1:34" ht="18.600000000000001" customHeight="1">
      <c r="A383" s="61" t="s">
        <v>1209</v>
      </c>
      <c r="B383" s="61" t="s">
        <v>26</v>
      </c>
      <c r="C383" s="61" t="s">
        <v>27</v>
      </c>
      <c r="D383" s="61" t="s">
        <v>28</v>
      </c>
      <c r="E383" s="61" t="s">
        <v>61</v>
      </c>
      <c r="F383" s="63" t="s">
        <v>29</v>
      </c>
      <c r="G383" s="61" t="s">
        <v>31</v>
      </c>
      <c r="H383" s="61" t="s">
        <v>933</v>
      </c>
      <c r="I383" s="61" t="s">
        <v>934</v>
      </c>
      <c r="J383" s="61">
        <v>4</v>
      </c>
      <c r="K383" s="61">
        <v>10</v>
      </c>
      <c r="L383" s="61">
        <v>2018</v>
      </c>
      <c r="M383" s="62">
        <f t="shared" si="23"/>
        <v>43377</v>
      </c>
      <c r="N383" s="61" t="s">
        <v>810</v>
      </c>
      <c r="O383" s="61">
        <f>VLOOKUP(N384,Attendance!P:R,3,FALSE)</f>
        <v>16</v>
      </c>
      <c r="P383" s="61" t="s">
        <v>1158</v>
      </c>
      <c r="Q383" s="61" t="s">
        <v>1159</v>
      </c>
      <c r="R383" s="61" t="s">
        <v>1160</v>
      </c>
      <c r="S383" s="61" t="s">
        <v>1161</v>
      </c>
      <c r="T383" s="61" t="s">
        <v>1159</v>
      </c>
      <c r="U383" s="61" t="s">
        <v>1162</v>
      </c>
      <c r="V383" s="61" t="s">
        <v>1162</v>
      </c>
      <c r="W383" s="61" t="s">
        <v>1163</v>
      </c>
      <c r="X383" s="63" t="s">
        <v>1192</v>
      </c>
      <c r="Y383" s="61" t="s">
        <v>1159</v>
      </c>
      <c r="Z383" s="69" t="str">
        <f t="shared" si="24"/>
        <v>No</v>
      </c>
      <c r="AA383" s="70" t="str">
        <f>IF(X:X="","Missing",IF(X:X="0: No Method","No",IF(OR(X:X="1: IUCD",X:X="2a: Implant - Jadelle",X:X="2b: Implant - Implanon",X:X="3a: Injection - Norigynon ",X:X="3b: Injection - Noristerat",X:X="3c: Injection - Depo Provera",X:X="3d: Injection - Sayana Press",X:X="4a: Pills - Microgynon",X:X="4b: Pills - Combination3",X:X="4c: Pills - Escluston",X:X="5: Cycle bead",X:X="6a: Condom - Male",X:X="6b: Condom - Female",X:X="7: Emergency pill"),"Yes")))</f>
        <v>Yes</v>
      </c>
      <c r="AB383" s="69" t="str">
        <f t="shared" si="26"/>
        <v>Adopter</v>
      </c>
      <c r="AC383" s="71">
        <f>VLOOKUP(N383,Attendance!P:R,3,FALSE)</f>
        <v>15</v>
      </c>
    </row>
    <row r="384" spans="1:34" ht="23.1" customHeight="1">
      <c r="A384" s="61" t="s">
        <v>1209</v>
      </c>
      <c r="B384" s="61" t="s">
        <v>26</v>
      </c>
      <c r="C384" s="61" t="s">
        <v>27</v>
      </c>
      <c r="D384" s="61" t="s">
        <v>28</v>
      </c>
      <c r="E384" s="61" t="s">
        <v>61</v>
      </c>
      <c r="F384" s="63" t="s">
        <v>29</v>
      </c>
      <c r="G384" s="61" t="s">
        <v>31</v>
      </c>
      <c r="H384" s="61" t="s">
        <v>933</v>
      </c>
      <c r="I384" s="61" t="s">
        <v>934</v>
      </c>
      <c r="J384" s="61">
        <v>4</v>
      </c>
      <c r="K384" s="61">
        <v>10</v>
      </c>
      <c r="L384" s="61">
        <v>2018</v>
      </c>
      <c r="M384" s="62">
        <f t="shared" si="23"/>
        <v>43377</v>
      </c>
      <c r="N384" s="61" t="s">
        <v>744</v>
      </c>
      <c r="O384" s="61">
        <f>VLOOKUP(N385,Attendance!P:R,3,FALSE)</f>
        <v>16</v>
      </c>
      <c r="P384" s="61" t="s">
        <v>1170</v>
      </c>
      <c r="Q384" s="61" t="s">
        <v>1159</v>
      </c>
      <c r="R384" s="61" t="s">
        <v>1210</v>
      </c>
      <c r="S384" s="61" t="s">
        <v>1161</v>
      </c>
      <c r="T384" s="61" t="s">
        <v>1159</v>
      </c>
      <c r="U384" s="61" t="s">
        <v>1162</v>
      </c>
      <c r="V384" s="61" t="s">
        <v>1162</v>
      </c>
      <c r="W384" s="61" t="s">
        <v>1163</v>
      </c>
      <c r="X384" s="61" t="s">
        <v>1165</v>
      </c>
      <c r="Y384" s="61" t="s">
        <v>1159</v>
      </c>
      <c r="Z384" s="69" t="str">
        <f t="shared" si="24"/>
        <v>No</v>
      </c>
      <c r="AA384" s="70" t="str">
        <f t="shared" si="25"/>
        <v>Yes</v>
      </c>
      <c r="AB384" s="69" t="str">
        <f t="shared" si="26"/>
        <v>Adopter</v>
      </c>
      <c r="AC384" s="71">
        <f>VLOOKUP(N384,Attendance!P:R,3,FALSE)</f>
        <v>16</v>
      </c>
    </row>
    <row r="385" spans="1:35" ht="23.1" customHeight="1">
      <c r="A385" s="61" t="s">
        <v>1209</v>
      </c>
      <c r="B385" s="61" t="s">
        <v>26</v>
      </c>
      <c r="C385" s="61" t="s">
        <v>27</v>
      </c>
      <c r="D385" s="61" t="s">
        <v>28</v>
      </c>
      <c r="E385" s="61" t="s">
        <v>61</v>
      </c>
      <c r="F385" s="63" t="s">
        <v>29</v>
      </c>
      <c r="G385" s="61" t="s">
        <v>31</v>
      </c>
      <c r="H385" s="61" t="s">
        <v>933</v>
      </c>
      <c r="I385" s="61" t="s">
        <v>934</v>
      </c>
      <c r="J385" s="61">
        <v>5</v>
      </c>
      <c r="K385" s="61">
        <v>10</v>
      </c>
      <c r="L385" s="61">
        <v>2018</v>
      </c>
      <c r="M385" s="62">
        <f t="shared" si="23"/>
        <v>43378</v>
      </c>
      <c r="N385" s="61" t="s">
        <v>822</v>
      </c>
      <c r="O385" s="61">
        <f>VLOOKUP(N386,Attendance!P:R,3,FALSE)</f>
        <v>17</v>
      </c>
      <c r="P385" s="61" t="s">
        <v>1158</v>
      </c>
      <c r="Q385" s="61" t="s">
        <v>1159</v>
      </c>
      <c r="R385" s="61" t="s">
        <v>1160</v>
      </c>
      <c r="S385" s="61" t="s">
        <v>1161</v>
      </c>
      <c r="T385" s="61" t="s">
        <v>1162</v>
      </c>
      <c r="U385" s="61" t="s">
        <v>1162</v>
      </c>
      <c r="V385" s="61" t="s">
        <v>1162</v>
      </c>
      <c r="W385" s="61" t="s">
        <v>1163</v>
      </c>
      <c r="X385" s="61" t="s">
        <v>1160</v>
      </c>
      <c r="Y385" s="61" t="s">
        <v>1162</v>
      </c>
      <c r="Z385" s="69" t="str">
        <f t="shared" si="24"/>
        <v>No</v>
      </c>
      <c r="AA385" s="70" t="str">
        <f t="shared" si="25"/>
        <v>No</v>
      </c>
      <c r="AB385" s="69" t="str">
        <f t="shared" si="26"/>
        <v>Non-user</v>
      </c>
      <c r="AC385" s="71">
        <f>VLOOKUP(N385,Attendance!P:R,3,FALSE)</f>
        <v>16</v>
      </c>
    </row>
    <row r="386" spans="1:35" ht="23.1" customHeight="1">
      <c r="A386" s="61" t="s">
        <v>1209</v>
      </c>
      <c r="B386" s="61" t="s">
        <v>26</v>
      </c>
      <c r="C386" s="61" t="s">
        <v>27</v>
      </c>
      <c r="D386" s="61" t="s">
        <v>28</v>
      </c>
      <c r="E386" s="61" t="s">
        <v>61</v>
      </c>
      <c r="F386" s="63" t="s">
        <v>29</v>
      </c>
      <c r="G386" s="61" t="s">
        <v>31</v>
      </c>
      <c r="H386" s="61" t="s">
        <v>933</v>
      </c>
      <c r="I386" s="61" t="s">
        <v>934</v>
      </c>
      <c r="J386" s="61">
        <v>5</v>
      </c>
      <c r="K386" s="61">
        <v>10</v>
      </c>
      <c r="L386" s="61">
        <v>2018</v>
      </c>
      <c r="M386" s="62">
        <f t="shared" ref="M386:M449" si="28">DATE(L386,K386,J386)</f>
        <v>43378</v>
      </c>
      <c r="N386" s="61" t="s">
        <v>816</v>
      </c>
      <c r="O386" s="61">
        <f>VLOOKUP(N387,Attendance!P:R,3,FALSE)</f>
        <v>15</v>
      </c>
      <c r="P386" s="61" t="s">
        <v>1158</v>
      </c>
      <c r="Q386" s="61" t="s">
        <v>1159</v>
      </c>
      <c r="R386" s="61" t="s">
        <v>1160</v>
      </c>
      <c r="S386" s="61" t="s">
        <v>1161</v>
      </c>
      <c r="T386" s="61" t="s">
        <v>1162</v>
      </c>
      <c r="U386" s="61" t="s">
        <v>1162</v>
      </c>
      <c r="V386" s="61" t="s">
        <v>1162</v>
      </c>
      <c r="W386" s="61" t="s">
        <v>1163</v>
      </c>
      <c r="X386" s="61" t="s">
        <v>1160</v>
      </c>
      <c r="Y386" s="61" t="s">
        <v>1162</v>
      </c>
      <c r="Z386" s="69" t="str">
        <f t="shared" si="24"/>
        <v>No</v>
      </c>
      <c r="AA386" s="70" t="str">
        <f t="shared" si="25"/>
        <v>No</v>
      </c>
      <c r="AB386" s="69" t="str">
        <f t="shared" si="26"/>
        <v>Non-user</v>
      </c>
      <c r="AC386" s="71">
        <f>VLOOKUP(N386,Attendance!P:R,3,FALSE)</f>
        <v>17</v>
      </c>
    </row>
    <row r="387" spans="1:35" ht="23.1" customHeight="1">
      <c r="A387" s="61" t="s">
        <v>1209</v>
      </c>
      <c r="B387" s="61" t="s">
        <v>26</v>
      </c>
      <c r="C387" s="61" t="s">
        <v>27</v>
      </c>
      <c r="D387" s="61" t="s">
        <v>28</v>
      </c>
      <c r="E387" s="61" t="s">
        <v>61</v>
      </c>
      <c r="F387" s="63" t="s">
        <v>29</v>
      </c>
      <c r="G387" s="61" t="s">
        <v>31</v>
      </c>
      <c r="H387" s="61" t="s">
        <v>933</v>
      </c>
      <c r="I387" s="61" t="s">
        <v>934</v>
      </c>
      <c r="J387" s="61">
        <v>5</v>
      </c>
      <c r="K387" s="61">
        <v>10</v>
      </c>
      <c r="L387" s="61">
        <v>2018</v>
      </c>
      <c r="M387" s="62">
        <f t="shared" si="28"/>
        <v>43378</v>
      </c>
      <c r="N387" s="61" t="s">
        <v>820</v>
      </c>
      <c r="O387" s="61">
        <f>VLOOKUP(N388,Attendance!P:R,3,FALSE)</f>
        <v>16</v>
      </c>
      <c r="P387" s="61" t="s">
        <v>1158</v>
      </c>
      <c r="Q387" s="61" t="s">
        <v>1159</v>
      </c>
      <c r="R387" s="61" t="s">
        <v>1160</v>
      </c>
      <c r="S387" s="61" t="s">
        <v>1161</v>
      </c>
      <c r="T387" s="61" t="s">
        <v>1162</v>
      </c>
      <c r="U387" s="61" t="s">
        <v>1162</v>
      </c>
      <c r="V387" s="61" t="s">
        <v>1162</v>
      </c>
      <c r="W387" s="61" t="s">
        <v>1163</v>
      </c>
      <c r="X387" s="61" t="s">
        <v>1160</v>
      </c>
      <c r="Y387" s="61" t="s">
        <v>1162</v>
      </c>
      <c r="Z387" s="69" t="str">
        <f t="shared" si="24"/>
        <v>No</v>
      </c>
      <c r="AA387" s="70" t="str">
        <f t="shared" si="25"/>
        <v>No</v>
      </c>
      <c r="AB387" s="69" t="str">
        <f t="shared" si="26"/>
        <v>Non-user</v>
      </c>
      <c r="AC387" s="71">
        <f>VLOOKUP(N387,Attendance!P:R,3,FALSE)</f>
        <v>15</v>
      </c>
    </row>
    <row r="388" spans="1:35" ht="23.1" customHeight="1">
      <c r="A388" s="61" t="s">
        <v>1209</v>
      </c>
      <c r="B388" s="61" t="s">
        <v>26</v>
      </c>
      <c r="C388" s="61" t="s">
        <v>27</v>
      </c>
      <c r="D388" s="61" t="s">
        <v>28</v>
      </c>
      <c r="E388" s="61" t="s">
        <v>61</v>
      </c>
      <c r="F388" s="63" t="s">
        <v>29</v>
      </c>
      <c r="G388" s="61" t="s">
        <v>31</v>
      </c>
      <c r="H388" s="61" t="s">
        <v>933</v>
      </c>
      <c r="I388" s="61" t="s">
        <v>934</v>
      </c>
      <c r="J388" s="61">
        <v>5</v>
      </c>
      <c r="K388" s="61">
        <v>10</v>
      </c>
      <c r="L388" s="61">
        <v>2018</v>
      </c>
      <c r="M388" s="62">
        <f t="shared" si="28"/>
        <v>43378</v>
      </c>
      <c r="N388" s="61" t="s">
        <v>824</v>
      </c>
      <c r="O388" s="61">
        <f>VLOOKUP(N389,Attendance!P:R,3,FALSE)</f>
        <v>15</v>
      </c>
      <c r="P388" s="61" t="s">
        <v>1158</v>
      </c>
      <c r="Q388" s="61" t="s">
        <v>1159</v>
      </c>
      <c r="R388" s="61" t="s">
        <v>1160</v>
      </c>
      <c r="S388" s="61" t="s">
        <v>1161</v>
      </c>
      <c r="T388" s="61" t="s">
        <v>1162</v>
      </c>
      <c r="U388" s="61" t="s">
        <v>1162</v>
      </c>
      <c r="V388" s="61" t="s">
        <v>1162</v>
      </c>
      <c r="W388" s="61" t="s">
        <v>1163</v>
      </c>
      <c r="X388" s="61" t="s">
        <v>1160</v>
      </c>
      <c r="Y388" s="61" t="s">
        <v>1162</v>
      </c>
      <c r="Z388" s="69" t="str">
        <f t="shared" si="24"/>
        <v>No</v>
      </c>
      <c r="AA388" s="70" t="str">
        <f t="shared" si="25"/>
        <v>No</v>
      </c>
      <c r="AB388" s="69" t="str">
        <f t="shared" si="26"/>
        <v>Non-user</v>
      </c>
      <c r="AC388" s="71">
        <f>VLOOKUP(N388,Attendance!P:R,3,FALSE)</f>
        <v>16</v>
      </c>
    </row>
    <row r="389" spans="1:35" ht="23.1" customHeight="1">
      <c r="A389" s="61" t="s">
        <v>1209</v>
      </c>
      <c r="B389" s="61" t="s">
        <v>26</v>
      </c>
      <c r="C389" s="61" t="s">
        <v>27</v>
      </c>
      <c r="D389" s="61" t="s">
        <v>28</v>
      </c>
      <c r="E389" s="61" t="s">
        <v>61</v>
      </c>
      <c r="F389" s="63" t="s">
        <v>29</v>
      </c>
      <c r="G389" s="61" t="s">
        <v>31</v>
      </c>
      <c r="H389" s="61" t="s">
        <v>933</v>
      </c>
      <c r="I389" s="61" t="s">
        <v>934</v>
      </c>
      <c r="J389" s="61">
        <v>5</v>
      </c>
      <c r="K389" s="61">
        <v>10</v>
      </c>
      <c r="L389" s="61">
        <v>2018</v>
      </c>
      <c r="M389" s="62">
        <f t="shared" si="28"/>
        <v>43378</v>
      </c>
      <c r="N389" s="61" t="s">
        <v>812</v>
      </c>
      <c r="O389" s="61">
        <f>VLOOKUP(N390,Attendance!P:R,3,FALSE)</f>
        <v>15</v>
      </c>
      <c r="P389" s="61" t="s">
        <v>1158</v>
      </c>
      <c r="Q389" s="61" t="s">
        <v>1159</v>
      </c>
      <c r="R389" s="61" t="s">
        <v>1160</v>
      </c>
      <c r="S389" s="61" t="s">
        <v>1161</v>
      </c>
      <c r="T389" s="61" t="s">
        <v>1162</v>
      </c>
      <c r="U389" s="61" t="s">
        <v>1162</v>
      </c>
      <c r="V389" s="61" t="s">
        <v>1162</v>
      </c>
      <c r="W389" s="61" t="s">
        <v>1163</v>
      </c>
      <c r="X389" s="61" t="s">
        <v>1160</v>
      </c>
      <c r="Y389" s="61" t="s">
        <v>1162</v>
      </c>
      <c r="Z389" s="69" t="str">
        <f t="shared" si="24"/>
        <v>No</v>
      </c>
      <c r="AA389" s="70" t="str">
        <f t="shared" si="25"/>
        <v>No</v>
      </c>
      <c r="AB389" s="69" t="str">
        <f t="shared" si="26"/>
        <v>Non-user</v>
      </c>
      <c r="AC389" s="71">
        <f>VLOOKUP(N389,Attendance!P:R,3,FALSE)</f>
        <v>15</v>
      </c>
    </row>
    <row r="390" spans="1:35" ht="23.1" customHeight="1">
      <c r="A390" s="61" t="s">
        <v>1209</v>
      </c>
      <c r="B390" s="61" t="s">
        <v>26</v>
      </c>
      <c r="C390" s="61" t="s">
        <v>27</v>
      </c>
      <c r="D390" s="61" t="s">
        <v>28</v>
      </c>
      <c r="E390" s="61" t="s">
        <v>61</v>
      </c>
      <c r="F390" s="63" t="s">
        <v>29</v>
      </c>
      <c r="G390" s="61" t="s">
        <v>31</v>
      </c>
      <c r="H390" s="61" t="s">
        <v>933</v>
      </c>
      <c r="I390" s="61" t="s">
        <v>934</v>
      </c>
      <c r="J390" s="61">
        <v>5</v>
      </c>
      <c r="K390" s="61">
        <v>10</v>
      </c>
      <c r="L390" s="61">
        <v>2018</v>
      </c>
      <c r="M390" s="62">
        <f t="shared" si="28"/>
        <v>43378</v>
      </c>
      <c r="N390" s="61" t="s">
        <v>818</v>
      </c>
      <c r="O390" s="61">
        <f>VLOOKUP(N391,Attendance!P:R,3,FALSE)</f>
        <v>16</v>
      </c>
      <c r="P390" s="61" t="s">
        <v>1158</v>
      </c>
      <c r="Q390" s="61" t="s">
        <v>1159</v>
      </c>
      <c r="R390" s="61" t="s">
        <v>1160</v>
      </c>
      <c r="S390" s="61" t="s">
        <v>1161</v>
      </c>
      <c r="T390" s="61" t="s">
        <v>1162</v>
      </c>
      <c r="U390" s="61" t="s">
        <v>1162</v>
      </c>
      <c r="V390" s="61" t="s">
        <v>1162</v>
      </c>
      <c r="W390" s="61" t="s">
        <v>1163</v>
      </c>
      <c r="X390" s="61" t="s">
        <v>1160</v>
      </c>
      <c r="Y390" s="61" t="s">
        <v>1162</v>
      </c>
      <c r="Z390" s="69" t="str">
        <f t="shared" si="24"/>
        <v>No</v>
      </c>
      <c r="AA390" s="70" t="str">
        <f t="shared" si="25"/>
        <v>No</v>
      </c>
      <c r="AB390" s="69" t="str">
        <f t="shared" si="26"/>
        <v>Non-user</v>
      </c>
      <c r="AC390" s="71">
        <f>VLOOKUP(N390,Attendance!P:R,3,FALSE)</f>
        <v>15</v>
      </c>
    </row>
    <row r="391" spans="1:35" ht="23.1" customHeight="1">
      <c r="A391" s="61" t="s">
        <v>1209</v>
      </c>
      <c r="B391" s="61" t="s">
        <v>26</v>
      </c>
      <c r="C391" s="61" t="s">
        <v>27</v>
      </c>
      <c r="D391" s="61" t="s">
        <v>28</v>
      </c>
      <c r="E391" s="61" t="s">
        <v>61</v>
      </c>
      <c r="F391" s="63" t="s">
        <v>29</v>
      </c>
      <c r="G391" s="61" t="s">
        <v>31</v>
      </c>
      <c r="H391" s="61" t="s">
        <v>933</v>
      </c>
      <c r="I391" s="61" t="s">
        <v>934</v>
      </c>
      <c r="J391" s="61">
        <v>5</v>
      </c>
      <c r="K391" s="61">
        <v>10</v>
      </c>
      <c r="L391" s="61">
        <v>2018</v>
      </c>
      <c r="M391" s="62">
        <f t="shared" si="28"/>
        <v>43378</v>
      </c>
      <c r="N391" s="61" t="s">
        <v>814</v>
      </c>
      <c r="O391" s="61">
        <f>VLOOKUP(N392,Attendance!P:R,3,FALSE)</f>
        <v>15</v>
      </c>
      <c r="P391" s="61" t="s">
        <v>1158</v>
      </c>
      <c r="Q391" s="61" t="s">
        <v>1159</v>
      </c>
      <c r="R391" s="61" t="s">
        <v>1160</v>
      </c>
      <c r="S391" s="61" t="s">
        <v>1161</v>
      </c>
      <c r="T391" s="61" t="s">
        <v>1162</v>
      </c>
      <c r="U391" s="61" t="s">
        <v>1162</v>
      </c>
      <c r="V391" s="61" t="s">
        <v>1162</v>
      </c>
      <c r="W391" s="61" t="s">
        <v>1163</v>
      </c>
      <c r="X391" s="61" t="s">
        <v>1160</v>
      </c>
      <c r="Y391" s="61" t="s">
        <v>1162</v>
      </c>
      <c r="Z391" s="69" t="str">
        <f t="shared" si="24"/>
        <v>No</v>
      </c>
      <c r="AA391" s="70" t="str">
        <f t="shared" si="25"/>
        <v>No</v>
      </c>
      <c r="AB391" s="69" t="str">
        <f t="shared" si="26"/>
        <v>Non-user</v>
      </c>
      <c r="AC391" s="71">
        <f>VLOOKUP(N391,Attendance!P:R,3,FALSE)</f>
        <v>16</v>
      </c>
    </row>
    <row r="392" spans="1:35" ht="23.1" customHeight="1">
      <c r="A392" s="61" t="s">
        <v>1209</v>
      </c>
      <c r="B392" s="61" t="s">
        <v>26</v>
      </c>
      <c r="C392" s="61" t="s">
        <v>27</v>
      </c>
      <c r="D392" s="61" t="s">
        <v>28</v>
      </c>
      <c r="E392" s="61" t="s">
        <v>61</v>
      </c>
      <c r="F392" s="63" t="s">
        <v>29</v>
      </c>
      <c r="G392" s="61" t="s">
        <v>31</v>
      </c>
      <c r="H392" s="61" t="s">
        <v>933</v>
      </c>
      <c r="I392" s="61" t="s">
        <v>935</v>
      </c>
      <c r="J392" s="61">
        <v>6</v>
      </c>
      <c r="K392" s="61">
        <v>10</v>
      </c>
      <c r="L392" s="61">
        <v>2018</v>
      </c>
      <c r="M392" s="62">
        <f t="shared" si="28"/>
        <v>43379</v>
      </c>
      <c r="N392" s="61" t="s">
        <v>826</v>
      </c>
      <c r="O392" s="61">
        <f>VLOOKUP(N393,Attendance!P:R,3,FALSE)</f>
        <v>16</v>
      </c>
      <c r="P392" s="61" t="s">
        <v>1158</v>
      </c>
      <c r="Q392" s="61" t="s">
        <v>1159</v>
      </c>
      <c r="R392" s="61" t="s">
        <v>1160</v>
      </c>
      <c r="S392" s="61" t="s">
        <v>1161</v>
      </c>
      <c r="T392" s="61" t="s">
        <v>1162</v>
      </c>
      <c r="U392" s="61" t="s">
        <v>1162</v>
      </c>
      <c r="V392" s="61" t="s">
        <v>1162</v>
      </c>
      <c r="W392" s="61" t="s">
        <v>1163</v>
      </c>
      <c r="X392" s="61" t="s">
        <v>1160</v>
      </c>
      <c r="Y392" s="61" t="s">
        <v>1162</v>
      </c>
      <c r="Z392" s="69" t="str">
        <f t="shared" si="24"/>
        <v>No</v>
      </c>
      <c r="AA392" s="70" t="str">
        <f t="shared" si="25"/>
        <v>No</v>
      </c>
      <c r="AB392" s="69" t="str">
        <f t="shared" si="26"/>
        <v>Non-user</v>
      </c>
      <c r="AC392" s="71">
        <f>VLOOKUP(N392,Attendance!P:R,3,FALSE)</f>
        <v>15</v>
      </c>
    </row>
    <row r="393" spans="1:35" ht="23.1" customHeight="1">
      <c r="A393" s="61" t="s">
        <v>1209</v>
      </c>
      <c r="B393" s="61" t="s">
        <v>26</v>
      </c>
      <c r="C393" s="61" t="s">
        <v>27</v>
      </c>
      <c r="D393" s="61" t="s">
        <v>28</v>
      </c>
      <c r="E393" s="61" t="s">
        <v>61</v>
      </c>
      <c r="F393" s="63" t="s">
        <v>29</v>
      </c>
      <c r="G393" s="61" t="s">
        <v>31</v>
      </c>
      <c r="H393" s="61" t="s">
        <v>933</v>
      </c>
      <c r="I393" s="61" t="s">
        <v>935</v>
      </c>
      <c r="J393" s="61">
        <v>6</v>
      </c>
      <c r="K393" s="61">
        <v>10</v>
      </c>
      <c r="L393" s="61">
        <v>2018</v>
      </c>
      <c r="M393" s="62">
        <f t="shared" si="28"/>
        <v>43379</v>
      </c>
      <c r="N393" s="61" t="s">
        <v>822</v>
      </c>
      <c r="O393" s="61">
        <f>VLOOKUP(N394,Attendance!P:R,3,FALSE)</f>
        <v>16</v>
      </c>
      <c r="P393" s="68" t="s">
        <v>1167</v>
      </c>
      <c r="Q393" s="61" t="s">
        <v>1159</v>
      </c>
      <c r="R393" s="61" t="s">
        <v>1160</v>
      </c>
      <c r="S393" s="61" t="s">
        <v>1161</v>
      </c>
      <c r="T393" s="61" t="s">
        <v>1162</v>
      </c>
      <c r="U393" s="61" t="s">
        <v>1162</v>
      </c>
      <c r="V393" s="61" t="s">
        <v>1162</v>
      </c>
      <c r="W393" s="61" t="s">
        <v>1163</v>
      </c>
      <c r="X393" s="61" t="s">
        <v>1160</v>
      </c>
      <c r="Y393" s="61" t="s">
        <v>1162</v>
      </c>
      <c r="Z393" s="69" t="str">
        <f t="shared" ref="Z393:Z456" si="29">IF(OR(R:R="",S:S=""),"Missing",IF(OR(S:S="Both EC and Condoms",S:S="Condom",S:S="EC"),"Yes",IF(AND(R:R&lt;&gt;"0: No Method",R:R&lt;&gt;"6: EC",R:R&lt;&gt;"5: Condoms"),"Yes","No")))</f>
        <v>No</v>
      </c>
      <c r="AA393" s="70" t="str">
        <f t="shared" ref="AA393:AA456" si="30">IF(X:X="","Missing",IF(X:X="0: No Method","No",IF(OR(X:X="1: IUCD",X:X="2a: Implant - Jadelle",X:X="2b: Implant - Implanon",X:X="3a: Injection - Norigynon ",X:X="3b: Injection - Noristerat",X:X="3c: Injection - Depo Provera",X:X="3d: Injection - Synapress",X:X="4a: Pills - Microgynon",X:X="4b: Pills - Combination3",X:X="4c: Pills - Escluston",X:X="5: Cycle bead",X:X="6a: Condom - Male",X:X="6b: Condom - Female",X:X="7: Emergency pill"),"Yes")))</f>
        <v>No</v>
      </c>
      <c r="AB393" s="69" t="str">
        <f t="shared" ref="AB393:AB456" si="31">IF(W:W="Pregnant","Pregnant",IF(AND(Z:Z="No",AA:AA="Yes"),"Adopter",IF(Z:Z="Yes","Continuing User",IF(AND(Z:Z="No",AA:AA="No"),"Non-user","Missing"))))</f>
        <v>Non-user</v>
      </c>
      <c r="AC393" s="71">
        <f>VLOOKUP(N393,Attendance!P:R,3,FALSE)</f>
        <v>16</v>
      </c>
      <c r="AD393" s="61" t="s">
        <v>1173</v>
      </c>
      <c r="AE393" s="73">
        <v>43261</v>
      </c>
      <c r="AF393" s="61" t="s">
        <v>1174</v>
      </c>
      <c r="AG393" s="61" t="s">
        <v>1211</v>
      </c>
      <c r="AI393" s="61" t="s">
        <v>1202</v>
      </c>
    </row>
    <row r="394" spans="1:35" ht="23.1" customHeight="1">
      <c r="A394" s="61" t="s">
        <v>1209</v>
      </c>
      <c r="B394" s="61" t="s">
        <v>26</v>
      </c>
      <c r="C394" s="61" t="s">
        <v>27</v>
      </c>
      <c r="D394" s="61" t="s">
        <v>28</v>
      </c>
      <c r="E394" s="61" t="s">
        <v>61</v>
      </c>
      <c r="F394" s="63" t="s">
        <v>29</v>
      </c>
      <c r="G394" s="61" t="s">
        <v>31</v>
      </c>
      <c r="H394" s="61" t="s">
        <v>933</v>
      </c>
      <c r="I394" s="61" t="s">
        <v>935</v>
      </c>
      <c r="J394" s="61">
        <v>6</v>
      </c>
      <c r="K394" s="61">
        <v>10</v>
      </c>
      <c r="L394" s="61">
        <v>2018</v>
      </c>
      <c r="M394" s="62">
        <f t="shared" si="28"/>
        <v>43379</v>
      </c>
      <c r="N394" s="61" t="s">
        <v>814</v>
      </c>
      <c r="O394" s="61">
        <f>VLOOKUP(N395,Attendance!P:R,3,FALSE)</f>
        <v>15</v>
      </c>
      <c r="P394" s="68" t="s">
        <v>1167</v>
      </c>
      <c r="Q394" s="61" t="s">
        <v>1159</v>
      </c>
      <c r="R394" s="61" t="s">
        <v>1160</v>
      </c>
      <c r="S394" s="61" t="s">
        <v>1161</v>
      </c>
      <c r="T394" s="61" t="s">
        <v>1162</v>
      </c>
      <c r="U394" s="61" t="s">
        <v>1162</v>
      </c>
      <c r="V394" s="61" t="s">
        <v>1162</v>
      </c>
      <c r="W394" s="61" t="s">
        <v>1163</v>
      </c>
      <c r="X394" s="61" t="s">
        <v>1160</v>
      </c>
      <c r="Y394" s="61" t="s">
        <v>1162</v>
      </c>
      <c r="Z394" s="69" t="str">
        <f t="shared" si="29"/>
        <v>No</v>
      </c>
      <c r="AA394" s="70" t="str">
        <f t="shared" si="30"/>
        <v>No</v>
      </c>
      <c r="AB394" s="69" t="str">
        <f t="shared" si="31"/>
        <v>Non-user</v>
      </c>
      <c r="AC394" s="71">
        <f>VLOOKUP(N394,Attendance!P:R,3,FALSE)</f>
        <v>16</v>
      </c>
    </row>
    <row r="395" spans="1:35" ht="23.1" customHeight="1">
      <c r="A395" s="61" t="s">
        <v>1209</v>
      </c>
      <c r="B395" s="61" t="s">
        <v>26</v>
      </c>
      <c r="C395" s="61" t="s">
        <v>27</v>
      </c>
      <c r="D395" s="61" t="s">
        <v>28</v>
      </c>
      <c r="E395" s="61" t="s">
        <v>61</v>
      </c>
      <c r="F395" s="63" t="s">
        <v>29</v>
      </c>
      <c r="G395" s="61" t="s">
        <v>31</v>
      </c>
      <c r="H395" s="61" t="s">
        <v>933</v>
      </c>
      <c r="I395" s="61" t="s">
        <v>935</v>
      </c>
      <c r="J395" s="61">
        <v>6</v>
      </c>
      <c r="K395" s="61">
        <v>10</v>
      </c>
      <c r="L395" s="61">
        <v>2018</v>
      </c>
      <c r="M395" s="62">
        <f t="shared" si="28"/>
        <v>43379</v>
      </c>
      <c r="N395" s="61" t="s">
        <v>812</v>
      </c>
      <c r="O395" s="61">
        <f>VLOOKUP(N396,Attendance!P:R,3,FALSE)</f>
        <v>15</v>
      </c>
      <c r="P395" s="68" t="s">
        <v>1167</v>
      </c>
      <c r="Q395" s="61" t="s">
        <v>1159</v>
      </c>
      <c r="R395" s="61" t="s">
        <v>1160</v>
      </c>
      <c r="S395" s="61" t="s">
        <v>1161</v>
      </c>
      <c r="T395" s="61" t="s">
        <v>1162</v>
      </c>
      <c r="U395" s="61" t="s">
        <v>1162</v>
      </c>
      <c r="V395" s="61" t="s">
        <v>1162</v>
      </c>
      <c r="W395" s="61" t="s">
        <v>1163</v>
      </c>
      <c r="X395" s="61" t="s">
        <v>1160</v>
      </c>
      <c r="Y395" s="61" t="s">
        <v>1162</v>
      </c>
      <c r="Z395" s="69" t="str">
        <f t="shared" si="29"/>
        <v>No</v>
      </c>
      <c r="AA395" s="70" t="str">
        <f t="shared" si="30"/>
        <v>No</v>
      </c>
      <c r="AB395" s="69" t="str">
        <f t="shared" si="31"/>
        <v>Non-user</v>
      </c>
      <c r="AC395" s="71">
        <f>VLOOKUP(N395,Attendance!P:R,3,FALSE)</f>
        <v>15</v>
      </c>
    </row>
    <row r="396" spans="1:35" ht="23.1" customHeight="1">
      <c r="A396" s="61" t="s">
        <v>1209</v>
      </c>
      <c r="B396" s="61" t="s">
        <v>26</v>
      </c>
      <c r="C396" s="61" t="s">
        <v>27</v>
      </c>
      <c r="D396" s="61" t="s">
        <v>28</v>
      </c>
      <c r="E396" s="61" t="s">
        <v>61</v>
      </c>
      <c r="F396" s="63" t="s">
        <v>29</v>
      </c>
      <c r="G396" s="61" t="s">
        <v>31</v>
      </c>
      <c r="H396" s="61" t="s">
        <v>933</v>
      </c>
      <c r="I396" s="61" t="s">
        <v>935</v>
      </c>
      <c r="J396" s="61">
        <v>6</v>
      </c>
      <c r="K396" s="61">
        <v>10</v>
      </c>
      <c r="L396" s="61">
        <v>2018</v>
      </c>
      <c r="M396" s="62">
        <f t="shared" si="28"/>
        <v>43379</v>
      </c>
      <c r="N396" s="61" t="s">
        <v>567</v>
      </c>
      <c r="O396" s="61">
        <f>VLOOKUP(N397,Attendance!P:R,3,FALSE)</f>
        <v>17</v>
      </c>
      <c r="P396" s="68" t="s">
        <v>1167</v>
      </c>
      <c r="Q396" s="61" t="s">
        <v>1159</v>
      </c>
      <c r="R396" s="61" t="s">
        <v>1188</v>
      </c>
      <c r="S396" s="61" t="s">
        <v>1161</v>
      </c>
      <c r="T396" s="61" t="s">
        <v>1162</v>
      </c>
      <c r="U396" s="61" t="s">
        <v>1162</v>
      </c>
      <c r="V396" s="61" t="s">
        <v>1162</v>
      </c>
      <c r="W396" s="61" t="s">
        <v>1163</v>
      </c>
      <c r="X396" s="61" t="s">
        <v>1160</v>
      </c>
      <c r="Y396" s="61" t="s">
        <v>1162</v>
      </c>
      <c r="Z396" s="69" t="str">
        <f t="shared" si="29"/>
        <v>Yes</v>
      </c>
      <c r="AA396" s="70" t="str">
        <f t="shared" si="30"/>
        <v>No</v>
      </c>
      <c r="AB396" s="69" t="str">
        <f t="shared" si="31"/>
        <v>Continuing User</v>
      </c>
      <c r="AC396" s="71">
        <f>VLOOKUP(N396,Attendance!P:R,3,FALSE)</f>
        <v>15</v>
      </c>
    </row>
    <row r="397" spans="1:35" ht="23.1" customHeight="1">
      <c r="A397" s="61" t="s">
        <v>1209</v>
      </c>
      <c r="B397" s="61" t="s">
        <v>26</v>
      </c>
      <c r="C397" s="61" t="s">
        <v>27</v>
      </c>
      <c r="D397" s="61" t="s">
        <v>28</v>
      </c>
      <c r="E397" s="61" t="s">
        <v>61</v>
      </c>
      <c r="F397" s="63" t="s">
        <v>29</v>
      </c>
      <c r="G397" s="61" t="s">
        <v>31</v>
      </c>
      <c r="H397" s="61" t="s">
        <v>933</v>
      </c>
      <c r="I397" s="61" t="s">
        <v>935</v>
      </c>
      <c r="J397" s="61">
        <v>6</v>
      </c>
      <c r="K397" s="61">
        <v>10</v>
      </c>
      <c r="L397" s="61">
        <v>2018</v>
      </c>
      <c r="M397" s="62">
        <f t="shared" si="28"/>
        <v>43379</v>
      </c>
      <c r="N397" s="61" t="s">
        <v>586</v>
      </c>
      <c r="O397" s="61">
        <f>VLOOKUP(N398,Attendance!P:R,3,FALSE)</f>
        <v>19</v>
      </c>
      <c r="P397" s="68" t="s">
        <v>1167</v>
      </c>
      <c r="Q397" s="61" t="s">
        <v>1159</v>
      </c>
      <c r="R397" s="61" t="s">
        <v>1188</v>
      </c>
      <c r="S397" s="61" t="s">
        <v>1161</v>
      </c>
      <c r="T397" s="61" t="s">
        <v>1162</v>
      </c>
      <c r="U397" s="61" t="s">
        <v>1162</v>
      </c>
      <c r="V397" s="61" t="s">
        <v>1162</v>
      </c>
      <c r="W397" s="61" t="s">
        <v>1163</v>
      </c>
      <c r="X397" s="61" t="s">
        <v>1160</v>
      </c>
      <c r="Y397" s="61" t="s">
        <v>1162</v>
      </c>
      <c r="Z397" s="69" t="str">
        <f t="shared" si="29"/>
        <v>Yes</v>
      </c>
      <c r="AA397" s="70" t="str">
        <f t="shared" si="30"/>
        <v>No</v>
      </c>
      <c r="AB397" s="69" t="str">
        <f t="shared" si="31"/>
        <v>Continuing User</v>
      </c>
      <c r="AC397" s="71">
        <f>VLOOKUP(N397,Attendance!P:R,3,FALSE)</f>
        <v>17</v>
      </c>
    </row>
    <row r="398" spans="1:35" ht="23.1" customHeight="1">
      <c r="A398" s="61" t="s">
        <v>108</v>
      </c>
      <c r="B398" s="61" t="s">
        <v>26</v>
      </c>
      <c r="C398" s="61" t="s">
        <v>27</v>
      </c>
      <c r="D398" s="61" t="s">
        <v>28</v>
      </c>
      <c r="E398" s="61" t="s">
        <v>61</v>
      </c>
      <c r="F398" s="63" t="s">
        <v>29</v>
      </c>
      <c r="G398" s="61" t="s">
        <v>31</v>
      </c>
      <c r="H398" s="61" t="s">
        <v>933</v>
      </c>
      <c r="I398" s="61" t="s">
        <v>934</v>
      </c>
      <c r="J398" s="61">
        <v>8</v>
      </c>
      <c r="K398" s="61">
        <v>10</v>
      </c>
      <c r="L398" s="61">
        <v>2018</v>
      </c>
      <c r="M398" s="62">
        <f t="shared" si="28"/>
        <v>43381</v>
      </c>
      <c r="N398" s="61" t="s">
        <v>831</v>
      </c>
      <c r="O398" s="61">
        <f>VLOOKUP(N399,Attendance!P:R,3,FALSE)</f>
        <v>18</v>
      </c>
      <c r="P398" s="61" t="s">
        <v>1158</v>
      </c>
      <c r="Q398" s="61" t="s">
        <v>1159</v>
      </c>
      <c r="R398" s="61" t="s">
        <v>1160</v>
      </c>
      <c r="S398" s="61" t="s">
        <v>1161</v>
      </c>
      <c r="T398" s="61" t="s">
        <v>1159</v>
      </c>
      <c r="U398" s="61" t="s">
        <v>1162</v>
      </c>
      <c r="V398" s="61" t="s">
        <v>1162</v>
      </c>
      <c r="W398" s="61" t="s">
        <v>1163</v>
      </c>
      <c r="X398" s="61" t="s">
        <v>1165</v>
      </c>
      <c r="Y398" s="61" t="s">
        <v>1162</v>
      </c>
      <c r="Z398" s="69" t="str">
        <f t="shared" si="29"/>
        <v>No</v>
      </c>
      <c r="AA398" s="70" t="str">
        <f t="shared" si="30"/>
        <v>Yes</v>
      </c>
      <c r="AB398" s="69" t="str">
        <f t="shared" si="31"/>
        <v>Adopter</v>
      </c>
      <c r="AC398" s="71">
        <f>VLOOKUP(N398,Attendance!P:R,3,FALSE)</f>
        <v>19</v>
      </c>
    </row>
    <row r="399" spans="1:35" ht="23.1" customHeight="1">
      <c r="A399" s="61" t="s">
        <v>108</v>
      </c>
      <c r="B399" s="61" t="s">
        <v>26</v>
      </c>
      <c r="C399" s="61" t="s">
        <v>27</v>
      </c>
      <c r="D399" s="61" t="s">
        <v>28</v>
      </c>
      <c r="E399" s="61" t="s">
        <v>61</v>
      </c>
      <c r="F399" s="63" t="s">
        <v>29</v>
      </c>
      <c r="G399" s="61" t="s">
        <v>31</v>
      </c>
      <c r="H399" s="61" t="s">
        <v>933</v>
      </c>
      <c r="I399" s="61" t="s">
        <v>934</v>
      </c>
      <c r="J399" s="61">
        <v>9</v>
      </c>
      <c r="K399" s="61">
        <v>10</v>
      </c>
      <c r="L399" s="61">
        <v>2018</v>
      </c>
      <c r="M399" s="62">
        <f t="shared" si="28"/>
        <v>43382</v>
      </c>
      <c r="N399" s="61" t="s">
        <v>180</v>
      </c>
      <c r="O399" s="61">
        <f>VLOOKUP(N400,Attendance!P:R,3,FALSE)</f>
        <v>17</v>
      </c>
      <c r="P399" s="61" t="s">
        <v>1158</v>
      </c>
      <c r="Q399" s="61" t="s">
        <v>1159</v>
      </c>
      <c r="R399" s="61" t="s">
        <v>1160</v>
      </c>
      <c r="S399" s="61" t="s">
        <v>1161</v>
      </c>
      <c r="T399" s="61" t="s">
        <v>1159</v>
      </c>
      <c r="U399" s="61" t="s">
        <v>1162</v>
      </c>
      <c r="V399" s="61" t="s">
        <v>1162</v>
      </c>
      <c r="W399" s="61" t="s">
        <v>1163</v>
      </c>
      <c r="X399" s="61" t="s">
        <v>1165</v>
      </c>
      <c r="Y399" s="61" t="s">
        <v>1162</v>
      </c>
      <c r="Z399" s="69" t="str">
        <f t="shared" si="29"/>
        <v>No</v>
      </c>
      <c r="AA399" s="70" t="str">
        <f t="shared" si="30"/>
        <v>Yes</v>
      </c>
      <c r="AB399" s="69" t="str">
        <f t="shared" si="31"/>
        <v>Adopter</v>
      </c>
      <c r="AC399" s="71">
        <f>VLOOKUP(N399,Attendance!P:R,3,FALSE)</f>
        <v>18</v>
      </c>
      <c r="AD399" s="61" t="s">
        <v>1173</v>
      </c>
      <c r="AE399" s="73">
        <v>43382</v>
      </c>
      <c r="AF399" s="61" t="s">
        <v>1174</v>
      </c>
      <c r="AG399" s="61" t="s">
        <v>1206</v>
      </c>
      <c r="AH399" s="61" t="s">
        <v>1212</v>
      </c>
    </row>
    <row r="400" spans="1:35" ht="23.1" customHeight="1">
      <c r="A400" s="61" t="s">
        <v>108</v>
      </c>
      <c r="B400" s="61" t="s">
        <v>26</v>
      </c>
      <c r="C400" s="61" t="s">
        <v>27</v>
      </c>
      <c r="D400" s="61" t="s">
        <v>28</v>
      </c>
      <c r="E400" s="61" t="s">
        <v>61</v>
      </c>
      <c r="F400" s="63" t="s">
        <v>29</v>
      </c>
      <c r="G400" s="61" t="s">
        <v>31</v>
      </c>
      <c r="H400" s="61" t="s">
        <v>933</v>
      </c>
      <c r="I400" s="61" t="s">
        <v>934</v>
      </c>
      <c r="J400" s="61">
        <v>9</v>
      </c>
      <c r="K400" s="61">
        <v>10</v>
      </c>
      <c r="L400" s="61">
        <v>2018</v>
      </c>
      <c r="M400" s="62">
        <f t="shared" si="28"/>
        <v>43382</v>
      </c>
      <c r="N400" s="61" t="s">
        <v>387</v>
      </c>
      <c r="O400" s="61">
        <f>VLOOKUP(N401,Attendance!P:R,3,FALSE)</f>
        <v>19</v>
      </c>
      <c r="P400" s="68" t="s">
        <v>1167</v>
      </c>
      <c r="Q400" s="61" t="s">
        <v>1159</v>
      </c>
      <c r="R400" s="61" t="s">
        <v>1188</v>
      </c>
      <c r="S400" s="61" t="s">
        <v>1161</v>
      </c>
      <c r="T400" s="61" t="s">
        <v>1162</v>
      </c>
      <c r="U400" s="61" t="s">
        <v>1162</v>
      </c>
      <c r="V400" s="61" t="s">
        <v>1162</v>
      </c>
      <c r="W400" s="61" t="s">
        <v>1163</v>
      </c>
      <c r="X400" s="61" t="s">
        <v>1160</v>
      </c>
      <c r="Y400" s="61" t="s">
        <v>1162</v>
      </c>
      <c r="Z400" s="69" t="str">
        <f t="shared" si="29"/>
        <v>Yes</v>
      </c>
      <c r="AA400" s="70" t="str">
        <f t="shared" si="30"/>
        <v>No</v>
      </c>
      <c r="AB400" s="69" t="str">
        <f t="shared" si="31"/>
        <v>Continuing User</v>
      </c>
      <c r="AC400" s="71">
        <f>VLOOKUP(N400,Attendance!P:R,3,FALSE)</f>
        <v>17</v>
      </c>
    </row>
    <row r="401" spans="1:29" ht="23.1" customHeight="1">
      <c r="A401" s="61" t="s">
        <v>108</v>
      </c>
      <c r="B401" s="61" t="s">
        <v>26</v>
      </c>
      <c r="C401" s="61" t="s">
        <v>27</v>
      </c>
      <c r="D401" s="61" t="s">
        <v>28</v>
      </c>
      <c r="E401" s="61" t="s">
        <v>61</v>
      </c>
      <c r="F401" s="63" t="s">
        <v>29</v>
      </c>
      <c r="G401" s="61" t="s">
        <v>31</v>
      </c>
      <c r="H401" s="61" t="s">
        <v>933</v>
      </c>
      <c r="I401" s="61" t="s">
        <v>934</v>
      </c>
      <c r="J401" s="61">
        <v>9</v>
      </c>
      <c r="K401" s="61">
        <v>10</v>
      </c>
      <c r="L401" s="61">
        <v>2018</v>
      </c>
      <c r="M401" s="62">
        <f t="shared" si="28"/>
        <v>43382</v>
      </c>
      <c r="N401" s="61" t="s">
        <v>829</v>
      </c>
      <c r="O401" s="61">
        <f>VLOOKUP(N402,Attendance!P:R,3,FALSE)</f>
        <v>19</v>
      </c>
      <c r="P401" s="61" t="s">
        <v>1158</v>
      </c>
      <c r="Q401" s="61" t="s">
        <v>1159</v>
      </c>
      <c r="R401" s="61" t="s">
        <v>1160</v>
      </c>
      <c r="S401" s="61" t="s">
        <v>1161</v>
      </c>
      <c r="T401" s="61" t="s">
        <v>1159</v>
      </c>
      <c r="U401" s="61" t="s">
        <v>1162</v>
      </c>
      <c r="V401" s="61" t="s">
        <v>1162</v>
      </c>
      <c r="W401" s="61" t="s">
        <v>1163</v>
      </c>
      <c r="X401" s="63" t="s">
        <v>1192</v>
      </c>
      <c r="Y401" s="61" t="s">
        <v>1162</v>
      </c>
      <c r="Z401" s="69" t="str">
        <f t="shared" si="29"/>
        <v>No</v>
      </c>
      <c r="AA401" s="70" t="str">
        <f>IF(X:X="","Missing",IF(X:X="0: No Method","No",IF(OR(X:X="1: IUCD",X:X="2a: Implant - Jadelle",X:X="2b: Implant - Implanon",X:X="3a: Injection - Norigynon ",X:X="3b: Injection - Noristerat",X:X="3c: Injection - Depo Provera",X:X="3d: Injection - Sayana Press",X:X="4a: Pills - Microgynon",X:X="4b: Pills - Combination3",X:X="4c: Pills - Escluston",X:X="5: Cycle bead",X:X="6a: Condom - Male",X:X="6b: Condom - Female",X:X="7: Emergency pill"),"Yes")))</f>
        <v>Yes</v>
      </c>
      <c r="AB401" s="69" t="str">
        <f t="shared" si="31"/>
        <v>Adopter</v>
      </c>
      <c r="AC401" s="71">
        <f>VLOOKUP(N401,Attendance!P:R,3,FALSE)</f>
        <v>19</v>
      </c>
    </row>
    <row r="402" spans="1:29" ht="23.1" customHeight="1">
      <c r="A402" s="61" t="s">
        <v>108</v>
      </c>
      <c r="B402" s="61" t="s">
        <v>26</v>
      </c>
      <c r="C402" s="61" t="s">
        <v>27</v>
      </c>
      <c r="D402" s="61" t="s">
        <v>28</v>
      </c>
      <c r="E402" s="61" t="s">
        <v>61</v>
      </c>
      <c r="F402" s="63" t="s">
        <v>29</v>
      </c>
      <c r="G402" s="61" t="s">
        <v>31</v>
      </c>
      <c r="H402" s="61" t="s">
        <v>933</v>
      </c>
      <c r="I402" s="61" t="s">
        <v>934</v>
      </c>
      <c r="J402" s="61">
        <v>9</v>
      </c>
      <c r="K402" s="61">
        <v>10</v>
      </c>
      <c r="L402" s="61">
        <v>2018</v>
      </c>
      <c r="M402" s="62">
        <f t="shared" si="28"/>
        <v>43382</v>
      </c>
      <c r="N402" s="61" t="s">
        <v>833</v>
      </c>
      <c r="O402" s="61">
        <f>VLOOKUP(N403,Attendance!P:R,3,FALSE)</f>
        <v>19</v>
      </c>
      <c r="P402" s="61" t="s">
        <v>1158</v>
      </c>
      <c r="Q402" s="61" t="s">
        <v>1159</v>
      </c>
      <c r="R402" s="61" t="s">
        <v>1160</v>
      </c>
      <c r="S402" s="61" t="s">
        <v>1161</v>
      </c>
      <c r="T402" s="61" t="s">
        <v>1159</v>
      </c>
      <c r="U402" s="61" t="s">
        <v>1162</v>
      </c>
      <c r="V402" s="61" t="s">
        <v>1162</v>
      </c>
      <c r="W402" s="61" t="s">
        <v>1163</v>
      </c>
      <c r="X402" s="61" t="s">
        <v>1178</v>
      </c>
      <c r="Y402" s="61" t="s">
        <v>1162</v>
      </c>
      <c r="Z402" s="69" t="str">
        <f t="shared" si="29"/>
        <v>No</v>
      </c>
      <c r="AA402" s="70" t="str">
        <f t="shared" si="30"/>
        <v>Yes</v>
      </c>
      <c r="AB402" s="69" t="str">
        <f t="shared" si="31"/>
        <v>Adopter</v>
      </c>
      <c r="AC402" s="71">
        <f>VLOOKUP(N402,Attendance!P:R,3,FALSE)</f>
        <v>19</v>
      </c>
    </row>
    <row r="403" spans="1:29" ht="23.1" customHeight="1">
      <c r="A403" s="61" t="s">
        <v>108</v>
      </c>
      <c r="B403" s="61" t="s">
        <v>26</v>
      </c>
      <c r="C403" s="61" t="s">
        <v>27</v>
      </c>
      <c r="D403" s="61" t="s">
        <v>28</v>
      </c>
      <c r="E403" s="61" t="s">
        <v>61</v>
      </c>
      <c r="F403" s="63" t="s">
        <v>29</v>
      </c>
      <c r="G403" s="61" t="s">
        <v>31</v>
      </c>
      <c r="H403" s="61" t="s">
        <v>933</v>
      </c>
      <c r="I403" s="61" t="s">
        <v>934</v>
      </c>
      <c r="J403" s="61">
        <v>9</v>
      </c>
      <c r="K403" s="61">
        <v>10</v>
      </c>
      <c r="L403" s="61">
        <v>2018</v>
      </c>
      <c r="M403" s="62">
        <f t="shared" si="28"/>
        <v>43382</v>
      </c>
      <c r="N403" s="61" t="s">
        <v>835</v>
      </c>
      <c r="O403" s="61">
        <f>VLOOKUP(N404,Attendance!P:R,3,FALSE)</f>
        <v>19</v>
      </c>
      <c r="P403" s="61" t="s">
        <v>1158</v>
      </c>
      <c r="Q403" s="61" t="s">
        <v>1159</v>
      </c>
      <c r="R403" s="61" t="s">
        <v>1160</v>
      </c>
      <c r="S403" s="61" t="s">
        <v>1161</v>
      </c>
      <c r="T403" s="61" t="s">
        <v>1159</v>
      </c>
      <c r="U403" s="61" t="s">
        <v>1162</v>
      </c>
      <c r="V403" s="61" t="s">
        <v>1162</v>
      </c>
      <c r="W403" s="61" t="s">
        <v>1163</v>
      </c>
      <c r="X403" s="63" t="s">
        <v>1192</v>
      </c>
      <c r="Y403" s="61" t="s">
        <v>1162</v>
      </c>
      <c r="Z403" s="69" t="str">
        <f t="shared" si="29"/>
        <v>No</v>
      </c>
      <c r="AA403" s="70" t="str">
        <f t="shared" ref="AA403:AA404" si="32">IF(X:X="","Missing",IF(X:X="0: No Method","No",IF(OR(X:X="1: IUCD",X:X="2a: Implant - Jadelle",X:X="2b: Implant - Implanon",X:X="3a: Injection - Norigynon ",X:X="3b: Injection - Noristerat",X:X="3c: Injection - Depo Provera",X:X="3d: Injection - Sayana Press",X:X="4a: Pills - Microgynon",X:X="4b: Pills - Combination3",X:X="4c: Pills - Escluston",X:X="5: Cycle bead",X:X="6a: Condom - Male",X:X="6b: Condom - Female",X:X="7: Emergency pill"),"Yes")))</f>
        <v>Yes</v>
      </c>
      <c r="AB403" s="69" t="str">
        <f t="shared" si="31"/>
        <v>Adopter</v>
      </c>
      <c r="AC403" s="71">
        <f>VLOOKUP(N403,Attendance!P:R,3,FALSE)</f>
        <v>19</v>
      </c>
    </row>
    <row r="404" spans="1:29" ht="23.1" customHeight="1">
      <c r="A404" s="61" t="s">
        <v>108</v>
      </c>
      <c r="B404" s="61" t="s">
        <v>26</v>
      </c>
      <c r="C404" s="61" t="s">
        <v>27</v>
      </c>
      <c r="D404" s="61" t="s">
        <v>28</v>
      </c>
      <c r="E404" s="61" t="s">
        <v>61</v>
      </c>
      <c r="F404" s="63" t="s">
        <v>29</v>
      </c>
      <c r="G404" s="61" t="s">
        <v>31</v>
      </c>
      <c r="H404" s="61" t="s">
        <v>933</v>
      </c>
      <c r="I404" s="61" t="s">
        <v>934</v>
      </c>
      <c r="J404" s="61">
        <v>9</v>
      </c>
      <c r="K404" s="61">
        <v>10</v>
      </c>
      <c r="L404" s="61">
        <v>2018</v>
      </c>
      <c r="M404" s="62">
        <f t="shared" si="28"/>
        <v>43382</v>
      </c>
      <c r="N404" s="61" t="s">
        <v>837</v>
      </c>
      <c r="O404" s="61">
        <f>VLOOKUP(N405,Attendance!P:R,3,FALSE)</f>
        <v>15</v>
      </c>
      <c r="P404" s="61" t="s">
        <v>1158</v>
      </c>
      <c r="Q404" s="61" t="s">
        <v>1159</v>
      </c>
      <c r="R404" s="61" t="s">
        <v>1160</v>
      </c>
      <c r="S404" s="61" t="s">
        <v>1161</v>
      </c>
      <c r="T404" s="61" t="s">
        <v>1159</v>
      </c>
      <c r="U404" s="61" t="s">
        <v>1162</v>
      </c>
      <c r="V404" s="61" t="s">
        <v>1162</v>
      </c>
      <c r="W404" s="61" t="s">
        <v>1163</v>
      </c>
      <c r="X404" s="63" t="s">
        <v>1192</v>
      </c>
      <c r="Y404" s="61" t="s">
        <v>1162</v>
      </c>
      <c r="Z404" s="69" t="str">
        <f t="shared" si="29"/>
        <v>No</v>
      </c>
      <c r="AA404" s="70" t="str">
        <f t="shared" si="32"/>
        <v>Yes</v>
      </c>
      <c r="AB404" s="69" t="str">
        <f t="shared" si="31"/>
        <v>Adopter</v>
      </c>
      <c r="AC404" s="71">
        <f>VLOOKUP(N404,Attendance!P:R,3,FALSE)</f>
        <v>19</v>
      </c>
    </row>
    <row r="405" spans="1:29" ht="23.1" customHeight="1">
      <c r="A405" s="61" t="s">
        <v>108</v>
      </c>
      <c r="B405" s="61" t="s">
        <v>26</v>
      </c>
      <c r="C405" s="61" t="s">
        <v>27</v>
      </c>
      <c r="D405" s="61" t="s">
        <v>28</v>
      </c>
      <c r="E405" s="61" t="s">
        <v>61</v>
      </c>
      <c r="F405" s="63" t="s">
        <v>29</v>
      </c>
      <c r="G405" s="61" t="s">
        <v>31</v>
      </c>
      <c r="H405" s="61" t="s">
        <v>933</v>
      </c>
      <c r="I405" s="61" t="s">
        <v>934</v>
      </c>
      <c r="J405" s="61">
        <v>10</v>
      </c>
      <c r="K405" s="61">
        <v>10</v>
      </c>
      <c r="L405" s="61">
        <v>2018</v>
      </c>
      <c r="M405" s="62">
        <f t="shared" si="28"/>
        <v>43383</v>
      </c>
      <c r="N405" s="61" t="s">
        <v>839</v>
      </c>
      <c r="O405" s="61">
        <f>VLOOKUP(N406,Attendance!P:R,3,FALSE)</f>
        <v>15</v>
      </c>
      <c r="P405" s="61" t="s">
        <v>1158</v>
      </c>
      <c r="Q405" s="61" t="s">
        <v>1159</v>
      </c>
      <c r="R405" s="61" t="s">
        <v>1160</v>
      </c>
      <c r="S405" s="61" t="s">
        <v>1161</v>
      </c>
      <c r="T405" s="61" t="s">
        <v>1159</v>
      </c>
      <c r="U405" s="61" t="s">
        <v>1162</v>
      </c>
      <c r="V405" s="61" t="s">
        <v>1162</v>
      </c>
      <c r="W405" s="61" t="s">
        <v>1163</v>
      </c>
      <c r="X405" s="61" t="s">
        <v>1160</v>
      </c>
      <c r="Y405" s="61" t="s">
        <v>1162</v>
      </c>
      <c r="Z405" s="69" t="str">
        <f t="shared" si="29"/>
        <v>No</v>
      </c>
      <c r="AA405" s="70" t="str">
        <f t="shared" si="30"/>
        <v>No</v>
      </c>
      <c r="AB405" s="69" t="str">
        <f t="shared" si="31"/>
        <v>Non-user</v>
      </c>
      <c r="AC405" s="71">
        <f>VLOOKUP(N405,Attendance!P:R,3,FALSE)</f>
        <v>15</v>
      </c>
    </row>
    <row r="406" spans="1:29" ht="23.1" customHeight="1">
      <c r="A406" s="61" t="s">
        <v>108</v>
      </c>
      <c r="B406" s="61" t="s">
        <v>26</v>
      </c>
      <c r="C406" s="61" t="s">
        <v>27</v>
      </c>
      <c r="D406" s="61" t="s">
        <v>28</v>
      </c>
      <c r="E406" s="61" t="s">
        <v>61</v>
      </c>
      <c r="F406" s="63" t="s">
        <v>29</v>
      </c>
      <c r="G406" s="61" t="s">
        <v>31</v>
      </c>
      <c r="H406" s="61" t="s">
        <v>933</v>
      </c>
      <c r="I406" s="61" t="s">
        <v>934</v>
      </c>
      <c r="J406" s="61">
        <v>10</v>
      </c>
      <c r="K406" s="61">
        <v>10</v>
      </c>
      <c r="L406" s="61">
        <v>2018</v>
      </c>
      <c r="M406" s="62">
        <f t="shared" si="28"/>
        <v>43383</v>
      </c>
      <c r="N406" s="61" t="s">
        <v>843</v>
      </c>
      <c r="O406" s="61">
        <f>VLOOKUP(N407,Attendance!P:R,3,FALSE)</f>
        <v>19</v>
      </c>
      <c r="P406" s="61" t="s">
        <v>1158</v>
      </c>
      <c r="Q406" s="61" t="s">
        <v>1159</v>
      </c>
      <c r="R406" s="61" t="s">
        <v>1160</v>
      </c>
      <c r="S406" s="61" t="s">
        <v>1161</v>
      </c>
      <c r="T406" s="61" t="s">
        <v>1162</v>
      </c>
      <c r="U406" s="61" t="s">
        <v>1162</v>
      </c>
      <c r="V406" s="61" t="s">
        <v>1162</v>
      </c>
      <c r="W406" s="61" t="s">
        <v>1163</v>
      </c>
      <c r="X406" s="61" t="s">
        <v>1160</v>
      </c>
      <c r="Y406" s="61" t="s">
        <v>1162</v>
      </c>
      <c r="Z406" s="69" t="str">
        <f t="shared" si="29"/>
        <v>No</v>
      </c>
      <c r="AA406" s="70" t="str">
        <f t="shared" si="30"/>
        <v>No</v>
      </c>
      <c r="AB406" s="69" t="str">
        <f t="shared" si="31"/>
        <v>Non-user</v>
      </c>
      <c r="AC406" s="71">
        <f>VLOOKUP(N406,Attendance!P:R,3,FALSE)</f>
        <v>15</v>
      </c>
    </row>
    <row r="407" spans="1:29" ht="23.1" customHeight="1">
      <c r="A407" s="61" t="s">
        <v>108</v>
      </c>
      <c r="B407" s="61" t="s">
        <v>26</v>
      </c>
      <c r="C407" s="61" t="s">
        <v>27</v>
      </c>
      <c r="D407" s="61" t="s">
        <v>28</v>
      </c>
      <c r="E407" s="61" t="s">
        <v>61</v>
      </c>
      <c r="F407" s="63" t="s">
        <v>29</v>
      </c>
      <c r="G407" s="61" t="s">
        <v>31</v>
      </c>
      <c r="H407" s="61" t="s">
        <v>933</v>
      </c>
      <c r="I407" s="61" t="s">
        <v>934</v>
      </c>
      <c r="J407" s="61">
        <v>10</v>
      </c>
      <c r="K407" s="61">
        <v>10</v>
      </c>
      <c r="L407" s="61">
        <v>2018</v>
      </c>
      <c r="M407" s="62">
        <f t="shared" si="28"/>
        <v>43383</v>
      </c>
      <c r="N407" s="61" t="s">
        <v>841</v>
      </c>
      <c r="O407" s="61">
        <f>VLOOKUP(N408,Attendance!P:R,3,FALSE)</f>
        <v>17</v>
      </c>
      <c r="P407" s="61" t="s">
        <v>1158</v>
      </c>
      <c r="Q407" s="61" t="s">
        <v>1159</v>
      </c>
      <c r="R407" s="61" t="s">
        <v>1160</v>
      </c>
      <c r="S407" s="61" t="s">
        <v>1161</v>
      </c>
      <c r="T407" s="61" t="s">
        <v>1162</v>
      </c>
      <c r="U407" s="61" t="s">
        <v>1162</v>
      </c>
      <c r="V407" s="61" t="s">
        <v>1162</v>
      </c>
      <c r="W407" s="61" t="s">
        <v>1163</v>
      </c>
      <c r="X407" s="61" t="s">
        <v>1160</v>
      </c>
      <c r="Y407" s="61" t="s">
        <v>1162</v>
      </c>
      <c r="Z407" s="69" t="str">
        <f t="shared" si="29"/>
        <v>No</v>
      </c>
      <c r="AA407" s="70" t="str">
        <f t="shared" si="30"/>
        <v>No</v>
      </c>
      <c r="AB407" s="69" t="str">
        <f t="shared" si="31"/>
        <v>Non-user</v>
      </c>
      <c r="AC407" s="71">
        <f>VLOOKUP(N407,Attendance!P:R,3,FALSE)</f>
        <v>19</v>
      </c>
    </row>
    <row r="408" spans="1:29" ht="23.1" customHeight="1">
      <c r="A408" s="61" t="s">
        <v>108</v>
      </c>
      <c r="B408" s="61" t="s">
        <v>26</v>
      </c>
      <c r="C408" s="61" t="s">
        <v>27</v>
      </c>
      <c r="D408" s="61" t="s">
        <v>28</v>
      </c>
      <c r="E408" s="61" t="s">
        <v>61</v>
      </c>
      <c r="F408" s="63" t="s">
        <v>29</v>
      </c>
      <c r="G408" s="61" t="s">
        <v>31</v>
      </c>
      <c r="H408" s="61" t="s">
        <v>933</v>
      </c>
      <c r="I408" s="61" t="s">
        <v>934</v>
      </c>
      <c r="J408" s="61">
        <v>11</v>
      </c>
      <c r="K408" s="61">
        <v>10</v>
      </c>
      <c r="L408" s="61">
        <v>2018</v>
      </c>
      <c r="M408" s="62">
        <f t="shared" si="28"/>
        <v>43384</v>
      </c>
      <c r="N408" s="61" t="s">
        <v>794</v>
      </c>
      <c r="O408" s="61">
        <f>VLOOKUP(N409,Attendance!P:R,3,FALSE)</f>
        <v>16</v>
      </c>
      <c r="P408" s="61" t="s">
        <v>1158</v>
      </c>
      <c r="Q408" s="61" t="s">
        <v>1159</v>
      </c>
      <c r="R408" s="61" t="s">
        <v>1160</v>
      </c>
      <c r="S408" s="61" t="s">
        <v>1161</v>
      </c>
      <c r="T408" s="61" t="s">
        <v>1159</v>
      </c>
      <c r="U408" s="61" t="s">
        <v>1162</v>
      </c>
      <c r="V408" s="61" t="s">
        <v>1162</v>
      </c>
      <c r="W408" s="61" t="s">
        <v>1163</v>
      </c>
      <c r="X408" s="61" t="s">
        <v>1180</v>
      </c>
      <c r="Y408" s="61" t="s">
        <v>1162</v>
      </c>
      <c r="Z408" s="69" t="str">
        <f t="shared" si="29"/>
        <v>No</v>
      </c>
      <c r="AA408" s="70" t="str">
        <f t="shared" si="30"/>
        <v>Yes</v>
      </c>
      <c r="AB408" s="69" t="str">
        <f t="shared" si="31"/>
        <v>Adopter</v>
      </c>
      <c r="AC408" s="71">
        <f>VLOOKUP(N408,Attendance!P:R,3,FALSE)</f>
        <v>17</v>
      </c>
    </row>
    <row r="409" spans="1:29" ht="23.1" customHeight="1">
      <c r="A409" s="61" t="s">
        <v>108</v>
      </c>
      <c r="B409" s="61" t="s">
        <v>26</v>
      </c>
      <c r="C409" s="61" t="s">
        <v>27</v>
      </c>
      <c r="D409" s="61" t="s">
        <v>28</v>
      </c>
      <c r="E409" s="61" t="s">
        <v>61</v>
      </c>
      <c r="F409" s="63" t="s">
        <v>29</v>
      </c>
      <c r="G409" s="61" t="s">
        <v>31</v>
      </c>
      <c r="H409" s="61" t="s">
        <v>933</v>
      </c>
      <c r="I409" s="61" t="s">
        <v>934</v>
      </c>
      <c r="J409" s="61">
        <v>11</v>
      </c>
      <c r="K409" s="61">
        <v>10</v>
      </c>
      <c r="L409" s="61">
        <v>2018</v>
      </c>
      <c r="M409" s="62">
        <f t="shared" si="28"/>
        <v>43384</v>
      </c>
      <c r="N409" s="61" t="s">
        <v>311</v>
      </c>
      <c r="O409" s="61">
        <f>VLOOKUP(N410,Attendance!P:R,3,FALSE)</f>
        <v>15</v>
      </c>
      <c r="P409" s="61" t="s">
        <v>1158</v>
      </c>
      <c r="Q409" s="61" t="s">
        <v>1159</v>
      </c>
      <c r="R409" s="61" t="s">
        <v>1160</v>
      </c>
      <c r="S409" s="61" t="s">
        <v>1161</v>
      </c>
      <c r="T409" s="61" t="s">
        <v>1162</v>
      </c>
      <c r="U409" s="61" t="s">
        <v>1162</v>
      </c>
      <c r="V409" s="61" t="s">
        <v>1162</v>
      </c>
      <c r="W409" s="61" t="s">
        <v>1163</v>
      </c>
      <c r="X409" s="61" t="s">
        <v>1160</v>
      </c>
      <c r="Y409" s="61" t="s">
        <v>1162</v>
      </c>
      <c r="Z409" s="69" t="str">
        <f t="shared" si="29"/>
        <v>No</v>
      </c>
      <c r="AA409" s="70" t="str">
        <f t="shared" si="30"/>
        <v>No</v>
      </c>
      <c r="AB409" s="69" t="str">
        <f t="shared" si="31"/>
        <v>Non-user</v>
      </c>
      <c r="AC409" s="71">
        <f>VLOOKUP(N409,Attendance!P:R,3,FALSE)</f>
        <v>16</v>
      </c>
    </row>
    <row r="410" spans="1:29" ht="23.1" customHeight="1">
      <c r="A410" s="61" t="s">
        <v>108</v>
      </c>
      <c r="B410" s="61" t="s">
        <v>26</v>
      </c>
      <c r="C410" s="61" t="s">
        <v>27</v>
      </c>
      <c r="D410" s="61" t="s">
        <v>28</v>
      </c>
      <c r="E410" s="61" t="s">
        <v>61</v>
      </c>
      <c r="F410" s="63" t="s">
        <v>29</v>
      </c>
      <c r="G410" s="61" t="s">
        <v>31</v>
      </c>
      <c r="H410" s="61" t="s">
        <v>933</v>
      </c>
      <c r="I410" s="61" t="s">
        <v>934</v>
      </c>
      <c r="J410" s="61">
        <v>11</v>
      </c>
      <c r="K410" s="61">
        <v>10</v>
      </c>
      <c r="L410" s="61">
        <v>2018</v>
      </c>
      <c r="M410" s="62">
        <f t="shared" si="28"/>
        <v>43384</v>
      </c>
      <c r="N410" s="61" t="s">
        <v>847</v>
      </c>
      <c r="O410" s="61">
        <f>VLOOKUP(N411,Attendance!P:R,3,FALSE)</f>
        <v>17</v>
      </c>
      <c r="P410" s="61" t="s">
        <v>1158</v>
      </c>
      <c r="Q410" s="61" t="s">
        <v>1159</v>
      </c>
      <c r="R410" s="61" t="s">
        <v>1160</v>
      </c>
      <c r="S410" s="61" t="s">
        <v>1161</v>
      </c>
      <c r="T410" s="61" t="s">
        <v>1162</v>
      </c>
      <c r="U410" s="61" t="s">
        <v>1162</v>
      </c>
      <c r="V410" s="61" t="s">
        <v>1162</v>
      </c>
      <c r="W410" s="61" t="s">
        <v>1163</v>
      </c>
      <c r="X410" s="61" t="s">
        <v>1160</v>
      </c>
      <c r="Y410" s="61" t="s">
        <v>1162</v>
      </c>
      <c r="Z410" s="69" t="str">
        <f t="shared" si="29"/>
        <v>No</v>
      </c>
      <c r="AA410" s="70" t="str">
        <f t="shared" si="30"/>
        <v>No</v>
      </c>
      <c r="AB410" s="69" t="str">
        <f t="shared" si="31"/>
        <v>Non-user</v>
      </c>
      <c r="AC410" s="71">
        <f>VLOOKUP(N410,Attendance!P:R,3,FALSE)</f>
        <v>15</v>
      </c>
    </row>
    <row r="411" spans="1:29" ht="23.1" customHeight="1">
      <c r="A411" s="61" t="s">
        <v>108</v>
      </c>
      <c r="B411" s="61" t="s">
        <v>26</v>
      </c>
      <c r="C411" s="61" t="s">
        <v>27</v>
      </c>
      <c r="D411" s="61" t="s">
        <v>28</v>
      </c>
      <c r="E411" s="61" t="s">
        <v>61</v>
      </c>
      <c r="F411" s="63" t="s">
        <v>29</v>
      </c>
      <c r="G411" s="61" t="s">
        <v>31</v>
      </c>
      <c r="H411" s="61" t="s">
        <v>933</v>
      </c>
      <c r="I411" s="61" t="s">
        <v>934</v>
      </c>
      <c r="J411" s="61">
        <v>11</v>
      </c>
      <c r="K411" s="61">
        <v>10</v>
      </c>
      <c r="L411" s="61">
        <v>2018</v>
      </c>
      <c r="M411" s="62">
        <f t="shared" si="28"/>
        <v>43384</v>
      </c>
      <c r="N411" s="61" t="s">
        <v>849</v>
      </c>
      <c r="O411" s="61">
        <f>VLOOKUP(N412,Attendance!P:R,3,FALSE)</f>
        <v>16</v>
      </c>
      <c r="P411" s="61" t="s">
        <v>1158</v>
      </c>
      <c r="Q411" s="61" t="s">
        <v>1159</v>
      </c>
      <c r="R411" s="61" t="s">
        <v>1160</v>
      </c>
      <c r="S411" s="61" t="s">
        <v>1161</v>
      </c>
      <c r="T411" s="61" t="s">
        <v>1162</v>
      </c>
      <c r="U411" s="61" t="s">
        <v>1162</v>
      </c>
      <c r="V411" s="61" t="s">
        <v>1162</v>
      </c>
      <c r="W411" s="61" t="s">
        <v>1163</v>
      </c>
      <c r="X411" s="61" t="s">
        <v>1178</v>
      </c>
      <c r="Y411" s="61" t="s">
        <v>1162</v>
      </c>
      <c r="Z411" s="69" t="str">
        <f t="shared" si="29"/>
        <v>No</v>
      </c>
      <c r="AA411" s="70" t="str">
        <f t="shared" si="30"/>
        <v>Yes</v>
      </c>
      <c r="AB411" s="69" t="str">
        <f t="shared" si="31"/>
        <v>Adopter</v>
      </c>
      <c r="AC411" s="71">
        <f>VLOOKUP(N411,Attendance!P:R,3,FALSE)</f>
        <v>17</v>
      </c>
    </row>
    <row r="412" spans="1:29" ht="23.1" customHeight="1">
      <c r="A412" s="61" t="s">
        <v>108</v>
      </c>
      <c r="B412" s="61" t="s">
        <v>26</v>
      </c>
      <c r="C412" s="61" t="s">
        <v>27</v>
      </c>
      <c r="D412" s="61" t="s">
        <v>28</v>
      </c>
      <c r="E412" s="61" t="s">
        <v>61</v>
      </c>
      <c r="F412" s="63" t="s">
        <v>29</v>
      </c>
      <c r="G412" s="61" t="s">
        <v>31</v>
      </c>
      <c r="H412" s="61" t="s">
        <v>933</v>
      </c>
      <c r="I412" s="61" t="s">
        <v>934</v>
      </c>
      <c r="J412" s="61">
        <v>12</v>
      </c>
      <c r="K412" s="61">
        <v>10</v>
      </c>
      <c r="L412" s="61">
        <v>2018</v>
      </c>
      <c r="M412" s="62">
        <f t="shared" si="28"/>
        <v>43385</v>
      </c>
      <c r="N412" s="61" t="s">
        <v>403</v>
      </c>
      <c r="O412" s="61">
        <f>VLOOKUP(N413,Attendance!P:R,3,FALSE)</f>
        <v>18</v>
      </c>
      <c r="P412" s="68" t="s">
        <v>1167</v>
      </c>
      <c r="Q412" s="61" t="s">
        <v>1159</v>
      </c>
      <c r="R412" s="61" t="s">
        <v>1188</v>
      </c>
      <c r="S412" s="61" t="s">
        <v>1161</v>
      </c>
      <c r="T412" s="61" t="s">
        <v>1162</v>
      </c>
      <c r="U412" s="61" t="s">
        <v>1162</v>
      </c>
      <c r="V412" s="61" t="s">
        <v>1162</v>
      </c>
      <c r="W412" s="61" t="s">
        <v>1163</v>
      </c>
      <c r="X412" s="61" t="s">
        <v>1165</v>
      </c>
      <c r="Y412" s="61" t="s">
        <v>1162</v>
      </c>
      <c r="Z412" s="69" t="str">
        <f t="shared" si="29"/>
        <v>Yes</v>
      </c>
      <c r="AA412" s="70" t="str">
        <f t="shared" si="30"/>
        <v>Yes</v>
      </c>
      <c r="AB412" s="69" t="str">
        <f t="shared" si="31"/>
        <v>Continuing User</v>
      </c>
      <c r="AC412" s="71">
        <f>VLOOKUP(N412,Attendance!P:R,3,FALSE)</f>
        <v>16</v>
      </c>
    </row>
    <row r="413" spans="1:29" ht="23.1" customHeight="1">
      <c r="A413" s="61" t="s">
        <v>108</v>
      </c>
      <c r="B413" s="61" t="s">
        <v>26</v>
      </c>
      <c r="C413" s="61" t="s">
        <v>27</v>
      </c>
      <c r="D413" s="61" t="s">
        <v>28</v>
      </c>
      <c r="E413" s="61" t="s">
        <v>61</v>
      </c>
      <c r="F413" s="63" t="s">
        <v>29</v>
      </c>
      <c r="G413" s="61" t="s">
        <v>31</v>
      </c>
      <c r="H413" s="61" t="s">
        <v>933</v>
      </c>
      <c r="I413" s="61" t="s">
        <v>934</v>
      </c>
      <c r="J413" s="61">
        <v>12</v>
      </c>
      <c r="K413" s="61">
        <v>10</v>
      </c>
      <c r="L413" s="61">
        <v>2018</v>
      </c>
      <c r="M413" s="62">
        <f t="shared" si="28"/>
        <v>43385</v>
      </c>
      <c r="N413" s="61" t="s">
        <v>851</v>
      </c>
      <c r="O413" s="61">
        <f>VLOOKUP(N414,Attendance!P:R,3,FALSE)</f>
        <v>19</v>
      </c>
      <c r="P413" s="61" t="s">
        <v>1158</v>
      </c>
      <c r="Q413" s="61" t="s">
        <v>1159</v>
      </c>
      <c r="R413" s="61" t="s">
        <v>1160</v>
      </c>
      <c r="S413" s="61" t="s">
        <v>1161</v>
      </c>
      <c r="T413" s="61" t="s">
        <v>1159</v>
      </c>
      <c r="U413" s="61" t="s">
        <v>1159</v>
      </c>
      <c r="V413" s="61" t="s">
        <v>1162</v>
      </c>
      <c r="W413" s="61" t="s">
        <v>1163</v>
      </c>
      <c r="X413" s="61" t="s">
        <v>1178</v>
      </c>
      <c r="Y413" s="61" t="s">
        <v>1162</v>
      </c>
      <c r="Z413" s="69" t="str">
        <f t="shared" si="29"/>
        <v>No</v>
      </c>
      <c r="AA413" s="70" t="str">
        <f t="shared" si="30"/>
        <v>Yes</v>
      </c>
      <c r="AB413" s="69" t="str">
        <f t="shared" si="31"/>
        <v>Adopter</v>
      </c>
      <c r="AC413" s="71">
        <f>VLOOKUP(N413,Attendance!P:R,3,FALSE)</f>
        <v>18</v>
      </c>
    </row>
    <row r="414" spans="1:29" ht="23.1" customHeight="1">
      <c r="A414" s="61" t="s">
        <v>108</v>
      </c>
      <c r="B414" s="61" t="s">
        <v>26</v>
      </c>
      <c r="C414" s="61" t="s">
        <v>27</v>
      </c>
      <c r="D414" s="61" t="s">
        <v>28</v>
      </c>
      <c r="E414" s="61" t="s">
        <v>61</v>
      </c>
      <c r="F414" s="63" t="s">
        <v>29</v>
      </c>
      <c r="G414" s="61" t="s">
        <v>31</v>
      </c>
      <c r="H414" s="61" t="s">
        <v>933</v>
      </c>
      <c r="I414" s="61" t="s">
        <v>935</v>
      </c>
      <c r="J414" s="61">
        <v>13</v>
      </c>
      <c r="K414" s="61">
        <v>10</v>
      </c>
      <c r="L414" s="61">
        <v>2018</v>
      </c>
      <c r="M414" s="62">
        <f t="shared" si="28"/>
        <v>43386</v>
      </c>
      <c r="N414" s="61" t="s">
        <v>856</v>
      </c>
      <c r="O414" s="61">
        <f>VLOOKUP(N415,Attendance!P:R,3,FALSE)</f>
        <v>17</v>
      </c>
      <c r="P414" s="61" t="s">
        <v>1158</v>
      </c>
      <c r="Q414" s="61" t="s">
        <v>1159</v>
      </c>
      <c r="R414" s="61" t="s">
        <v>1160</v>
      </c>
      <c r="S414" s="61" t="s">
        <v>1161</v>
      </c>
      <c r="T414" s="61" t="s">
        <v>1162</v>
      </c>
      <c r="U414" s="61" t="s">
        <v>1162</v>
      </c>
      <c r="V414" s="61" t="s">
        <v>1162</v>
      </c>
      <c r="W414" s="61" t="s">
        <v>1163</v>
      </c>
      <c r="X414" s="61" t="s">
        <v>1160</v>
      </c>
      <c r="Y414" s="61" t="s">
        <v>1162</v>
      </c>
      <c r="Z414" s="69" t="str">
        <f t="shared" si="29"/>
        <v>No</v>
      </c>
      <c r="AA414" s="70" t="str">
        <f t="shared" si="30"/>
        <v>No</v>
      </c>
      <c r="AB414" s="69" t="str">
        <f t="shared" si="31"/>
        <v>Non-user</v>
      </c>
      <c r="AC414" s="71">
        <f>VLOOKUP(N414,Attendance!P:R,3,FALSE)</f>
        <v>19</v>
      </c>
    </row>
    <row r="415" spans="1:29" ht="23.1" customHeight="1">
      <c r="A415" s="61" t="s">
        <v>108</v>
      </c>
      <c r="B415" s="61" t="s">
        <v>26</v>
      </c>
      <c r="C415" s="61" t="s">
        <v>27</v>
      </c>
      <c r="D415" s="61" t="s">
        <v>28</v>
      </c>
      <c r="E415" s="61" t="s">
        <v>61</v>
      </c>
      <c r="F415" s="63" t="s">
        <v>29</v>
      </c>
      <c r="G415" s="61" t="s">
        <v>31</v>
      </c>
      <c r="H415" s="61" t="s">
        <v>933</v>
      </c>
      <c r="I415" s="61" t="s">
        <v>935</v>
      </c>
      <c r="J415" s="61">
        <v>13</v>
      </c>
      <c r="K415" s="61">
        <v>10</v>
      </c>
      <c r="L415" s="61">
        <v>2018</v>
      </c>
      <c r="M415" s="62">
        <f t="shared" si="28"/>
        <v>43386</v>
      </c>
      <c r="N415" s="61" t="s">
        <v>858</v>
      </c>
      <c r="O415" s="61">
        <f>VLOOKUP(N416,Attendance!P:R,3,FALSE)</f>
        <v>17</v>
      </c>
      <c r="P415" s="61" t="s">
        <v>1158</v>
      </c>
      <c r="Q415" s="61" t="s">
        <v>1159</v>
      </c>
      <c r="R415" s="61" t="s">
        <v>1160</v>
      </c>
      <c r="S415" s="61" t="s">
        <v>1161</v>
      </c>
      <c r="T415" s="61" t="s">
        <v>1162</v>
      </c>
      <c r="U415" s="61" t="s">
        <v>1162</v>
      </c>
      <c r="V415" s="61" t="s">
        <v>1162</v>
      </c>
      <c r="W415" s="61" t="s">
        <v>1163</v>
      </c>
      <c r="X415" s="61" t="s">
        <v>1160</v>
      </c>
      <c r="Y415" s="61" t="s">
        <v>1162</v>
      </c>
      <c r="Z415" s="69" t="str">
        <f t="shared" si="29"/>
        <v>No</v>
      </c>
      <c r="AA415" s="70" t="str">
        <f t="shared" si="30"/>
        <v>No</v>
      </c>
      <c r="AB415" s="69" t="str">
        <f t="shared" si="31"/>
        <v>Non-user</v>
      </c>
      <c r="AC415" s="71">
        <f>VLOOKUP(N415,Attendance!P:R,3,FALSE)</f>
        <v>17</v>
      </c>
    </row>
    <row r="416" spans="1:29" ht="23.1" customHeight="1">
      <c r="A416" s="61" t="s">
        <v>108</v>
      </c>
      <c r="B416" s="61" t="s">
        <v>26</v>
      </c>
      <c r="C416" s="61" t="s">
        <v>27</v>
      </c>
      <c r="D416" s="61" t="s">
        <v>28</v>
      </c>
      <c r="E416" s="61" t="s">
        <v>61</v>
      </c>
      <c r="F416" s="63" t="s">
        <v>29</v>
      </c>
      <c r="G416" s="61" t="s">
        <v>31</v>
      </c>
      <c r="H416" s="61" t="s">
        <v>933</v>
      </c>
      <c r="I416" s="61" t="s">
        <v>935</v>
      </c>
      <c r="J416" s="61">
        <v>13</v>
      </c>
      <c r="K416" s="61">
        <v>10</v>
      </c>
      <c r="L416" s="61">
        <v>2018</v>
      </c>
      <c r="M416" s="62">
        <f t="shared" si="28"/>
        <v>43386</v>
      </c>
      <c r="N416" s="61" t="s">
        <v>864</v>
      </c>
      <c r="O416" s="61">
        <f>VLOOKUP(N417,Attendance!P:R,3,FALSE)</f>
        <v>18</v>
      </c>
      <c r="P416" s="61" t="s">
        <v>1158</v>
      </c>
      <c r="Q416" s="61" t="s">
        <v>1159</v>
      </c>
      <c r="R416" s="61" t="s">
        <v>1160</v>
      </c>
      <c r="S416" s="61" t="s">
        <v>1161</v>
      </c>
      <c r="T416" s="61" t="s">
        <v>1162</v>
      </c>
      <c r="U416" s="61" t="s">
        <v>1162</v>
      </c>
      <c r="V416" s="61" t="s">
        <v>1162</v>
      </c>
      <c r="W416" s="61" t="s">
        <v>1163</v>
      </c>
      <c r="X416" s="61" t="s">
        <v>1160</v>
      </c>
      <c r="Y416" s="61" t="s">
        <v>1162</v>
      </c>
      <c r="Z416" s="69" t="str">
        <f t="shared" si="29"/>
        <v>No</v>
      </c>
      <c r="AA416" s="70" t="str">
        <f t="shared" si="30"/>
        <v>No</v>
      </c>
      <c r="AB416" s="69" t="str">
        <f t="shared" si="31"/>
        <v>Non-user</v>
      </c>
      <c r="AC416" s="71">
        <f>VLOOKUP(N416,Attendance!P:R,3,FALSE)</f>
        <v>17</v>
      </c>
    </row>
    <row r="417" spans="1:32" ht="23.1" customHeight="1">
      <c r="A417" s="61" t="s">
        <v>108</v>
      </c>
      <c r="B417" s="61" t="s">
        <v>26</v>
      </c>
      <c r="C417" s="61" t="s">
        <v>27</v>
      </c>
      <c r="D417" s="61" t="s">
        <v>28</v>
      </c>
      <c r="E417" s="61" t="s">
        <v>61</v>
      </c>
      <c r="F417" s="63" t="s">
        <v>29</v>
      </c>
      <c r="G417" s="61" t="s">
        <v>31</v>
      </c>
      <c r="H417" s="61" t="s">
        <v>933</v>
      </c>
      <c r="I417" s="61" t="s">
        <v>935</v>
      </c>
      <c r="J417" s="61">
        <v>13</v>
      </c>
      <c r="K417" s="61">
        <v>10</v>
      </c>
      <c r="L417" s="61">
        <v>2018</v>
      </c>
      <c r="M417" s="62">
        <f t="shared" si="28"/>
        <v>43386</v>
      </c>
      <c r="N417" s="61" t="s">
        <v>854</v>
      </c>
      <c r="O417" s="61">
        <f>VLOOKUP(N418,Attendance!P:R,3,FALSE)</f>
        <v>17</v>
      </c>
      <c r="P417" s="61" t="s">
        <v>1158</v>
      </c>
      <c r="Q417" s="61" t="s">
        <v>1159</v>
      </c>
      <c r="R417" s="61" t="s">
        <v>1160</v>
      </c>
      <c r="S417" s="61" t="s">
        <v>1161</v>
      </c>
      <c r="T417" s="61" t="s">
        <v>1162</v>
      </c>
      <c r="U417" s="61" t="s">
        <v>1162</v>
      </c>
      <c r="V417" s="61" t="s">
        <v>1162</v>
      </c>
      <c r="W417" s="61" t="s">
        <v>1163</v>
      </c>
      <c r="X417" s="61" t="s">
        <v>1160</v>
      </c>
      <c r="Y417" s="61" t="s">
        <v>1162</v>
      </c>
      <c r="Z417" s="69" t="str">
        <f t="shared" si="29"/>
        <v>No</v>
      </c>
      <c r="AA417" s="70" t="str">
        <f t="shared" si="30"/>
        <v>No</v>
      </c>
      <c r="AB417" s="69" t="str">
        <f t="shared" si="31"/>
        <v>Non-user</v>
      </c>
      <c r="AC417" s="71">
        <f>VLOOKUP(N417,Attendance!P:R,3,FALSE)</f>
        <v>18</v>
      </c>
    </row>
    <row r="418" spans="1:32" ht="23.1" customHeight="1">
      <c r="A418" s="61" t="s">
        <v>108</v>
      </c>
      <c r="B418" s="61" t="s">
        <v>26</v>
      </c>
      <c r="C418" s="61" t="s">
        <v>27</v>
      </c>
      <c r="D418" s="61" t="s">
        <v>28</v>
      </c>
      <c r="E418" s="61" t="s">
        <v>61</v>
      </c>
      <c r="F418" s="63" t="s">
        <v>29</v>
      </c>
      <c r="G418" s="61" t="s">
        <v>31</v>
      </c>
      <c r="H418" s="61" t="s">
        <v>933</v>
      </c>
      <c r="I418" s="61" t="s">
        <v>935</v>
      </c>
      <c r="J418" s="61">
        <v>13</v>
      </c>
      <c r="K418" s="61">
        <v>10</v>
      </c>
      <c r="L418" s="61">
        <v>2018</v>
      </c>
      <c r="M418" s="62">
        <f t="shared" si="28"/>
        <v>43386</v>
      </c>
      <c r="N418" s="61" t="s">
        <v>164</v>
      </c>
      <c r="O418" s="61">
        <f>VLOOKUP(N419,Attendance!P:R,3,FALSE)</f>
        <v>19</v>
      </c>
      <c r="P418" s="61" t="s">
        <v>1158</v>
      </c>
      <c r="Q418" s="61" t="s">
        <v>1159</v>
      </c>
      <c r="R418" s="61" t="s">
        <v>1160</v>
      </c>
      <c r="S418" s="61" t="s">
        <v>1161</v>
      </c>
      <c r="T418" s="61" t="s">
        <v>1162</v>
      </c>
      <c r="U418" s="61" t="s">
        <v>1162</v>
      </c>
      <c r="V418" s="61" t="s">
        <v>1162</v>
      </c>
      <c r="W418" s="61" t="s">
        <v>1163</v>
      </c>
      <c r="X418" s="61" t="s">
        <v>1160</v>
      </c>
      <c r="Y418" s="61" t="s">
        <v>1162</v>
      </c>
      <c r="Z418" s="69" t="str">
        <f t="shared" si="29"/>
        <v>No</v>
      </c>
      <c r="AA418" s="70" t="str">
        <f t="shared" si="30"/>
        <v>No</v>
      </c>
      <c r="AB418" s="69" t="str">
        <f t="shared" si="31"/>
        <v>Non-user</v>
      </c>
      <c r="AC418" s="71">
        <f>VLOOKUP(N418,Attendance!P:R,3,FALSE)</f>
        <v>17</v>
      </c>
    </row>
    <row r="419" spans="1:32" ht="23.1" customHeight="1">
      <c r="A419" s="61" t="s">
        <v>108</v>
      </c>
      <c r="B419" s="61" t="s">
        <v>26</v>
      </c>
      <c r="C419" s="61" t="s">
        <v>27</v>
      </c>
      <c r="D419" s="61" t="s">
        <v>28</v>
      </c>
      <c r="E419" s="61" t="s">
        <v>61</v>
      </c>
      <c r="F419" s="63" t="s">
        <v>29</v>
      </c>
      <c r="G419" s="61" t="s">
        <v>31</v>
      </c>
      <c r="H419" s="61" t="s">
        <v>933</v>
      </c>
      <c r="I419" s="61" t="s">
        <v>935</v>
      </c>
      <c r="J419" s="61">
        <v>13</v>
      </c>
      <c r="K419" s="61">
        <v>10</v>
      </c>
      <c r="L419" s="61">
        <v>2018</v>
      </c>
      <c r="M419" s="62">
        <f t="shared" si="28"/>
        <v>43386</v>
      </c>
      <c r="N419" s="61" t="s">
        <v>860</v>
      </c>
      <c r="O419" s="61">
        <f>VLOOKUP(N420,Attendance!P:R,3,FALSE)</f>
        <v>19</v>
      </c>
      <c r="P419" s="61" t="s">
        <v>1158</v>
      </c>
      <c r="Q419" s="61" t="s">
        <v>1159</v>
      </c>
      <c r="R419" s="61" t="s">
        <v>1160</v>
      </c>
      <c r="S419" s="61" t="s">
        <v>1161</v>
      </c>
      <c r="T419" s="61" t="s">
        <v>1162</v>
      </c>
      <c r="U419" s="61" t="s">
        <v>1162</v>
      </c>
      <c r="V419" s="61" t="s">
        <v>1162</v>
      </c>
      <c r="W419" s="61" t="s">
        <v>1163</v>
      </c>
      <c r="X419" s="61" t="s">
        <v>1160</v>
      </c>
      <c r="Y419" s="61" t="s">
        <v>1162</v>
      </c>
      <c r="Z419" s="69" t="str">
        <f t="shared" si="29"/>
        <v>No</v>
      </c>
      <c r="AA419" s="70" t="str">
        <f t="shared" si="30"/>
        <v>No</v>
      </c>
      <c r="AB419" s="69" t="str">
        <f t="shared" si="31"/>
        <v>Non-user</v>
      </c>
      <c r="AC419" s="71">
        <f>VLOOKUP(N419,Attendance!P:R,3,FALSE)</f>
        <v>19</v>
      </c>
    </row>
    <row r="420" spans="1:32" ht="23.1" customHeight="1">
      <c r="A420" s="61" t="s">
        <v>108</v>
      </c>
      <c r="B420" s="61" t="s">
        <v>26</v>
      </c>
      <c r="C420" s="61" t="s">
        <v>27</v>
      </c>
      <c r="D420" s="61" t="s">
        <v>28</v>
      </c>
      <c r="E420" s="61" t="s">
        <v>61</v>
      </c>
      <c r="F420" s="63" t="s">
        <v>29</v>
      </c>
      <c r="G420" s="61" t="s">
        <v>31</v>
      </c>
      <c r="H420" s="61" t="s">
        <v>933</v>
      </c>
      <c r="I420" s="61" t="s">
        <v>935</v>
      </c>
      <c r="J420" s="61">
        <v>13</v>
      </c>
      <c r="K420" s="61">
        <v>10</v>
      </c>
      <c r="L420" s="61">
        <v>2018</v>
      </c>
      <c r="M420" s="62">
        <f t="shared" si="28"/>
        <v>43386</v>
      </c>
      <c r="N420" s="61" t="s">
        <v>862</v>
      </c>
      <c r="O420" s="61">
        <f>VLOOKUP(N421,Attendance!P:R,3,FALSE)</f>
        <v>16</v>
      </c>
      <c r="P420" s="61" t="s">
        <v>1158</v>
      </c>
      <c r="Q420" s="61" t="s">
        <v>1159</v>
      </c>
      <c r="R420" s="61" t="s">
        <v>1160</v>
      </c>
      <c r="S420" s="61" t="s">
        <v>1161</v>
      </c>
      <c r="T420" s="61" t="s">
        <v>1162</v>
      </c>
      <c r="U420" s="61" t="s">
        <v>1162</v>
      </c>
      <c r="V420" s="61" t="s">
        <v>1162</v>
      </c>
      <c r="W420" s="61" t="s">
        <v>1163</v>
      </c>
      <c r="X420" s="61" t="s">
        <v>1160</v>
      </c>
      <c r="Y420" s="61" t="s">
        <v>1162</v>
      </c>
      <c r="Z420" s="69" t="str">
        <f t="shared" si="29"/>
        <v>No</v>
      </c>
      <c r="AA420" s="70" t="str">
        <f t="shared" si="30"/>
        <v>No</v>
      </c>
      <c r="AB420" s="69" t="str">
        <f t="shared" si="31"/>
        <v>Non-user</v>
      </c>
      <c r="AC420" s="71">
        <f>VLOOKUP(N420,Attendance!P:R,3,FALSE)</f>
        <v>19</v>
      </c>
    </row>
    <row r="421" spans="1:32" ht="23.1" customHeight="1">
      <c r="A421" s="61" t="s">
        <v>108</v>
      </c>
      <c r="B421" s="61" t="s">
        <v>26</v>
      </c>
      <c r="C421" s="61" t="s">
        <v>27</v>
      </c>
      <c r="D421" s="61" t="s">
        <v>28</v>
      </c>
      <c r="E421" s="61" t="s">
        <v>61</v>
      </c>
      <c r="F421" s="63" t="s">
        <v>29</v>
      </c>
      <c r="G421" s="61" t="s">
        <v>31</v>
      </c>
      <c r="H421" s="61" t="s">
        <v>933</v>
      </c>
      <c r="I421" s="61" t="s">
        <v>935</v>
      </c>
      <c r="J421" s="61">
        <v>13</v>
      </c>
      <c r="K421" s="61">
        <v>10</v>
      </c>
      <c r="L421" s="61">
        <v>2018</v>
      </c>
      <c r="M421" s="62">
        <f t="shared" si="28"/>
        <v>43386</v>
      </c>
      <c r="N421" s="61" t="s">
        <v>440</v>
      </c>
      <c r="O421" s="61">
        <f>VLOOKUP(N422,Attendance!P:R,3,FALSE)</f>
        <v>15</v>
      </c>
      <c r="P421" s="68" t="s">
        <v>1167</v>
      </c>
      <c r="Q421" s="61" t="s">
        <v>1159</v>
      </c>
      <c r="R421" s="61" t="s">
        <v>1160</v>
      </c>
      <c r="S421" s="61" t="s">
        <v>1161</v>
      </c>
      <c r="T421" s="61" t="s">
        <v>1162</v>
      </c>
      <c r="U421" s="61" t="s">
        <v>1162</v>
      </c>
      <c r="V421" s="61" t="s">
        <v>1162</v>
      </c>
      <c r="W421" s="61" t="s">
        <v>1163</v>
      </c>
      <c r="X421" s="61" t="s">
        <v>1160</v>
      </c>
      <c r="Y421" s="61" t="s">
        <v>1162</v>
      </c>
      <c r="Z421" s="69" t="str">
        <f t="shared" si="29"/>
        <v>No</v>
      </c>
      <c r="AA421" s="70" t="str">
        <f t="shared" si="30"/>
        <v>No</v>
      </c>
      <c r="AB421" s="69" t="str">
        <f t="shared" si="31"/>
        <v>Non-user</v>
      </c>
      <c r="AC421" s="71">
        <f>VLOOKUP(N421,Attendance!P:R,3,FALSE)</f>
        <v>16</v>
      </c>
    </row>
    <row r="422" spans="1:32" ht="23.1" customHeight="1">
      <c r="A422" s="61" t="s">
        <v>108</v>
      </c>
      <c r="B422" s="61" t="s">
        <v>26</v>
      </c>
      <c r="C422" s="61" t="s">
        <v>27</v>
      </c>
      <c r="D422" s="61" t="s">
        <v>28</v>
      </c>
      <c r="E422" s="61" t="s">
        <v>61</v>
      </c>
      <c r="F422" s="63" t="s">
        <v>29</v>
      </c>
      <c r="G422" s="61" t="s">
        <v>31</v>
      </c>
      <c r="H422" s="61" t="s">
        <v>933</v>
      </c>
      <c r="I422" s="61" t="s">
        <v>935</v>
      </c>
      <c r="J422" s="61">
        <v>13</v>
      </c>
      <c r="K422" s="61">
        <v>10</v>
      </c>
      <c r="L422" s="61">
        <v>2018</v>
      </c>
      <c r="M422" s="62">
        <f t="shared" si="28"/>
        <v>43386</v>
      </c>
      <c r="N422" s="61" t="s">
        <v>839</v>
      </c>
      <c r="O422" s="61">
        <f>VLOOKUP(N423,Attendance!P:R,3,FALSE)</f>
        <v>16</v>
      </c>
      <c r="P422" s="68" t="s">
        <v>1167</v>
      </c>
      <c r="Q422" s="61" t="s">
        <v>1159</v>
      </c>
      <c r="R422" s="61" t="s">
        <v>1160</v>
      </c>
      <c r="S422" s="61" t="s">
        <v>1161</v>
      </c>
      <c r="T422" s="61" t="s">
        <v>1162</v>
      </c>
      <c r="U422" s="61" t="s">
        <v>1162</v>
      </c>
      <c r="V422" s="61" t="s">
        <v>1162</v>
      </c>
      <c r="W422" s="61" t="s">
        <v>1163</v>
      </c>
      <c r="X422" s="61" t="s">
        <v>1160</v>
      </c>
      <c r="Y422" s="61" t="s">
        <v>1162</v>
      </c>
      <c r="Z422" s="69" t="str">
        <f t="shared" si="29"/>
        <v>No</v>
      </c>
      <c r="AA422" s="70" t="str">
        <f t="shared" si="30"/>
        <v>No</v>
      </c>
      <c r="AB422" s="69" t="str">
        <f t="shared" si="31"/>
        <v>Non-user</v>
      </c>
      <c r="AC422" s="71">
        <f>VLOOKUP(N422,Attendance!P:R,3,FALSE)</f>
        <v>15</v>
      </c>
    </row>
    <row r="423" spans="1:32" ht="23.1" customHeight="1">
      <c r="A423" s="61" t="s">
        <v>109</v>
      </c>
      <c r="B423" s="61" t="s">
        <v>26</v>
      </c>
      <c r="C423" s="61" t="s">
        <v>27</v>
      </c>
      <c r="D423" s="61" t="s">
        <v>28</v>
      </c>
      <c r="E423" s="61" t="s">
        <v>61</v>
      </c>
      <c r="F423" s="63" t="s">
        <v>29</v>
      </c>
      <c r="G423" s="61" t="s">
        <v>31</v>
      </c>
      <c r="H423" s="61" t="s">
        <v>933</v>
      </c>
      <c r="I423" s="61" t="s">
        <v>934</v>
      </c>
      <c r="J423" s="61">
        <v>15</v>
      </c>
      <c r="K423" s="61">
        <v>10</v>
      </c>
      <c r="L423" s="61">
        <v>2018</v>
      </c>
      <c r="M423" s="62">
        <f t="shared" si="28"/>
        <v>43388</v>
      </c>
      <c r="N423" s="61" t="s">
        <v>403</v>
      </c>
      <c r="O423" s="61">
        <f>VLOOKUP(N424,Attendance!P:R,3,FALSE)</f>
        <v>19</v>
      </c>
      <c r="P423" s="68" t="s">
        <v>1167</v>
      </c>
      <c r="Q423" s="61" t="s">
        <v>1159</v>
      </c>
      <c r="R423" s="61" t="s">
        <v>1160</v>
      </c>
      <c r="S423" s="61" t="s">
        <v>1161</v>
      </c>
      <c r="T423" s="61" t="s">
        <v>1162</v>
      </c>
      <c r="U423" s="61" t="s">
        <v>1162</v>
      </c>
      <c r="V423" s="61" t="s">
        <v>1162</v>
      </c>
      <c r="W423" s="61" t="s">
        <v>1163</v>
      </c>
      <c r="X423" s="61" t="s">
        <v>1160</v>
      </c>
      <c r="Y423" s="61" t="s">
        <v>1162</v>
      </c>
      <c r="Z423" s="69" t="str">
        <f t="shared" si="29"/>
        <v>No</v>
      </c>
      <c r="AA423" s="70" t="str">
        <f t="shared" si="30"/>
        <v>No</v>
      </c>
      <c r="AB423" s="69" t="str">
        <f t="shared" si="31"/>
        <v>Non-user</v>
      </c>
      <c r="AC423" s="71">
        <f>VLOOKUP(N423,Attendance!P:R,3,FALSE)</f>
        <v>16</v>
      </c>
    </row>
    <row r="424" spans="1:32" ht="23.1" customHeight="1">
      <c r="A424" s="61" t="s">
        <v>109</v>
      </c>
      <c r="B424" s="61" t="s">
        <v>26</v>
      </c>
      <c r="C424" s="61" t="s">
        <v>27</v>
      </c>
      <c r="D424" s="61" t="s">
        <v>28</v>
      </c>
      <c r="E424" s="61" t="s">
        <v>61</v>
      </c>
      <c r="F424" s="63" t="s">
        <v>29</v>
      </c>
      <c r="G424" s="61" t="s">
        <v>31</v>
      </c>
      <c r="H424" s="61" t="s">
        <v>933</v>
      </c>
      <c r="I424" s="61" t="s">
        <v>934</v>
      </c>
      <c r="J424" s="61">
        <v>15</v>
      </c>
      <c r="K424" s="61">
        <v>10</v>
      </c>
      <c r="L424" s="61">
        <v>2018</v>
      </c>
      <c r="M424" s="62">
        <f t="shared" si="28"/>
        <v>43388</v>
      </c>
      <c r="N424" s="61" t="s">
        <v>527</v>
      </c>
      <c r="O424" s="61">
        <f>VLOOKUP(N425,Attendance!P:R,3,FALSE)</f>
        <v>19</v>
      </c>
      <c r="P424" s="68" t="s">
        <v>1167</v>
      </c>
      <c r="Q424" s="61" t="s">
        <v>1159</v>
      </c>
      <c r="R424" s="61" t="s">
        <v>1213</v>
      </c>
      <c r="S424" s="61" t="s">
        <v>1161</v>
      </c>
      <c r="T424" s="61" t="s">
        <v>1162</v>
      </c>
      <c r="U424" s="61" t="s">
        <v>1162</v>
      </c>
      <c r="V424" s="61" t="s">
        <v>1162</v>
      </c>
      <c r="W424" s="61" t="s">
        <v>1163</v>
      </c>
      <c r="X424" s="61" t="s">
        <v>1160</v>
      </c>
      <c r="Y424" s="61" t="s">
        <v>1162</v>
      </c>
      <c r="Z424" s="69" t="str">
        <f t="shared" si="29"/>
        <v>Yes</v>
      </c>
      <c r="AA424" s="70" t="str">
        <f t="shared" si="30"/>
        <v>No</v>
      </c>
      <c r="AB424" s="69" t="str">
        <f t="shared" si="31"/>
        <v>Continuing User</v>
      </c>
      <c r="AC424" s="71">
        <f>VLOOKUP(N424,Attendance!P:R,3,FALSE)</f>
        <v>19</v>
      </c>
    </row>
    <row r="425" spans="1:32" ht="23.1" customHeight="1">
      <c r="A425" s="61" t="s">
        <v>109</v>
      </c>
      <c r="B425" s="61" t="s">
        <v>26</v>
      </c>
      <c r="C425" s="61" t="s">
        <v>27</v>
      </c>
      <c r="D425" s="61" t="s">
        <v>28</v>
      </c>
      <c r="E425" s="61" t="s">
        <v>61</v>
      </c>
      <c r="F425" s="63" t="s">
        <v>29</v>
      </c>
      <c r="G425" s="61" t="s">
        <v>31</v>
      </c>
      <c r="H425" s="61" t="s">
        <v>933</v>
      </c>
      <c r="I425" s="61" t="s">
        <v>934</v>
      </c>
      <c r="J425" s="61">
        <v>16</v>
      </c>
      <c r="K425" s="61">
        <v>10</v>
      </c>
      <c r="L425" s="61">
        <v>2018</v>
      </c>
      <c r="M425" s="62">
        <f t="shared" si="28"/>
        <v>43389</v>
      </c>
      <c r="N425" s="61" t="s">
        <v>866</v>
      </c>
      <c r="O425" s="61">
        <f>VLOOKUP(N426,Attendance!P:R,3,FALSE)</f>
        <v>19</v>
      </c>
      <c r="P425" s="61" t="s">
        <v>1158</v>
      </c>
      <c r="Q425" s="61" t="s">
        <v>1159</v>
      </c>
      <c r="R425" s="61" t="s">
        <v>1160</v>
      </c>
      <c r="S425" s="61" t="s">
        <v>1161</v>
      </c>
      <c r="T425" s="61" t="s">
        <v>1159</v>
      </c>
      <c r="U425" s="61" t="s">
        <v>1162</v>
      </c>
      <c r="V425" s="61" t="s">
        <v>1162</v>
      </c>
      <c r="W425" s="61" t="s">
        <v>1163</v>
      </c>
      <c r="X425" s="61" t="s">
        <v>1178</v>
      </c>
      <c r="Y425" s="61" t="s">
        <v>1162</v>
      </c>
      <c r="Z425" s="69" t="str">
        <f t="shared" si="29"/>
        <v>No</v>
      </c>
      <c r="AA425" s="70" t="str">
        <f t="shared" si="30"/>
        <v>Yes</v>
      </c>
      <c r="AB425" s="69" t="str">
        <f t="shared" si="31"/>
        <v>Adopter</v>
      </c>
      <c r="AC425" s="71">
        <f>VLOOKUP(N425,Attendance!P:R,3,FALSE)</f>
        <v>19</v>
      </c>
    </row>
    <row r="426" spans="1:32" ht="23.1" customHeight="1">
      <c r="A426" s="61" t="s">
        <v>109</v>
      </c>
      <c r="B426" s="61" t="s">
        <v>26</v>
      </c>
      <c r="C426" s="61" t="s">
        <v>27</v>
      </c>
      <c r="D426" s="61" t="s">
        <v>28</v>
      </c>
      <c r="E426" s="61" t="s">
        <v>61</v>
      </c>
      <c r="F426" s="63" t="s">
        <v>29</v>
      </c>
      <c r="G426" s="61" t="s">
        <v>31</v>
      </c>
      <c r="H426" s="61" t="s">
        <v>933</v>
      </c>
      <c r="I426" s="61" t="s">
        <v>934</v>
      </c>
      <c r="J426" s="61">
        <v>16</v>
      </c>
      <c r="K426" s="61">
        <v>10</v>
      </c>
      <c r="L426" s="61">
        <v>2018</v>
      </c>
      <c r="M426" s="62">
        <f t="shared" si="28"/>
        <v>43389</v>
      </c>
      <c r="N426" s="61" t="s">
        <v>381</v>
      </c>
      <c r="O426" s="61">
        <f>VLOOKUP(N427,Attendance!P:R,3,FALSE)</f>
        <v>17</v>
      </c>
      <c r="P426" s="68" t="s">
        <v>1167</v>
      </c>
      <c r="Q426" s="61" t="s">
        <v>1159</v>
      </c>
      <c r="R426" s="61" t="s">
        <v>1188</v>
      </c>
      <c r="S426" s="61" t="s">
        <v>1161</v>
      </c>
      <c r="T426" s="61" t="s">
        <v>1162</v>
      </c>
      <c r="U426" s="61" t="s">
        <v>1162</v>
      </c>
      <c r="V426" s="61" t="s">
        <v>1162</v>
      </c>
      <c r="W426" s="61" t="s">
        <v>1163</v>
      </c>
      <c r="X426" s="61" t="s">
        <v>1160</v>
      </c>
      <c r="Y426" s="61" t="s">
        <v>1162</v>
      </c>
      <c r="Z426" s="69" t="str">
        <f t="shared" si="29"/>
        <v>Yes</v>
      </c>
      <c r="AA426" s="70" t="str">
        <f t="shared" si="30"/>
        <v>No</v>
      </c>
      <c r="AB426" s="69" t="str">
        <f t="shared" si="31"/>
        <v>Continuing User</v>
      </c>
      <c r="AC426" s="71">
        <f>VLOOKUP(N426,Attendance!P:R,3,FALSE)</f>
        <v>19</v>
      </c>
      <c r="AD426" s="61" t="s">
        <v>1173</v>
      </c>
      <c r="AE426" s="73">
        <v>43389</v>
      </c>
      <c r="AF426" s="61" t="s">
        <v>1174</v>
      </c>
    </row>
    <row r="427" spans="1:32" ht="23.1" customHeight="1">
      <c r="A427" s="61" t="s">
        <v>109</v>
      </c>
      <c r="B427" s="61" t="s">
        <v>26</v>
      </c>
      <c r="C427" s="61" t="s">
        <v>27</v>
      </c>
      <c r="D427" s="61" t="s">
        <v>28</v>
      </c>
      <c r="E427" s="61" t="s">
        <v>61</v>
      </c>
      <c r="F427" s="63" t="s">
        <v>29</v>
      </c>
      <c r="G427" s="61" t="s">
        <v>31</v>
      </c>
      <c r="H427" s="61" t="s">
        <v>933</v>
      </c>
      <c r="I427" s="61" t="s">
        <v>934</v>
      </c>
      <c r="J427" s="61">
        <v>17</v>
      </c>
      <c r="K427" s="61">
        <v>10</v>
      </c>
      <c r="L427" s="61">
        <v>2018</v>
      </c>
      <c r="M427" s="62">
        <f t="shared" si="28"/>
        <v>43390</v>
      </c>
      <c r="N427" s="61" t="s">
        <v>868</v>
      </c>
      <c r="O427" s="61">
        <f>VLOOKUP(N428,Attendance!P:R,3,FALSE)</f>
        <v>19</v>
      </c>
      <c r="P427" s="61" t="s">
        <v>1158</v>
      </c>
      <c r="Q427" s="61" t="s">
        <v>1159</v>
      </c>
      <c r="R427" s="61" t="s">
        <v>1160</v>
      </c>
      <c r="S427" s="61" t="s">
        <v>1161</v>
      </c>
      <c r="T427" s="61" t="s">
        <v>1159</v>
      </c>
      <c r="U427" s="61" t="s">
        <v>1162</v>
      </c>
      <c r="V427" s="61" t="s">
        <v>1162</v>
      </c>
      <c r="W427" s="61" t="s">
        <v>1163</v>
      </c>
      <c r="X427" s="61" t="s">
        <v>1165</v>
      </c>
      <c r="Y427" s="61" t="s">
        <v>1162</v>
      </c>
      <c r="Z427" s="69" t="str">
        <f t="shared" si="29"/>
        <v>No</v>
      </c>
      <c r="AA427" s="70" t="str">
        <f t="shared" si="30"/>
        <v>Yes</v>
      </c>
      <c r="AB427" s="69" t="str">
        <f t="shared" si="31"/>
        <v>Adopter</v>
      </c>
      <c r="AC427" s="71">
        <f>VLOOKUP(N427,Attendance!P:R,3,FALSE)</f>
        <v>17</v>
      </c>
      <c r="AD427" s="61" t="s">
        <v>1173</v>
      </c>
      <c r="AE427" s="73">
        <v>43389</v>
      </c>
      <c r="AF427" s="61" t="s">
        <v>1174</v>
      </c>
    </row>
    <row r="428" spans="1:32" ht="23.1" customHeight="1">
      <c r="A428" s="61" t="s">
        <v>109</v>
      </c>
      <c r="B428" s="61" t="s">
        <v>26</v>
      </c>
      <c r="C428" s="61" t="s">
        <v>27</v>
      </c>
      <c r="D428" s="61" t="s">
        <v>28</v>
      </c>
      <c r="E428" s="61" t="s">
        <v>61</v>
      </c>
      <c r="F428" s="63" t="s">
        <v>29</v>
      </c>
      <c r="G428" s="61" t="s">
        <v>31</v>
      </c>
      <c r="H428" s="61" t="s">
        <v>933</v>
      </c>
      <c r="I428" s="61" t="s">
        <v>934</v>
      </c>
      <c r="J428" s="61">
        <v>17</v>
      </c>
      <c r="K428" s="61">
        <v>10</v>
      </c>
      <c r="L428" s="61">
        <v>2018</v>
      </c>
      <c r="M428" s="62">
        <f t="shared" si="28"/>
        <v>43390</v>
      </c>
      <c r="N428" s="61" t="s">
        <v>870</v>
      </c>
      <c r="O428" s="61">
        <f>VLOOKUP(N429,Attendance!P:R,3,FALSE)</f>
        <v>19</v>
      </c>
      <c r="P428" s="61" t="s">
        <v>1158</v>
      </c>
      <c r="Q428" s="61" t="s">
        <v>1159</v>
      </c>
      <c r="R428" s="61" t="s">
        <v>1160</v>
      </c>
      <c r="S428" s="61" t="s">
        <v>1161</v>
      </c>
      <c r="T428" s="61" t="s">
        <v>1159</v>
      </c>
      <c r="U428" s="61" t="s">
        <v>1162</v>
      </c>
      <c r="V428" s="61" t="s">
        <v>1162</v>
      </c>
      <c r="W428" s="61" t="s">
        <v>1163</v>
      </c>
      <c r="X428" s="61" t="s">
        <v>1181</v>
      </c>
      <c r="Y428" s="61" t="s">
        <v>1162</v>
      </c>
      <c r="Z428" s="69" t="str">
        <f t="shared" si="29"/>
        <v>No</v>
      </c>
      <c r="AA428" s="70" t="str">
        <f t="shared" si="30"/>
        <v>Yes</v>
      </c>
      <c r="AB428" s="69" t="str">
        <f t="shared" si="31"/>
        <v>Adopter</v>
      </c>
      <c r="AC428" s="71">
        <f>VLOOKUP(N428,Attendance!P:R,3,FALSE)</f>
        <v>19</v>
      </c>
    </row>
    <row r="429" spans="1:32" ht="23.1" customHeight="1">
      <c r="A429" s="61" t="s">
        <v>109</v>
      </c>
      <c r="B429" s="61" t="s">
        <v>26</v>
      </c>
      <c r="C429" s="61" t="s">
        <v>27</v>
      </c>
      <c r="D429" s="61" t="s">
        <v>28</v>
      </c>
      <c r="E429" s="61" t="s">
        <v>61</v>
      </c>
      <c r="F429" s="63" t="s">
        <v>29</v>
      </c>
      <c r="G429" s="61" t="s">
        <v>31</v>
      </c>
      <c r="H429" s="61" t="s">
        <v>933</v>
      </c>
      <c r="I429" s="61" t="s">
        <v>934</v>
      </c>
      <c r="J429" s="61">
        <v>17</v>
      </c>
      <c r="K429" s="61">
        <v>10</v>
      </c>
      <c r="L429" s="61">
        <v>2018</v>
      </c>
      <c r="M429" s="62">
        <f t="shared" si="28"/>
        <v>43390</v>
      </c>
      <c r="N429" s="61" t="s">
        <v>872</v>
      </c>
      <c r="O429" s="61">
        <f>VLOOKUP(N430,Attendance!P:R,3,FALSE)</f>
        <v>17</v>
      </c>
      <c r="P429" s="61" t="s">
        <v>1158</v>
      </c>
      <c r="Q429" s="61" t="s">
        <v>1159</v>
      </c>
      <c r="R429" s="61" t="s">
        <v>1160</v>
      </c>
      <c r="S429" s="61" t="s">
        <v>1161</v>
      </c>
      <c r="T429" s="61" t="s">
        <v>1159</v>
      </c>
      <c r="U429" s="61" t="s">
        <v>1162</v>
      </c>
      <c r="V429" s="61" t="s">
        <v>1162</v>
      </c>
      <c r="W429" s="61" t="s">
        <v>1163</v>
      </c>
      <c r="X429" s="63" t="s">
        <v>1192</v>
      </c>
      <c r="Y429" s="61" t="s">
        <v>1162</v>
      </c>
      <c r="Z429" s="69" t="str">
        <f t="shared" si="29"/>
        <v>No</v>
      </c>
      <c r="AA429" s="70" t="str">
        <f t="shared" ref="AA429:AA431" si="33">IF(X:X="","Missing",IF(X:X="0: No Method","No",IF(OR(X:X="1: IUCD",X:X="2a: Implant - Jadelle",X:X="2b: Implant - Implanon",X:X="3a: Injection - Norigynon ",X:X="3b: Injection - Noristerat",X:X="3c: Injection - Depo Provera",X:X="3d: Injection - Sayana Press",X:X="4a: Pills - Microgynon",X:X="4b: Pills - Combination3",X:X="4c: Pills - Escluston",X:X="5: Cycle bead",X:X="6a: Condom - Male",X:X="6b: Condom - Female",X:X="7: Emergency pill"),"Yes")))</f>
        <v>Yes</v>
      </c>
      <c r="AB429" s="69" t="str">
        <f t="shared" si="31"/>
        <v>Adopter</v>
      </c>
      <c r="AC429" s="71">
        <f>VLOOKUP(N429,Attendance!P:R,3,FALSE)</f>
        <v>19</v>
      </c>
      <c r="AD429" s="61" t="s">
        <v>1173</v>
      </c>
      <c r="AE429" s="73">
        <v>43390</v>
      </c>
      <c r="AF429" s="61" t="s">
        <v>1174</v>
      </c>
    </row>
    <row r="430" spans="1:32" ht="23.1" customHeight="1">
      <c r="A430" s="61" t="s">
        <v>109</v>
      </c>
      <c r="B430" s="61" t="s">
        <v>26</v>
      </c>
      <c r="C430" s="61" t="s">
        <v>27</v>
      </c>
      <c r="D430" s="61" t="s">
        <v>28</v>
      </c>
      <c r="E430" s="61" t="s">
        <v>61</v>
      </c>
      <c r="F430" s="63" t="s">
        <v>29</v>
      </c>
      <c r="G430" s="61" t="s">
        <v>31</v>
      </c>
      <c r="H430" s="61" t="s">
        <v>933</v>
      </c>
      <c r="I430" s="61" t="s">
        <v>934</v>
      </c>
      <c r="J430" s="61">
        <v>17</v>
      </c>
      <c r="K430" s="61">
        <v>10</v>
      </c>
      <c r="L430" s="61">
        <v>2018</v>
      </c>
      <c r="M430" s="62">
        <f t="shared" si="28"/>
        <v>43390</v>
      </c>
      <c r="N430" s="61" t="s">
        <v>874</v>
      </c>
      <c r="O430" s="61">
        <f>VLOOKUP(N431,Attendance!P:R,3,FALSE)</f>
        <v>19</v>
      </c>
      <c r="P430" s="61" t="s">
        <v>1158</v>
      </c>
      <c r="Q430" s="61" t="s">
        <v>1159</v>
      </c>
      <c r="R430" s="61" t="s">
        <v>1160</v>
      </c>
      <c r="S430" s="61" t="s">
        <v>1161</v>
      </c>
      <c r="T430" s="61" t="s">
        <v>1159</v>
      </c>
      <c r="U430" s="61" t="s">
        <v>1159</v>
      </c>
      <c r="V430" s="61" t="s">
        <v>1159</v>
      </c>
      <c r="W430" s="61" t="s">
        <v>1163</v>
      </c>
      <c r="X430" s="63" t="s">
        <v>1192</v>
      </c>
      <c r="Y430" s="61" t="s">
        <v>1162</v>
      </c>
      <c r="Z430" s="69" t="str">
        <f t="shared" si="29"/>
        <v>No</v>
      </c>
      <c r="AA430" s="70" t="str">
        <f t="shared" si="33"/>
        <v>Yes</v>
      </c>
      <c r="AB430" s="69" t="str">
        <f t="shared" si="31"/>
        <v>Adopter</v>
      </c>
      <c r="AC430" s="71">
        <f>VLOOKUP(N430,Attendance!P:R,3,FALSE)</f>
        <v>17</v>
      </c>
      <c r="AD430" s="61" t="s">
        <v>1173</v>
      </c>
      <c r="AE430" s="73">
        <v>43390</v>
      </c>
      <c r="AF430" s="61" t="s">
        <v>1174</v>
      </c>
    </row>
    <row r="431" spans="1:32" ht="23.1" customHeight="1">
      <c r="A431" s="61" t="s">
        <v>109</v>
      </c>
      <c r="B431" s="61" t="s">
        <v>26</v>
      </c>
      <c r="C431" s="61" t="s">
        <v>27</v>
      </c>
      <c r="D431" s="61" t="s">
        <v>28</v>
      </c>
      <c r="E431" s="61" t="s">
        <v>61</v>
      </c>
      <c r="F431" s="63" t="s">
        <v>29</v>
      </c>
      <c r="G431" s="61" t="s">
        <v>31</v>
      </c>
      <c r="H431" s="61" t="s">
        <v>933</v>
      </c>
      <c r="I431" s="61" t="s">
        <v>934</v>
      </c>
      <c r="J431" s="61">
        <v>17</v>
      </c>
      <c r="K431" s="61">
        <v>10</v>
      </c>
      <c r="L431" s="61">
        <v>2018</v>
      </c>
      <c r="M431" s="62">
        <f t="shared" si="28"/>
        <v>43390</v>
      </c>
      <c r="N431" s="61" t="s">
        <v>876</v>
      </c>
      <c r="O431" s="61">
        <f>VLOOKUP(N432,Attendance!P:R,3,FALSE)</f>
        <v>19</v>
      </c>
      <c r="P431" s="61" t="s">
        <v>1158</v>
      </c>
      <c r="Q431" s="61" t="s">
        <v>1159</v>
      </c>
      <c r="R431" s="61" t="s">
        <v>1160</v>
      </c>
      <c r="S431" s="61" t="s">
        <v>1161</v>
      </c>
      <c r="T431" s="61" t="s">
        <v>1159</v>
      </c>
      <c r="U431" s="61" t="s">
        <v>1162</v>
      </c>
      <c r="V431" s="61" t="s">
        <v>1162</v>
      </c>
      <c r="W431" s="61" t="s">
        <v>1163</v>
      </c>
      <c r="X431" s="63" t="s">
        <v>1192</v>
      </c>
      <c r="Y431" s="61" t="s">
        <v>1162</v>
      </c>
      <c r="Z431" s="69" t="str">
        <f t="shared" si="29"/>
        <v>No</v>
      </c>
      <c r="AA431" s="70" t="str">
        <f t="shared" si="33"/>
        <v>Yes</v>
      </c>
      <c r="AB431" s="69" t="str">
        <f t="shared" si="31"/>
        <v>Adopter</v>
      </c>
      <c r="AC431" s="71">
        <f>VLOOKUP(N431,Attendance!P:R,3,FALSE)</f>
        <v>19</v>
      </c>
      <c r="AD431" s="61" t="s">
        <v>1173</v>
      </c>
      <c r="AE431" s="73">
        <v>43390</v>
      </c>
      <c r="AF431" s="61" t="s">
        <v>1174</v>
      </c>
    </row>
    <row r="432" spans="1:32" ht="23.1" customHeight="1">
      <c r="A432" s="61" t="s">
        <v>109</v>
      </c>
      <c r="B432" s="61" t="s">
        <v>26</v>
      </c>
      <c r="C432" s="61" t="s">
        <v>27</v>
      </c>
      <c r="D432" s="61" t="s">
        <v>28</v>
      </c>
      <c r="E432" s="61" t="s">
        <v>61</v>
      </c>
      <c r="F432" s="63" t="s">
        <v>29</v>
      </c>
      <c r="G432" s="61" t="s">
        <v>31</v>
      </c>
      <c r="H432" s="61" t="s">
        <v>933</v>
      </c>
      <c r="I432" s="61" t="s">
        <v>934</v>
      </c>
      <c r="J432" s="61">
        <v>18</v>
      </c>
      <c r="K432" s="61">
        <v>10</v>
      </c>
      <c r="L432" s="61">
        <v>2018</v>
      </c>
      <c r="M432" s="62">
        <f t="shared" si="28"/>
        <v>43391</v>
      </c>
      <c r="N432" s="61" t="s">
        <v>878</v>
      </c>
      <c r="O432" s="61">
        <f>VLOOKUP(N433,Attendance!P:R,3,FALSE)</f>
        <v>19</v>
      </c>
      <c r="P432" s="61" t="s">
        <v>1158</v>
      </c>
      <c r="Q432" s="61" t="s">
        <v>1159</v>
      </c>
      <c r="R432" s="61" t="s">
        <v>1160</v>
      </c>
      <c r="S432" s="61" t="s">
        <v>1161</v>
      </c>
      <c r="T432" s="61" t="s">
        <v>1162</v>
      </c>
      <c r="U432" s="61" t="s">
        <v>1162</v>
      </c>
      <c r="V432" s="61" t="s">
        <v>1162</v>
      </c>
      <c r="W432" s="61" t="s">
        <v>1163</v>
      </c>
      <c r="X432" s="61" t="s">
        <v>1160</v>
      </c>
      <c r="Y432" s="61" t="s">
        <v>1162</v>
      </c>
      <c r="Z432" s="69" t="str">
        <f t="shared" si="29"/>
        <v>No</v>
      </c>
      <c r="AA432" s="70" t="str">
        <f t="shared" si="30"/>
        <v>No</v>
      </c>
      <c r="AB432" s="69" t="str">
        <f t="shared" si="31"/>
        <v>Non-user</v>
      </c>
      <c r="AC432" s="71">
        <f>VLOOKUP(N432,Attendance!P:R,3,FALSE)</f>
        <v>19</v>
      </c>
    </row>
    <row r="433" spans="1:32" ht="23.1" customHeight="1">
      <c r="A433" s="61" t="s">
        <v>109</v>
      </c>
      <c r="B433" s="61" t="s">
        <v>26</v>
      </c>
      <c r="C433" s="61" t="s">
        <v>27</v>
      </c>
      <c r="D433" s="61" t="s">
        <v>28</v>
      </c>
      <c r="E433" s="61" t="s">
        <v>61</v>
      </c>
      <c r="F433" s="63" t="s">
        <v>29</v>
      </c>
      <c r="G433" s="61" t="s">
        <v>31</v>
      </c>
      <c r="H433" s="61" t="s">
        <v>933</v>
      </c>
      <c r="I433" s="61" t="s">
        <v>934</v>
      </c>
      <c r="J433" s="61">
        <v>18</v>
      </c>
      <c r="K433" s="61">
        <v>10</v>
      </c>
      <c r="L433" s="61">
        <v>2018</v>
      </c>
      <c r="M433" s="62">
        <f t="shared" si="28"/>
        <v>43391</v>
      </c>
      <c r="N433" s="61" t="s">
        <v>880</v>
      </c>
      <c r="O433" s="61">
        <f>VLOOKUP(N434,Attendance!P:R,3,FALSE)</f>
        <v>18</v>
      </c>
      <c r="P433" s="61" t="s">
        <v>1158</v>
      </c>
      <c r="Q433" s="61" t="s">
        <v>1159</v>
      </c>
      <c r="R433" s="61" t="s">
        <v>1160</v>
      </c>
      <c r="S433" s="61" t="s">
        <v>1161</v>
      </c>
      <c r="T433" s="61" t="s">
        <v>1162</v>
      </c>
      <c r="U433" s="61" t="s">
        <v>1162</v>
      </c>
      <c r="V433" s="61" t="s">
        <v>1162</v>
      </c>
      <c r="W433" s="61" t="s">
        <v>1163</v>
      </c>
      <c r="X433" s="61" t="s">
        <v>1160</v>
      </c>
      <c r="Y433" s="61" t="s">
        <v>1162</v>
      </c>
      <c r="Z433" s="69" t="str">
        <f t="shared" si="29"/>
        <v>No</v>
      </c>
      <c r="AA433" s="70" t="str">
        <f t="shared" si="30"/>
        <v>No</v>
      </c>
      <c r="AB433" s="69" t="str">
        <f t="shared" si="31"/>
        <v>Non-user</v>
      </c>
      <c r="AC433" s="71">
        <f>VLOOKUP(N433,Attendance!P:R,3,FALSE)</f>
        <v>19</v>
      </c>
      <c r="AD433" s="61" t="s">
        <v>1173</v>
      </c>
      <c r="AE433" s="73">
        <v>43391</v>
      </c>
      <c r="AF433" s="61" t="s">
        <v>1174</v>
      </c>
    </row>
    <row r="434" spans="1:32" ht="23.1" customHeight="1">
      <c r="A434" s="61" t="s">
        <v>109</v>
      </c>
      <c r="B434" s="61" t="s">
        <v>26</v>
      </c>
      <c r="C434" s="61" t="s">
        <v>27</v>
      </c>
      <c r="D434" s="61" t="s">
        <v>28</v>
      </c>
      <c r="E434" s="61" t="s">
        <v>61</v>
      </c>
      <c r="F434" s="63" t="s">
        <v>29</v>
      </c>
      <c r="G434" s="61" t="s">
        <v>31</v>
      </c>
      <c r="H434" s="61" t="s">
        <v>933</v>
      </c>
      <c r="I434" s="61" t="s">
        <v>934</v>
      </c>
      <c r="J434" s="61">
        <v>19</v>
      </c>
      <c r="K434" s="61">
        <v>10</v>
      </c>
      <c r="L434" s="61">
        <v>2018</v>
      </c>
      <c r="M434" s="62">
        <f t="shared" si="28"/>
        <v>43392</v>
      </c>
      <c r="N434" s="61" t="s">
        <v>882</v>
      </c>
      <c r="O434" s="61">
        <f>VLOOKUP(N435,Attendance!P:R,3,FALSE)</f>
        <v>19</v>
      </c>
      <c r="P434" s="61" t="s">
        <v>1158</v>
      </c>
      <c r="Q434" s="61" t="s">
        <v>1159</v>
      </c>
      <c r="R434" s="61" t="s">
        <v>1160</v>
      </c>
      <c r="S434" s="61" t="s">
        <v>1161</v>
      </c>
      <c r="T434" s="61" t="s">
        <v>1159</v>
      </c>
      <c r="U434" s="61" t="s">
        <v>1162</v>
      </c>
      <c r="V434" s="61" t="s">
        <v>1162</v>
      </c>
      <c r="W434" s="61" t="s">
        <v>1163</v>
      </c>
      <c r="X434" s="61" t="s">
        <v>1178</v>
      </c>
      <c r="Y434" s="61" t="s">
        <v>1162</v>
      </c>
      <c r="Z434" s="69" t="str">
        <f t="shared" si="29"/>
        <v>No</v>
      </c>
      <c r="AA434" s="70" t="str">
        <f t="shared" si="30"/>
        <v>Yes</v>
      </c>
      <c r="AB434" s="69" t="str">
        <f t="shared" si="31"/>
        <v>Adopter</v>
      </c>
      <c r="AC434" s="71">
        <f>VLOOKUP(N434,Attendance!P:R,3,FALSE)</f>
        <v>18</v>
      </c>
    </row>
    <row r="435" spans="1:32" ht="23.1" customHeight="1">
      <c r="A435" s="61" t="s">
        <v>109</v>
      </c>
      <c r="B435" s="61" t="s">
        <v>26</v>
      </c>
      <c r="C435" s="61" t="s">
        <v>27</v>
      </c>
      <c r="D435" s="61" t="s">
        <v>28</v>
      </c>
      <c r="E435" s="61" t="s">
        <v>61</v>
      </c>
      <c r="F435" s="63" t="s">
        <v>29</v>
      </c>
      <c r="G435" s="61" t="s">
        <v>31</v>
      </c>
      <c r="H435" s="61" t="s">
        <v>933</v>
      </c>
      <c r="I435" s="61" t="s">
        <v>934</v>
      </c>
      <c r="J435" s="61">
        <v>19</v>
      </c>
      <c r="K435" s="61">
        <v>10</v>
      </c>
      <c r="L435" s="61">
        <v>2018</v>
      </c>
      <c r="M435" s="62">
        <f t="shared" si="28"/>
        <v>43392</v>
      </c>
      <c r="N435" s="61" t="s">
        <v>732</v>
      </c>
      <c r="O435" s="61">
        <f>VLOOKUP(N436,Attendance!P:R,3,FALSE)</f>
        <v>16</v>
      </c>
      <c r="P435" s="68" t="s">
        <v>1167</v>
      </c>
      <c r="Q435" s="61" t="s">
        <v>1159</v>
      </c>
      <c r="R435" s="61" t="s">
        <v>1188</v>
      </c>
      <c r="S435" s="61" t="s">
        <v>1161</v>
      </c>
      <c r="T435" s="61" t="s">
        <v>1162</v>
      </c>
      <c r="U435" s="61" t="s">
        <v>1162</v>
      </c>
      <c r="V435" s="61" t="s">
        <v>1162</v>
      </c>
      <c r="W435" s="61" t="s">
        <v>1163</v>
      </c>
      <c r="X435" s="61" t="s">
        <v>1160</v>
      </c>
      <c r="Y435" s="61" t="s">
        <v>1162</v>
      </c>
      <c r="Z435" s="69" t="str">
        <f t="shared" si="29"/>
        <v>Yes</v>
      </c>
      <c r="AA435" s="70" t="str">
        <f t="shared" si="30"/>
        <v>No</v>
      </c>
      <c r="AB435" s="69" t="str">
        <f t="shared" si="31"/>
        <v>Continuing User</v>
      </c>
      <c r="AC435" s="71">
        <f>VLOOKUP(N435,Attendance!P:R,3,FALSE)</f>
        <v>19</v>
      </c>
    </row>
    <row r="436" spans="1:32" ht="23.1" customHeight="1">
      <c r="A436" s="61" t="s">
        <v>109</v>
      </c>
      <c r="B436" s="61" t="s">
        <v>26</v>
      </c>
      <c r="C436" s="61" t="s">
        <v>27</v>
      </c>
      <c r="D436" s="61" t="s">
        <v>28</v>
      </c>
      <c r="E436" s="61" t="s">
        <v>61</v>
      </c>
      <c r="F436" s="63" t="s">
        <v>29</v>
      </c>
      <c r="G436" s="61" t="s">
        <v>31</v>
      </c>
      <c r="H436" s="61" t="s">
        <v>933</v>
      </c>
      <c r="I436" s="61" t="s">
        <v>934</v>
      </c>
      <c r="J436" s="61">
        <v>19</v>
      </c>
      <c r="K436" s="61">
        <v>10</v>
      </c>
      <c r="L436" s="61">
        <v>2018</v>
      </c>
      <c r="M436" s="62">
        <f t="shared" si="28"/>
        <v>43392</v>
      </c>
      <c r="N436" s="61" t="s">
        <v>884</v>
      </c>
      <c r="O436" s="61">
        <f>VLOOKUP(N437,Attendance!P:R,3,FALSE)</f>
        <v>18</v>
      </c>
      <c r="P436" s="61" t="s">
        <v>1158</v>
      </c>
      <c r="Q436" s="61" t="s">
        <v>1159</v>
      </c>
      <c r="R436" s="61" t="s">
        <v>1160</v>
      </c>
      <c r="S436" s="61" t="s">
        <v>1161</v>
      </c>
      <c r="T436" s="61" t="s">
        <v>1159</v>
      </c>
      <c r="U436" s="61" t="s">
        <v>1159</v>
      </c>
      <c r="V436" s="61" t="s">
        <v>1159</v>
      </c>
      <c r="W436" s="61" t="s">
        <v>1163</v>
      </c>
      <c r="X436" s="61" t="s">
        <v>1178</v>
      </c>
      <c r="Y436" s="61" t="s">
        <v>1162</v>
      </c>
      <c r="Z436" s="69" t="str">
        <f t="shared" si="29"/>
        <v>No</v>
      </c>
      <c r="AA436" s="70" t="str">
        <f t="shared" si="30"/>
        <v>Yes</v>
      </c>
      <c r="AB436" s="69" t="str">
        <f t="shared" si="31"/>
        <v>Adopter</v>
      </c>
      <c r="AC436" s="71">
        <f>VLOOKUP(N436,Attendance!P:R,3,FALSE)</f>
        <v>16</v>
      </c>
    </row>
    <row r="437" spans="1:32" ht="23.1" customHeight="1">
      <c r="A437" s="61" t="s">
        <v>109</v>
      </c>
      <c r="B437" s="61" t="s">
        <v>26</v>
      </c>
      <c r="C437" s="61" t="s">
        <v>27</v>
      </c>
      <c r="D437" s="61" t="s">
        <v>28</v>
      </c>
      <c r="E437" s="61" t="s">
        <v>61</v>
      </c>
      <c r="F437" s="63" t="s">
        <v>29</v>
      </c>
      <c r="G437" s="61" t="s">
        <v>31</v>
      </c>
      <c r="H437" s="61" t="s">
        <v>933</v>
      </c>
      <c r="I437" s="61" t="s">
        <v>935</v>
      </c>
      <c r="J437" s="61">
        <v>20</v>
      </c>
      <c r="K437" s="61">
        <v>10</v>
      </c>
      <c r="L437" s="61">
        <v>2018</v>
      </c>
      <c r="M437" s="62">
        <f t="shared" si="28"/>
        <v>43393</v>
      </c>
      <c r="N437" s="61" t="s">
        <v>889</v>
      </c>
      <c r="O437" s="61">
        <f>VLOOKUP(N438,Attendance!P:R,3,FALSE)</f>
        <v>17</v>
      </c>
      <c r="P437" s="61" t="s">
        <v>1158</v>
      </c>
      <c r="Q437" s="61" t="s">
        <v>1159</v>
      </c>
      <c r="R437" s="61" t="s">
        <v>1160</v>
      </c>
      <c r="S437" s="61" t="s">
        <v>1161</v>
      </c>
      <c r="T437" s="61" t="s">
        <v>1159</v>
      </c>
      <c r="U437" s="61" t="s">
        <v>1162</v>
      </c>
      <c r="V437" s="61" t="s">
        <v>1162</v>
      </c>
      <c r="W437" s="61" t="s">
        <v>1163</v>
      </c>
      <c r="X437" s="61" t="s">
        <v>1214</v>
      </c>
      <c r="Y437" s="61" t="s">
        <v>1162</v>
      </c>
      <c r="Z437" s="69" t="str">
        <f t="shared" si="29"/>
        <v>No</v>
      </c>
      <c r="AA437" s="70" t="str">
        <f t="shared" si="30"/>
        <v>Yes</v>
      </c>
      <c r="AB437" s="69" t="str">
        <f t="shared" si="31"/>
        <v>Adopter</v>
      </c>
      <c r="AC437" s="71">
        <f>VLOOKUP(N437,Attendance!P:R,3,FALSE)</f>
        <v>18</v>
      </c>
    </row>
    <row r="438" spans="1:32" ht="23.1" customHeight="1">
      <c r="A438" s="61" t="s">
        <v>109</v>
      </c>
      <c r="B438" s="61" t="s">
        <v>26</v>
      </c>
      <c r="C438" s="61" t="s">
        <v>27</v>
      </c>
      <c r="D438" s="61" t="s">
        <v>28</v>
      </c>
      <c r="E438" s="61" t="s">
        <v>61</v>
      </c>
      <c r="F438" s="63" t="s">
        <v>29</v>
      </c>
      <c r="G438" s="61" t="s">
        <v>31</v>
      </c>
      <c r="H438" s="61" t="s">
        <v>933</v>
      </c>
      <c r="I438" s="61" t="s">
        <v>935</v>
      </c>
      <c r="J438" s="61">
        <v>20</v>
      </c>
      <c r="K438" s="61">
        <v>10</v>
      </c>
      <c r="L438" s="61">
        <v>2018</v>
      </c>
      <c r="M438" s="62">
        <f t="shared" si="28"/>
        <v>43393</v>
      </c>
      <c r="N438" s="61" t="s">
        <v>164</v>
      </c>
      <c r="O438" s="61">
        <f>VLOOKUP(N439,Attendance!P:R,3,FALSE)</f>
        <v>15</v>
      </c>
      <c r="P438" s="68" t="s">
        <v>1167</v>
      </c>
      <c r="Q438" s="61" t="s">
        <v>1159</v>
      </c>
      <c r="R438" s="61" t="s">
        <v>1160</v>
      </c>
      <c r="S438" s="61" t="s">
        <v>1161</v>
      </c>
      <c r="T438" s="61" t="s">
        <v>1162</v>
      </c>
      <c r="U438" s="61" t="s">
        <v>1162</v>
      </c>
      <c r="V438" s="61" t="s">
        <v>1162</v>
      </c>
      <c r="W438" s="61" t="s">
        <v>1163</v>
      </c>
      <c r="X438" s="61" t="s">
        <v>1160</v>
      </c>
      <c r="Y438" s="61" t="s">
        <v>1162</v>
      </c>
      <c r="Z438" s="69" t="str">
        <f t="shared" si="29"/>
        <v>No</v>
      </c>
      <c r="AA438" s="70" t="str">
        <f t="shared" si="30"/>
        <v>No</v>
      </c>
      <c r="AB438" s="69" t="str">
        <f t="shared" si="31"/>
        <v>Non-user</v>
      </c>
      <c r="AC438" s="71">
        <f>VLOOKUP(N438,Attendance!P:R,3,FALSE)</f>
        <v>17</v>
      </c>
    </row>
    <row r="439" spans="1:32" ht="23.1" customHeight="1">
      <c r="A439" s="61" t="s">
        <v>109</v>
      </c>
      <c r="B439" s="61" t="s">
        <v>26</v>
      </c>
      <c r="C439" s="61" t="s">
        <v>27</v>
      </c>
      <c r="D439" s="61" t="s">
        <v>28</v>
      </c>
      <c r="E439" s="61" t="s">
        <v>61</v>
      </c>
      <c r="F439" s="63" t="s">
        <v>29</v>
      </c>
      <c r="G439" s="61" t="s">
        <v>31</v>
      </c>
      <c r="H439" s="61" t="s">
        <v>933</v>
      </c>
      <c r="I439" s="61" t="s">
        <v>935</v>
      </c>
      <c r="J439" s="61">
        <v>20</v>
      </c>
      <c r="K439" s="61">
        <v>10</v>
      </c>
      <c r="L439" s="61">
        <v>2018</v>
      </c>
      <c r="M439" s="62">
        <f t="shared" si="28"/>
        <v>43393</v>
      </c>
      <c r="N439" s="61" t="s">
        <v>754</v>
      </c>
      <c r="O439" s="61">
        <f>VLOOKUP(N440,Attendance!P:R,3,FALSE)</f>
        <v>16</v>
      </c>
      <c r="P439" s="68" t="s">
        <v>1167</v>
      </c>
      <c r="Q439" s="61" t="s">
        <v>1159</v>
      </c>
      <c r="R439" s="61" t="s">
        <v>1160</v>
      </c>
      <c r="S439" s="61" t="s">
        <v>1161</v>
      </c>
      <c r="T439" s="61" t="s">
        <v>1162</v>
      </c>
      <c r="U439" s="61" t="s">
        <v>1162</v>
      </c>
      <c r="V439" s="61" t="s">
        <v>1162</v>
      </c>
      <c r="W439" s="61" t="s">
        <v>1163</v>
      </c>
      <c r="X439" s="61" t="s">
        <v>1160</v>
      </c>
      <c r="Y439" s="61" t="s">
        <v>1162</v>
      </c>
      <c r="Z439" s="69" t="str">
        <f t="shared" si="29"/>
        <v>No</v>
      </c>
      <c r="AA439" s="70" t="str">
        <f t="shared" si="30"/>
        <v>No</v>
      </c>
      <c r="AB439" s="69" t="str">
        <f t="shared" si="31"/>
        <v>Non-user</v>
      </c>
      <c r="AC439" s="71">
        <f>VLOOKUP(N439,Attendance!P:R,3,FALSE)</f>
        <v>15</v>
      </c>
    </row>
    <row r="440" spans="1:32" ht="23.1" customHeight="1">
      <c r="A440" s="61" t="s">
        <v>109</v>
      </c>
      <c r="B440" s="61" t="s">
        <v>26</v>
      </c>
      <c r="C440" s="61" t="s">
        <v>27</v>
      </c>
      <c r="D440" s="61" t="s">
        <v>28</v>
      </c>
      <c r="E440" s="61" t="s">
        <v>61</v>
      </c>
      <c r="F440" s="63" t="s">
        <v>29</v>
      </c>
      <c r="G440" s="61" t="s">
        <v>31</v>
      </c>
      <c r="H440" s="61" t="s">
        <v>933</v>
      </c>
      <c r="I440" s="61" t="s">
        <v>935</v>
      </c>
      <c r="J440" s="61">
        <v>20</v>
      </c>
      <c r="K440" s="61">
        <v>10</v>
      </c>
      <c r="L440" s="61">
        <v>2018</v>
      </c>
      <c r="M440" s="62">
        <f t="shared" si="28"/>
        <v>43393</v>
      </c>
      <c r="N440" s="61" t="s">
        <v>405</v>
      </c>
      <c r="O440" s="61">
        <f>VLOOKUP(N441,Attendance!P:R,3,FALSE)</f>
        <v>18</v>
      </c>
      <c r="P440" s="68" t="s">
        <v>1167</v>
      </c>
      <c r="Q440" s="61" t="s">
        <v>1159</v>
      </c>
      <c r="R440" s="61" t="s">
        <v>1160</v>
      </c>
      <c r="S440" s="61" t="s">
        <v>1161</v>
      </c>
      <c r="T440" s="61" t="s">
        <v>1159</v>
      </c>
      <c r="U440" s="61" t="s">
        <v>1162</v>
      </c>
      <c r="V440" s="61" t="s">
        <v>1162</v>
      </c>
      <c r="W440" s="61" t="s">
        <v>1163</v>
      </c>
      <c r="X440" s="61" t="s">
        <v>1180</v>
      </c>
      <c r="Y440" s="61" t="s">
        <v>1162</v>
      </c>
      <c r="Z440" s="69" t="str">
        <f t="shared" si="29"/>
        <v>No</v>
      </c>
      <c r="AA440" s="70" t="str">
        <f t="shared" si="30"/>
        <v>Yes</v>
      </c>
      <c r="AB440" s="69" t="str">
        <f t="shared" si="31"/>
        <v>Adopter</v>
      </c>
      <c r="AC440" s="71">
        <f>VLOOKUP(N440,Attendance!P:R,3,FALSE)</f>
        <v>16</v>
      </c>
    </row>
    <row r="441" spans="1:32" ht="23.1" customHeight="1">
      <c r="A441" s="61" t="s">
        <v>109</v>
      </c>
      <c r="B441" s="61" t="s">
        <v>26</v>
      </c>
      <c r="C441" s="61" t="s">
        <v>27</v>
      </c>
      <c r="D441" s="61" t="s">
        <v>28</v>
      </c>
      <c r="E441" s="61" t="s">
        <v>61</v>
      </c>
      <c r="F441" s="63" t="s">
        <v>29</v>
      </c>
      <c r="G441" s="61" t="s">
        <v>31</v>
      </c>
      <c r="H441" s="61" t="s">
        <v>933</v>
      </c>
      <c r="I441" s="61" t="s">
        <v>935</v>
      </c>
      <c r="J441" s="61">
        <v>20</v>
      </c>
      <c r="K441" s="61">
        <v>10</v>
      </c>
      <c r="L441" s="61">
        <v>2018</v>
      </c>
      <c r="M441" s="62">
        <f t="shared" si="28"/>
        <v>43393</v>
      </c>
      <c r="N441" s="61" t="s">
        <v>854</v>
      </c>
      <c r="O441" s="61">
        <f>VLOOKUP(N442,Attendance!P:R,3,FALSE)</f>
        <v>16</v>
      </c>
      <c r="P441" s="68" t="s">
        <v>1167</v>
      </c>
      <c r="Q441" s="61" t="s">
        <v>1159</v>
      </c>
      <c r="R441" s="61" t="s">
        <v>1160</v>
      </c>
      <c r="S441" s="61" t="s">
        <v>1161</v>
      </c>
      <c r="T441" s="61" t="s">
        <v>1162</v>
      </c>
      <c r="U441" s="61" t="s">
        <v>1162</v>
      </c>
      <c r="V441" s="61" t="s">
        <v>1162</v>
      </c>
      <c r="W441" s="61" t="s">
        <v>1163</v>
      </c>
      <c r="X441" s="61" t="s">
        <v>1160</v>
      </c>
      <c r="Y441" s="61" t="s">
        <v>1162</v>
      </c>
      <c r="Z441" s="69" t="str">
        <f t="shared" si="29"/>
        <v>No</v>
      </c>
      <c r="AA441" s="70" t="str">
        <f t="shared" si="30"/>
        <v>No</v>
      </c>
      <c r="AB441" s="69" t="str">
        <f t="shared" si="31"/>
        <v>Non-user</v>
      </c>
      <c r="AC441" s="71">
        <f>VLOOKUP(N441,Attendance!P:R,3,FALSE)</f>
        <v>18</v>
      </c>
    </row>
    <row r="442" spans="1:32" ht="23.1" customHeight="1">
      <c r="A442" s="61" t="s">
        <v>109</v>
      </c>
      <c r="B442" s="61" t="s">
        <v>26</v>
      </c>
      <c r="C442" s="61" t="s">
        <v>27</v>
      </c>
      <c r="D442" s="61" t="s">
        <v>28</v>
      </c>
      <c r="E442" s="61" t="s">
        <v>61</v>
      </c>
      <c r="F442" s="63" t="s">
        <v>29</v>
      </c>
      <c r="G442" s="61" t="s">
        <v>31</v>
      </c>
      <c r="H442" s="61" t="s">
        <v>933</v>
      </c>
      <c r="I442" s="61" t="s">
        <v>935</v>
      </c>
      <c r="J442" s="61">
        <v>20</v>
      </c>
      <c r="K442" s="61">
        <v>10</v>
      </c>
      <c r="L442" s="61">
        <v>2018</v>
      </c>
      <c r="M442" s="62">
        <f t="shared" si="28"/>
        <v>43393</v>
      </c>
      <c r="N442" s="61" t="s">
        <v>403</v>
      </c>
      <c r="O442" s="61">
        <f>VLOOKUP(N443,Attendance!P:R,3,FALSE)</f>
        <v>16</v>
      </c>
      <c r="P442" s="68" t="s">
        <v>1167</v>
      </c>
      <c r="Q442" s="61" t="s">
        <v>1159</v>
      </c>
      <c r="R442" s="61" t="s">
        <v>1168</v>
      </c>
      <c r="S442" s="61" t="s">
        <v>1161</v>
      </c>
      <c r="T442" s="61" t="s">
        <v>1162</v>
      </c>
      <c r="U442" s="61" t="s">
        <v>1162</v>
      </c>
      <c r="V442" s="61" t="s">
        <v>1162</v>
      </c>
      <c r="W442" s="61" t="s">
        <v>1163</v>
      </c>
      <c r="X442" s="61" t="s">
        <v>1160</v>
      </c>
      <c r="Y442" s="61" t="s">
        <v>1162</v>
      </c>
      <c r="Z442" s="69" t="str">
        <f t="shared" si="29"/>
        <v>Yes</v>
      </c>
      <c r="AA442" s="70" t="str">
        <f t="shared" si="30"/>
        <v>No</v>
      </c>
      <c r="AB442" s="69" t="str">
        <f t="shared" si="31"/>
        <v>Continuing User</v>
      </c>
      <c r="AC442" s="71">
        <f>VLOOKUP(N442,Attendance!P:R,3,FALSE)</f>
        <v>16</v>
      </c>
    </row>
    <row r="443" spans="1:32" ht="23.1" customHeight="1">
      <c r="A443" s="61" t="s">
        <v>109</v>
      </c>
      <c r="B443" s="61" t="s">
        <v>26</v>
      </c>
      <c r="C443" s="61" t="s">
        <v>27</v>
      </c>
      <c r="D443" s="61" t="s">
        <v>28</v>
      </c>
      <c r="E443" s="61" t="s">
        <v>61</v>
      </c>
      <c r="F443" s="63" t="s">
        <v>29</v>
      </c>
      <c r="G443" s="61" t="s">
        <v>31</v>
      </c>
      <c r="H443" s="61" t="s">
        <v>933</v>
      </c>
      <c r="I443" s="61" t="s">
        <v>935</v>
      </c>
      <c r="J443" s="61">
        <v>20</v>
      </c>
      <c r="K443" s="61">
        <v>10</v>
      </c>
      <c r="L443" s="61">
        <v>2018</v>
      </c>
      <c r="M443" s="62">
        <f t="shared" si="28"/>
        <v>43393</v>
      </c>
      <c r="N443" s="61" t="s">
        <v>317</v>
      </c>
      <c r="O443" s="61">
        <f>VLOOKUP(N444,Attendance!P:R,3,FALSE)</f>
        <v>18</v>
      </c>
      <c r="P443" s="68" t="s">
        <v>1167</v>
      </c>
      <c r="Q443" s="61" t="s">
        <v>1159</v>
      </c>
      <c r="R443" s="61" t="s">
        <v>1160</v>
      </c>
      <c r="S443" s="61" t="s">
        <v>1161</v>
      </c>
      <c r="T443" s="61" t="s">
        <v>1162</v>
      </c>
      <c r="U443" s="61" t="s">
        <v>1162</v>
      </c>
      <c r="V443" s="61" t="s">
        <v>1162</v>
      </c>
      <c r="W443" s="61" t="s">
        <v>1163</v>
      </c>
      <c r="X443" s="61" t="s">
        <v>1160</v>
      </c>
      <c r="Y443" s="61" t="s">
        <v>1162</v>
      </c>
      <c r="Z443" s="69" t="str">
        <f t="shared" si="29"/>
        <v>No</v>
      </c>
      <c r="AA443" s="70" t="str">
        <f t="shared" si="30"/>
        <v>No</v>
      </c>
      <c r="AB443" s="69" t="str">
        <f t="shared" si="31"/>
        <v>Non-user</v>
      </c>
      <c r="AC443" s="71">
        <f>VLOOKUP(N443,Attendance!P:R,3,FALSE)</f>
        <v>16</v>
      </c>
    </row>
    <row r="444" spans="1:32" ht="23.1" customHeight="1">
      <c r="A444" s="61" t="s">
        <v>890</v>
      </c>
      <c r="B444" s="61" t="s">
        <v>26</v>
      </c>
      <c r="C444" s="61" t="s">
        <v>27</v>
      </c>
      <c r="D444" s="61" t="s">
        <v>28</v>
      </c>
      <c r="E444" s="61" t="s">
        <v>61</v>
      </c>
      <c r="F444" s="63" t="s">
        <v>29</v>
      </c>
      <c r="G444" s="61" t="s">
        <v>31</v>
      </c>
      <c r="H444" s="61" t="s">
        <v>933</v>
      </c>
      <c r="I444" s="61" t="s">
        <v>935</v>
      </c>
      <c r="J444" s="61">
        <v>20</v>
      </c>
      <c r="K444" s="61">
        <v>10</v>
      </c>
      <c r="L444" s="61">
        <v>2018</v>
      </c>
      <c r="M444" s="62">
        <f t="shared" si="28"/>
        <v>43393</v>
      </c>
      <c r="N444" s="61" t="s">
        <v>889</v>
      </c>
      <c r="O444" s="61">
        <f>VLOOKUP(N445,Attendance!P:R,3,FALSE)</f>
        <v>19</v>
      </c>
      <c r="P444" s="68" t="s">
        <v>1167</v>
      </c>
      <c r="Q444" s="61" t="s">
        <v>1159</v>
      </c>
      <c r="R444" s="61" t="s">
        <v>1214</v>
      </c>
      <c r="S444" s="61" t="s">
        <v>1161</v>
      </c>
      <c r="T444" s="61" t="s">
        <v>1162</v>
      </c>
      <c r="U444" s="61" t="s">
        <v>1162</v>
      </c>
      <c r="V444" s="61" t="s">
        <v>1162</v>
      </c>
      <c r="W444" s="61" t="s">
        <v>1163</v>
      </c>
      <c r="X444" s="61" t="s">
        <v>1165</v>
      </c>
      <c r="Y444" s="61" t="s">
        <v>1162</v>
      </c>
      <c r="Z444" s="69" t="str">
        <f t="shared" si="29"/>
        <v>Yes</v>
      </c>
      <c r="AA444" s="70" t="str">
        <f t="shared" si="30"/>
        <v>Yes</v>
      </c>
      <c r="AB444" s="69" t="str">
        <f t="shared" si="31"/>
        <v>Continuing User</v>
      </c>
      <c r="AC444" s="71">
        <f>VLOOKUP(N444,Attendance!P:R,3,FALSE)</f>
        <v>18</v>
      </c>
    </row>
    <row r="445" spans="1:32" ht="23.1" customHeight="1">
      <c r="A445" s="61" t="s">
        <v>890</v>
      </c>
      <c r="B445" s="61" t="s">
        <v>26</v>
      </c>
      <c r="C445" s="61" t="s">
        <v>27</v>
      </c>
      <c r="D445" s="61" t="s">
        <v>28</v>
      </c>
      <c r="E445" s="61" t="s">
        <v>61</v>
      </c>
      <c r="F445" s="63" t="s">
        <v>29</v>
      </c>
      <c r="G445" s="61" t="s">
        <v>31</v>
      </c>
      <c r="H445" s="61" t="s">
        <v>933</v>
      </c>
      <c r="I445" s="61" t="s">
        <v>934</v>
      </c>
      <c r="J445" s="61">
        <v>23</v>
      </c>
      <c r="K445" s="61">
        <v>10</v>
      </c>
      <c r="L445" s="61">
        <v>2018</v>
      </c>
      <c r="M445" s="62">
        <f t="shared" si="28"/>
        <v>43396</v>
      </c>
      <c r="N445" s="61" t="s">
        <v>716</v>
      </c>
      <c r="O445" s="61">
        <f>VLOOKUP(N446,Attendance!P:R,3,FALSE)</f>
        <v>19</v>
      </c>
      <c r="P445" s="68" t="s">
        <v>1167</v>
      </c>
      <c r="Q445" s="61" t="s">
        <v>1159</v>
      </c>
      <c r="R445" s="61" t="s">
        <v>1160</v>
      </c>
      <c r="S445" s="61" t="s">
        <v>1161</v>
      </c>
      <c r="T445" s="61" t="s">
        <v>1159</v>
      </c>
      <c r="U445" s="61" t="s">
        <v>1162</v>
      </c>
      <c r="V445" s="61" t="s">
        <v>1162</v>
      </c>
      <c r="W445" s="61" t="s">
        <v>1163</v>
      </c>
      <c r="X445" s="63" t="s">
        <v>1192</v>
      </c>
      <c r="Y445" s="61" t="s">
        <v>1162</v>
      </c>
      <c r="Z445" s="69" t="str">
        <f t="shared" si="29"/>
        <v>No</v>
      </c>
      <c r="AA445" s="70" t="str">
        <f>IF(X:X="","Missing",IF(X:X="0: No Method","No",IF(OR(X:X="1: IUCD",X:X="2a: Implant - Jadelle",X:X="2b: Implant - Implanon",X:X="3a: Injection - Norigynon ",X:X="3b: Injection - Noristerat",X:X="3c: Injection - Depo Provera",X:X="3d: Injection - Sayana Press",X:X="4a: Pills - Microgynon",X:X="4b: Pills - Combination3",X:X="4c: Pills - Escluston",X:X="5: Cycle bead",X:X="6a: Condom - Male",X:X="6b: Condom - Female",X:X="7: Emergency pill"),"Yes")))</f>
        <v>Yes</v>
      </c>
      <c r="AB445" s="69" t="str">
        <f t="shared" si="31"/>
        <v>Adopter</v>
      </c>
      <c r="AC445" s="71">
        <f>VLOOKUP(N445,Attendance!P:R,3,FALSE)</f>
        <v>19</v>
      </c>
      <c r="AD445" s="61" t="s">
        <v>1173</v>
      </c>
      <c r="AE445" s="73">
        <v>43396</v>
      </c>
      <c r="AF445" s="61" t="s">
        <v>1174</v>
      </c>
    </row>
    <row r="446" spans="1:32" ht="23.1" customHeight="1">
      <c r="A446" s="61" t="s">
        <v>890</v>
      </c>
      <c r="B446" s="61" t="s">
        <v>26</v>
      </c>
      <c r="C446" s="61" t="s">
        <v>27</v>
      </c>
      <c r="D446" s="61" t="s">
        <v>28</v>
      </c>
      <c r="E446" s="61" t="s">
        <v>61</v>
      </c>
      <c r="F446" s="63" t="s">
        <v>29</v>
      </c>
      <c r="G446" s="61" t="s">
        <v>31</v>
      </c>
      <c r="H446" s="61" t="s">
        <v>933</v>
      </c>
      <c r="I446" s="61" t="s">
        <v>934</v>
      </c>
      <c r="J446" s="61">
        <v>23</v>
      </c>
      <c r="K446" s="61">
        <v>10</v>
      </c>
      <c r="L446" s="61">
        <v>2018</v>
      </c>
      <c r="M446" s="62">
        <f t="shared" si="28"/>
        <v>43396</v>
      </c>
      <c r="N446" s="61" t="s">
        <v>895</v>
      </c>
      <c r="O446" s="61">
        <f>VLOOKUP(N447,Attendance!P:R,3,FALSE)</f>
        <v>15</v>
      </c>
      <c r="P446" s="61" t="s">
        <v>1158</v>
      </c>
      <c r="Q446" s="61" t="s">
        <v>1159</v>
      </c>
      <c r="R446" s="61" t="s">
        <v>1160</v>
      </c>
      <c r="S446" s="61" t="s">
        <v>1161</v>
      </c>
      <c r="T446" s="61" t="s">
        <v>1162</v>
      </c>
      <c r="U446" s="61" t="s">
        <v>1162</v>
      </c>
      <c r="V446" s="61" t="s">
        <v>1162</v>
      </c>
      <c r="W446" s="61" t="s">
        <v>1163</v>
      </c>
      <c r="X446" s="61" t="s">
        <v>1160</v>
      </c>
      <c r="Y446" s="61" t="s">
        <v>1162</v>
      </c>
      <c r="Z446" s="69" t="str">
        <f t="shared" si="29"/>
        <v>No</v>
      </c>
      <c r="AA446" s="70" t="str">
        <f t="shared" si="30"/>
        <v>No</v>
      </c>
      <c r="AB446" s="69" t="str">
        <f t="shared" si="31"/>
        <v>Non-user</v>
      </c>
      <c r="AC446" s="71">
        <f>VLOOKUP(N446,Attendance!P:R,3,FALSE)</f>
        <v>19</v>
      </c>
      <c r="AD446" s="61" t="s">
        <v>1173</v>
      </c>
      <c r="AE446" s="73">
        <v>43396</v>
      </c>
      <c r="AF446" s="61" t="s">
        <v>1174</v>
      </c>
    </row>
    <row r="447" spans="1:32" ht="23.1" customHeight="1">
      <c r="A447" s="61" t="s">
        <v>890</v>
      </c>
      <c r="B447" s="61" t="s">
        <v>26</v>
      </c>
      <c r="C447" s="61" t="s">
        <v>27</v>
      </c>
      <c r="D447" s="61" t="s">
        <v>28</v>
      </c>
      <c r="E447" s="61" t="s">
        <v>61</v>
      </c>
      <c r="F447" s="63" t="s">
        <v>29</v>
      </c>
      <c r="G447" s="61" t="s">
        <v>31</v>
      </c>
      <c r="H447" s="61" t="s">
        <v>933</v>
      </c>
      <c r="I447" s="61" t="s">
        <v>934</v>
      </c>
      <c r="J447" s="61">
        <v>23</v>
      </c>
      <c r="K447" s="61">
        <v>10</v>
      </c>
      <c r="L447" s="61">
        <v>2018</v>
      </c>
      <c r="M447" s="62">
        <f t="shared" si="28"/>
        <v>43396</v>
      </c>
      <c r="N447" s="61" t="s">
        <v>601</v>
      </c>
      <c r="O447" s="61">
        <f>VLOOKUP(N448,Attendance!P:R,3,FALSE)</f>
        <v>19</v>
      </c>
      <c r="P447" s="61" t="s">
        <v>1170</v>
      </c>
      <c r="Q447" s="61" t="s">
        <v>1159</v>
      </c>
      <c r="R447" s="61" t="s">
        <v>1160</v>
      </c>
      <c r="S447" s="61" t="s">
        <v>1161</v>
      </c>
      <c r="T447" s="61" t="s">
        <v>1162</v>
      </c>
      <c r="U447" s="61" t="s">
        <v>1162</v>
      </c>
      <c r="V447" s="61" t="s">
        <v>1162</v>
      </c>
      <c r="W447" s="61" t="s">
        <v>1163</v>
      </c>
      <c r="X447" s="63" t="s">
        <v>1192</v>
      </c>
      <c r="Y447" s="61" t="s">
        <v>1162</v>
      </c>
      <c r="Z447" s="69" t="str">
        <f t="shared" si="29"/>
        <v>No</v>
      </c>
      <c r="AA447" s="70" t="str">
        <f>IF(X:X="","Missing",IF(X:X="0: No Method","No",IF(OR(X:X="1: IUCD",X:X="2a: Implant - Jadelle",X:X="2b: Implant - Implanon",X:X="3a: Injection - Norigynon ",X:X="3b: Injection - Noristerat",X:X="3c: Injection - Depo Provera",X:X="3d: Injection - Sayana Press",X:X="4a: Pills - Microgynon",X:X="4b: Pills - Combination3",X:X="4c: Pills - Escluston",X:X="5: Cycle bead",X:X="6a: Condom - Male",X:X="6b: Condom - Female",X:X="7: Emergency pill"),"Yes")))</f>
        <v>Yes</v>
      </c>
      <c r="AB447" s="69" t="str">
        <f t="shared" si="31"/>
        <v>Adopter</v>
      </c>
      <c r="AC447" s="71">
        <f>VLOOKUP(N447,Attendance!P:R,3,FALSE)</f>
        <v>15</v>
      </c>
      <c r="AD447" s="61" t="s">
        <v>1173</v>
      </c>
      <c r="AE447" s="73">
        <v>43396</v>
      </c>
      <c r="AF447" s="61" t="s">
        <v>1174</v>
      </c>
    </row>
    <row r="448" spans="1:32" ht="23.1" customHeight="1">
      <c r="A448" s="61" t="s">
        <v>890</v>
      </c>
      <c r="B448" s="61" t="s">
        <v>26</v>
      </c>
      <c r="C448" s="61" t="s">
        <v>27</v>
      </c>
      <c r="D448" s="61" t="s">
        <v>28</v>
      </c>
      <c r="E448" s="61" t="s">
        <v>61</v>
      </c>
      <c r="F448" s="63" t="s">
        <v>29</v>
      </c>
      <c r="G448" s="61" t="s">
        <v>31</v>
      </c>
      <c r="H448" s="61" t="s">
        <v>933</v>
      </c>
      <c r="I448" s="61" t="s">
        <v>934</v>
      </c>
      <c r="J448" s="61">
        <v>23</v>
      </c>
      <c r="K448" s="61">
        <v>10</v>
      </c>
      <c r="L448" s="61">
        <v>2018</v>
      </c>
      <c r="M448" s="62">
        <f t="shared" si="28"/>
        <v>43396</v>
      </c>
      <c r="N448" s="61" t="s">
        <v>892</v>
      </c>
      <c r="O448" s="61">
        <f>VLOOKUP(N449,Attendance!P:R,3,FALSE)</f>
        <v>19</v>
      </c>
      <c r="P448" s="61" t="s">
        <v>1158</v>
      </c>
      <c r="Q448" s="61" t="s">
        <v>1159</v>
      </c>
      <c r="R448" s="61" t="s">
        <v>1160</v>
      </c>
      <c r="S448" s="61" t="s">
        <v>1161</v>
      </c>
      <c r="T448" s="61" t="s">
        <v>1159</v>
      </c>
      <c r="U448" s="61" t="s">
        <v>1162</v>
      </c>
      <c r="V448" s="61" t="s">
        <v>1162</v>
      </c>
      <c r="W448" s="61" t="s">
        <v>1163</v>
      </c>
      <c r="X448" s="61" t="s">
        <v>1165</v>
      </c>
      <c r="Y448" s="61" t="s">
        <v>1159</v>
      </c>
      <c r="Z448" s="69" t="str">
        <f t="shared" si="29"/>
        <v>No</v>
      </c>
      <c r="AA448" s="70" t="str">
        <f t="shared" si="30"/>
        <v>Yes</v>
      </c>
      <c r="AB448" s="69" t="str">
        <f t="shared" si="31"/>
        <v>Adopter</v>
      </c>
      <c r="AC448" s="71">
        <f>VLOOKUP(N448,Attendance!P:R,3,FALSE)</f>
        <v>19</v>
      </c>
      <c r="AD448" s="61" t="s">
        <v>1173</v>
      </c>
      <c r="AE448" s="73">
        <v>43396</v>
      </c>
      <c r="AF448" s="61" t="s">
        <v>1174</v>
      </c>
    </row>
    <row r="449" spans="1:33" ht="23.1" customHeight="1">
      <c r="A449" s="61" t="s">
        <v>890</v>
      </c>
      <c r="B449" s="61" t="s">
        <v>26</v>
      </c>
      <c r="C449" s="61" t="s">
        <v>27</v>
      </c>
      <c r="D449" s="61" t="s">
        <v>28</v>
      </c>
      <c r="E449" s="61" t="s">
        <v>61</v>
      </c>
      <c r="F449" s="63" t="s">
        <v>29</v>
      </c>
      <c r="G449" s="61" t="s">
        <v>31</v>
      </c>
      <c r="H449" s="61" t="s">
        <v>933</v>
      </c>
      <c r="I449" s="61" t="s">
        <v>934</v>
      </c>
      <c r="J449" s="61">
        <v>23</v>
      </c>
      <c r="K449" s="61">
        <v>10</v>
      </c>
      <c r="L449" s="61">
        <v>2018</v>
      </c>
      <c r="M449" s="62">
        <f t="shared" si="28"/>
        <v>43396</v>
      </c>
      <c r="N449" s="61" t="s">
        <v>898</v>
      </c>
      <c r="O449" s="61">
        <f>VLOOKUP(N450,Attendance!P:R,3,FALSE)</f>
        <v>19</v>
      </c>
      <c r="P449" s="61" t="s">
        <v>1158</v>
      </c>
      <c r="Q449" s="61" t="s">
        <v>1159</v>
      </c>
      <c r="R449" s="61" t="s">
        <v>1160</v>
      </c>
      <c r="S449" s="61" t="s">
        <v>1161</v>
      </c>
      <c r="T449" s="61" t="s">
        <v>1159</v>
      </c>
      <c r="U449" s="61" t="s">
        <v>1162</v>
      </c>
      <c r="V449" s="61" t="s">
        <v>1162</v>
      </c>
      <c r="W449" s="61" t="s">
        <v>1163</v>
      </c>
      <c r="X449" s="61" t="s">
        <v>1165</v>
      </c>
      <c r="Y449" s="61" t="s">
        <v>1159</v>
      </c>
      <c r="Z449" s="69" t="str">
        <f t="shared" si="29"/>
        <v>No</v>
      </c>
      <c r="AA449" s="70" t="str">
        <f t="shared" si="30"/>
        <v>Yes</v>
      </c>
      <c r="AB449" s="69" t="str">
        <f t="shared" si="31"/>
        <v>Adopter</v>
      </c>
      <c r="AC449" s="71">
        <f>VLOOKUP(N449,Attendance!P:R,3,FALSE)</f>
        <v>19</v>
      </c>
    </row>
    <row r="450" spans="1:33" ht="23.1" customHeight="1">
      <c r="A450" s="61" t="s">
        <v>890</v>
      </c>
      <c r="B450" s="61" t="s">
        <v>26</v>
      </c>
      <c r="C450" s="61" t="s">
        <v>27</v>
      </c>
      <c r="D450" s="61" t="s">
        <v>28</v>
      </c>
      <c r="E450" s="61" t="s">
        <v>61</v>
      </c>
      <c r="F450" s="63" t="s">
        <v>29</v>
      </c>
      <c r="G450" s="61" t="s">
        <v>31</v>
      </c>
      <c r="H450" s="61" t="s">
        <v>933</v>
      </c>
      <c r="I450" s="61" t="s">
        <v>934</v>
      </c>
      <c r="J450" s="61">
        <v>24</v>
      </c>
      <c r="K450" s="61">
        <v>10</v>
      </c>
      <c r="L450" s="61">
        <v>2018</v>
      </c>
      <c r="M450" s="62">
        <f t="shared" ref="M450:M483" si="34">DATE(L450,K450,J450)</f>
        <v>43397</v>
      </c>
      <c r="N450" s="61" t="s">
        <v>833</v>
      </c>
      <c r="O450" s="61">
        <f>VLOOKUP(N451,Attendance!P:R,3,FALSE)</f>
        <v>19</v>
      </c>
      <c r="P450" s="68" t="s">
        <v>1167</v>
      </c>
      <c r="Q450" s="61" t="s">
        <v>1159</v>
      </c>
      <c r="R450" s="61" t="s">
        <v>1213</v>
      </c>
      <c r="S450" s="61" t="s">
        <v>1161</v>
      </c>
      <c r="T450" s="61" t="s">
        <v>1162</v>
      </c>
      <c r="U450" s="61" t="s">
        <v>1162</v>
      </c>
      <c r="V450" s="61" t="s">
        <v>1162</v>
      </c>
      <c r="W450" s="61" t="s">
        <v>1163</v>
      </c>
      <c r="X450" s="61" t="s">
        <v>1160</v>
      </c>
      <c r="Y450" s="61" t="s">
        <v>1162</v>
      </c>
      <c r="Z450" s="69" t="str">
        <f t="shared" si="29"/>
        <v>Yes</v>
      </c>
      <c r="AA450" s="70" t="str">
        <f t="shared" si="30"/>
        <v>No</v>
      </c>
      <c r="AB450" s="69" t="str">
        <f t="shared" si="31"/>
        <v>Continuing User</v>
      </c>
      <c r="AC450" s="71">
        <f>VLOOKUP(N450,Attendance!P:R,3,FALSE)</f>
        <v>19</v>
      </c>
    </row>
    <row r="451" spans="1:33" ht="23.1" customHeight="1">
      <c r="A451" s="61" t="s">
        <v>890</v>
      </c>
      <c r="B451" s="61" t="s">
        <v>26</v>
      </c>
      <c r="C451" s="61" t="s">
        <v>27</v>
      </c>
      <c r="D451" s="61" t="s">
        <v>28</v>
      </c>
      <c r="E451" s="61" t="s">
        <v>61</v>
      </c>
      <c r="F451" s="63" t="s">
        <v>29</v>
      </c>
      <c r="G451" s="61" t="s">
        <v>31</v>
      </c>
      <c r="H451" s="61" t="s">
        <v>933</v>
      </c>
      <c r="I451" s="61" t="s">
        <v>934</v>
      </c>
      <c r="J451" s="61">
        <v>24</v>
      </c>
      <c r="K451" s="61">
        <v>10</v>
      </c>
      <c r="L451" s="61">
        <v>2018</v>
      </c>
      <c r="M451" s="62">
        <f t="shared" si="34"/>
        <v>43397</v>
      </c>
      <c r="N451" s="61" t="s">
        <v>902</v>
      </c>
      <c r="O451" s="61">
        <f>VLOOKUP(N452,Attendance!P:R,3,FALSE)</f>
        <v>19</v>
      </c>
      <c r="P451" s="61" t="s">
        <v>1158</v>
      </c>
      <c r="Q451" s="61" t="s">
        <v>1159</v>
      </c>
      <c r="R451" s="61" t="s">
        <v>1160</v>
      </c>
      <c r="S451" s="61" t="s">
        <v>1161</v>
      </c>
      <c r="T451" s="61" t="s">
        <v>1159</v>
      </c>
      <c r="U451" s="61" t="s">
        <v>1162</v>
      </c>
      <c r="V451" s="61" t="s">
        <v>1162</v>
      </c>
      <c r="W451" s="61" t="s">
        <v>1163</v>
      </c>
      <c r="X451" s="63" t="s">
        <v>1192</v>
      </c>
      <c r="Y451" s="61" t="s">
        <v>1162</v>
      </c>
      <c r="Z451" s="69" t="str">
        <f t="shared" si="29"/>
        <v>No</v>
      </c>
      <c r="AA451" s="70" t="str">
        <f t="shared" ref="AA451:AA452" si="35">IF(X:X="","Missing",IF(X:X="0: No Method","No",IF(OR(X:X="1: IUCD",X:X="2a: Implant - Jadelle",X:X="2b: Implant - Implanon",X:X="3a: Injection - Norigynon ",X:X="3b: Injection - Noristerat",X:X="3c: Injection - Depo Provera",X:X="3d: Injection - Sayana Press",X:X="4a: Pills - Microgynon",X:X="4b: Pills - Combination3",X:X="4c: Pills - Escluston",X:X="5: Cycle bead",X:X="6a: Condom - Male",X:X="6b: Condom - Female",X:X="7: Emergency pill"),"Yes")))</f>
        <v>Yes</v>
      </c>
      <c r="AB451" s="69" t="str">
        <f t="shared" si="31"/>
        <v>Adopter</v>
      </c>
      <c r="AC451" s="71">
        <f>VLOOKUP(N451,Attendance!P:R,3,FALSE)</f>
        <v>19</v>
      </c>
    </row>
    <row r="452" spans="1:33" ht="23.1" customHeight="1">
      <c r="A452" s="61" t="s">
        <v>890</v>
      </c>
      <c r="B452" s="61" t="s">
        <v>26</v>
      </c>
      <c r="C452" s="61" t="s">
        <v>27</v>
      </c>
      <c r="D452" s="61" t="s">
        <v>28</v>
      </c>
      <c r="E452" s="61" t="s">
        <v>61</v>
      </c>
      <c r="F452" s="63" t="s">
        <v>29</v>
      </c>
      <c r="G452" s="61" t="s">
        <v>31</v>
      </c>
      <c r="H452" s="61" t="s">
        <v>933</v>
      </c>
      <c r="I452" s="61" t="s">
        <v>934</v>
      </c>
      <c r="J452" s="61">
        <v>24</v>
      </c>
      <c r="K452" s="61">
        <v>10</v>
      </c>
      <c r="L452" s="61">
        <v>2018</v>
      </c>
      <c r="M452" s="62">
        <f t="shared" si="34"/>
        <v>43397</v>
      </c>
      <c r="N452" s="61" t="s">
        <v>904</v>
      </c>
      <c r="O452" s="61">
        <f>VLOOKUP(N453,Attendance!P:R,3,FALSE)</f>
        <v>18</v>
      </c>
      <c r="P452" s="61" t="s">
        <v>1158</v>
      </c>
      <c r="Q452" s="61" t="s">
        <v>1159</v>
      </c>
      <c r="R452" s="61" t="s">
        <v>1160</v>
      </c>
      <c r="S452" s="61" t="s">
        <v>1161</v>
      </c>
      <c r="T452" s="61" t="s">
        <v>1159</v>
      </c>
      <c r="U452" s="61" t="s">
        <v>1162</v>
      </c>
      <c r="V452" s="61" t="s">
        <v>1162</v>
      </c>
      <c r="W452" s="61" t="s">
        <v>1163</v>
      </c>
      <c r="X452" s="63" t="s">
        <v>1192</v>
      </c>
      <c r="Y452" s="61" t="s">
        <v>1162</v>
      </c>
      <c r="Z452" s="69" t="str">
        <f t="shared" si="29"/>
        <v>No</v>
      </c>
      <c r="AA452" s="70" t="str">
        <f t="shared" si="35"/>
        <v>Yes</v>
      </c>
      <c r="AB452" s="69" t="str">
        <f t="shared" si="31"/>
        <v>Adopter</v>
      </c>
      <c r="AC452" s="71">
        <f>VLOOKUP(N452,Attendance!P:R,3,FALSE)</f>
        <v>19</v>
      </c>
    </row>
    <row r="453" spans="1:33" ht="23.1" customHeight="1">
      <c r="A453" s="61" t="s">
        <v>890</v>
      </c>
      <c r="B453" s="61" t="s">
        <v>26</v>
      </c>
      <c r="C453" s="61" t="s">
        <v>27</v>
      </c>
      <c r="D453" s="61" t="s">
        <v>28</v>
      </c>
      <c r="E453" s="61" t="s">
        <v>61</v>
      </c>
      <c r="F453" s="63" t="s">
        <v>29</v>
      </c>
      <c r="G453" s="61" t="s">
        <v>31</v>
      </c>
      <c r="H453" s="61" t="s">
        <v>933</v>
      </c>
      <c r="I453" s="61" t="s">
        <v>934</v>
      </c>
      <c r="J453" s="61">
        <v>24</v>
      </c>
      <c r="K453" s="61">
        <v>10</v>
      </c>
      <c r="L453" s="61">
        <v>2018</v>
      </c>
      <c r="M453" s="62">
        <f t="shared" si="34"/>
        <v>43397</v>
      </c>
      <c r="N453" s="61" t="s">
        <v>900</v>
      </c>
      <c r="O453" s="61">
        <f>VLOOKUP(N454,Attendance!P:R,3,FALSE)</f>
        <v>18</v>
      </c>
      <c r="P453" s="61" t="s">
        <v>1158</v>
      </c>
      <c r="Q453" s="61" t="s">
        <v>1159</v>
      </c>
      <c r="R453" s="61" t="s">
        <v>1160</v>
      </c>
      <c r="S453" s="61" t="s">
        <v>1161</v>
      </c>
      <c r="T453" s="61" t="s">
        <v>1159</v>
      </c>
      <c r="U453" s="61" t="s">
        <v>1162</v>
      </c>
      <c r="V453" s="61" t="s">
        <v>1162</v>
      </c>
      <c r="W453" s="61" t="s">
        <v>1163</v>
      </c>
      <c r="X453" s="61" t="s">
        <v>1165</v>
      </c>
      <c r="Y453" s="61" t="s">
        <v>1159</v>
      </c>
      <c r="Z453" s="69" t="str">
        <f t="shared" si="29"/>
        <v>No</v>
      </c>
      <c r="AA453" s="70" t="str">
        <f t="shared" si="30"/>
        <v>Yes</v>
      </c>
      <c r="AB453" s="69" t="str">
        <f t="shared" si="31"/>
        <v>Adopter</v>
      </c>
      <c r="AC453" s="71">
        <f>VLOOKUP(N453,Attendance!P:R,3,FALSE)</f>
        <v>18</v>
      </c>
    </row>
    <row r="454" spans="1:33" ht="23.1" customHeight="1">
      <c r="A454" s="61" t="s">
        <v>890</v>
      </c>
      <c r="B454" s="61" t="s">
        <v>26</v>
      </c>
      <c r="C454" s="61" t="s">
        <v>27</v>
      </c>
      <c r="D454" s="61" t="s">
        <v>28</v>
      </c>
      <c r="E454" s="61" t="s">
        <v>61</v>
      </c>
      <c r="F454" s="63" t="s">
        <v>29</v>
      </c>
      <c r="G454" s="61" t="s">
        <v>31</v>
      </c>
      <c r="H454" s="61" t="s">
        <v>933</v>
      </c>
      <c r="I454" s="61" t="s">
        <v>934</v>
      </c>
      <c r="J454" s="61">
        <v>26</v>
      </c>
      <c r="K454" s="61">
        <v>10</v>
      </c>
      <c r="L454" s="61">
        <v>2018</v>
      </c>
      <c r="M454" s="62">
        <f t="shared" si="34"/>
        <v>43399</v>
      </c>
      <c r="N454" s="61" t="s">
        <v>900</v>
      </c>
      <c r="O454" s="61">
        <f>VLOOKUP(N455,Attendance!P:R,3,FALSE)</f>
        <v>19</v>
      </c>
      <c r="P454" s="61" t="s">
        <v>1170</v>
      </c>
      <c r="Q454" s="61" t="s">
        <v>1159</v>
      </c>
      <c r="R454" s="61" t="s">
        <v>1168</v>
      </c>
      <c r="S454" s="61" t="s">
        <v>1161</v>
      </c>
      <c r="T454" s="61" t="s">
        <v>1162</v>
      </c>
      <c r="U454" s="61" t="s">
        <v>1162</v>
      </c>
      <c r="V454" s="61" t="s">
        <v>1162</v>
      </c>
      <c r="W454" s="61" t="s">
        <v>1163</v>
      </c>
      <c r="X454" s="61" t="s">
        <v>1160</v>
      </c>
      <c r="Y454" s="61" t="s">
        <v>1162</v>
      </c>
      <c r="Z454" s="69" t="str">
        <f t="shared" si="29"/>
        <v>Yes</v>
      </c>
      <c r="AA454" s="70" t="str">
        <f t="shared" si="30"/>
        <v>No</v>
      </c>
      <c r="AB454" s="69" t="str">
        <f t="shared" si="31"/>
        <v>Continuing User</v>
      </c>
      <c r="AC454" s="71">
        <f>VLOOKUP(N454,Attendance!P:R,3,FALSE)</f>
        <v>18</v>
      </c>
      <c r="AD454" s="61" t="s">
        <v>1173</v>
      </c>
      <c r="AE454" s="73">
        <v>43399</v>
      </c>
      <c r="AF454" s="61" t="s">
        <v>1174</v>
      </c>
    </row>
    <row r="455" spans="1:33" ht="23.1" customHeight="1">
      <c r="A455" s="61" t="s">
        <v>890</v>
      </c>
      <c r="B455" s="61" t="s">
        <v>26</v>
      </c>
      <c r="C455" s="61" t="s">
        <v>27</v>
      </c>
      <c r="D455" s="61" t="s">
        <v>28</v>
      </c>
      <c r="E455" s="61" t="s">
        <v>61</v>
      </c>
      <c r="F455" s="63" t="s">
        <v>29</v>
      </c>
      <c r="G455" s="61" t="s">
        <v>31</v>
      </c>
      <c r="H455" s="61" t="s">
        <v>933</v>
      </c>
      <c r="I455" s="61" t="s">
        <v>934</v>
      </c>
      <c r="J455" s="61">
        <v>26</v>
      </c>
      <c r="K455" s="61">
        <v>10</v>
      </c>
      <c r="L455" s="61">
        <v>2018</v>
      </c>
      <c r="M455" s="62">
        <f t="shared" si="34"/>
        <v>43399</v>
      </c>
      <c r="N455" s="61" t="s">
        <v>902</v>
      </c>
      <c r="O455" s="61">
        <f>VLOOKUP(N456,Attendance!P:R,3,FALSE)</f>
        <v>19</v>
      </c>
      <c r="P455" s="61" t="s">
        <v>1170</v>
      </c>
      <c r="Q455" s="61" t="s">
        <v>1159</v>
      </c>
      <c r="R455" s="61" t="s">
        <v>1188</v>
      </c>
      <c r="S455" s="61" t="s">
        <v>1161</v>
      </c>
      <c r="T455" s="61" t="s">
        <v>1162</v>
      </c>
      <c r="U455" s="61" t="s">
        <v>1162</v>
      </c>
      <c r="V455" s="61" t="s">
        <v>1162</v>
      </c>
      <c r="W455" s="61" t="s">
        <v>1163</v>
      </c>
      <c r="X455" s="61" t="s">
        <v>1160</v>
      </c>
      <c r="Y455" s="61" t="s">
        <v>1162</v>
      </c>
      <c r="Z455" s="69" t="str">
        <f t="shared" si="29"/>
        <v>Yes</v>
      </c>
      <c r="AA455" s="70" t="str">
        <f t="shared" si="30"/>
        <v>No</v>
      </c>
      <c r="AB455" s="69" t="str">
        <f t="shared" si="31"/>
        <v>Continuing User</v>
      </c>
      <c r="AC455" s="71">
        <f>VLOOKUP(N455,Attendance!P:R,3,FALSE)</f>
        <v>19</v>
      </c>
      <c r="AD455" s="61" t="s">
        <v>1173</v>
      </c>
      <c r="AE455" s="73">
        <v>43399</v>
      </c>
      <c r="AF455" s="61" t="s">
        <v>1174</v>
      </c>
    </row>
    <row r="456" spans="1:33" ht="23.1" customHeight="1">
      <c r="A456" s="61" t="s">
        <v>890</v>
      </c>
      <c r="B456" s="61" t="s">
        <v>26</v>
      </c>
      <c r="C456" s="61" t="s">
        <v>27</v>
      </c>
      <c r="D456" s="61" t="s">
        <v>28</v>
      </c>
      <c r="E456" s="61" t="s">
        <v>61</v>
      </c>
      <c r="F456" s="63" t="s">
        <v>29</v>
      </c>
      <c r="G456" s="61" t="s">
        <v>31</v>
      </c>
      <c r="H456" s="61" t="s">
        <v>933</v>
      </c>
      <c r="I456" s="61" t="s">
        <v>934</v>
      </c>
      <c r="J456" s="61">
        <v>26</v>
      </c>
      <c r="K456" s="61">
        <v>10</v>
      </c>
      <c r="L456" s="61">
        <v>2018</v>
      </c>
      <c r="M456" s="62">
        <f t="shared" si="34"/>
        <v>43399</v>
      </c>
      <c r="N456" s="61" t="s">
        <v>527</v>
      </c>
      <c r="O456" s="61">
        <f>VLOOKUP(N457,Attendance!P:R,3,FALSE)</f>
        <v>17</v>
      </c>
      <c r="P456" s="68" t="s">
        <v>1167</v>
      </c>
      <c r="Q456" s="61" t="s">
        <v>1159</v>
      </c>
      <c r="R456" s="61" t="s">
        <v>1213</v>
      </c>
      <c r="S456" s="61" t="s">
        <v>1161</v>
      </c>
      <c r="T456" s="61" t="s">
        <v>1162</v>
      </c>
      <c r="U456" s="61" t="s">
        <v>1162</v>
      </c>
      <c r="V456" s="61" t="s">
        <v>1162</v>
      </c>
      <c r="W456" s="61" t="s">
        <v>1163</v>
      </c>
      <c r="X456" s="61" t="s">
        <v>1160</v>
      </c>
      <c r="Y456" s="61" t="s">
        <v>1162</v>
      </c>
      <c r="Z456" s="69" t="str">
        <f t="shared" si="29"/>
        <v>Yes</v>
      </c>
      <c r="AA456" s="70" t="str">
        <f t="shared" si="30"/>
        <v>No</v>
      </c>
      <c r="AB456" s="69" t="str">
        <f t="shared" si="31"/>
        <v>Continuing User</v>
      </c>
      <c r="AC456" s="71">
        <f>VLOOKUP(N456,Attendance!P:R,3,FALSE)</f>
        <v>19</v>
      </c>
    </row>
    <row r="457" spans="1:33" ht="23.1" customHeight="1">
      <c r="A457" s="61" t="s">
        <v>890</v>
      </c>
      <c r="B457" s="61" t="s">
        <v>26</v>
      </c>
      <c r="C457" s="61" t="s">
        <v>27</v>
      </c>
      <c r="D457" s="61" t="s">
        <v>28</v>
      </c>
      <c r="E457" s="61" t="s">
        <v>61</v>
      </c>
      <c r="F457" s="63" t="s">
        <v>29</v>
      </c>
      <c r="G457" s="61" t="s">
        <v>31</v>
      </c>
      <c r="H457" s="61" t="s">
        <v>933</v>
      </c>
      <c r="I457" s="61" t="s">
        <v>935</v>
      </c>
      <c r="J457" s="61">
        <v>27</v>
      </c>
      <c r="K457" s="61">
        <v>10</v>
      </c>
      <c r="L457" s="61">
        <v>2018</v>
      </c>
      <c r="M457" s="62">
        <f t="shared" si="34"/>
        <v>43400</v>
      </c>
      <c r="N457" s="61" t="s">
        <v>164</v>
      </c>
      <c r="O457" s="61">
        <f>VLOOKUP(N458,Attendance!P:R,3,FALSE)</f>
        <v>15</v>
      </c>
      <c r="P457" s="68" t="s">
        <v>1167</v>
      </c>
      <c r="Q457" s="61" t="s">
        <v>1159</v>
      </c>
      <c r="R457" s="61" t="s">
        <v>1171</v>
      </c>
      <c r="S457" s="61" t="s">
        <v>1161</v>
      </c>
      <c r="T457" s="61" t="s">
        <v>1162</v>
      </c>
      <c r="U457" s="61" t="s">
        <v>1162</v>
      </c>
      <c r="V457" s="61" t="s">
        <v>1162</v>
      </c>
      <c r="W457" s="61" t="s">
        <v>1163</v>
      </c>
      <c r="X457" s="61" t="s">
        <v>1160</v>
      </c>
      <c r="Y457" s="61" t="s">
        <v>1162</v>
      </c>
      <c r="Z457" s="69" t="str">
        <f t="shared" ref="Z457:Z483" si="36">IF(OR(R:R="",S:S=""),"Missing",IF(OR(S:S="Both EC and Condoms",S:S="Condom",S:S="EC"),"Yes",IF(AND(R:R&lt;&gt;"0: No Method",R:R&lt;&gt;"6: EC",R:R&lt;&gt;"5: Condoms"),"Yes","No")))</f>
        <v>No</v>
      </c>
      <c r="AA457" s="70" t="str">
        <f t="shared" ref="AA457:AA483" si="37">IF(X:X="","Missing",IF(X:X="0: No Method","No",IF(OR(X:X="1: IUCD",X:X="2a: Implant - Jadelle",X:X="2b: Implant - Implanon",X:X="3a: Injection - Norigynon ",X:X="3b: Injection - Noristerat",X:X="3c: Injection - Depo Provera",X:X="3d: Injection - Synapress",X:X="4a: Pills - Microgynon",X:X="4b: Pills - Combination3",X:X="4c: Pills - Escluston",X:X="5: Cycle bead",X:X="6a: Condom - Male",X:X="6b: Condom - Female",X:X="7: Emergency pill"),"Yes")))</f>
        <v>No</v>
      </c>
      <c r="AB457" s="69" t="str">
        <f t="shared" ref="AB457:AB483" si="38">IF(W:W="Pregnant","Pregnant",IF(AND(Z:Z="No",AA:AA="Yes"),"Adopter",IF(Z:Z="Yes","Continuing User",IF(AND(Z:Z="No",AA:AA="No"),"Non-user","Missing"))))</f>
        <v>Non-user</v>
      </c>
      <c r="AC457" s="71">
        <f>VLOOKUP(N457,Attendance!P:R,3,FALSE)</f>
        <v>17</v>
      </c>
      <c r="AD457" s="61" t="s">
        <v>1173</v>
      </c>
      <c r="AE457" s="73">
        <v>43400</v>
      </c>
      <c r="AF457" s="61" t="s">
        <v>1174</v>
      </c>
    </row>
    <row r="458" spans="1:33" ht="23.1" customHeight="1">
      <c r="A458" s="61" t="s">
        <v>890</v>
      </c>
      <c r="B458" s="61" t="s">
        <v>26</v>
      </c>
      <c r="C458" s="61" t="s">
        <v>27</v>
      </c>
      <c r="D458" s="61" t="s">
        <v>28</v>
      </c>
      <c r="E458" s="61" t="s">
        <v>61</v>
      </c>
      <c r="F458" s="63" t="s">
        <v>29</v>
      </c>
      <c r="G458" s="61" t="s">
        <v>31</v>
      </c>
      <c r="H458" s="61" t="s">
        <v>933</v>
      </c>
      <c r="I458" s="61" t="s">
        <v>935</v>
      </c>
      <c r="J458" s="61">
        <v>27</v>
      </c>
      <c r="K458" s="61">
        <v>10</v>
      </c>
      <c r="L458" s="61">
        <v>2018</v>
      </c>
      <c r="M458" s="62">
        <f t="shared" si="34"/>
        <v>43400</v>
      </c>
      <c r="N458" s="61" t="s">
        <v>754</v>
      </c>
      <c r="O458" s="61">
        <f>VLOOKUP(N459,Attendance!P:R,3,FALSE)</f>
        <v>19</v>
      </c>
      <c r="P458" s="68" t="s">
        <v>1167</v>
      </c>
      <c r="Q458" s="61" t="s">
        <v>1159</v>
      </c>
      <c r="R458" s="61" t="s">
        <v>1160</v>
      </c>
      <c r="S458" s="61" t="s">
        <v>1161</v>
      </c>
      <c r="T458" s="61" t="s">
        <v>1162</v>
      </c>
      <c r="U458" s="61" t="s">
        <v>1162</v>
      </c>
      <c r="V458" s="61" t="s">
        <v>1162</v>
      </c>
      <c r="W458" s="61" t="s">
        <v>1163</v>
      </c>
      <c r="X458" s="61" t="s">
        <v>1160</v>
      </c>
      <c r="Y458" s="61" t="s">
        <v>1162</v>
      </c>
      <c r="Z458" s="69" t="str">
        <f t="shared" si="36"/>
        <v>No</v>
      </c>
      <c r="AA458" s="70" t="str">
        <f t="shared" si="37"/>
        <v>No</v>
      </c>
      <c r="AB458" s="69" t="str">
        <f t="shared" si="38"/>
        <v>Non-user</v>
      </c>
      <c r="AC458" s="71">
        <f>VLOOKUP(N458,Attendance!P:R,3,FALSE)</f>
        <v>15</v>
      </c>
      <c r="AD458" s="61" t="s">
        <v>1173</v>
      </c>
      <c r="AE458" s="73">
        <v>42670</v>
      </c>
      <c r="AF458" s="61" t="s">
        <v>1174</v>
      </c>
    </row>
    <row r="459" spans="1:33" ht="23.1" customHeight="1">
      <c r="A459" s="61" t="s">
        <v>890</v>
      </c>
      <c r="B459" s="61" t="s">
        <v>26</v>
      </c>
      <c r="C459" s="61" t="s">
        <v>27</v>
      </c>
      <c r="D459" s="61" t="s">
        <v>28</v>
      </c>
      <c r="E459" s="61" t="s">
        <v>61</v>
      </c>
      <c r="F459" s="63" t="s">
        <v>29</v>
      </c>
      <c r="G459" s="61" t="s">
        <v>31</v>
      </c>
      <c r="H459" s="61" t="s">
        <v>933</v>
      </c>
      <c r="I459" s="61" t="s">
        <v>935</v>
      </c>
      <c r="J459" s="61">
        <v>27</v>
      </c>
      <c r="K459" s="61">
        <v>10</v>
      </c>
      <c r="L459" s="61">
        <v>2018</v>
      </c>
      <c r="M459" s="62">
        <f t="shared" si="34"/>
        <v>43400</v>
      </c>
      <c r="N459" s="61" t="s">
        <v>914</v>
      </c>
      <c r="O459" s="61">
        <f>VLOOKUP(N460,Attendance!P:R,3,FALSE)</f>
        <v>18</v>
      </c>
      <c r="P459" s="61" t="s">
        <v>1158</v>
      </c>
      <c r="Q459" s="61" t="s">
        <v>1159</v>
      </c>
      <c r="R459" s="61" t="s">
        <v>1160</v>
      </c>
      <c r="S459" s="61" t="s">
        <v>1161</v>
      </c>
      <c r="T459" s="61" t="s">
        <v>1162</v>
      </c>
      <c r="U459" s="61" t="s">
        <v>1162</v>
      </c>
      <c r="V459" s="61" t="s">
        <v>1162</v>
      </c>
      <c r="W459" s="61" t="s">
        <v>1163</v>
      </c>
      <c r="X459" s="61" t="s">
        <v>1160</v>
      </c>
      <c r="Y459" s="61" t="s">
        <v>1162</v>
      </c>
      <c r="Z459" s="69" t="str">
        <f t="shared" si="36"/>
        <v>No</v>
      </c>
      <c r="AA459" s="70" t="str">
        <f t="shared" si="37"/>
        <v>No</v>
      </c>
      <c r="AB459" s="69" t="str">
        <f t="shared" si="38"/>
        <v>Non-user</v>
      </c>
      <c r="AC459" s="71">
        <f>VLOOKUP(N459,Attendance!P:R,3,FALSE)</f>
        <v>19</v>
      </c>
      <c r="AD459" s="61" t="s">
        <v>1173</v>
      </c>
      <c r="AE459" s="73">
        <v>42670</v>
      </c>
      <c r="AF459" s="61" t="s">
        <v>1174</v>
      </c>
    </row>
    <row r="460" spans="1:33" ht="23.1" customHeight="1">
      <c r="A460" s="61" t="s">
        <v>890</v>
      </c>
      <c r="B460" s="61" t="s">
        <v>26</v>
      </c>
      <c r="C460" s="61" t="s">
        <v>27</v>
      </c>
      <c r="D460" s="61" t="s">
        <v>28</v>
      </c>
      <c r="E460" s="61" t="s">
        <v>61</v>
      </c>
      <c r="F460" s="63" t="s">
        <v>29</v>
      </c>
      <c r="G460" s="61" t="s">
        <v>31</v>
      </c>
      <c r="H460" s="61" t="s">
        <v>933</v>
      </c>
      <c r="I460" s="61" t="s">
        <v>935</v>
      </c>
      <c r="J460" s="61">
        <v>27</v>
      </c>
      <c r="K460" s="61">
        <v>10</v>
      </c>
      <c r="L460" s="61">
        <v>2018</v>
      </c>
      <c r="M460" s="62">
        <f t="shared" si="34"/>
        <v>43400</v>
      </c>
      <c r="N460" s="61" t="s">
        <v>912</v>
      </c>
      <c r="O460" s="61">
        <f>VLOOKUP(N461,Attendance!P:R,3,FALSE)</f>
        <v>18</v>
      </c>
      <c r="P460" s="61" t="s">
        <v>1158</v>
      </c>
      <c r="Q460" s="61" t="s">
        <v>1159</v>
      </c>
      <c r="R460" s="61" t="s">
        <v>1160</v>
      </c>
      <c r="S460" s="61" t="s">
        <v>1161</v>
      </c>
      <c r="T460" s="61" t="s">
        <v>1162</v>
      </c>
      <c r="U460" s="61" t="s">
        <v>1162</v>
      </c>
      <c r="V460" s="61" t="s">
        <v>1162</v>
      </c>
      <c r="W460" s="61" t="s">
        <v>1163</v>
      </c>
      <c r="X460" s="61" t="s">
        <v>1160</v>
      </c>
      <c r="Y460" s="61" t="s">
        <v>1162</v>
      </c>
      <c r="Z460" s="69" t="str">
        <f t="shared" si="36"/>
        <v>No</v>
      </c>
      <c r="AA460" s="70" t="str">
        <f t="shared" si="37"/>
        <v>No</v>
      </c>
      <c r="AB460" s="69" t="str">
        <f t="shared" si="38"/>
        <v>Non-user</v>
      </c>
      <c r="AC460" s="71">
        <f>VLOOKUP(N460,Attendance!P:R,3,FALSE)</f>
        <v>18</v>
      </c>
      <c r="AD460" s="61" t="s">
        <v>1173</v>
      </c>
      <c r="AE460" s="73">
        <v>42670</v>
      </c>
      <c r="AF460" s="61" t="s">
        <v>1174</v>
      </c>
    </row>
    <row r="461" spans="1:33" ht="23.1" customHeight="1">
      <c r="A461" s="61" t="s">
        <v>890</v>
      </c>
      <c r="B461" s="61" t="s">
        <v>26</v>
      </c>
      <c r="C461" s="61" t="s">
        <v>27</v>
      </c>
      <c r="D461" s="61" t="s">
        <v>28</v>
      </c>
      <c r="E461" s="61" t="s">
        <v>61</v>
      </c>
      <c r="F461" s="63" t="s">
        <v>29</v>
      </c>
      <c r="G461" s="61" t="s">
        <v>31</v>
      </c>
      <c r="H461" s="61" t="s">
        <v>933</v>
      </c>
      <c r="I461" s="61" t="s">
        <v>935</v>
      </c>
      <c r="J461" s="61">
        <v>27</v>
      </c>
      <c r="K461" s="61">
        <v>10</v>
      </c>
      <c r="L461" s="61">
        <v>2018</v>
      </c>
      <c r="M461" s="62">
        <f t="shared" si="34"/>
        <v>43400</v>
      </c>
      <c r="N461" s="61" t="s">
        <v>910</v>
      </c>
      <c r="O461" s="61">
        <f>VLOOKUP(N462,Attendance!P:R,3,FALSE)</f>
        <v>19</v>
      </c>
      <c r="P461" s="61" t="s">
        <v>1158</v>
      </c>
      <c r="Q461" s="61" t="s">
        <v>1159</v>
      </c>
      <c r="R461" s="61" t="s">
        <v>1160</v>
      </c>
      <c r="S461" s="61" t="s">
        <v>1161</v>
      </c>
      <c r="T461" s="61" t="s">
        <v>1162</v>
      </c>
      <c r="U461" s="61" t="s">
        <v>1162</v>
      </c>
      <c r="V461" s="61" t="s">
        <v>1162</v>
      </c>
      <c r="W461" s="61" t="s">
        <v>1163</v>
      </c>
      <c r="X461" s="61" t="s">
        <v>1160</v>
      </c>
      <c r="Y461" s="61" t="s">
        <v>1162</v>
      </c>
      <c r="Z461" s="69" t="str">
        <f t="shared" si="36"/>
        <v>No</v>
      </c>
      <c r="AA461" s="70" t="str">
        <f t="shared" si="37"/>
        <v>No</v>
      </c>
      <c r="AB461" s="69" t="str">
        <f t="shared" si="38"/>
        <v>Non-user</v>
      </c>
      <c r="AC461" s="71">
        <f>VLOOKUP(N461,Attendance!P:R,3,FALSE)</f>
        <v>18</v>
      </c>
      <c r="AD461" s="61" t="s">
        <v>1173</v>
      </c>
      <c r="AE461" s="73">
        <v>42670</v>
      </c>
      <c r="AF461" s="61" t="s">
        <v>1174</v>
      </c>
    </row>
    <row r="462" spans="1:33" ht="23.1" customHeight="1">
      <c r="A462" s="61" t="s">
        <v>890</v>
      </c>
      <c r="B462" s="61" t="s">
        <v>26</v>
      </c>
      <c r="C462" s="61" t="s">
        <v>27</v>
      </c>
      <c r="D462" s="61" t="s">
        <v>28</v>
      </c>
      <c r="E462" s="61" t="s">
        <v>61</v>
      </c>
      <c r="F462" s="63" t="s">
        <v>29</v>
      </c>
      <c r="G462" s="61" t="s">
        <v>31</v>
      </c>
      <c r="H462" s="61" t="s">
        <v>933</v>
      </c>
      <c r="I462" s="61" t="s">
        <v>935</v>
      </c>
      <c r="J462" s="61">
        <v>27</v>
      </c>
      <c r="K462" s="61">
        <v>10</v>
      </c>
      <c r="L462" s="61">
        <v>2018</v>
      </c>
      <c r="M462" s="62">
        <f t="shared" si="34"/>
        <v>43400</v>
      </c>
      <c r="N462" s="61" t="s">
        <v>860</v>
      </c>
      <c r="O462" s="61">
        <f>VLOOKUP(N463,Attendance!P:R,3,FALSE)</f>
        <v>15</v>
      </c>
      <c r="P462" s="68" t="s">
        <v>1167</v>
      </c>
      <c r="Q462" s="61" t="s">
        <v>1159</v>
      </c>
      <c r="R462" s="61" t="s">
        <v>1160</v>
      </c>
      <c r="S462" s="61" t="s">
        <v>1161</v>
      </c>
      <c r="T462" s="61" t="s">
        <v>1162</v>
      </c>
      <c r="U462" s="61" t="s">
        <v>1162</v>
      </c>
      <c r="V462" s="61" t="s">
        <v>1162</v>
      </c>
      <c r="W462" s="61" t="s">
        <v>1163</v>
      </c>
      <c r="X462" s="61" t="s">
        <v>1160</v>
      </c>
      <c r="Y462" s="61" t="s">
        <v>1162</v>
      </c>
      <c r="Z462" s="69" t="str">
        <f t="shared" si="36"/>
        <v>No</v>
      </c>
      <c r="AA462" s="70" t="str">
        <f t="shared" si="37"/>
        <v>No</v>
      </c>
      <c r="AB462" s="69" t="str">
        <f t="shared" si="38"/>
        <v>Non-user</v>
      </c>
      <c r="AC462" s="71">
        <f>VLOOKUP(N462,Attendance!P:R,3,FALSE)</f>
        <v>19</v>
      </c>
      <c r="AD462" s="61" t="s">
        <v>1173</v>
      </c>
      <c r="AE462" s="73">
        <v>42670</v>
      </c>
      <c r="AF462" s="61" t="s">
        <v>1174</v>
      </c>
    </row>
    <row r="463" spans="1:33" ht="23.1" customHeight="1">
      <c r="A463" s="61" t="s">
        <v>890</v>
      </c>
      <c r="B463" s="61" t="s">
        <v>26</v>
      </c>
      <c r="C463" s="61" t="s">
        <v>27</v>
      </c>
      <c r="D463" s="61" t="s">
        <v>28</v>
      </c>
      <c r="E463" s="61" t="s">
        <v>61</v>
      </c>
      <c r="F463" s="63" t="s">
        <v>29</v>
      </c>
      <c r="G463" s="61" t="s">
        <v>31</v>
      </c>
      <c r="H463" s="61" t="s">
        <v>933</v>
      </c>
      <c r="I463" s="61" t="s">
        <v>935</v>
      </c>
      <c r="J463" s="61">
        <v>27</v>
      </c>
      <c r="K463" s="61">
        <v>10</v>
      </c>
      <c r="L463" s="61">
        <v>2018</v>
      </c>
      <c r="M463" s="62">
        <f t="shared" si="34"/>
        <v>43400</v>
      </c>
      <c r="N463" s="61" t="s">
        <v>839</v>
      </c>
      <c r="O463" s="61">
        <f>VLOOKUP(N464,Attendance!P:R,3,FALSE)</f>
        <v>16</v>
      </c>
      <c r="P463" s="68" t="s">
        <v>1167</v>
      </c>
      <c r="Q463" s="61" t="s">
        <v>1159</v>
      </c>
      <c r="R463" s="61" t="s">
        <v>1160</v>
      </c>
      <c r="S463" s="61" t="s">
        <v>1161</v>
      </c>
      <c r="T463" s="61" t="s">
        <v>1162</v>
      </c>
      <c r="U463" s="61" t="s">
        <v>1162</v>
      </c>
      <c r="V463" s="61" t="s">
        <v>1162</v>
      </c>
      <c r="W463" s="61" t="s">
        <v>1163</v>
      </c>
      <c r="X463" s="61" t="s">
        <v>1160</v>
      </c>
      <c r="Y463" s="61" t="s">
        <v>1162</v>
      </c>
      <c r="Z463" s="69" t="str">
        <f t="shared" si="36"/>
        <v>No</v>
      </c>
      <c r="AA463" s="70" t="str">
        <f t="shared" si="37"/>
        <v>No</v>
      </c>
      <c r="AB463" s="69" t="str">
        <f t="shared" si="38"/>
        <v>Non-user</v>
      </c>
      <c r="AC463" s="71">
        <f>VLOOKUP(N463,Attendance!P:R,3,FALSE)</f>
        <v>15</v>
      </c>
      <c r="AD463" s="61" t="s">
        <v>1215</v>
      </c>
      <c r="AE463" s="73">
        <v>43400</v>
      </c>
      <c r="AF463" s="61" t="s">
        <v>1216</v>
      </c>
      <c r="AG463" s="61" t="s">
        <v>1217</v>
      </c>
    </row>
    <row r="464" spans="1:33" ht="23.1" customHeight="1">
      <c r="A464" s="61" t="s">
        <v>890</v>
      </c>
      <c r="B464" s="61" t="s">
        <v>26</v>
      </c>
      <c r="C464" s="61" t="s">
        <v>27</v>
      </c>
      <c r="D464" s="61" t="s">
        <v>28</v>
      </c>
      <c r="E464" s="61" t="s">
        <v>61</v>
      </c>
      <c r="F464" s="63" t="s">
        <v>29</v>
      </c>
      <c r="G464" s="61" t="s">
        <v>31</v>
      </c>
      <c r="H464" s="61" t="s">
        <v>933</v>
      </c>
      <c r="I464" s="61" t="s">
        <v>935</v>
      </c>
      <c r="J464" s="61">
        <v>27</v>
      </c>
      <c r="K464" s="61">
        <v>10</v>
      </c>
      <c r="L464" s="61">
        <v>2018</v>
      </c>
      <c r="M464" s="62">
        <f t="shared" si="34"/>
        <v>43400</v>
      </c>
      <c r="N464" s="61" t="s">
        <v>908</v>
      </c>
      <c r="O464" s="61">
        <f>VLOOKUP(N465,Attendance!P:R,3,FALSE)</f>
        <v>15</v>
      </c>
      <c r="P464" s="61" t="s">
        <v>1158</v>
      </c>
      <c r="Q464" s="61" t="s">
        <v>1159</v>
      </c>
      <c r="R464" s="61" t="s">
        <v>1160</v>
      </c>
      <c r="S464" s="61" t="s">
        <v>1161</v>
      </c>
      <c r="T464" s="61" t="s">
        <v>1162</v>
      </c>
      <c r="U464" s="61" t="s">
        <v>1162</v>
      </c>
      <c r="V464" s="61" t="s">
        <v>1162</v>
      </c>
      <c r="W464" s="61" t="s">
        <v>1163</v>
      </c>
      <c r="X464" s="61" t="s">
        <v>1160</v>
      </c>
      <c r="Y464" s="61" t="s">
        <v>1162</v>
      </c>
      <c r="Z464" s="69" t="str">
        <f t="shared" si="36"/>
        <v>No</v>
      </c>
      <c r="AA464" s="70" t="str">
        <f t="shared" si="37"/>
        <v>No</v>
      </c>
      <c r="AB464" s="69" t="str">
        <f t="shared" si="38"/>
        <v>Non-user</v>
      </c>
      <c r="AC464" s="71">
        <f>VLOOKUP(N464,Attendance!P:R,3,FALSE)</f>
        <v>16</v>
      </c>
    </row>
    <row r="465" spans="1:29" ht="23.1" customHeight="1">
      <c r="A465" s="61" t="s">
        <v>890</v>
      </c>
      <c r="B465" s="61" t="s">
        <v>26</v>
      </c>
      <c r="C465" s="61" t="s">
        <v>27</v>
      </c>
      <c r="D465" s="61" t="s">
        <v>28</v>
      </c>
      <c r="E465" s="61" t="s">
        <v>61</v>
      </c>
      <c r="F465" s="63" t="s">
        <v>29</v>
      </c>
      <c r="G465" s="61" t="s">
        <v>31</v>
      </c>
      <c r="H465" s="61" t="s">
        <v>933</v>
      </c>
      <c r="I465" s="61" t="s">
        <v>935</v>
      </c>
      <c r="J465" s="61">
        <v>27</v>
      </c>
      <c r="K465" s="61">
        <v>10</v>
      </c>
      <c r="L465" s="61">
        <v>2018</v>
      </c>
      <c r="M465" s="62">
        <f t="shared" si="34"/>
        <v>43400</v>
      </c>
      <c r="N465" s="61" t="s">
        <v>906</v>
      </c>
      <c r="O465" s="61">
        <f>VLOOKUP(N466,Attendance!P:R,3,FALSE)</f>
        <v>15</v>
      </c>
      <c r="P465" s="61" t="s">
        <v>1158</v>
      </c>
      <c r="Q465" s="61" t="s">
        <v>1159</v>
      </c>
      <c r="R465" s="61" t="s">
        <v>1160</v>
      </c>
      <c r="S465" s="61" t="s">
        <v>1161</v>
      </c>
      <c r="T465" s="61" t="s">
        <v>1162</v>
      </c>
      <c r="U465" s="61" t="s">
        <v>1162</v>
      </c>
      <c r="V465" s="61" t="s">
        <v>1162</v>
      </c>
      <c r="W465" s="61" t="s">
        <v>1163</v>
      </c>
      <c r="X465" s="61" t="s">
        <v>1160</v>
      </c>
      <c r="Y465" s="61" t="s">
        <v>1162</v>
      </c>
      <c r="Z465" s="69" t="str">
        <f t="shared" si="36"/>
        <v>No</v>
      </c>
      <c r="AA465" s="70" t="str">
        <f t="shared" si="37"/>
        <v>No</v>
      </c>
      <c r="AB465" s="69" t="str">
        <f t="shared" si="38"/>
        <v>Non-user</v>
      </c>
      <c r="AC465" s="71">
        <f>VLOOKUP(N465,Attendance!P:R,3,FALSE)</f>
        <v>15</v>
      </c>
    </row>
    <row r="466" spans="1:29" ht="23.1" customHeight="1">
      <c r="A466" s="61" t="s">
        <v>890</v>
      </c>
      <c r="B466" s="61" t="s">
        <v>26</v>
      </c>
      <c r="C466" s="61" t="s">
        <v>27</v>
      </c>
      <c r="D466" s="61" t="s">
        <v>28</v>
      </c>
      <c r="E466" s="61" t="s">
        <v>61</v>
      </c>
      <c r="F466" s="63" t="s">
        <v>29</v>
      </c>
      <c r="G466" s="61" t="s">
        <v>31</v>
      </c>
      <c r="H466" s="61" t="s">
        <v>933</v>
      </c>
      <c r="I466" s="61" t="s">
        <v>935</v>
      </c>
      <c r="J466" s="61">
        <v>27</v>
      </c>
      <c r="K466" s="61">
        <v>10</v>
      </c>
      <c r="L466" s="61">
        <v>2018</v>
      </c>
      <c r="M466" s="62">
        <f t="shared" si="34"/>
        <v>43400</v>
      </c>
      <c r="N466" s="61" t="s">
        <v>447</v>
      </c>
      <c r="O466" s="61">
        <f>VLOOKUP(N467,Attendance!P:R,3,FALSE)</f>
        <v>18</v>
      </c>
      <c r="P466" s="68" t="s">
        <v>1167</v>
      </c>
      <c r="Q466" s="61" t="s">
        <v>1159</v>
      </c>
      <c r="R466" s="61" t="s">
        <v>1160</v>
      </c>
      <c r="S466" s="61" t="s">
        <v>1161</v>
      </c>
      <c r="T466" s="61" t="s">
        <v>1162</v>
      </c>
      <c r="U466" s="61" t="s">
        <v>1162</v>
      </c>
      <c r="V466" s="61" t="s">
        <v>1162</v>
      </c>
      <c r="W466" s="61" t="s">
        <v>1163</v>
      </c>
      <c r="X466" s="61" t="s">
        <v>1160</v>
      </c>
      <c r="Y466" s="61" t="s">
        <v>1162</v>
      </c>
      <c r="Z466" s="69" t="str">
        <f t="shared" si="36"/>
        <v>No</v>
      </c>
      <c r="AA466" s="70" t="str">
        <f t="shared" si="37"/>
        <v>No</v>
      </c>
      <c r="AB466" s="69" t="str">
        <f t="shared" si="38"/>
        <v>Non-user</v>
      </c>
      <c r="AC466" s="71">
        <f>VLOOKUP(N466,Attendance!P:R,3,FALSE)</f>
        <v>15</v>
      </c>
    </row>
    <row r="467" spans="1:29" ht="23.1" customHeight="1">
      <c r="A467" s="61" t="s">
        <v>890</v>
      </c>
      <c r="B467" s="61" t="s">
        <v>26</v>
      </c>
      <c r="C467" s="61" t="s">
        <v>27</v>
      </c>
      <c r="D467" s="61" t="s">
        <v>28</v>
      </c>
      <c r="E467" s="61" t="s">
        <v>61</v>
      </c>
      <c r="F467" s="63" t="s">
        <v>29</v>
      </c>
      <c r="G467" s="61" t="s">
        <v>31</v>
      </c>
      <c r="H467" s="61" t="s">
        <v>933</v>
      </c>
      <c r="I467" s="61" t="s">
        <v>935</v>
      </c>
      <c r="J467" s="61">
        <v>27</v>
      </c>
      <c r="K467" s="61">
        <v>10</v>
      </c>
      <c r="L467" s="61">
        <v>2018</v>
      </c>
      <c r="M467" s="62">
        <f t="shared" si="34"/>
        <v>43400</v>
      </c>
      <c r="N467" s="61" t="s">
        <v>854</v>
      </c>
      <c r="O467" s="61">
        <f>VLOOKUP(N468,Attendance!P:R,3,FALSE)</f>
        <v>16</v>
      </c>
      <c r="P467" s="68" t="s">
        <v>1167</v>
      </c>
      <c r="Q467" s="61" t="s">
        <v>1159</v>
      </c>
      <c r="R467" s="61" t="s">
        <v>1160</v>
      </c>
      <c r="S467" s="61" t="s">
        <v>1161</v>
      </c>
      <c r="T467" s="61" t="s">
        <v>1162</v>
      </c>
      <c r="U467" s="61" t="s">
        <v>1162</v>
      </c>
      <c r="V467" s="61" t="s">
        <v>1162</v>
      </c>
      <c r="W467" s="61" t="s">
        <v>1163</v>
      </c>
      <c r="X467" s="61" t="s">
        <v>1160</v>
      </c>
      <c r="Y467" s="61" t="s">
        <v>1162</v>
      </c>
      <c r="Z467" s="69" t="str">
        <f t="shared" si="36"/>
        <v>No</v>
      </c>
      <c r="AA467" s="70" t="str">
        <f t="shared" si="37"/>
        <v>No</v>
      </c>
      <c r="AB467" s="69" t="str">
        <f t="shared" si="38"/>
        <v>Non-user</v>
      </c>
      <c r="AC467" s="71">
        <f>VLOOKUP(N467,Attendance!P:R,3,FALSE)</f>
        <v>18</v>
      </c>
    </row>
    <row r="468" spans="1:29" ht="23.1" customHeight="1">
      <c r="A468" s="61" t="s">
        <v>890</v>
      </c>
      <c r="B468" s="61" t="s">
        <v>26</v>
      </c>
      <c r="C468" s="61" t="s">
        <v>27</v>
      </c>
      <c r="D468" s="61" t="s">
        <v>28</v>
      </c>
      <c r="E468" s="61" t="s">
        <v>61</v>
      </c>
      <c r="F468" s="63" t="s">
        <v>29</v>
      </c>
      <c r="G468" s="61" t="s">
        <v>31</v>
      </c>
      <c r="H468" s="61" t="s">
        <v>933</v>
      </c>
      <c r="I468" s="61" t="s">
        <v>935</v>
      </c>
      <c r="J468" s="61">
        <v>27</v>
      </c>
      <c r="K468" s="61">
        <v>10</v>
      </c>
      <c r="L468" s="61">
        <v>2018</v>
      </c>
      <c r="M468" s="62">
        <f t="shared" si="34"/>
        <v>43400</v>
      </c>
      <c r="N468" s="61" t="s">
        <v>440</v>
      </c>
      <c r="O468" s="61">
        <f>VLOOKUP(N469,Attendance!P:R,3,FALSE)</f>
        <v>17</v>
      </c>
      <c r="P468" s="68" t="s">
        <v>1167</v>
      </c>
      <c r="Q468" s="61" t="s">
        <v>1159</v>
      </c>
      <c r="R468" s="61" t="s">
        <v>1160</v>
      </c>
      <c r="S468" s="61" t="s">
        <v>1161</v>
      </c>
      <c r="T468" s="61" t="s">
        <v>1162</v>
      </c>
      <c r="U468" s="61" t="s">
        <v>1162</v>
      </c>
      <c r="V468" s="61" t="s">
        <v>1162</v>
      </c>
      <c r="W468" s="61" t="s">
        <v>1163</v>
      </c>
      <c r="X468" s="61" t="s">
        <v>1160</v>
      </c>
      <c r="Y468" s="61" t="s">
        <v>1162</v>
      </c>
      <c r="Z468" s="69" t="str">
        <f t="shared" si="36"/>
        <v>No</v>
      </c>
      <c r="AA468" s="70" t="str">
        <f t="shared" si="37"/>
        <v>No</v>
      </c>
      <c r="AB468" s="69" t="str">
        <f t="shared" si="38"/>
        <v>Non-user</v>
      </c>
      <c r="AC468" s="71">
        <f>VLOOKUP(N468,Attendance!P:R,3,FALSE)</f>
        <v>16</v>
      </c>
    </row>
    <row r="469" spans="1:29" ht="23.1" customHeight="1">
      <c r="A469" s="61" t="s">
        <v>890</v>
      </c>
      <c r="B469" s="61" t="s">
        <v>26</v>
      </c>
      <c r="C469" s="61" t="s">
        <v>27</v>
      </c>
      <c r="D469" s="61" t="s">
        <v>28</v>
      </c>
      <c r="E469" s="61" t="s">
        <v>61</v>
      </c>
      <c r="F469" s="63" t="s">
        <v>29</v>
      </c>
      <c r="G469" s="61" t="s">
        <v>31</v>
      </c>
      <c r="H469" s="61" t="s">
        <v>933</v>
      </c>
      <c r="I469" s="61" t="s">
        <v>935</v>
      </c>
      <c r="J469" s="61">
        <v>27</v>
      </c>
      <c r="K469" s="61">
        <v>10</v>
      </c>
      <c r="L469" s="61">
        <v>2018</v>
      </c>
      <c r="M469" s="62">
        <f t="shared" si="34"/>
        <v>43400</v>
      </c>
      <c r="N469" s="61" t="s">
        <v>428</v>
      </c>
      <c r="O469" s="61">
        <f>VLOOKUP(N470,Attendance!P:R,3,FALSE)</f>
        <v>16</v>
      </c>
      <c r="P469" s="68" t="s">
        <v>1167</v>
      </c>
      <c r="Q469" s="61" t="s">
        <v>1159</v>
      </c>
      <c r="R469" s="61" t="s">
        <v>1160</v>
      </c>
      <c r="S469" s="61" t="s">
        <v>1161</v>
      </c>
      <c r="T469" s="61" t="s">
        <v>1162</v>
      </c>
      <c r="U469" s="61" t="s">
        <v>1162</v>
      </c>
      <c r="V469" s="61" t="s">
        <v>1162</v>
      </c>
      <c r="W469" s="61" t="s">
        <v>1163</v>
      </c>
      <c r="X469" s="61" t="s">
        <v>1160</v>
      </c>
      <c r="Y469" s="61" t="s">
        <v>1162</v>
      </c>
      <c r="Z469" s="69" t="str">
        <f t="shared" si="36"/>
        <v>No</v>
      </c>
      <c r="AA469" s="70" t="str">
        <f t="shared" si="37"/>
        <v>No</v>
      </c>
      <c r="AB469" s="69" t="str">
        <f t="shared" si="38"/>
        <v>Non-user</v>
      </c>
      <c r="AC469" s="71">
        <f>VLOOKUP(N469,Attendance!P:R,3,FALSE)</f>
        <v>17</v>
      </c>
    </row>
    <row r="470" spans="1:29" ht="23.1" customHeight="1">
      <c r="A470" s="61" t="s">
        <v>890</v>
      </c>
      <c r="B470" s="61" t="s">
        <v>26</v>
      </c>
      <c r="C470" s="61" t="s">
        <v>27</v>
      </c>
      <c r="D470" s="61" t="s">
        <v>28</v>
      </c>
      <c r="E470" s="61" t="s">
        <v>61</v>
      </c>
      <c r="F470" s="63" t="s">
        <v>29</v>
      </c>
      <c r="G470" s="61" t="s">
        <v>31</v>
      </c>
      <c r="H470" s="61" t="s">
        <v>933</v>
      </c>
      <c r="I470" s="61" t="s">
        <v>935</v>
      </c>
      <c r="J470" s="61">
        <v>27</v>
      </c>
      <c r="K470" s="61">
        <v>10</v>
      </c>
      <c r="L470" s="61">
        <v>2018</v>
      </c>
      <c r="M470" s="62">
        <f t="shared" si="34"/>
        <v>43400</v>
      </c>
      <c r="N470" s="61" t="s">
        <v>317</v>
      </c>
      <c r="O470" s="61">
        <f>VLOOKUP(N471,Attendance!P:R,3,FALSE)</f>
        <v>16</v>
      </c>
      <c r="P470" s="68" t="s">
        <v>1167</v>
      </c>
      <c r="Q470" s="61" t="s">
        <v>1159</v>
      </c>
      <c r="R470" s="61" t="s">
        <v>1160</v>
      </c>
      <c r="S470" s="61" t="s">
        <v>1161</v>
      </c>
      <c r="T470" s="61" t="s">
        <v>1162</v>
      </c>
      <c r="U470" s="61" t="s">
        <v>1162</v>
      </c>
      <c r="V470" s="61" t="s">
        <v>1162</v>
      </c>
      <c r="W470" s="61" t="s">
        <v>1163</v>
      </c>
      <c r="X470" s="61" t="s">
        <v>1160</v>
      </c>
      <c r="Y470" s="61" t="s">
        <v>1162</v>
      </c>
      <c r="Z470" s="69" t="str">
        <f t="shared" si="36"/>
        <v>No</v>
      </c>
      <c r="AA470" s="70" t="str">
        <f t="shared" si="37"/>
        <v>No</v>
      </c>
      <c r="AB470" s="69" t="str">
        <f t="shared" si="38"/>
        <v>Non-user</v>
      </c>
      <c r="AC470" s="71">
        <f>VLOOKUP(N470,Attendance!P:R,3,FALSE)</f>
        <v>16</v>
      </c>
    </row>
    <row r="471" spans="1:29" ht="23.1" customHeight="1">
      <c r="A471" s="61" t="s">
        <v>890</v>
      </c>
      <c r="B471" s="61" t="s">
        <v>26</v>
      </c>
      <c r="C471" s="61" t="s">
        <v>27</v>
      </c>
      <c r="D471" s="61" t="s">
        <v>28</v>
      </c>
      <c r="E471" s="61" t="s">
        <v>61</v>
      </c>
      <c r="F471" s="63" t="s">
        <v>29</v>
      </c>
      <c r="G471" s="61" t="s">
        <v>31</v>
      </c>
      <c r="H471" s="61" t="s">
        <v>933</v>
      </c>
      <c r="I471" s="61" t="s">
        <v>935</v>
      </c>
      <c r="J471" s="61">
        <v>27</v>
      </c>
      <c r="K471" s="61">
        <v>10</v>
      </c>
      <c r="L471" s="61">
        <v>2018</v>
      </c>
      <c r="M471" s="62">
        <f t="shared" si="34"/>
        <v>43400</v>
      </c>
      <c r="N471" s="61" t="s">
        <v>311</v>
      </c>
      <c r="O471" s="61">
        <f>VLOOKUP(N472,Attendance!P:R,3,FALSE)</f>
        <v>17</v>
      </c>
      <c r="P471" s="68" t="s">
        <v>1167</v>
      </c>
      <c r="Q471" s="61" t="s">
        <v>1159</v>
      </c>
      <c r="R471" s="61" t="s">
        <v>1160</v>
      </c>
      <c r="S471" s="61" t="s">
        <v>1161</v>
      </c>
      <c r="T471" s="61" t="s">
        <v>1162</v>
      </c>
      <c r="U471" s="61" t="s">
        <v>1162</v>
      </c>
      <c r="V471" s="61" t="s">
        <v>1162</v>
      </c>
      <c r="W471" s="61" t="s">
        <v>1163</v>
      </c>
      <c r="X471" s="61" t="s">
        <v>1160</v>
      </c>
      <c r="Y471" s="61" t="s">
        <v>1162</v>
      </c>
      <c r="Z471" s="69" t="str">
        <f t="shared" si="36"/>
        <v>No</v>
      </c>
      <c r="AA471" s="70" t="str">
        <f t="shared" si="37"/>
        <v>No</v>
      </c>
      <c r="AB471" s="69" t="str">
        <f t="shared" si="38"/>
        <v>Non-user</v>
      </c>
      <c r="AC471" s="71">
        <f>VLOOKUP(N471,Attendance!P:R,3,FALSE)</f>
        <v>16</v>
      </c>
    </row>
    <row r="472" spans="1:29" ht="23.1" customHeight="1">
      <c r="A472" s="61" t="s">
        <v>890</v>
      </c>
      <c r="B472" s="61" t="s">
        <v>26</v>
      </c>
      <c r="C472" s="61" t="s">
        <v>27</v>
      </c>
      <c r="D472" s="61" t="s">
        <v>28</v>
      </c>
      <c r="E472" s="61" t="s">
        <v>61</v>
      </c>
      <c r="F472" s="63" t="s">
        <v>29</v>
      </c>
      <c r="G472" s="61" t="s">
        <v>31</v>
      </c>
      <c r="H472" s="61" t="s">
        <v>933</v>
      </c>
      <c r="I472" s="61" t="s">
        <v>935</v>
      </c>
      <c r="J472" s="61">
        <v>27</v>
      </c>
      <c r="K472" s="61">
        <v>10</v>
      </c>
      <c r="L472" s="61">
        <v>2018</v>
      </c>
      <c r="M472" s="62">
        <f t="shared" si="34"/>
        <v>43400</v>
      </c>
      <c r="N472" s="61" t="s">
        <v>586</v>
      </c>
      <c r="O472" s="61">
        <f>VLOOKUP(N473,Attendance!P:R,3,FALSE)</f>
        <v>17</v>
      </c>
      <c r="P472" s="68" t="s">
        <v>1167</v>
      </c>
      <c r="Q472" s="61" t="s">
        <v>1159</v>
      </c>
      <c r="R472" s="61" t="s">
        <v>1160</v>
      </c>
      <c r="S472" s="61" t="s">
        <v>1161</v>
      </c>
      <c r="T472" s="61" t="s">
        <v>1162</v>
      </c>
      <c r="U472" s="61" t="s">
        <v>1162</v>
      </c>
      <c r="V472" s="61" t="s">
        <v>1162</v>
      </c>
      <c r="W472" s="61" t="s">
        <v>1163</v>
      </c>
      <c r="X472" s="61" t="s">
        <v>1160</v>
      </c>
      <c r="Y472" s="61" t="s">
        <v>1162</v>
      </c>
      <c r="Z472" s="69" t="str">
        <f t="shared" si="36"/>
        <v>No</v>
      </c>
      <c r="AA472" s="70" t="str">
        <f t="shared" si="37"/>
        <v>No</v>
      </c>
      <c r="AB472" s="69" t="str">
        <f t="shared" si="38"/>
        <v>Non-user</v>
      </c>
      <c r="AC472" s="71">
        <f>VLOOKUP(N472,Attendance!P:R,3,FALSE)</f>
        <v>17</v>
      </c>
    </row>
    <row r="473" spans="1:29" ht="23.1" customHeight="1">
      <c r="A473" s="61" t="s">
        <v>890</v>
      </c>
      <c r="B473" s="61" t="s">
        <v>26</v>
      </c>
      <c r="C473" s="61" t="s">
        <v>27</v>
      </c>
      <c r="D473" s="61" t="s">
        <v>28</v>
      </c>
      <c r="E473" s="61" t="s">
        <v>61</v>
      </c>
      <c r="F473" s="63" t="s">
        <v>29</v>
      </c>
      <c r="G473" s="61" t="s">
        <v>31</v>
      </c>
      <c r="H473" s="61" t="s">
        <v>933</v>
      </c>
      <c r="I473" s="61" t="s">
        <v>935</v>
      </c>
      <c r="J473" s="61">
        <v>27</v>
      </c>
      <c r="K473" s="61">
        <v>10</v>
      </c>
      <c r="L473" s="61">
        <v>2018</v>
      </c>
      <c r="M473" s="62">
        <f t="shared" si="34"/>
        <v>43400</v>
      </c>
      <c r="N473" s="61" t="s">
        <v>864</v>
      </c>
      <c r="O473" s="61">
        <f>VLOOKUP(N474,Attendance!P:R,3,FALSE)</f>
        <v>17</v>
      </c>
      <c r="P473" s="68" t="s">
        <v>1167</v>
      </c>
      <c r="Q473" s="61" t="s">
        <v>1159</v>
      </c>
      <c r="R473" s="61" t="s">
        <v>1160</v>
      </c>
      <c r="S473" s="61" t="s">
        <v>1161</v>
      </c>
      <c r="T473" s="61" t="s">
        <v>1162</v>
      </c>
      <c r="U473" s="61" t="s">
        <v>1162</v>
      </c>
      <c r="V473" s="61" t="s">
        <v>1162</v>
      </c>
      <c r="W473" s="61" t="s">
        <v>1163</v>
      </c>
      <c r="X473" s="61" t="s">
        <v>1160</v>
      </c>
      <c r="Y473" s="61" t="s">
        <v>1162</v>
      </c>
      <c r="Z473" s="69" t="str">
        <f t="shared" si="36"/>
        <v>No</v>
      </c>
      <c r="AA473" s="70" t="str">
        <f t="shared" si="37"/>
        <v>No</v>
      </c>
      <c r="AB473" s="69" t="str">
        <f t="shared" si="38"/>
        <v>Non-user</v>
      </c>
      <c r="AC473" s="71">
        <f>VLOOKUP(N473,Attendance!P:R,3,FALSE)</f>
        <v>17</v>
      </c>
    </row>
    <row r="474" spans="1:29" ht="23.1" customHeight="1">
      <c r="A474" s="61" t="s">
        <v>890</v>
      </c>
      <c r="B474" s="61" t="s">
        <v>26</v>
      </c>
      <c r="C474" s="61" t="s">
        <v>27</v>
      </c>
      <c r="D474" s="61" t="s">
        <v>28</v>
      </c>
      <c r="E474" s="61" t="s">
        <v>61</v>
      </c>
      <c r="F474" s="63" t="s">
        <v>29</v>
      </c>
      <c r="G474" s="61" t="s">
        <v>31</v>
      </c>
      <c r="H474" s="61" t="s">
        <v>933</v>
      </c>
      <c r="I474" s="61" t="s">
        <v>935</v>
      </c>
      <c r="J474" s="61">
        <v>27</v>
      </c>
      <c r="K474" s="61">
        <v>10</v>
      </c>
      <c r="L474" s="61">
        <v>2018</v>
      </c>
      <c r="M474" s="62">
        <f t="shared" si="34"/>
        <v>43400</v>
      </c>
      <c r="N474" s="61" t="s">
        <v>858</v>
      </c>
      <c r="O474" s="61">
        <f>VLOOKUP(N475,Attendance!P:R,3,FALSE)</f>
        <v>18</v>
      </c>
      <c r="P474" s="68" t="s">
        <v>1167</v>
      </c>
      <c r="Q474" s="61" t="s">
        <v>1159</v>
      </c>
      <c r="R474" s="61" t="s">
        <v>1160</v>
      </c>
      <c r="S474" s="61" t="s">
        <v>1161</v>
      </c>
      <c r="T474" s="61" t="s">
        <v>1162</v>
      </c>
      <c r="U474" s="61" t="s">
        <v>1162</v>
      </c>
      <c r="V474" s="61" t="s">
        <v>1162</v>
      </c>
      <c r="W474" s="61" t="s">
        <v>1163</v>
      </c>
      <c r="X474" s="61" t="s">
        <v>1160</v>
      </c>
      <c r="Y474" s="61" t="s">
        <v>1162</v>
      </c>
      <c r="Z474" s="69" t="str">
        <f t="shared" si="36"/>
        <v>No</v>
      </c>
      <c r="AA474" s="70" t="str">
        <f t="shared" si="37"/>
        <v>No</v>
      </c>
      <c r="AB474" s="69" t="str">
        <f t="shared" si="38"/>
        <v>Non-user</v>
      </c>
      <c r="AC474" s="71">
        <f>VLOOKUP(N474,Attendance!P:R,3,FALSE)</f>
        <v>17</v>
      </c>
    </row>
    <row r="475" spans="1:29" ht="23.1" customHeight="1">
      <c r="A475" s="61" t="s">
        <v>1218</v>
      </c>
      <c r="B475" s="61" t="s">
        <v>26</v>
      </c>
      <c r="C475" s="61" t="s">
        <v>27</v>
      </c>
      <c r="D475" s="61" t="s">
        <v>28</v>
      </c>
      <c r="E475" s="61" t="s">
        <v>61</v>
      </c>
      <c r="F475" s="63" t="s">
        <v>29</v>
      </c>
      <c r="G475" s="61" t="s">
        <v>31</v>
      </c>
      <c r="H475" s="61" t="s">
        <v>933</v>
      </c>
      <c r="I475" s="61" t="s">
        <v>934</v>
      </c>
      <c r="J475" s="61">
        <v>29</v>
      </c>
      <c r="K475" s="61">
        <v>10</v>
      </c>
      <c r="L475" s="61">
        <v>2018</v>
      </c>
      <c r="M475" s="62">
        <f t="shared" si="34"/>
        <v>43402</v>
      </c>
      <c r="N475" s="61" t="s">
        <v>180</v>
      </c>
      <c r="O475" s="61">
        <f>VLOOKUP(N476,Attendance!P:R,3,FALSE)</f>
        <v>19</v>
      </c>
      <c r="P475" s="68" t="s">
        <v>1167</v>
      </c>
      <c r="Q475" s="61" t="s">
        <v>1159</v>
      </c>
      <c r="R475" s="61" t="s">
        <v>1168</v>
      </c>
      <c r="S475" s="61" t="s">
        <v>1161</v>
      </c>
      <c r="T475" s="61" t="s">
        <v>1162</v>
      </c>
      <c r="U475" s="61" t="s">
        <v>1162</v>
      </c>
      <c r="V475" s="61" t="s">
        <v>1162</v>
      </c>
      <c r="W475" s="61" t="s">
        <v>1163</v>
      </c>
      <c r="X475" s="61" t="s">
        <v>1160</v>
      </c>
      <c r="Y475" s="61" t="s">
        <v>1162</v>
      </c>
      <c r="Z475" s="69" t="str">
        <f t="shared" si="36"/>
        <v>Yes</v>
      </c>
      <c r="AA475" s="70" t="str">
        <f t="shared" si="37"/>
        <v>No</v>
      </c>
      <c r="AB475" s="69" t="str">
        <f t="shared" si="38"/>
        <v>Continuing User</v>
      </c>
      <c r="AC475" s="71">
        <f>VLOOKUP(N475,Attendance!P:R,3,FALSE)</f>
        <v>18</v>
      </c>
    </row>
    <row r="476" spans="1:29" ht="23.1" customHeight="1">
      <c r="A476" s="61" t="s">
        <v>1218</v>
      </c>
      <c r="B476" s="61" t="s">
        <v>26</v>
      </c>
      <c r="C476" s="61" t="s">
        <v>27</v>
      </c>
      <c r="D476" s="61" t="s">
        <v>28</v>
      </c>
      <c r="E476" s="61" t="s">
        <v>61</v>
      </c>
      <c r="F476" s="63" t="s">
        <v>29</v>
      </c>
      <c r="G476" s="61" t="s">
        <v>31</v>
      </c>
      <c r="H476" s="61" t="s">
        <v>933</v>
      </c>
      <c r="I476" s="61" t="s">
        <v>934</v>
      </c>
      <c r="J476" s="61">
        <v>30</v>
      </c>
      <c r="K476" s="61">
        <v>10</v>
      </c>
      <c r="L476" s="61">
        <v>2018</v>
      </c>
      <c r="M476" s="62">
        <f t="shared" si="34"/>
        <v>43403</v>
      </c>
      <c r="N476" s="61" t="s">
        <v>917</v>
      </c>
      <c r="O476" s="61">
        <f>VLOOKUP(N477,Attendance!P:R,3,FALSE)</f>
        <v>15</v>
      </c>
      <c r="P476" s="61" t="s">
        <v>1158</v>
      </c>
      <c r="Q476" s="61" t="s">
        <v>1159</v>
      </c>
      <c r="R476" s="61" t="s">
        <v>1160</v>
      </c>
      <c r="S476" s="61" t="s">
        <v>1161</v>
      </c>
      <c r="T476" s="61" t="s">
        <v>1159</v>
      </c>
      <c r="U476" s="61" t="s">
        <v>1162</v>
      </c>
      <c r="V476" s="61" t="s">
        <v>1162</v>
      </c>
      <c r="W476" s="61" t="s">
        <v>1163</v>
      </c>
      <c r="X476" s="61" t="s">
        <v>1178</v>
      </c>
      <c r="Y476" s="61" t="s">
        <v>1162</v>
      </c>
      <c r="Z476" s="69" t="str">
        <f t="shared" si="36"/>
        <v>No</v>
      </c>
      <c r="AA476" s="70" t="str">
        <f t="shared" si="37"/>
        <v>Yes</v>
      </c>
      <c r="AB476" s="69" t="str">
        <f t="shared" si="38"/>
        <v>Adopter</v>
      </c>
      <c r="AC476" s="71">
        <f>VLOOKUP(N476,Attendance!P:R,3,FALSE)</f>
        <v>19</v>
      </c>
    </row>
    <row r="477" spans="1:29" ht="23.1" customHeight="1">
      <c r="A477" s="61" t="s">
        <v>1218</v>
      </c>
      <c r="B477" s="61" t="s">
        <v>26</v>
      </c>
      <c r="C477" s="61" t="s">
        <v>27</v>
      </c>
      <c r="D477" s="61" t="s">
        <v>28</v>
      </c>
      <c r="E477" s="61" t="s">
        <v>61</v>
      </c>
      <c r="F477" s="63" t="s">
        <v>29</v>
      </c>
      <c r="G477" s="61" t="s">
        <v>31</v>
      </c>
      <c r="H477" s="61" t="s">
        <v>933</v>
      </c>
      <c r="I477" s="61" t="s">
        <v>934</v>
      </c>
      <c r="J477" s="61">
        <v>30</v>
      </c>
      <c r="K477" s="61">
        <v>10</v>
      </c>
      <c r="L477" s="61">
        <v>2018</v>
      </c>
      <c r="M477" s="62">
        <f t="shared" si="34"/>
        <v>43403</v>
      </c>
      <c r="N477" s="61" t="s">
        <v>906</v>
      </c>
      <c r="O477" s="61">
        <f>VLOOKUP(N478,Attendance!P:R,3,FALSE)</f>
        <v>18</v>
      </c>
      <c r="P477" s="61" t="s">
        <v>1158</v>
      </c>
      <c r="Q477" s="61" t="s">
        <v>1159</v>
      </c>
      <c r="R477" s="61" t="s">
        <v>1160</v>
      </c>
      <c r="S477" s="61" t="s">
        <v>1161</v>
      </c>
      <c r="T477" s="61" t="s">
        <v>1159</v>
      </c>
      <c r="U477" s="61" t="s">
        <v>1162</v>
      </c>
      <c r="V477" s="61" t="s">
        <v>1162</v>
      </c>
      <c r="W477" s="61" t="s">
        <v>1163</v>
      </c>
      <c r="X477" s="61" t="s">
        <v>1178</v>
      </c>
      <c r="Y477" s="61" t="s">
        <v>1162</v>
      </c>
      <c r="Z477" s="69" t="str">
        <f t="shared" si="36"/>
        <v>No</v>
      </c>
      <c r="AA477" s="70" t="str">
        <f t="shared" si="37"/>
        <v>Yes</v>
      </c>
      <c r="AB477" s="69" t="str">
        <f t="shared" si="38"/>
        <v>Adopter</v>
      </c>
      <c r="AC477" s="71">
        <f>VLOOKUP(N477,Attendance!P:R,3,FALSE)</f>
        <v>15</v>
      </c>
    </row>
    <row r="478" spans="1:29" ht="23.1" customHeight="1">
      <c r="A478" s="61" t="s">
        <v>1218</v>
      </c>
      <c r="B478" s="61" t="s">
        <v>26</v>
      </c>
      <c r="C478" s="61" t="s">
        <v>27</v>
      </c>
      <c r="D478" s="61" t="s">
        <v>28</v>
      </c>
      <c r="E478" s="61" t="s">
        <v>61</v>
      </c>
      <c r="F478" s="63" t="s">
        <v>29</v>
      </c>
      <c r="G478" s="61" t="s">
        <v>31</v>
      </c>
      <c r="H478" s="61" t="s">
        <v>933</v>
      </c>
      <c r="I478" s="61" t="s">
        <v>934</v>
      </c>
      <c r="J478" s="61">
        <v>30</v>
      </c>
      <c r="K478" s="61">
        <v>10</v>
      </c>
      <c r="L478" s="61">
        <v>2018</v>
      </c>
      <c r="M478" s="62">
        <f t="shared" si="34"/>
        <v>43403</v>
      </c>
      <c r="N478" s="61" t="s">
        <v>920</v>
      </c>
      <c r="O478" s="61">
        <f>VLOOKUP(N479,Attendance!P:R,3,FALSE)</f>
        <v>18</v>
      </c>
      <c r="P478" s="61" t="s">
        <v>1158</v>
      </c>
      <c r="Q478" s="61" t="s">
        <v>1159</v>
      </c>
      <c r="R478" s="61" t="s">
        <v>1160</v>
      </c>
      <c r="S478" s="61" t="s">
        <v>1161</v>
      </c>
      <c r="T478" s="61" t="s">
        <v>1159</v>
      </c>
      <c r="U478" s="61" t="s">
        <v>1162</v>
      </c>
      <c r="V478" s="61" t="s">
        <v>1162</v>
      </c>
      <c r="W478" s="61" t="s">
        <v>1163</v>
      </c>
      <c r="X478" s="61" t="s">
        <v>1178</v>
      </c>
      <c r="Y478" s="61" t="s">
        <v>1162</v>
      </c>
      <c r="Z478" s="69" t="str">
        <f t="shared" si="36"/>
        <v>No</v>
      </c>
      <c r="AA478" s="70" t="str">
        <f t="shared" si="37"/>
        <v>Yes</v>
      </c>
      <c r="AB478" s="69" t="str">
        <f t="shared" si="38"/>
        <v>Adopter</v>
      </c>
      <c r="AC478" s="71">
        <f>VLOOKUP(N478,Attendance!P:R,3,FALSE)</f>
        <v>18</v>
      </c>
    </row>
    <row r="479" spans="1:29" ht="23.1" customHeight="1">
      <c r="A479" s="61" t="s">
        <v>1218</v>
      </c>
      <c r="B479" s="61" t="s">
        <v>26</v>
      </c>
      <c r="C479" s="61" t="s">
        <v>27</v>
      </c>
      <c r="D479" s="61" t="s">
        <v>28</v>
      </c>
      <c r="E479" s="61" t="s">
        <v>61</v>
      </c>
      <c r="F479" s="63" t="s">
        <v>29</v>
      </c>
      <c r="G479" s="61" t="s">
        <v>31</v>
      </c>
      <c r="H479" s="61" t="s">
        <v>933</v>
      </c>
      <c r="I479" s="61" t="s">
        <v>934</v>
      </c>
      <c r="J479" s="61">
        <v>30</v>
      </c>
      <c r="K479" s="61">
        <v>10</v>
      </c>
      <c r="L479" s="61">
        <v>2018</v>
      </c>
      <c r="M479" s="62">
        <f t="shared" si="34"/>
        <v>43403</v>
      </c>
      <c r="N479" s="61" t="s">
        <v>922</v>
      </c>
      <c r="O479" s="61">
        <f>VLOOKUP(N480,Attendance!P:R,3,FALSE)</f>
        <v>18</v>
      </c>
      <c r="P479" s="61" t="s">
        <v>1158</v>
      </c>
      <c r="Q479" s="61" t="s">
        <v>1159</v>
      </c>
      <c r="R479" s="61" t="s">
        <v>1160</v>
      </c>
      <c r="S479" s="61" t="s">
        <v>1161</v>
      </c>
      <c r="T479" s="61" t="s">
        <v>1159</v>
      </c>
      <c r="U479" s="61" t="s">
        <v>1162</v>
      </c>
      <c r="V479" s="61" t="s">
        <v>1162</v>
      </c>
      <c r="W479" s="61" t="s">
        <v>1163</v>
      </c>
      <c r="X479" s="61" t="s">
        <v>1178</v>
      </c>
      <c r="Y479" s="61" t="s">
        <v>1162</v>
      </c>
      <c r="Z479" s="69" t="str">
        <f t="shared" si="36"/>
        <v>No</v>
      </c>
      <c r="AA479" s="70" t="str">
        <f t="shared" si="37"/>
        <v>Yes</v>
      </c>
      <c r="AB479" s="69" t="str">
        <f t="shared" si="38"/>
        <v>Adopter</v>
      </c>
      <c r="AC479" s="71">
        <f>VLOOKUP(N479,Attendance!P:R,3,FALSE)</f>
        <v>18</v>
      </c>
    </row>
    <row r="480" spans="1:29" ht="23.1" customHeight="1">
      <c r="A480" s="61" t="s">
        <v>1218</v>
      </c>
      <c r="B480" s="61" t="s">
        <v>26</v>
      </c>
      <c r="C480" s="61" t="s">
        <v>27</v>
      </c>
      <c r="D480" s="61" t="s">
        <v>28</v>
      </c>
      <c r="E480" s="61" t="s">
        <v>61</v>
      </c>
      <c r="F480" s="63" t="s">
        <v>29</v>
      </c>
      <c r="G480" s="61" t="s">
        <v>31</v>
      </c>
      <c r="H480" s="61" t="s">
        <v>933</v>
      </c>
      <c r="I480" s="61" t="s">
        <v>934</v>
      </c>
      <c r="J480" s="61">
        <v>31</v>
      </c>
      <c r="K480" s="61">
        <v>10</v>
      </c>
      <c r="L480" s="61">
        <v>2018</v>
      </c>
      <c r="M480" s="62">
        <f t="shared" si="34"/>
        <v>43404</v>
      </c>
      <c r="N480" s="61" t="s">
        <v>924</v>
      </c>
      <c r="O480" s="61">
        <f>VLOOKUP(N481,Attendance!P:R,3,FALSE)</f>
        <v>19</v>
      </c>
      <c r="P480" s="61" t="s">
        <v>1158</v>
      </c>
      <c r="Q480" s="61" t="s">
        <v>1159</v>
      </c>
      <c r="R480" s="61" t="s">
        <v>1160</v>
      </c>
      <c r="S480" s="61" t="s">
        <v>1161</v>
      </c>
      <c r="T480" s="61" t="s">
        <v>1159</v>
      </c>
      <c r="U480" s="61" t="s">
        <v>1162</v>
      </c>
      <c r="V480" s="61" t="s">
        <v>1162</v>
      </c>
      <c r="W480" s="61" t="s">
        <v>1163</v>
      </c>
      <c r="X480" s="61" t="s">
        <v>1178</v>
      </c>
      <c r="Y480" s="61" t="s">
        <v>1162</v>
      </c>
      <c r="Z480" s="69" t="str">
        <f t="shared" si="36"/>
        <v>No</v>
      </c>
      <c r="AA480" s="70" t="str">
        <f t="shared" si="37"/>
        <v>Yes</v>
      </c>
      <c r="AB480" s="69" t="str">
        <f t="shared" si="38"/>
        <v>Adopter</v>
      </c>
      <c r="AC480" s="71">
        <f>VLOOKUP(N480,Attendance!P:R,3,FALSE)</f>
        <v>18</v>
      </c>
    </row>
    <row r="481" spans="1:29" ht="23.1" customHeight="1">
      <c r="A481" s="61" t="s">
        <v>1218</v>
      </c>
      <c r="B481" s="61" t="s">
        <v>26</v>
      </c>
      <c r="C481" s="61" t="s">
        <v>27</v>
      </c>
      <c r="D481" s="61" t="s">
        <v>28</v>
      </c>
      <c r="E481" s="61" t="s">
        <v>61</v>
      </c>
      <c r="F481" s="63" t="s">
        <v>29</v>
      </c>
      <c r="G481" s="61" t="s">
        <v>31</v>
      </c>
      <c r="H481" s="61" t="s">
        <v>933</v>
      </c>
      <c r="I481" s="61" t="s">
        <v>934</v>
      </c>
      <c r="J481" s="61">
        <v>31</v>
      </c>
      <c r="K481" s="61">
        <v>10</v>
      </c>
      <c r="L481" s="61">
        <v>2018</v>
      </c>
      <c r="M481" s="62">
        <f t="shared" si="34"/>
        <v>43404</v>
      </c>
      <c r="N481" s="61" t="s">
        <v>926</v>
      </c>
      <c r="O481" s="61">
        <f>VLOOKUP(N482,Attendance!P:R,3,FALSE)</f>
        <v>18</v>
      </c>
      <c r="P481" s="61" t="s">
        <v>1158</v>
      </c>
      <c r="Q481" s="61" t="s">
        <v>1159</v>
      </c>
      <c r="R481" s="61" t="s">
        <v>1160</v>
      </c>
      <c r="S481" s="61" t="s">
        <v>1161</v>
      </c>
      <c r="T481" s="61" t="s">
        <v>1159</v>
      </c>
      <c r="U481" s="61" t="s">
        <v>1162</v>
      </c>
      <c r="V481" s="61" t="s">
        <v>1162</v>
      </c>
      <c r="W481" s="61" t="s">
        <v>1163</v>
      </c>
      <c r="X481" s="61" t="s">
        <v>1178</v>
      </c>
      <c r="Y481" s="61" t="s">
        <v>1162</v>
      </c>
      <c r="Z481" s="69" t="str">
        <f t="shared" si="36"/>
        <v>No</v>
      </c>
      <c r="AA481" s="70" t="str">
        <f t="shared" si="37"/>
        <v>Yes</v>
      </c>
      <c r="AB481" s="69" t="str">
        <f t="shared" si="38"/>
        <v>Adopter</v>
      </c>
      <c r="AC481" s="71">
        <f>VLOOKUP(N481,Attendance!P:R,3,FALSE)</f>
        <v>19</v>
      </c>
    </row>
    <row r="482" spans="1:29" ht="23.1" customHeight="1">
      <c r="A482" s="61" t="s">
        <v>1218</v>
      </c>
      <c r="B482" s="61" t="s">
        <v>26</v>
      </c>
      <c r="C482" s="61" t="s">
        <v>27</v>
      </c>
      <c r="D482" s="61" t="s">
        <v>28</v>
      </c>
      <c r="E482" s="61" t="s">
        <v>61</v>
      </c>
      <c r="F482" s="63" t="s">
        <v>29</v>
      </c>
      <c r="G482" s="61" t="s">
        <v>31</v>
      </c>
      <c r="H482" s="61" t="s">
        <v>933</v>
      </c>
      <c r="I482" s="61" t="s">
        <v>934</v>
      </c>
      <c r="J482" s="61">
        <v>31</v>
      </c>
      <c r="K482" s="61">
        <v>10</v>
      </c>
      <c r="L482" s="61">
        <v>2018</v>
      </c>
      <c r="M482" s="62">
        <f t="shared" si="34"/>
        <v>43404</v>
      </c>
      <c r="N482" s="61" t="s">
        <v>928</v>
      </c>
      <c r="O482" s="61">
        <f>VLOOKUP(N483,Attendance!P:R,3,FALSE)</f>
        <v>19</v>
      </c>
      <c r="P482" s="61" t="s">
        <v>1158</v>
      </c>
      <c r="Q482" s="61" t="s">
        <v>1159</v>
      </c>
      <c r="R482" s="61" t="s">
        <v>1160</v>
      </c>
      <c r="S482" s="61" t="s">
        <v>1161</v>
      </c>
      <c r="T482" s="61" t="s">
        <v>1159</v>
      </c>
      <c r="U482" s="61" t="s">
        <v>1162</v>
      </c>
      <c r="V482" s="61" t="s">
        <v>1162</v>
      </c>
      <c r="W482" s="61" t="s">
        <v>1163</v>
      </c>
      <c r="X482" s="61" t="s">
        <v>1214</v>
      </c>
      <c r="Y482" s="61" t="s">
        <v>1162</v>
      </c>
      <c r="Z482" s="69" t="str">
        <f t="shared" si="36"/>
        <v>No</v>
      </c>
      <c r="AA482" s="70" t="str">
        <f t="shared" si="37"/>
        <v>Yes</v>
      </c>
      <c r="AB482" s="69" t="str">
        <f t="shared" si="38"/>
        <v>Adopter</v>
      </c>
      <c r="AC482" s="71">
        <f>VLOOKUP(N482,Attendance!P:R,3,FALSE)</f>
        <v>18</v>
      </c>
    </row>
    <row r="483" spans="1:29" ht="23.1" customHeight="1">
      <c r="A483" s="61" t="s">
        <v>1218</v>
      </c>
      <c r="B483" s="61" t="s">
        <v>26</v>
      </c>
      <c r="C483" s="61" t="s">
        <v>27</v>
      </c>
      <c r="D483" s="61" t="s">
        <v>28</v>
      </c>
      <c r="E483" s="61" t="s">
        <v>61</v>
      </c>
      <c r="F483" s="63" t="s">
        <v>29</v>
      </c>
      <c r="G483" s="61" t="s">
        <v>31</v>
      </c>
      <c r="H483" s="61" t="s">
        <v>933</v>
      </c>
      <c r="I483" s="61" t="s">
        <v>934</v>
      </c>
      <c r="J483" s="61">
        <v>31</v>
      </c>
      <c r="K483" s="61">
        <v>10</v>
      </c>
      <c r="L483" s="61">
        <v>2018</v>
      </c>
      <c r="M483" s="62">
        <f t="shared" si="34"/>
        <v>43404</v>
      </c>
      <c r="N483" s="61" t="s">
        <v>930</v>
      </c>
      <c r="O483" s="61">
        <f>AC483</f>
        <v>19</v>
      </c>
      <c r="P483" s="61" t="s">
        <v>1158</v>
      </c>
      <c r="Q483" s="61" t="s">
        <v>1159</v>
      </c>
      <c r="R483" s="61" t="s">
        <v>1160</v>
      </c>
      <c r="S483" s="61" t="s">
        <v>1161</v>
      </c>
      <c r="T483" s="61" t="s">
        <v>1159</v>
      </c>
      <c r="U483" s="61" t="s">
        <v>1162</v>
      </c>
      <c r="V483" s="61" t="s">
        <v>1162</v>
      </c>
      <c r="W483" s="61" t="s">
        <v>1163</v>
      </c>
      <c r="X483" s="61" t="s">
        <v>1178</v>
      </c>
      <c r="Y483" s="61" t="s">
        <v>1162</v>
      </c>
      <c r="Z483" s="69" t="str">
        <f t="shared" si="36"/>
        <v>No</v>
      </c>
      <c r="AA483" s="70" t="str">
        <f t="shared" si="37"/>
        <v>Yes</v>
      </c>
      <c r="AB483" s="69" t="str">
        <f t="shared" si="38"/>
        <v>Adopter</v>
      </c>
      <c r="AC483" s="71">
        <f>VLOOKUP(N483,Attendance!P:R,3,FALSE)</f>
        <v>19</v>
      </c>
    </row>
  </sheetData>
  <autoFilter ref="A1:AH483"/>
  <sortState ref="A2:AI34">
    <sortCondition ref="X1"/>
  </sortState>
  <dataValidations count="17">
    <dataValidation type="list" allowBlank="1" showInputMessage="1" showErrorMessage="1" sqref="Q2:Q65574 Z1:AA1 Y2:Y65574 Z484:AA1048576 T2:V65574">
      <formula1>Binary</formula1>
    </dataValidation>
    <dataValidation type="list" allowBlank="1" showInputMessage="1" showErrorMessage="1" sqref="X2:X65574">
      <formula1>Method_Uptook</formula1>
    </dataValidation>
    <dataValidation type="list" allowBlank="1" showInputMessage="1" showErrorMessage="1" sqref="AD2:AD197">
      <formula1>"YES, NO"</formula1>
    </dataValidation>
    <dataValidation type="list" allowBlank="1" showInputMessage="1" showErrorMessage="1" sqref="D1:D1048576">
      <formula1>LGA</formula1>
    </dataValidation>
    <dataValidation type="list" allowBlank="1" showInputMessage="1" showErrorMessage="1" sqref="P1:P1048576">
      <formula1>Visit_Type</formula1>
    </dataValidation>
    <dataValidation type="list" allowBlank="1" showInputMessage="1" showErrorMessage="1" sqref="I1:I1048576">
      <formula1>Activity</formula1>
    </dataValidation>
    <dataValidation type="list" allowBlank="1" showInputMessage="1" showErrorMessage="1" sqref="H1:H1048576">
      <formula1>Type_of_Facility</formula1>
    </dataValidation>
    <dataValidation type="list" allowBlank="1" showInputMessage="1" showErrorMessage="1" sqref="S2:S65574">
      <formula1>EC_Condom</formula1>
    </dataValidation>
    <dataValidation type="list" allowBlank="1" showInputMessage="1" showErrorMessage="1" sqref="W2:W65574">
      <formula1>Pregnancy</formula1>
    </dataValidation>
    <dataValidation type="list" allowBlank="1" showInputMessage="1" showErrorMessage="1" sqref="B1:B1048576">
      <formula1>Region</formula1>
    </dataValidation>
    <dataValidation type="list" allowBlank="1" showInputMessage="1" showErrorMessage="1" sqref="E1:E1048576">
      <formula1>Ward</formula1>
    </dataValidation>
    <dataValidation type="whole" allowBlank="1" showInputMessage="1" showErrorMessage="1" sqref="J1:J1048576">
      <formula1>1</formula1>
      <formula2>31</formula2>
    </dataValidation>
    <dataValidation type="whole" allowBlank="1" showInputMessage="1" showErrorMessage="1" sqref="O2:O65574 AC2:AC65574">
      <formula1>10</formula1>
      <formula2>25</formula2>
    </dataValidation>
    <dataValidation type="list" allowBlank="1" showErrorMessage="1" sqref="Z2:Z483">
      <formula1>Binary</formula1>
    </dataValidation>
    <dataValidation type="whole" operator="equal" allowBlank="1" showInputMessage="1" showErrorMessage="1" sqref="K1:K1048576">
      <formula1>3</formula1>
    </dataValidation>
    <dataValidation type="whole" operator="equal" allowBlank="1" showInputMessage="1" showErrorMessage="1" sqref="L1:L1048576">
      <formula1>2019</formula1>
    </dataValidation>
    <dataValidation type="list" allowBlank="1" showInputMessage="1" showErrorMessage="1" sqref="R1:R1048576">
      <formula1>Current_Method</formula1>
    </dataValidation>
  </dataValidations>
  <pageMargins left="0.74803149606299213" right="0.74803149606299213" top="0.98425196850393704" bottom="0.98425196850393704" header="0.31496062992125984" footer="0.31496062992125984"/>
  <pageSetup paperSize="9" scale="30" fitToWidth="0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'Lists (DO NOT TOUCH)'!$U$2:$U$5</xm:f>
          </x14:formula1>
          <xm:sqref>AB484:AB65574</xm:sqref>
        </x14:dataValidation>
        <x14:dataValidation type="list" allowBlank="1" showInputMessage="1" showErrorMessage="1">
          <x14:formula1>
            <xm:f>'Lists (DO NOT TOUCH)'!$C$2:$C$11</xm:f>
          </x14:formula1>
          <xm:sqref>C1:C1048576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6" sqref="E6"/>
    </sheetView>
  </sheetViews>
  <sheetFormatPr defaultRowHeight="15"/>
  <cols>
    <col min="1" max="1" width="12.7109375" customWidth="1"/>
    <col min="2" max="2" width="20.28515625" customWidth="1"/>
    <col min="3" max="3" width="19.42578125" customWidth="1"/>
    <col min="4" max="4" width="18.28515625" customWidth="1"/>
    <col min="5" max="5" width="17.5703125" customWidth="1"/>
    <col min="6" max="6" width="16" customWidth="1"/>
    <col min="7" max="7" width="19.42578125" customWidth="1"/>
  </cols>
  <sheetData>
    <row r="1" spans="1:7" ht="18.75">
      <c r="A1" s="17"/>
      <c r="B1" s="18" t="s">
        <v>1219</v>
      </c>
      <c r="C1" s="19"/>
      <c r="D1" s="19"/>
      <c r="E1" s="19"/>
      <c r="F1" s="19"/>
      <c r="G1" s="19"/>
    </row>
    <row r="2" spans="1:7" ht="37.5">
      <c r="A2" s="17"/>
      <c r="B2" s="20" t="s">
        <v>1220</v>
      </c>
      <c r="C2" s="21" t="s">
        <v>1221</v>
      </c>
      <c r="D2" s="20" t="s">
        <v>1222</v>
      </c>
      <c r="E2" s="21" t="s">
        <v>1223</v>
      </c>
      <c r="F2" s="20" t="s">
        <v>1175</v>
      </c>
      <c r="G2" s="20" t="s">
        <v>1224</v>
      </c>
    </row>
    <row r="3" spans="1:7" ht="31.5">
      <c r="A3" s="22" t="s">
        <v>1225</v>
      </c>
      <c r="B3" s="23"/>
      <c r="C3" s="24" t="e">
        <v>#VALUE!</v>
      </c>
      <c r="D3" s="24">
        <f>COUNTIFS('Service Provision'!O:O,"&gt;=15",'Service Provision'!O:O,"&lt;=19",'Service Provision'!AB:AB,"Adopter")</f>
        <v>140</v>
      </c>
      <c r="E3" s="24">
        <f>COUNTIFS('Service Provision'!O:O,"&gt;=15",'Service Provision'!O:O,"&lt;=19",'Service Provision'!AB:AB,"Continuing User")</f>
        <v>42</v>
      </c>
      <c r="F3" s="24">
        <f>COUNTIFS('Service Provision'!O:O,"&gt;=15",'Service Provision'!O:O,"&lt;=19",'Service Provision'!AB:AB,"Pregnant")</f>
        <v>2</v>
      </c>
      <c r="G3" s="24">
        <f>COUNTIFS('Service Provision'!O:O,"&gt;=15",'Service Provision'!O:O,"&lt;=19",'Service Provision'!AB:AB,"Non-user")</f>
        <v>298</v>
      </c>
    </row>
    <row r="4" spans="1:7" ht="37.5">
      <c r="A4" s="22" t="s">
        <v>1226</v>
      </c>
      <c r="B4" s="25"/>
      <c r="C4" s="26"/>
      <c r="D4" s="24">
        <f>COUNTIFS('Service Provision'!O:O,"&gt;=15",'Service Provision'!O:O,"&lt;=19",'Service Provision'!AB:AB,"Adopter",'Service Provision'!I:I,"Matasa Matan Arewa")</f>
        <v>0</v>
      </c>
      <c r="E4" s="24">
        <f>COUNTIFS('Service Provision'!O:O,"&gt;=15",'Service Provision'!O:O,"&lt;=19",'Service Provision'!AB:AB,"Continuing User",'Service Provision'!I:I,"Matasa Matan Arewa")</f>
        <v>0</v>
      </c>
      <c r="F4" s="24">
        <f>COUNTIFS('Service Provision'!O:O,"&gt;=15",'Service Provision'!O:O,"&lt;=19",'Service Provision'!AB:AB,"Pregnant",'Service Provision'!I:I,"Matasa Matan Arewa")</f>
        <v>0</v>
      </c>
      <c r="G4" s="24">
        <f>COUNTIFS('Service Provision'!O:O,"&gt;=15",'Service Provision'!O:O,"&lt;=19",'Service Provision'!AB:AB,"Non-user",'Service Provision'!I:I,"Matasa Matan Arewa")</f>
        <v>0</v>
      </c>
    </row>
    <row r="5" spans="1:7" ht="31.5">
      <c r="A5" s="22" t="s">
        <v>1227</v>
      </c>
      <c r="B5" s="25"/>
      <c r="C5" s="26"/>
      <c r="D5" s="24">
        <f>COUNTIFS('Service Provision'!O:O,"&gt;=15",'Service Provision'!O:O,"&lt;=19",'Service Provision'!AB:AB,"Adopter",'Service Provision'!I:I,"LLH Class")</f>
        <v>0</v>
      </c>
      <c r="E5" s="24">
        <f>COUNTIFS('Service Provision'!O:O,"&gt;=15",'Service Provision'!O:O,"&lt;=19",'Service Provision'!AB:AB,"Continuing User",'Service Provision'!I:I,"LLH Class")</f>
        <v>0</v>
      </c>
      <c r="F5" s="24">
        <f>COUNTIFS('Service Provision'!O:O,"&gt;=15",'Service Provision'!O:O,"&lt;=19",'Service Provision'!AB:AB,"Pregnant",'Service Provision'!I:I,"LLH Class")</f>
        <v>0</v>
      </c>
      <c r="G5" s="24">
        <f>COUNTIFS('Service Provision'!O:O,"&gt;=15",'Service Provision'!O:O,"&lt;=19",'Service Provision'!AB:AB,"Non-user",'Service Provision'!I:I,"LLH Class")</f>
        <v>0</v>
      </c>
    </row>
    <row r="6" spans="1:7" ht="37.5">
      <c r="A6" s="22" t="s">
        <v>1228</v>
      </c>
      <c r="B6" s="25"/>
      <c r="C6" s="26"/>
      <c r="D6" s="24">
        <f>COUNTIFS('Service Provision'!O:O,"&gt;=15",'Service Provision'!O:O,"&lt;=19",'Service Provision'!AB:AB,"Adopter",'Service Provision'!I:I,"Reach Out")</f>
        <v>0</v>
      </c>
      <c r="E6" s="24">
        <f>COUNTIFS('Service Provision'!O:O,"&gt;=15",'Service Provision'!O:O,"&lt;=19",'Service Provision'!AB:AB,"Continuing User",'Service Provision'!I:I,"Reach Out")</f>
        <v>0</v>
      </c>
      <c r="F6" s="24">
        <f>COUNTIFS('Service Provision'!O:O,"&gt;=15",'Service Provision'!O:O,"&lt;=19",'Service Provision'!AB:AB,"Pregnant",'Service Provision'!I:I,"Reach Out")</f>
        <v>0</v>
      </c>
      <c r="G6" s="24">
        <f>COUNTIFS('Service Provision'!O:O,"&gt;=15",'Service Provision'!O:O,"&lt;=19",'Service Provision'!AB:AB,"Non-user",'Service Provision'!I:I,"Reach Out")</f>
        <v>0</v>
      </c>
    </row>
    <row r="7" spans="1:7" ht="56.25">
      <c r="A7" s="22" t="s">
        <v>131</v>
      </c>
      <c r="B7" s="25"/>
      <c r="C7" s="26"/>
      <c r="D7" s="24">
        <f>COUNTIFS('Service Provision'!O:O,"&gt;=15",'Service Provision'!O:O,"&lt;=19",'Service Provision'!AB:AB,"Adopter",'Service Provision'!I:I,"Walk-in Counseling")</f>
        <v>0</v>
      </c>
      <c r="E7" s="24">
        <f>COUNTIFS('Service Provision'!O:O,"&gt;=15",'Service Provision'!O:O,"&lt;=19",'Service Provision'!AB:AB,"Continuing User",'Service Provision'!I:I,"Walk-in Counseling")</f>
        <v>0</v>
      </c>
      <c r="F7" s="24">
        <f>COUNTIFS('Service Provision'!O:O,"&gt;=15",'Service Provision'!O:O,"&lt;=19",'Service Provision'!AB:AB,"Pregnant",'Service Provision'!I:I,"Walk-in Counseling")</f>
        <v>0</v>
      </c>
      <c r="G7" s="24">
        <f>COUNTIFS('Service Provision'!O:O,"&gt;=15",'Service Provision'!O:O,"&lt;=19",'Service Provision'!AB:AB,"Non-user",'Service Provision'!I:I,"Walk-in Counseling")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opLeftCell="A62" workbookViewId="0">
      <selection activeCell="A71" sqref="A71"/>
    </sheetView>
  </sheetViews>
  <sheetFormatPr defaultColWidth="40.42578125" defaultRowHeight="23.1" customHeight="1"/>
  <cols>
    <col min="1" max="1" width="44.42578125" style="1" customWidth="1"/>
    <col min="2" max="2" width="27.28515625" style="1" customWidth="1"/>
    <col min="3" max="3" width="28" style="1" customWidth="1"/>
    <col min="4" max="4" width="13.42578125" style="1" customWidth="1"/>
    <col min="5" max="5" width="14.42578125" style="1" customWidth="1"/>
    <col min="6" max="6" width="17.5703125" style="1" customWidth="1"/>
    <col min="7" max="7" width="18.5703125" style="1" customWidth="1"/>
    <col min="8" max="16384" width="40.42578125" style="1"/>
  </cols>
  <sheetData>
    <row r="1" spans="1:7" ht="23.1" customHeight="1">
      <c r="A1" s="1" t="s">
        <v>1229</v>
      </c>
    </row>
    <row r="2" spans="1:7" ht="23.1" customHeight="1">
      <c r="A2" s="12" t="s">
        <v>1230</v>
      </c>
      <c r="B2" s="12" t="s">
        <v>1231</v>
      </c>
      <c r="C2" s="12" t="s">
        <v>1223</v>
      </c>
      <c r="D2" s="12" t="s">
        <v>1175</v>
      </c>
      <c r="E2" s="12" t="s">
        <v>1224</v>
      </c>
      <c r="F2" s="12" t="s">
        <v>1232</v>
      </c>
      <c r="G2" s="12" t="s">
        <v>1233</v>
      </c>
    </row>
    <row r="3" spans="1:7" ht="23.1" customHeight="1">
      <c r="A3" s="1">
        <f>GETPIVOTDATA("Provider Outcome Status",$A$81)</f>
        <v>157</v>
      </c>
      <c r="B3" s="1">
        <f>GETPIVOTDATA("Provider Outcome Status",$A$81,"Provider Outcome Status","Adopter")</f>
        <v>42</v>
      </c>
      <c r="C3" s="1">
        <f>GETPIVOTDATA("Provider Outcome Status",$A$81,"Provider Outcome Status","Continuing User")</f>
        <v>10</v>
      </c>
      <c r="D3" s="1">
        <f>GETPIVOTDATA("Pregnant?",$A$35,"Pregnant?","Pregnant")</f>
        <v>2</v>
      </c>
      <c r="E3" s="1">
        <f>GETPIVOTDATA("Provider Outcome Status",$A$81,"Provider Outcome Status","Non-User")</f>
        <v>105</v>
      </c>
      <c r="F3" s="13">
        <f>B3/A3</f>
        <v>0.26751592356687898</v>
      </c>
      <c r="G3" s="13">
        <f>B3/(B3+E3)</f>
        <v>0.2857142857142857</v>
      </c>
    </row>
    <row r="4" spans="1:7" ht="23.1" customHeight="1">
      <c r="A4" s="4"/>
    </row>
    <row r="5" spans="1:7" ht="23.1" customHeight="1">
      <c r="A5" s="14" t="s">
        <v>1234</v>
      </c>
      <c r="B5" s="1" t="s">
        <v>1235</v>
      </c>
      <c r="C5" s="1" t="s">
        <v>1236</v>
      </c>
    </row>
    <row r="6" spans="1:7" ht="23.1" customHeight="1">
      <c r="A6" s="1">
        <v>15</v>
      </c>
      <c r="B6" s="1">
        <v>43</v>
      </c>
      <c r="C6" s="15">
        <v>0.27564102564102566</v>
      </c>
    </row>
    <row r="7" spans="1:7" ht="23.1" customHeight="1">
      <c r="A7" s="1">
        <v>16</v>
      </c>
      <c r="B7" s="1">
        <v>17</v>
      </c>
      <c r="C7" s="15">
        <v>0.10897435897435898</v>
      </c>
    </row>
    <row r="8" spans="1:7" ht="23.1" customHeight="1">
      <c r="A8" s="1">
        <v>17</v>
      </c>
      <c r="B8" s="1">
        <v>28</v>
      </c>
      <c r="C8" s="15">
        <v>0.17948717948717949</v>
      </c>
    </row>
    <row r="9" spans="1:7" ht="23.1" customHeight="1">
      <c r="A9" s="1">
        <v>18</v>
      </c>
      <c r="B9" s="1">
        <v>33</v>
      </c>
      <c r="C9" s="15">
        <v>0.21153846153846154</v>
      </c>
    </row>
    <row r="10" spans="1:7" ht="23.1" customHeight="1">
      <c r="A10" s="1">
        <v>19</v>
      </c>
      <c r="B10" s="1">
        <v>35</v>
      </c>
      <c r="C10" s="15">
        <v>0.22435897435897437</v>
      </c>
    </row>
    <row r="11" spans="1:7" ht="23.1" customHeight="1">
      <c r="A11" s="1" t="s">
        <v>1237</v>
      </c>
      <c r="C11" s="15">
        <v>0</v>
      </c>
    </row>
    <row r="12" spans="1:7" ht="23.1" customHeight="1">
      <c r="A12" s="1" t="s">
        <v>1238</v>
      </c>
      <c r="B12" s="1">
        <v>156</v>
      </c>
      <c r="C12" s="15">
        <v>1</v>
      </c>
    </row>
    <row r="13" spans="1:7" ht="23.1" customHeight="1">
      <c r="A13" s="4"/>
      <c r="C13" s="15"/>
    </row>
    <row r="14" spans="1:7" ht="23.1" customHeight="1">
      <c r="A14" s="14" t="s">
        <v>8</v>
      </c>
      <c r="B14" s="1" t="s">
        <v>1235</v>
      </c>
      <c r="C14" s="1" t="s">
        <v>1236</v>
      </c>
    </row>
    <row r="15" spans="1:7" ht="23.1" customHeight="1">
      <c r="A15" s="1" t="s">
        <v>1239</v>
      </c>
      <c r="B15" s="1">
        <v>157</v>
      </c>
      <c r="C15" s="15">
        <v>1</v>
      </c>
    </row>
    <row r="16" spans="1:7" ht="23.1" customHeight="1">
      <c r="A16" s="1" t="s">
        <v>1237</v>
      </c>
      <c r="C16" s="15">
        <v>0</v>
      </c>
    </row>
    <row r="17" spans="1:7" ht="23.1" customHeight="1">
      <c r="A17" s="1" t="s">
        <v>1238</v>
      </c>
      <c r="B17" s="1">
        <v>157</v>
      </c>
      <c r="C17" s="15">
        <v>1</v>
      </c>
    </row>
    <row r="18" spans="1:7" ht="23.1" customHeight="1">
      <c r="A18" s="4"/>
    </row>
    <row r="19" spans="1:7" ht="23.1" customHeight="1">
      <c r="B19" s="14" t="s">
        <v>1240</v>
      </c>
    </row>
    <row r="20" spans="1:7" ht="23.1" customHeight="1">
      <c r="B20" s="1" t="s">
        <v>32</v>
      </c>
      <c r="D20" s="1" t="s">
        <v>1237</v>
      </c>
      <c r="F20" s="1" t="s">
        <v>1241</v>
      </c>
      <c r="G20" s="1" t="s">
        <v>1242</v>
      </c>
    </row>
    <row r="21" spans="1:7" ht="23.1" customHeight="1">
      <c r="A21" s="14" t="s">
        <v>1243</v>
      </c>
      <c r="B21" s="1" t="s">
        <v>1235</v>
      </c>
      <c r="C21" s="1" t="s">
        <v>1236</v>
      </c>
      <c r="D21" s="1" t="s">
        <v>1235</v>
      </c>
      <c r="E21" s="1" t="s">
        <v>1236</v>
      </c>
    </row>
    <row r="22" spans="1:7" ht="23.1" customHeight="1">
      <c r="A22" s="1" t="s">
        <v>1239</v>
      </c>
      <c r="B22" s="1">
        <v>157</v>
      </c>
      <c r="C22" s="15">
        <v>1</v>
      </c>
      <c r="E22" s="15">
        <v>0</v>
      </c>
      <c r="F22" s="1">
        <v>157</v>
      </c>
      <c r="G22" s="15">
        <v>1</v>
      </c>
    </row>
    <row r="23" spans="1:7" ht="23.1" customHeight="1">
      <c r="A23" s="16" t="s">
        <v>39</v>
      </c>
      <c r="B23" s="1">
        <v>27</v>
      </c>
      <c r="C23" s="15">
        <v>0.17197452229299362</v>
      </c>
      <c r="E23" s="15">
        <v>0</v>
      </c>
      <c r="F23" s="1">
        <v>27</v>
      </c>
      <c r="G23" s="15">
        <v>0.17197452229299362</v>
      </c>
    </row>
    <row r="24" spans="1:7" ht="23.1" customHeight="1">
      <c r="A24" s="16" t="s">
        <v>31</v>
      </c>
      <c r="B24" s="1">
        <v>130</v>
      </c>
      <c r="C24" s="15">
        <v>0.82802547770700641</v>
      </c>
      <c r="E24" s="15">
        <v>0</v>
      </c>
      <c r="F24" s="1">
        <v>130</v>
      </c>
      <c r="G24" s="15">
        <v>0.82802547770700641</v>
      </c>
    </row>
    <row r="25" spans="1:7" ht="23.1" customHeight="1">
      <c r="A25" s="1" t="s">
        <v>1237</v>
      </c>
      <c r="C25" s="15">
        <v>0</v>
      </c>
      <c r="E25" s="15">
        <v>0</v>
      </c>
      <c r="G25" s="15">
        <v>0</v>
      </c>
    </row>
    <row r="26" spans="1:7" ht="23.1" customHeight="1">
      <c r="A26" s="16" t="s">
        <v>1237</v>
      </c>
      <c r="C26" s="15">
        <v>0</v>
      </c>
      <c r="E26" s="15">
        <v>0</v>
      </c>
      <c r="G26" s="15">
        <v>0</v>
      </c>
    </row>
    <row r="27" spans="1:7" ht="23.1" customHeight="1">
      <c r="A27" s="1" t="s">
        <v>1238</v>
      </c>
      <c r="B27" s="1">
        <v>157</v>
      </c>
      <c r="C27" s="15">
        <v>1</v>
      </c>
      <c r="E27" s="15">
        <v>0</v>
      </c>
      <c r="F27" s="1">
        <v>157</v>
      </c>
      <c r="G27" s="15">
        <v>1</v>
      </c>
    </row>
    <row r="28" spans="1:7" ht="23.1" customHeight="1">
      <c r="A28" s="4"/>
    </row>
    <row r="29" spans="1:7" ht="23.1" customHeight="1">
      <c r="A29" s="14" t="s">
        <v>1244</v>
      </c>
      <c r="B29" s="1" t="s">
        <v>1235</v>
      </c>
      <c r="C29" s="1" t="s">
        <v>1236</v>
      </c>
    </row>
    <row r="30" spans="1:7" ht="23.1" customHeight="1">
      <c r="A30" s="1">
        <v>0</v>
      </c>
      <c r="B30" s="1">
        <v>152</v>
      </c>
      <c r="C30" s="15">
        <v>0.97435897435897434</v>
      </c>
    </row>
    <row r="31" spans="1:7" ht="23.1" customHeight="1">
      <c r="A31" s="1">
        <v>2</v>
      </c>
      <c r="B31" s="1">
        <v>4</v>
      </c>
      <c r="C31" s="15">
        <v>2.564102564102564E-2</v>
      </c>
    </row>
    <row r="32" spans="1:7" ht="23.1" customHeight="1">
      <c r="A32" s="1" t="s">
        <v>1237</v>
      </c>
      <c r="C32" s="15">
        <v>0</v>
      </c>
    </row>
    <row r="33" spans="1:3" ht="23.1" customHeight="1">
      <c r="A33" s="1" t="s">
        <v>1238</v>
      </c>
      <c r="B33" s="1">
        <v>156</v>
      </c>
      <c r="C33" s="15">
        <v>1</v>
      </c>
    </row>
    <row r="34" spans="1:3" ht="23.1" customHeight="1">
      <c r="A34" s="4"/>
    </row>
    <row r="35" spans="1:3" ht="23.1" customHeight="1">
      <c r="A35" s="14" t="s">
        <v>1245</v>
      </c>
      <c r="B35" s="1" t="s">
        <v>1235</v>
      </c>
      <c r="C35" s="1" t="s">
        <v>1236</v>
      </c>
    </row>
    <row r="36" spans="1:3" ht="23.1" customHeight="1">
      <c r="A36" s="1" t="s">
        <v>1163</v>
      </c>
      <c r="B36" s="1">
        <v>52</v>
      </c>
      <c r="C36" s="15">
        <v>0.33121019108280253</v>
      </c>
    </row>
    <row r="37" spans="1:3" ht="23.1" customHeight="1">
      <c r="A37" s="1" t="s">
        <v>1175</v>
      </c>
      <c r="B37" s="1">
        <v>2</v>
      </c>
      <c r="C37" s="15">
        <v>1.2738853503184714E-2</v>
      </c>
    </row>
    <row r="38" spans="1:3" ht="23.1" customHeight="1">
      <c r="A38" s="1" t="s">
        <v>1246</v>
      </c>
      <c r="B38" s="1">
        <v>103</v>
      </c>
      <c r="C38" s="15">
        <v>0.6560509554140127</v>
      </c>
    </row>
    <row r="39" spans="1:3" ht="23.1" customHeight="1">
      <c r="A39" s="1" t="s">
        <v>1237</v>
      </c>
      <c r="C39" s="15">
        <v>0</v>
      </c>
    </row>
    <row r="40" spans="1:3" ht="23.1" customHeight="1">
      <c r="A40" s="1" t="s">
        <v>1238</v>
      </c>
      <c r="B40" s="1">
        <v>157</v>
      </c>
      <c r="C40" s="15">
        <v>1</v>
      </c>
    </row>
    <row r="41" spans="1:3" ht="23.1" customHeight="1">
      <c r="A41" s="4"/>
      <c r="C41" s="15"/>
    </row>
    <row r="42" spans="1:3" ht="23.1" customHeight="1">
      <c r="A42" s="14" t="s">
        <v>1139</v>
      </c>
      <c r="B42" s="1" t="s">
        <v>1235</v>
      </c>
      <c r="C42" s="1" t="s">
        <v>1236</v>
      </c>
    </row>
    <row r="43" spans="1:3" ht="23.1" customHeight="1">
      <c r="A43" s="1" t="s">
        <v>1158</v>
      </c>
      <c r="B43" s="1">
        <v>137</v>
      </c>
      <c r="C43" s="15">
        <v>0.87261146496815289</v>
      </c>
    </row>
    <row r="44" spans="1:3" ht="23.1" customHeight="1">
      <c r="A44" s="1" t="s">
        <v>1167</v>
      </c>
      <c r="B44" s="1">
        <v>20</v>
      </c>
      <c r="C44" s="15">
        <v>0.12738853503184713</v>
      </c>
    </row>
    <row r="45" spans="1:3" ht="23.1" customHeight="1">
      <c r="A45" s="1" t="s">
        <v>1237</v>
      </c>
      <c r="C45" s="15">
        <v>0</v>
      </c>
    </row>
    <row r="46" spans="1:3" ht="23.1" customHeight="1">
      <c r="A46" s="1" t="s">
        <v>1238</v>
      </c>
      <c r="B46" s="1">
        <v>157</v>
      </c>
      <c r="C46" s="15">
        <v>1</v>
      </c>
    </row>
    <row r="47" spans="1:3" ht="23.1" customHeight="1">
      <c r="A47" s="4"/>
    </row>
    <row r="48" spans="1:3" ht="23.1" customHeight="1">
      <c r="A48" s="14" t="s">
        <v>1147</v>
      </c>
      <c r="B48" s="1" t="s">
        <v>1235</v>
      </c>
      <c r="C48" s="1" t="s">
        <v>1236</v>
      </c>
    </row>
    <row r="49" spans="1:4" ht="23.1" customHeight="1">
      <c r="A49" s="1" t="s">
        <v>1160</v>
      </c>
      <c r="B49" s="1">
        <v>105</v>
      </c>
      <c r="C49" s="15">
        <v>0.66878980891719741</v>
      </c>
    </row>
    <row r="50" spans="1:4" ht="23.1" customHeight="1">
      <c r="A50" s="1" t="s">
        <v>1179</v>
      </c>
      <c r="B50" s="1">
        <v>3</v>
      </c>
      <c r="C50" s="15">
        <v>1.9108280254777069E-2</v>
      </c>
    </row>
    <row r="51" spans="1:4" ht="23.1" customHeight="1">
      <c r="A51" s="1" t="s">
        <v>1178</v>
      </c>
      <c r="B51" s="1">
        <v>6</v>
      </c>
      <c r="C51" s="15">
        <v>3.8216560509554139E-2</v>
      </c>
    </row>
    <row r="52" spans="1:4" ht="23.1" customHeight="1">
      <c r="A52" s="1" t="s">
        <v>1247</v>
      </c>
      <c r="B52" s="1">
        <v>2</v>
      </c>
      <c r="C52" s="15">
        <v>1.2738853503184714E-2</v>
      </c>
    </row>
    <row r="53" spans="1:4" ht="23.1" customHeight="1">
      <c r="A53" s="1" t="s">
        <v>1180</v>
      </c>
      <c r="B53" s="1">
        <v>3</v>
      </c>
      <c r="C53" s="15">
        <v>1.9108280254777069E-2</v>
      </c>
    </row>
    <row r="54" spans="1:4" ht="23.1" customHeight="1">
      <c r="A54" s="1" t="s">
        <v>1181</v>
      </c>
      <c r="B54" s="1">
        <v>2</v>
      </c>
      <c r="C54" s="15">
        <v>1.2738853503184714E-2</v>
      </c>
    </row>
    <row r="55" spans="1:4" ht="23.1" customHeight="1">
      <c r="A55" s="1" t="s">
        <v>1165</v>
      </c>
      <c r="B55" s="1">
        <v>8</v>
      </c>
      <c r="C55" s="15">
        <v>5.0955414012738856E-2</v>
      </c>
    </row>
    <row r="56" spans="1:4" ht="23.1" customHeight="1">
      <c r="A56" s="1" t="s">
        <v>1166</v>
      </c>
      <c r="B56" s="1">
        <v>27</v>
      </c>
      <c r="C56" s="15">
        <v>0.17197452229299362</v>
      </c>
    </row>
    <row r="57" spans="1:4" ht="23.1" customHeight="1">
      <c r="A57" s="1" t="s">
        <v>1184</v>
      </c>
      <c r="B57" s="1">
        <v>1</v>
      </c>
      <c r="C57" s="15">
        <v>6.369426751592357E-3</v>
      </c>
    </row>
    <row r="58" spans="1:4" ht="23.1" customHeight="1">
      <c r="A58" s="1" t="s">
        <v>1237</v>
      </c>
      <c r="C58" s="15">
        <v>0</v>
      </c>
    </row>
    <row r="59" spans="1:4" ht="23.1" customHeight="1">
      <c r="A59" s="1" t="s">
        <v>1238</v>
      </c>
      <c r="B59" s="1">
        <v>157</v>
      </c>
      <c r="C59" s="15">
        <v>1</v>
      </c>
    </row>
    <row r="60" spans="1:4" ht="23.1" customHeight="1">
      <c r="A60" s="4"/>
      <c r="D60" s="16"/>
    </row>
    <row r="61" spans="1:4" ht="23.1" customHeight="1">
      <c r="A61" s="14" t="s">
        <v>1248</v>
      </c>
      <c r="B61" s="1" t="s">
        <v>1235</v>
      </c>
      <c r="C61" s="1" t="s">
        <v>1236</v>
      </c>
    </row>
    <row r="62" spans="1:4" ht="23.1" customHeight="1">
      <c r="A62" s="1" t="s">
        <v>1160</v>
      </c>
      <c r="B62" s="1">
        <v>152</v>
      </c>
      <c r="C62" s="15">
        <v>0.96815286624203822</v>
      </c>
    </row>
    <row r="63" spans="1:4" ht="23.1" customHeight="1">
      <c r="A63" s="16" t="s">
        <v>1160</v>
      </c>
      <c r="B63" s="1">
        <v>105</v>
      </c>
      <c r="C63" s="15">
        <v>0.66878980891719741</v>
      </c>
    </row>
    <row r="64" spans="1:4" ht="23.1" customHeight="1">
      <c r="A64" s="16" t="s">
        <v>1179</v>
      </c>
      <c r="B64" s="1">
        <v>3</v>
      </c>
      <c r="C64" s="15">
        <v>1.9108280254777069E-2</v>
      </c>
    </row>
    <row r="65" spans="1:3" ht="23.1" customHeight="1">
      <c r="A65" s="16" t="s">
        <v>1178</v>
      </c>
      <c r="B65" s="1">
        <v>5</v>
      </c>
      <c r="C65" s="15">
        <v>3.1847133757961783E-2</v>
      </c>
    </row>
    <row r="66" spans="1:3" ht="23.1" customHeight="1">
      <c r="A66" s="16" t="s">
        <v>1247</v>
      </c>
      <c r="B66" s="1">
        <v>2</v>
      </c>
      <c r="C66" s="15">
        <v>1.2738853503184714E-2</v>
      </c>
    </row>
    <row r="67" spans="1:3" ht="23.1" customHeight="1">
      <c r="A67" s="16" t="s">
        <v>1180</v>
      </c>
      <c r="B67" s="1">
        <v>3</v>
      </c>
      <c r="C67" s="15">
        <v>1.9108280254777069E-2</v>
      </c>
    </row>
    <row r="68" spans="1:3" ht="23.1" customHeight="1">
      <c r="A68" s="16" t="s">
        <v>1181</v>
      </c>
      <c r="B68" s="1">
        <v>2</v>
      </c>
      <c r="C68" s="15">
        <v>1.2738853503184714E-2</v>
      </c>
    </row>
    <row r="69" spans="1:3" ht="23.1" customHeight="1">
      <c r="A69" s="16" t="s">
        <v>1165</v>
      </c>
      <c r="B69" s="1">
        <v>6</v>
      </c>
      <c r="C69" s="15">
        <v>3.8216560509554139E-2</v>
      </c>
    </row>
    <row r="70" spans="1:3" ht="23.1" customHeight="1">
      <c r="A70" s="16" t="s">
        <v>1166</v>
      </c>
      <c r="B70" s="1">
        <v>25</v>
      </c>
      <c r="C70" s="15">
        <v>0.15923566878980891</v>
      </c>
    </row>
    <row r="71" spans="1:3" ht="23.1" customHeight="1">
      <c r="A71" s="16" t="s">
        <v>1184</v>
      </c>
      <c r="B71" s="1">
        <v>1</v>
      </c>
      <c r="C71" s="15">
        <v>6.369426751592357E-3</v>
      </c>
    </row>
    <row r="72" spans="1:3" ht="23.1" customHeight="1">
      <c r="A72" s="1" t="s">
        <v>1213</v>
      </c>
      <c r="B72" s="1">
        <v>2</v>
      </c>
      <c r="C72" s="15">
        <v>1.2738853503184714E-2</v>
      </c>
    </row>
    <row r="73" spans="1:3" ht="23.1" customHeight="1">
      <c r="A73" s="16" t="s">
        <v>1165</v>
      </c>
      <c r="B73" s="1">
        <v>2</v>
      </c>
      <c r="C73" s="15">
        <v>1.2738853503184714E-2</v>
      </c>
    </row>
    <row r="74" spans="1:3" ht="23.1" customHeight="1">
      <c r="A74" s="1" t="s">
        <v>1171</v>
      </c>
      <c r="B74" s="1">
        <v>3</v>
      </c>
      <c r="C74" s="15">
        <v>1.9108280254777069E-2</v>
      </c>
    </row>
    <row r="75" spans="1:3" ht="23.1" customHeight="1">
      <c r="A75" s="16" t="s">
        <v>1178</v>
      </c>
      <c r="B75" s="1">
        <v>1</v>
      </c>
      <c r="C75" s="15">
        <v>6.369426751592357E-3</v>
      </c>
    </row>
    <row r="76" spans="1:3" ht="23.1" customHeight="1">
      <c r="A76" s="16" t="s">
        <v>1166</v>
      </c>
      <c r="B76" s="1">
        <v>2</v>
      </c>
      <c r="C76" s="15">
        <v>1.2738853503184714E-2</v>
      </c>
    </row>
    <row r="77" spans="1:3" ht="23.1" customHeight="1">
      <c r="A77" s="1" t="s">
        <v>1237</v>
      </c>
      <c r="C77" s="15">
        <v>0</v>
      </c>
    </row>
    <row r="78" spans="1:3" ht="23.1" customHeight="1">
      <c r="A78" s="16" t="s">
        <v>1237</v>
      </c>
      <c r="C78" s="15">
        <v>0</v>
      </c>
    </row>
    <row r="79" spans="1:3" ht="23.1" customHeight="1">
      <c r="A79" s="1" t="s">
        <v>1238</v>
      </c>
      <c r="B79" s="1">
        <v>157</v>
      </c>
      <c r="C79" s="15">
        <v>1</v>
      </c>
    </row>
    <row r="80" spans="1:3" ht="23.1" customHeight="1">
      <c r="A80" s="4"/>
    </row>
    <row r="81" spans="1:3" ht="23.1" customHeight="1">
      <c r="A81" s="14" t="s">
        <v>1249</v>
      </c>
      <c r="B81" s="1" t="s">
        <v>1235</v>
      </c>
      <c r="C81" s="1" t="s">
        <v>1236</v>
      </c>
    </row>
    <row r="82" spans="1:3" ht="23.1" customHeight="1">
      <c r="A82" s="1" t="s">
        <v>1250</v>
      </c>
      <c r="B82" s="1">
        <v>42</v>
      </c>
      <c r="C82" s="15">
        <v>0.26751592356687898</v>
      </c>
    </row>
    <row r="83" spans="1:3" ht="23.1" customHeight="1">
      <c r="A83" s="1" t="s">
        <v>1251</v>
      </c>
      <c r="B83" s="1">
        <v>10</v>
      </c>
      <c r="C83" s="15">
        <v>6.3694267515923567E-2</v>
      </c>
    </row>
    <row r="84" spans="1:3" ht="23.1" customHeight="1">
      <c r="A84" s="1" t="s">
        <v>1252</v>
      </c>
      <c r="B84" s="1">
        <v>105</v>
      </c>
      <c r="C84" s="15">
        <v>0.66878980891719741</v>
      </c>
    </row>
    <row r="85" spans="1:3" ht="23.1" customHeight="1">
      <c r="A85" s="1" t="s">
        <v>1237</v>
      </c>
      <c r="C85" s="15">
        <v>0</v>
      </c>
    </row>
    <row r="86" spans="1:3" ht="23.1" customHeight="1">
      <c r="A86" s="1" t="s">
        <v>1238</v>
      </c>
      <c r="B86" s="1">
        <v>157</v>
      </c>
      <c r="C86" s="15">
        <v>1</v>
      </c>
    </row>
    <row r="87" spans="1:3" ht="23.1" customHeight="1">
      <c r="A87" s="4"/>
    </row>
    <row r="88" spans="1:3" ht="23.1" customHeight="1">
      <c r="A88" s="14" t="s">
        <v>1138</v>
      </c>
      <c r="B88" s="1" t="s">
        <v>1235</v>
      </c>
      <c r="C88" s="1" t="s">
        <v>1236</v>
      </c>
    </row>
    <row r="89" spans="1:3" ht="23.1" customHeight="1">
      <c r="A89" s="1" t="s">
        <v>1237</v>
      </c>
      <c r="C89" s="15" t="e">
        <v>#DIV/0!</v>
      </c>
    </row>
    <row r="90" spans="1:3" ht="23.1" customHeight="1">
      <c r="A90" s="1" t="s">
        <v>1238</v>
      </c>
      <c r="C90" s="15" t="e">
        <v>#DIV/0!</v>
      </c>
    </row>
    <row r="91" spans="1:3" ht="23.1" customHeight="1">
      <c r="A91" s="4"/>
    </row>
    <row r="92" spans="1:3" ht="23.1" customHeight="1">
      <c r="A92" s="14" t="s">
        <v>1253</v>
      </c>
      <c r="B92" s="1" t="s">
        <v>1235</v>
      </c>
      <c r="C92" s="1" t="s">
        <v>1236</v>
      </c>
    </row>
    <row r="93" spans="1:3" ht="23.1" customHeight="1">
      <c r="A93" s="1" t="s">
        <v>1237</v>
      </c>
      <c r="B93" s="1">
        <v>157</v>
      </c>
      <c r="C93" s="15">
        <v>1</v>
      </c>
    </row>
    <row r="94" spans="1:3" ht="23.1" customHeight="1">
      <c r="A94" s="16" t="s">
        <v>1250</v>
      </c>
      <c r="B94" s="1">
        <v>42</v>
      </c>
      <c r="C94" s="15">
        <v>0.26751592356687898</v>
      </c>
    </row>
    <row r="95" spans="1:3" ht="23.1" customHeight="1">
      <c r="A95" s="16" t="s">
        <v>1251</v>
      </c>
      <c r="B95" s="1">
        <v>10</v>
      </c>
      <c r="C95" s="15">
        <v>6.3694267515923567E-2</v>
      </c>
    </row>
    <row r="96" spans="1:3" ht="23.1" customHeight="1">
      <c r="A96" s="16" t="s">
        <v>1252</v>
      </c>
      <c r="B96" s="1">
        <v>105</v>
      </c>
      <c r="C96" s="15">
        <v>0.66878980891719741</v>
      </c>
    </row>
    <row r="97" spans="1:3" ht="23.1" customHeight="1">
      <c r="A97" s="16" t="s">
        <v>1237</v>
      </c>
      <c r="C97" s="15">
        <v>0</v>
      </c>
    </row>
    <row r="98" spans="1:3" ht="23.1" customHeight="1">
      <c r="A98" s="1" t="s">
        <v>1238</v>
      </c>
      <c r="B98" s="1">
        <v>157</v>
      </c>
      <c r="C98" s="15">
        <v>1</v>
      </c>
    </row>
  </sheetData>
  <pageMargins left="0.75" right="0.75" top="1" bottom="1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03"/>
  <sheetViews>
    <sheetView topLeftCell="I1" zoomScale="90" zoomScaleNormal="90" workbookViewId="0">
      <selection activeCell="V11" sqref="V11"/>
    </sheetView>
  </sheetViews>
  <sheetFormatPr defaultColWidth="13.7109375" defaultRowHeight="23.1" customHeight="1"/>
  <cols>
    <col min="1" max="16384" width="13.7109375" style="1"/>
  </cols>
  <sheetData>
    <row r="1" spans="1:22" ht="23.1" customHeight="1">
      <c r="A1" s="6" t="s">
        <v>6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14</v>
      </c>
      <c r="G1" s="6" t="s">
        <v>16</v>
      </c>
      <c r="H1" s="6" t="s">
        <v>17</v>
      </c>
      <c r="I1" s="6" t="s">
        <v>18</v>
      </c>
      <c r="J1" s="6" t="s">
        <v>119</v>
      </c>
      <c r="K1" s="6" t="s">
        <v>117</v>
      </c>
      <c r="L1" s="6" t="s">
        <v>1245</v>
      </c>
      <c r="M1" s="6" t="s">
        <v>932</v>
      </c>
      <c r="N1" s="6" t="s">
        <v>1254</v>
      </c>
      <c r="O1" s="6" t="s">
        <v>1255</v>
      </c>
      <c r="P1" s="6" t="s">
        <v>1139</v>
      </c>
      <c r="Q1" s="6" t="s">
        <v>1141</v>
      </c>
      <c r="R1" s="6" t="s">
        <v>1256</v>
      </c>
      <c r="S1" s="6" t="s">
        <v>1257</v>
      </c>
      <c r="T1" s="6" t="s">
        <v>1258</v>
      </c>
      <c r="U1" s="6" t="s">
        <v>1259</v>
      </c>
      <c r="V1" s="7" t="s">
        <v>1260</v>
      </c>
    </row>
    <row r="2" spans="1:22" ht="23.1" customHeight="1">
      <c r="A2" s="1" t="s">
        <v>24</v>
      </c>
      <c r="B2" s="1" t="s">
        <v>26</v>
      </c>
      <c r="C2" s="1" t="s">
        <v>27</v>
      </c>
      <c r="D2" s="1" t="s">
        <v>1261</v>
      </c>
      <c r="E2" s="1" t="s">
        <v>1262</v>
      </c>
      <c r="F2" s="1" t="s">
        <v>1263</v>
      </c>
      <c r="G2" s="1">
        <v>1</v>
      </c>
      <c r="H2" s="1">
        <v>1</v>
      </c>
      <c r="I2" s="1">
        <v>2017</v>
      </c>
      <c r="J2" s="1" t="s">
        <v>130</v>
      </c>
      <c r="K2" s="1" t="s">
        <v>298</v>
      </c>
      <c r="L2" s="1" t="s">
        <v>1175</v>
      </c>
      <c r="M2" s="1" t="s">
        <v>159</v>
      </c>
      <c r="N2" s="8" t="s">
        <v>132</v>
      </c>
      <c r="O2" s="1" t="s">
        <v>293</v>
      </c>
      <c r="P2" s="4" t="s">
        <v>1264</v>
      </c>
      <c r="Q2" s="4" t="s">
        <v>1265</v>
      </c>
      <c r="R2" s="1" t="s">
        <v>1160</v>
      </c>
      <c r="S2" s="1" t="s">
        <v>1162</v>
      </c>
      <c r="T2" s="1" t="s">
        <v>1161</v>
      </c>
      <c r="U2" s="1" t="s">
        <v>1250</v>
      </c>
      <c r="V2" s="9">
        <v>1</v>
      </c>
    </row>
    <row r="3" spans="1:22" ht="23.1" customHeight="1">
      <c r="A3" s="1" t="s">
        <v>35</v>
      </c>
      <c r="B3" s="1" t="s">
        <v>1266</v>
      </c>
      <c r="C3" s="1" t="s">
        <v>1267</v>
      </c>
      <c r="D3" s="1" t="s">
        <v>28</v>
      </c>
      <c r="E3" s="1" t="s">
        <v>1268</v>
      </c>
      <c r="F3" s="1" t="s">
        <v>1269</v>
      </c>
      <c r="G3" s="1">
        <v>2</v>
      </c>
      <c r="H3" s="1">
        <v>2</v>
      </c>
      <c r="I3" s="1">
        <v>2018</v>
      </c>
      <c r="J3" s="1" t="s">
        <v>167</v>
      </c>
      <c r="K3" s="1" t="s">
        <v>129</v>
      </c>
      <c r="L3" s="1" t="s">
        <v>1163</v>
      </c>
      <c r="M3" s="1" t="s">
        <v>1270</v>
      </c>
      <c r="N3" s="1" t="s">
        <v>183</v>
      </c>
      <c r="O3" s="1" t="s">
        <v>218</v>
      </c>
      <c r="P3" s="4" t="s">
        <v>1271</v>
      </c>
      <c r="Q3" s="4" t="s">
        <v>1272</v>
      </c>
      <c r="R3" s="1" t="s">
        <v>1214</v>
      </c>
      <c r="S3" s="1" t="s">
        <v>1159</v>
      </c>
      <c r="T3" s="1" t="s">
        <v>1193</v>
      </c>
      <c r="U3" s="1" t="s">
        <v>1251</v>
      </c>
      <c r="V3" s="9">
        <v>2</v>
      </c>
    </row>
    <row r="4" spans="1:22" ht="23.1" customHeight="1">
      <c r="A4" s="1" t="s">
        <v>44</v>
      </c>
      <c r="C4" s="1" t="s">
        <v>1273</v>
      </c>
      <c r="D4" s="1" t="s">
        <v>1274</v>
      </c>
      <c r="E4" s="1" t="s">
        <v>1275</v>
      </c>
      <c r="F4" s="1" t="s">
        <v>32</v>
      </c>
      <c r="G4" s="1">
        <v>3</v>
      </c>
      <c r="H4" s="1">
        <v>3</v>
      </c>
      <c r="I4" s="1">
        <v>2019</v>
      </c>
      <c r="J4" s="1" t="s">
        <v>1276</v>
      </c>
      <c r="K4" s="1" t="s">
        <v>1277</v>
      </c>
      <c r="L4" s="1" t="s">
        <v>1246</v>
      </c>
      <c r="M4" s="1" t="s">
        <v>131</v>
      </c>
      <c r="O4" s="1" t="s">
        <v>160</v>
      </c>
      <c r="P4" s="4" t="s">
        <v>1278</v>
      </c>
      <c r="Q4" s="4" t="s">
        <v>1279</v>
      </c>
      <c r="R4" s="1" t="s">
        <v>1179</v>
      </c>
      <c r="T4" s="1" t="s">
        <v>1169</v>
      </c>
      <c r="U4" s="1" t="s">
        <v>1280</v>
      </c>
      <c r="V4" s="9">
        <v>3</v>
      </c>
    </row>
    <row r="5" spans="1:22" ht="23.1" customHeight="1">
      <c r="A5" s="1" t="s">
        <v>46</v>
      </c>
      <c r="C5" s="1" t="s">
        <v>1281</v>
      </c>
      <c r="D5" s="1" t="s">
        <v>1282</v>
      </c>
      <c r="E5" s="1" t="s">
        <v>1283</v>
      </c>
      <c r="F5" s="1" t="s">
        <v>1228</v>
      </c>
      <c r="G5" s="1">
        <v>4</v>
      </c>
      <c r="H5" s="1">
        <v>4</v>
      </c>
      <c r="I5" s="1">
        <v>2020</v>
      </c>
      <c r="J5" s="1" t="s">
        <v>1284</v>
      </c>
      <c r="O5" s="1" t="s">
        <v>133</v>
      </c>
      <c r="Q5" s="1" t="s">
        <v>1285</v>
      </c>
      <c r="R5" s="1" t="s">
        <v>1178</v>
      </c>
      <c r="T5" s="1" t="s">
        <v>1286</v>
      </c>
      <c r="U5" s="1" t="s">
        <v>1224</v>
      </c>
      <c r="V5" s="9">
        <v>4</v>
      </c>
    </row>
    <row r="6" spans="1:22" ht="23.1" customHeight="1">
      <c r="A6" s="1" t="s">
        <v>48</v>
      </c>
      <c r="C6" s="1" t="s">
        <v>1287</v>
      </c>
      <c r="D6" s="1" t="s">
        <v>1288</v>
      </c>
      <c r="E6" s="1" t="s">
        <v>1289</v>
      </c>
      <c r="G6" s="1">
        <v>5</v>
      </c>
      <c r="H6" s="1">
        <v>5</v>
      </c>
      <c r="J6" s="1" t="s">
        <v>1290</v>
      </c>
      <c r="O6" s="1" t="s">
        <v>211</v>
      </c>
      <c r="Q6" s="4" t="s">
        <v>1291</v>
      </c>
      <c r="R6" s="1" t="s">
        <v>1164</v>
      </c>
      <c r="V6" s="9">
        <v>5</v>
      </c>
    </row>
    <row r="7" spans="1:22" ht="23.1" customHeight="1">
      <c r="A7" s="1" t="s">
        <v>51</v>
      </c>
      <c r="C7" s="1" t="s">
        <v>1292</v>
      </c>
      <c r="D7" s="1" t="s">
        <v>1293</v>
      </c>
      <c r="E7" s="1" t="s">
        <v>1294</v>
      </c>
      <c r="G7" s="1">
        <v>6</v>
      </c>
      <c r="H7" s="1">
        <v>6</v>
      </c>
      <c r="J7" s="1" t="s">
        <v>216</v>
      </c>
      <c r="Q7" s="10" t="s">
        <v>1295</v>
      </c>
      <c r="R7" s="5" t="s">
        <v>1180</v>
      </c>
      <c r="V7" s="9">
        <v>6</v>
      </c>
    </row>
    <row r="8" spans="1:22" ht="23.1" customHeight="1">
      <c r="A8" s="1" t="s">
        <v>1296</v>
      </c>
      <c r="C8" s="1" t="s">
        <v>1297</v>
      </c>
      <c r="D8" s="1" t="s">
        <v>1298</v>
      </c>
      <c r="E8" s="1" t="s">
        <v>1299</v>
      </c>
      <c r="G8" s="1">
        <v>7</v>
      </c>
      <c r="H8" s="1">
        <v>7</v>
      </c>
      <c r="Q8" s="4" t="s">
        <v>1300</v>
      </c>
      <c r="R8" s="1" t="s">
        <v>1181</v>
      </c>
      <c r="V8" s="9"/>
    </row>
    <row r="9" spans="1:22" ht="23.1" customHeight="1">
      <c r="A9" s="1" t="s">
        <v>59</v>
      </c>
      <c r="C9" s="1" t="s">
        <v>1301</v>
      </c>
      <c r="D9" s="1" t="s">
        <v>1302</v>
      </c>
      <c r="E9" s="1" t="s">
        <v>1303</v>
      </c>
      <c r="G9" s="1">
        <v>8</v>
      </c>
      <c r="H9" s="1">
        <v>8</v>
      </c>
      <c r="R9" s="1" t="s">
        <v>1192</v>
      </c>
      <c r="V9" s="9"/>
    </row>
    <row r="10" spans="1:22" ht="23.1" customHeight="1">
      <c r="A10" s="1" t="s">
        <v>60</v>
      </c>
      <c r="C10" s="1" t="s">
        <v>1304</v>
      </c>
      <c r="D10" s="1" t="s">
        <v>1305</v>
      </c>
      <c r="E10" s="1" t="s">
        <v>1306</v>
      </c>
      <c r="G10" s="1">
        <v>9</v>
      </c>
      <c r="H10" s="1">
        <v>9</v>
      </c>
      <c r="R10" s="1" t="s">
        <v>1165</v>
      </c>
      <c r="V10" s="9"/>
    </row>
    <row r="11" spans="1:22" ht="23.1" customHeight="1">
      <c r="A11" s="1" t="s">
        <v>480</v>
      </c>
      <c r="C11" s="1" t="s">
        <v>1307</v>
      </c>
      <c r="D11" s="1" t="s">
        <v>1308</v>
      </c>
      <c r="E11" s="1" t="s">
        <v>1309</v>
      </c>
      <c r="G11" s="1">
        <v>10</v>
      </c>
      <c r="H11" s="1">
        <v>10</v>
      </c>
      <c r="R11" s="1" t="s">
        <v>1310</v>
      </c>
      <c r="V11" s="9"/>
    </row>
    <row r="12" spans="1:22" ht="23.1" customHeight="1">
      <c r="A12" s="1" t="s">
        <v>68</v>
      </c>
      <c r="D12" s="1" t="s">
        <v>1311</v>
      </c>
      <c r="E12" s="1" t="s">
        <v>1312</v>
      </c>
      <c r="G12" s="1">
        <v>11</v>
      </c>
      <c r="H12" s="1">
        <v>11</v>
      </c>
      <c r="R12" s="1" t="s">
        <v>1313</v>
      </c>
      <c r="V12" s="9"/>
    </row>
    <row r="13" spans="1:22" ht="23.1" customHeight="1">
      <c r="A13" s="1" t="s">
        <v>81</v>
      </c>
      <c r="D13" s="1" t="s">
        <v>1314</v>
      </c>
      <c r="E13" s="1" t="s">
        <v>1315</v>
      </c>
      <c r="G13" s="1">
        <v>12</v>
      </c>
      <c r="H13" s="1">
        <v>12</v>
      </c>
      <c r="R13" s="1" t="s">
        <v>1316</v>
      </c>
      <c r="V13" s="9"/>
    </row>
    <row r="14" spans="1:22" ht="23.1" customHeight="1">
      <c r="A14" s="1" t="s">
        <v>84</v>
      </c>
      <c r="D14" s="1" t="s">
        <v>1317</v>
      </c>
      <c r="E14" s="1" t="s">
        <v>1318</v>
      </c>
      <c r="G14" s="1">
        <v>13</v>
      </c>
      <c r="R14" s="1" t="s">
        <v>1166</v>
      </c>
      <c r="V14" s="9"/>
    </row>
    <row r="15" spans="1:22" ht="23.1" customHeight="1">
      <c r="A15" s="1" t="s">
        <v>88</v>
      </c>
      <c r="D15" s="1" t="s">
        <v>1319</v>
      </c>
      <c r="E15" s="1" t="s">
        <v>1320</v>
      </c>
      <c r="G15" s="1">
        <v>14</v>
      </c>
      <c r="R15" s="1" t="s">
        <v>1184</v>
      </c>
      <c r="V15" s="9"/>
    </row>
    <row r="16" spans="1:22" ht="23.1" customHeight="1">
      <c r="A16" s="1" t="s">
        <v>91</v>
      </c>
      <c r="D16" s="1" t="s">
        <v>1321</v>
      </c>
      <c r="E16" s="1" t="s">
        <v>1322</v>
      </c>
      <c r="G16" s="1">
        <v>15</v>
      </c>
      <c r="R16" s="1" t="s">
        <v>1172</v>
      </c>
      <c r="V16" s="9"/>
    </row>
    <row r="17" spans="1:22" ht="23.1" customHeight="1">
      <c r="A17" s="1" t="s">
        <v>95</v>
      </c>
      <c r="D17" s="1" t="s">
        <v>1323</v>
      </c>
      <c r="E17" s="1" t="s">
        <v>1324</v>
      </c>
      <c r="G17" s="1">
        <v>16</v>
      </c>
      <c r="V17" s="9"/>
    </row>
    <row r="18" spans="1:22" ht="23.1" customHeight="1">
      <c r="A18" s="1" t="s">
        <v>97</v>
      </c>
      <c r="D18" s="1" t="s">
        <v>1325</v>
      </c>
      <c r="E18" s="1" t="s">
        <v>1326</v>
      </c>
      <c r="G18" s="1">
        <v>17</v>
      </c>
      <c r="V18" s="9"/>
    </row>
    <row r="19" spans="1:22" ht="23.1" customHeight="1">
      <c r="A19" s="1" t="s">
        <v>99</v>
      </c>
      <c r="D19" s="1" t="s">
        <v>1327</v>
      </c>
      <c r="E19" s="1" t="s">
        <v>1328</v>
      </c>
      <c r="G19" s="1">
        <v>18</v>
      </c>
      <c r="V19" s="9"/>
    </row>
    <row r="20" spans="1:22" ht="23.1" customHeight="1">
      <c r="A20" s="1" t="s">
        <v>103</v>
      </c>
      <c r="D20" s="1" t="s">
        <v>1329</v>
      </c>
      <c r="E20" s="1" t="s">
        <v>1330</v>
      </c>
      <c r="G20" s="1">
        <v>19</v>
      </c>
      <c r="V20" s="9"/>
    </row>
    <row r="21" spans="1:22" ht="23.1" customHeight="1">
      <c r="A21" s="1" t="s">
        <v>107</v>
      </c>
      <c r="D21" s="1" t="s">
        <v>1331</v>
      </c>
      <c r="E21" s="1" t="s">
        <v>1332</v>
      </c>
      <c r="G21" s="1">
        <v>20</v>
      </c>
      <c r="V21" s="9"/>
    </row>
    <row r="22" spans="1:22" ht="23.1" customHeight="1">
      <c r="A22" s="1" t="s">
        <v>108</v>
      </c>
      <c r="D22" s="1" t="s">
        <v>1333</v>
      </c>
      <c r="E22" s="1" t="s">
        <v>1334</v>
      </c>
      <c r="G22" s="1">
        <v>21</v>
      </c>
      <c r="V22" s="9"/>
    </row>
    <row r="23" spans="1:22" ht="23.1" customHeight="1">
      <c r="A23" s="1" t="s">
        <v>109</v>
      </c>
      <c r="D23" s="1" t="s">
        <v>1335</v>
      </c>
      <c r="E23" s="1" t="s">
        <v>1336</v>
      </c>
      <c r="G23" s="1">
        <v>22</v>
      </c>
      <c r="V23" s="9"/>
    </row>
    <row r="24" spans="1:22" ht="23.1" customHeight="1">
      <c r="A24" s="1" t="s">
        <v>890</v>
      </c>
      <c r="D24" s="1" t="s">
        <v>1337</v>
      </c>
      <c r="E24" s="1" t="s">
        <v>1338</v>
      </c>
      <c r="G24" s="1">
        <v>23</v>
      </c>
      <c r="V24" s="9"/>
    </row>
    <row r="25" spans="1:22" ht="23.1" customHeight="1">
      <c r="A25" s="1" t="s">
        <v>915</v>
      </c>
      <c r="D25" s="1" t="s">
        <v>1339</v>
      </c>
      <c r="E25" s="1" t="s">
        <v>1340</v>
      </c>
      <c r="G25" s="1">
        <v>24</v>
      </c>
      <c r="V25" s="9"/>
    </row>
    <row r="26" spans="1:22" ht="23.1" customHeight="1">
      <c r="A26" s="1" t="s">
        <v>1341</v>
      </c>
      <c r="B26" s="1" t="s">
        <v>1266</v>
      </c>
      <c r="D26" s="1" t="s">
        <v>1342</v>
      </c>
      <c r="E26" s="1" t="s">
        <v>1343</v>
      </c>
      <c r="G26" s="1">
        <v>25</v>
      </c>
      <c r="V26" s="9"/>
    </row>
    <row r="27" spans="1:22" ht="23.1" customHeight="1">
      <c r="A27" s="1" t="s">
        <v>1344</v>
      </c>
      <c r="D27" s="1" t="s">
        <v>1345</v>
      </c>
      <c r="E27" s="1" t="s">
        <v>1346</v>
      </c>
      <c r="G27" s="1">
        <v>26</v>
      </c>
      <c r="V27" s="9"/>
    </row>
    <row r="28" spans="1:22" ht="23.1" customHeight="1">
      <c r="A28" s="1" t="s">
        <v>1347</v>
      </c>
      <c r="D28" s="1" t="s">
        <v>1348</v>
      </c>
      <c r="E28" s="1" t="s">
        <v>1349</v>
      </c>
      <c r="G28" s="1">
        <v>27</v>
      </c>
      <c r="V28" s="9"/>
    </row>
    <row r="29" spans="1:22" ht="23.1" customHeight="1">
      <c r="A29" s="1" t="s">
        <v>1350</v>
      </c>
      <c r="D29" s="1" t="s">
        <v>1351</v>
      </c>
      <c r="E29" s="1" t="s">
        <v>1352</v>
      </c>
      <c r="G29" s="1">
        <v>28</v>
      </c>
      <c r="V29" s="9"/>
    </row>
    <row r="30" spans="1:22" ht="23.1" customHeight="1">
      <c r="A30" s="1" t="s">
        <v>1353</v>
      </c>
      <c r="D30" s="1" t="s">
        <v>1354</v>
      </c>
      <c r="E30" s="1" t="s">
        <v>1355</v>
      </c>
      <c r="G30" s="1">
        <v>29</v>
      </c>
      <c r="V30" s="9"/>
    </row>
    <row r="31" spans="1:22" ht="23.1" customHeight="1">
      <c r="A31" s="1" t="s">
        <v>1356</v>
      </c>
      <c r="D31" s="1" t="s">
        <v>1357</v>
      </c>
      <c r="E31" s="1" t="s">
        <v>1358</v>
      </c>
      <c r="G31" s="1">
        <v>30</v>
      </c>
      <c r="V31" s="9"/>
    </row>
    <row r="32" spans="1:22" ht="23.1" customHeight="1">
      <c r="A32" s="1" t="s">
        <v>1359</v>
      </c>
      <c r="D32" s="1" t="s">
        <v>1360</v>
      </c>
      <c r="E32" s="1" t="s">
        <v>1361</v>
      </c>
      <c r="G32" s="1">
        <v>31</v>
      </c>
      <c r="V32" s="9"/>
    </row>
    <row r="33" spans="1:22" ht="23.1" customHeight="1">
      <c r="A33" s="1" t="s">
        <v>1362</v>
      </c>
      <c r="D33" s="1" t="s">
        <v>1363</v>
      </c>
      <c r="E33" s="1" t="s">
        <v>1364</v>
      </c>
      <c r="V33" s="9"/>
    </row>
    <row r="34" spans="1:22" ht="23.1" customHeight="1">
      <c r="A34" s="1" t="s">
        <v>1365</v>
      </c>
      <c r="D34" s="1" t="s">
        <v>1366</v>
      </c>
      <c r="E34" s="1" t="s">
        <v>1367</v>
      </c>
      <c r="V34" s="9"/>
    </row>
    <row r="35" spans="1:22" ht="23.1" customHeight="1">
      <c r="A35" s="1" t="s">
        <v>1368</v>
      </c>
      <c r="D35" s="1" t="s">
        <v>1369</v>
      </c>
      <c r="E35" s="1" t="s">
        <v>1370</v>
      </c>
      <c r="V35" s="9"/>
    </row>
    <row r="36" spans="1:22" ht="23.1" customHeight="1">
      <c r="A36" s="1" t="s">
        <v>1371</v>
      </c>
      <c r="D36" s="1" t="s">
        <v>1372</v>
      </c>
      <c r="E36" s="1" t="s">
        <v>1373</v>
      </c>
      <c r="V36" s="9"/>
    </row>
    <row r="37" spans="1:22" ht="23.1" customHeight="1">
      <c r="A37" s="1" t="s">
        <v>1374</v>
      </c>
      <c r="D37" s="1" t="s">
        <v>1375</v>
      </c>
      <c r="E37" s="1" t="s">
        <v>1376</v>
      </c>
      <c r="V37" s="9"/>
    </row>
    <row r="38" spans="1:22" ht="23.1" customHeight="1">
      <c r="A38" s="1" t="s">
        <v>1377</v>
      </c>
      <c r="D38" s="1" t="s">
        <v>1378</v>
      </c>
      <c r="E38" s="1" t="s">
        <v>1379</v>
      </c>
      <c r="V38" s="9"/>
    </row>
    <row r="39" spans="1:22" ht="23.1" customHeight="1">
      <c r="A39" s="1" t="s">
        <v>1380</v>
      </c>
      <c r="D39" s="1" t="s">
        <v>1381</v>
      </c>
      <c r="E39" s="1" t="s">
        <v>1382</v>
      </c>
      <c r="V39" s="9"/>
    </row>
    <row r="40" spans="1:22" ht="23.1" customHeight="1">
      <c r="A40" s="1" t="s">
        <v>1383</v>
      </c>
      <c r="D40" s="1" t="s">
        <v>1384</v>
      </c>
      <c r="E40" s="1" t="s">
        <v>1385</v>
      </c>
      <c r="V40" s="9"/>
    </row>
    <row r="41" spans="1:22" ht="23.1" customHeight="1">
      <c r="A41" s="1" t="s">
        <v>1386</v>
      </c>
      <c r="D41" s="1" t="s">
        <v>1387</v>
      </c>
      <c r="E41" s="1" t="s">
        <v>1388</v>
      </c>
      <c r="V41" s="9"/>
    </row>
    <row r="42" spans="1:22" ht="23.1" customHeight="1">
      <c r="A42" s="1" t="s">
        <v>1389</v>
      </c>
      <c r="D42" s="1" t="s">
        <v>1390</v>
      </c>
      <c r="E42" s="1" t="s">
        <v>1391</v>
      </c>
      <c r="V42" s="9"/>
    </row>
    <row r="43" spans="1:22" ht="23.1" customHeight="1">
      <c r="A43" s="1" t="s">
        <v>1392</v>
      </c>
      <c r="D43" s="1" t="s">
        <v>1393</v>
      </c>
      <c r="E43" s="1" t="s">
        <v>1394</v>
      </c>
      <c r="V43" s="9"/>
    </row>
    <row r="44" spans="1:22" ht="23.1" customHeight="1">
      <c r="A44" s="1" t="s">
        <v>1395</v>
      </c>
      <c r="D44" s="1" t="s">
        <v>1396</v>
      </c>
      <c r="E44" s="1" t="s">
        <v>1397</v>
      </c>
      <c r="V44" s="9"/>
    </row>
    <row r="45" spans="1:22" ht="23.1" customHeight="1">
      <c r="A45" s="1" t="s">
        <v>1398</v>
      </c>
      <c r="D45" s="1" t="s">
        <v>1399</v>
      </c>
      <c r="E45" s="1" t="s">
        <v>1400</v>
      </c>
      <c r="V45" s="9"/>
    </row>
    <row r="46" spans="1:22" ht="23.1" customHeight="1">
      <c r="A46" s="1" t="s">
        <v>1401</v>
      </c>
      <c r="D46" s="1" t="s">
        <v>1402</v>
      </c>
      <c r="E46" s="1" t="s">
        <v>1403</v>
      </c>
      <c r="V46" s="9"/>
    </row>
    <row r="47" spans="1:22" ht="23.1" customHeight="1">
      <c r="A47" s="1" t="s">
        <v>1404</v>
      </c>
      <c r="D47" s="1" t="s">
        <v>1405</v>
      </c>
      <c r="E47" s="1" t="s">
        <v>1406</v>
      </c>
      <c r="V47" s="9"/>
    </row>
    <row r="48" spans="1:22" ht="23.1" customHeight="1">
      <c r="A48" s="1" t="s">
        <v>1407</v>
      </c>
      <c r="D48" s="1" t="s">
        <v>1408</v>
      </c>
      <c r="E48" s="1" t="s">
        <v>1409</v>
      </c>
      <c r="V48" s="9"/>
    </row>
    <row r="49" spans="1:22" ht="23.1" customHeight="1">
      <c r="A49" s="1" t="s">
        <v>1410</v>
      </c>
      <c r="D49" s="1" t="s">
        <v>1411</v>
      </c>
      <c r="E49" s="1" t="s">
        <v>1412</v>
      </c>
      <c r="V49" s="9"/>
    </row>
    <row r="50" spans="1:22" ht="23.1" customHeight="1">
      <c r="A50" s="1" t="s">
        <v>1413</v>
      </c>
      <c r="D50" s="1" t="s">
        <v>1414</v>
      </c>
      <c r="E50" s="1" t="s">
        <v>1415</v>
      </c>
      <c r="V50" s="9"/>
    </row>
    <row r="51" spans="1:22" ht="23.1" customHeight="1">
      <c r="A51" s="1" t="s">
        <v>1416</v>
      </c>
      <c r="D51" s="1" t="s">
        <v>1417</v>
      </c>
      <c r="E51" s="1" t="s">
        <v>1418</v>
      </c>
      <c r="V51" s="9"/>
    </row>
    <row r="52" spans="1:22" ht="23.1" customHeight="1">
      <c r="A52" s="1" t="s">
        <v>1419</v>
      </c>
      <c r="D52" s="1" t="s">
        <v>1420</v>
      </c>
      <c r="E52" s="1" t="s">
        <v>1421</v>
      </c>
      <c r="V52" s="9"/>
    </row>
    <row r="53" spans="1:22" ht="23.1" customHeight="1">
      <c r="A53" s="1" t="s">
        <v>1422</v>
      </c>
      <c r="D53" s="1" t="s">
        <v>1423</v>
      </c>
      <c r="E53" s="1" t="s">
        <v>1424</v>
      </c>
      <c r="V53" s="9"/>
    </row>
    <row r="54" spans="1:22" ht="23.1" customHeight="1">
      <c r="A54" s="1" t="s">
        <v>1425</v>
      </c>
      <c r="D54" s="1" t="s">
        <v>1426</v>
      </c>
      <c r="E54" s="1" t="s">
        <v>1427</v>
      </c>
      <c r="V54" s="9"/>
    </row>
    <row r="55" spans="1:22" ht="23.1" customHeight="1">
      <c r="A55" s="1" t="s">
        <v>1428</v>
      </c>
      <c r="D55" s="1" t="s">
        <v>1429</v>
      </c>
      <c r="E55" s="1" t="s">
        <v>1427</v>
      </c>
      <c r="V55" s="9"/>
    </row>
    <row r="56" spans="1:22" ht="23.1" customHeight="1">
      <c r="A56" s="1" t="s">
        <v>1430</v>
      </c>
      <c r="D56" s="1" t="s">
        <v>1431</v>
      </c>
      <c r="E56" s="1" t="s">
        <v>1432</v>
      </c>
      <c r="V56" s="9"/>
    </row>
    <row r="57" spans="1:22" ht="23.1" customHeight="1">
      <c r="A57" s="1" t="s">
        <v>1433</v>
      </c>
      <c r="D57" s="1" t="s">
        <v>1434</v>
      </c>
      <c r="E57" s="1" t="s">
        <v>1435</v>
      </c>
      <c r="V57" s="9"/>
    </row>
    <row r="58" spans="1:22" ht="23.1" customHeight="1">
      <c r="A58" s="1" t="s">
        <v>1436</v>
      </c>
      <c r="D58" s="1" t="s">
        <v>1437</v>
      </c>
      <c r="E58" s="1" t="s">
        <v>1438</v>
      </c>
      <c r="V58" s="9"/>
    </row>
    <row r="59" spans="1:22" ht="23.1" customHeight="1">
      <c r="A59" s="1" t="s">
        <v>1439</v>
      </c>
      <c r="D59" s="1" t="s">
        <v>1440</v>
      </c>
      <c r="E59" s="1" t="s">
        <v>1441</v>
      </c>
      <c r="V59" s="9"/>
    </row>
    <row r="60" spans="1:22" ht="23.1" customHeight="1">
      <c r="A60" s="1" t="s">
        <v>1442</v>
      </c>
      <c r="D60" s="1" t="s">
        <v>1443</v>
      </c>
      <c r="E60" s="1" t="s">
        <v>1444</v>
      </c>
      <c r="V60" s="9"/>
    </row>
    <row r="61" spans="1:22" ht="23.1" customHeight="1">
      <c r="A61" s="1" t="s">
        <v>1445</v>
      </c>
      <c r="D61" s="1" t="s">
        <v>1446</v>
      </c>
      <c r="E61" s="1" t="s">
        <v>1447</v>
      </c>
      <c r="V61" s="9"/>
    </row>
    <row r="62" spans="1:22" ht="23.1" customHeight="1">
      <c r="A62" s="1" t="s">
        <v>1448</v>
      </c>
      <c r="D62" s="1" t="s">
        <v>1449</v>
      </c>
      <c r="E62" s="1" t="s">
        <v>1450</v>
      </c>
      <c r="V62" s="9"/>
    </row>
    <row r="63" spans="1:22" ht="23.1" customHeight="1">
      <c r="A63" s="1" t="s">
        <v>1451</v>
      </c>
      <c r="D63" s="1" t="s">
        <v>1452</v>
      </c>
      <c r="E63" s="1" t="s">
        <v>1453</v>
      </c>
      <c r="V63" s="9"/>
    </row>
    <row r="64" spans="1:22" ht="23.1" customHeight="1">
      <c r="A64" s="1" t="s">
        <v>1454</v>
      </c>
      <c r="D64" s="1" t="s">
        <v>1455</v>
      </c>
      <c r="E64" s="1" t="s">
        <v>1456</v>
      </c>
      <c r="V64" s="9"/>
    </row>
    <row r="65" spans="1:22" ht="23.1" customHeight="1">
      <c r="A65" s="1" t="s">
        <v>1457</v>
      </c>
      <c r="D65" s="1" t="s">
        <v>1458</v>
      </c>
      <c r="E65" s="1" t="s">
        <v>1459</v>
      </c>
      <c r="V65" s="9"/>
    </row>
    <row r="66" spans="1:22" ht="23.1" customHeight="1">
      <c r="A66" s="1" t="s">
        <v>1460</v>
      </c>
      <c r="D66" s="1" t="s">
        <v>1461</v>
      </c>
      <c r="E66" s="1" t="s">
        <v>1462</v>
      </c>
      <c r="V66" s="9"/>
    </row>
    <row r="67" spans="1:22" ht="23.1" customHeight="1">
      <c r="A67" s="1" t="s">
        <v>1463</v>
      </c>
      <c r="D67" s="1" t="s">
        <v>1464</v>
      </c>
      <c r="E67" s="1" t="s">
        <v>1465</v>
      </c>
      <c r="V67" s="9"/>
    </row>
    <row r="68" spans="1:22" ht="23.1" customHeight="1">
      <c r="A68" s="1" t="s">
        <v>1466</v>
      </c>
      <c r="D68" s="1" t="s">
        <v>1467</v>
      </c>
      <c r="E68" s="1" t="s">
        <v>1468</v>
      </c>
      <c r="V68" s="9"/>
    </row>
    <row r="69" spans="1:22" ht="23.1" customHeight="1">
      <c r="A69" s="1" t="s">
        <v>1469</v>
      </c>
      <c r="D69" s="1" t="s">
        <v>1470</v>
      </c>
      <c r="E69" s="1" t="s">
        <v>1471</v>
      </c>
      <c r="V69" s="9"/>
    </row>
    <row r="70" spans="1:22" ht="23.1" customHeight="1">
      <c r="A70" s="1" t="s">
        <v>1472</v>
      </c>
      <c r="D70" s="1" t="s">
        <v>1473</v>
      </c>
      <c r="E70" s="1" t="s">
        <v>1474</v>
      </c>
      <c r="V70" s="9"/>
    </row>
    <row r="71" spans="1:22" ht="23.1" customHeight="1">
      <c r="A71" s="1" t="s">
        <v>1475</v>
      </c>
      <c r="D71" s="1" t="s">
        <v>1476</v>
      </c>
      <c r="E71" s="1" t="s">
        <v>1477</v>
      </c>
      <c r="V71" s="9"/>
    </row>
    <row r="72" spans="1:22" ht="23.1" customHeight="1">
      <c r="A72" s="1" t="s">
        <v>1478</v>
      </c>
      <c r="D72" s="1" t="s">
        <v>1479</v>
      </c>
      <c r="E72" s="1" t="s">
        <v>1480</v>
      </c>
      <c r="V72" s="9"/>
    </row>
    <row r="73" spans="1:22" ht="23.1" customHeight="1">
      <c r="A73" s="1" t="s">
        <v>1481</v>
      </c>
      <c r="D73" s="1" t="s">
        <v>1482</v>
      </c>
      <c r="E73" s="1" t="s">
        <v>1483</v>
      </c>
      <c r="V73" s="9"/>
    </row>
    <row r="74" spans="1:22" ht="23.1" customHeight="1">
      <c r="A74" s="1" t="s">
        <v>1484</v>
      </c>
      <c r="D74" s="1" t="s">
        <v>1485</v>
      </c>
      <c r="E74" s="1" t="s">
        <v>1486</v>
      </c>
      <c r="V74" s="9"/>
    </row>
    <row r="75" spans="1:22" ht="23.1" customHeight="1">
      <c r="A75" s="1" t="s">
        <v>1487</v>
      </c>
      <c r="D75" s="1" t="s">
        <v>1488</v>
      </c>
      <c r="E75" s="1" t="s">
        <v>1489</v>
      </c>
      <c r="V75" s="9"/>
    </row>
    <row r="76" spans="1:22" ht="23.1" customHeight="1">
      <c r="A76" s="1" t="s">
        <v>1490</v>
      </c>
      <c r="D76" s="1" t="s">
        <v>1491</v>
      </c>
      <c r="E76" s="1" t="s">
        <v>1492</v>
      </c>
      <c r="V76" s="9"/>
    </row>
    <row r="77" spans="1:22" ht="23.1" customHeight="1">
      <c r="A77" s="1" t="s">
        <v>1493</v>
      </c>
      <c r="D77" s="1" t="s">
        <v>1494</v>
      </c>
      <c r="E77" s="1" t="s">
        <v>1495</v>
      </c>
      <c r="V77" s="9"/>
    </row>
    <row r="78" spans="1:22" ht="23.1" customHeight="1">
      <c r="A78" s="1" t="s">
        <v>1496</v>
      </c>
      <c r="D78" s="1" t="s">
        <v>1497</v>
      </c>
      <c r="E78" s="1" t="s">
        <v>1498</v>
      </c>
      <c r="V78" s="9"/>
    </row>
    <row r="79" spans="1:22" ht="23.1" customHeight="1">
      <c r="A79" s="1" t="s">
        <v>1499</v>
      </c>
      <c r="D79" s="1" t="s">
        <v>1500</v>
      </c>
      <c r="E79" s="1" t="s">
        <v>1501</v>
      </c>
      <c r="V79" s="9"/>
    </row>
    <row r="80" spans="1:22" ht="23.1" customHeight="1">
      <c r="A80" s="1" t="s">
        <v>1502</v>
      </c>
      <c r="D80" s="1" t="s">
        <v>1503</v>
      </c>
      <c r="E80" s="1" t="s">
        <v>1504</v>
      </c>
      <c r="V80" s="9"/>
    </row>
    <row r="81" spans="1:22" ht="23.1" customHeight="1">
      <c r="A81" s="1" t="s">
        <v>1505</v>
      </c>
      <c r="D81" s="1" t="s">
        <v>1506</v>
      </c>
      <c r="E81" s="1" t="s">
        <v>1507</v>
      </c>
      <c r="V81" s="9"/>
    </row>
    <row r="82" spans="1:22" ht="23.1" customHeight="1">
      <c r="A82" s="1" t="s">
        <v>1508</v>
      </c>
      <c r="D82" s="1" t="s">
        <v>1509</v>
      </c>
      <c r="E82" s="1" t="s">
        <v>1510</v>
      </c>
      <c r="V82" s="9"/>
    </row>
    <row r="83" spans="1:22" ht="23.1" customHeight="1">
      <c r="A83" s="1" t="s">
        <v>1511</v>
      </c>
      <c r="D83" s="1" t="s">
        <v>1512</v>
      </c>
      <c r="E83" s="1" t="s">
        <v>1513</v>
      </c>
      <c r="V83" s="9"/>
    </row>
    <row r="84" spans="1:22" ht="23.1" customHeight="1">
      <c r="A84" s="1" t="s">
        <v>1514</v>
      </c>
      <c r="D84" s="1" t="s">
        <v>1515</v>
      </c>
      <c r="E84" s="1" t="s">
        <v>1516</v>
      </c>
      <c r="V84" s="9"/>
    </row>
    <row r="85" spans="1:22" ht="23.1" customHeight="1">
      <c r="A85" s="1" t="s">
        <v>1517</v>
      </c>
      <c r="D85" s="1" t="s">
        <v>1518</v>
      </c>
      <c r="E85" s="1" t="s">
        <v>1519</v>
      </c>
      <c r="V85" s="9"/>
    </row>
    <row r="86" spans="1:22" ht="23.1" customHeight="1">
      <c r="A86" s="1" t="s">
        <v>1520</v>
      </c>
      <c r="D86" s="1" t="s">
        <v>1521</v>
      </c>
      <c r="E86" s="1" t="s">
        <v>1522</v>
      </c>
      <c r="V86" s="9"/>
    </row>
    <row r="87" spans="1:22" ht="23.1" customHeight="1">
      <c r="A87" s="1" t="s">
        <v>1523</v>
      </c>
      <c r="D87" s="1" t="s">
        <v>1524</v>
      </c>
      <c r="E87" s="1" t="s">
        <v>1525</v>
      </c>
      <c r="V87" s="9"/>
    </row>
    <row r="88" spans="1:22" ht="23.1" customHeight="1">
      <c r="A88" s="1" t="s">
        <v>1526</v>
      </c>
      <c r="D88" s="1" t="s">
        <v>1527</v>
      </c>
      <c r="E88" s="1" t="s">
        <v>1528</v>
      </c>
      <c r="V88" s="9"/>
    </row>
    <row r="89" spans="1:22" ht="23.1" customHeight="1">
      <c r="A89" s="1" t="s">
        <v>1529</v>
      </c>
      <c r="D89" s="1" t="s">
        <v>1530</v>
      </c>
      <c r="E89" s="1" t="s">
        <v>1531</v>
      </c>
      <c r="V89" s="9"/>
    </row>
    <row r="90" spans="1:22" ht="23.1" customHeight="1">
      <c r="A90" s="1" t="s">
        <v>1532</v>
      </c>
      <c r="D90" s="1" t="s">
        <v>1533</v>
      </c>
      <c r="E90" s="1" t="s">
        <v>1534</v>
      </c>
      <c r="V90" s="9"/>
    </row>
    <row r="91" spans="1:22" ht="23.1" customHeight="1">
      <c r="A91" s="1" t="s">
        <v>1535</v>
      </c>
      <c r="D91" s="1" t="s">
        <v>1536</v>
      </c>
      <c r="E91" s="1" t="s">
        <v>1537</v>
      </c>
      <c r="V91" s="9"/>
    </row>
    <row r="92" spans="1:22" ht="23.1" customHeight="1">
      <c r="A92" s="1" t="s">
        <v>1538</v>
      </c>
      <c r="D92" s="1" t="s">
        <v>1539</v>
      </c>
      <c r="E92" s="1" t="s">
        <v>1540</v>
      </c>
      <c r="V92" s="9"/>
    </row>
    <row r="93" spans="1:22" ht="23.1" customHeight="1">
      <c r="A93" s="1" t="s">
        <v>1541</v>
      </c>
      <c r="D93" s="1" t="s">
        <v>1542</v>
      </c>
      <c r="E93" s="1" t="s">
        <v>1543</v>
      </c>
      <c r="V93" s="9"/>
    </row>
    <row r="94" spans="1:22" ht="23.1" customHeight="1">
      <c r="A94" s="1" t="s">
        <v>1544</v>
      </c>
      <c r="D94" s="1" t="s">
        <v>1545</v>
      </c>
      <c r="E94" s="1" t="s">
        <v>1546</v>
      </c>
      <c r="V94" s="9"/>
    </row>
    <row r="95" spans="1:22" ht="23.1" customHeight="1">
      <c r="A95" s="1" t="s">
        <v>1547</v>
      </c>
      <c r="D95" s="1" t="s">
        <v>1545</v>
      </c>
      <c r="E95" s="1" t="s">
        <v>1548</v>
      </c>
      <c r="V95" s="9"/>
    </row>
    <row r="96" spans="1:22" ht="23.1" customHeight="1">
      <c r="A96" s="1" t="s">
        <v>1549</v>
      </c>
      <c r="D96" s="1" t="s">
        <v>1550</v>
      </c>
      <c r="E96" s="1" t="s">
        <v>1551</v>
      </c>
      <c r="V96" s="9"/>
    </row>
    <row r="97" spans="1:22" ht="23.1" customHeight="1">
      <c r="A97" s="1" t="s">
        <v>1552</v>
      </c>
      <c r="D97" s="1" t="s">
        <v>1553</v>
      </c>
      <c r="E97" s="1" t="s">
        <v>1554</v>
      </c>
      <c r="V97" s="9"/>
    </row>
    <row r="98" spans="1:22" ht="23.1" customHeight="1">
      <c r="A98" s="1" t="s">
        <v>1555</v>
      </c>
      <c r="D98" s="1" t="s">
        <v>1556</v>
      </c>
      <c r="E98" s="1" t="s">
        <v>1557</v>
      </c>
      <c r="V98" s="9"/>
    </row>
    <row r="99" spans="1:22" ht="23.1" customHeight="1">
      <c r="A99" s="1" t="s">
        <v>1558</v>
      </c>
      <c r="D99" s="1" t="s">
        <v>1559</v>
      </c>
      <c r="E99" s="1" t="s">
        <v>1560</v>
      </c>
      <c r="V99" s="9"/>
    </row>
    <row r="100" spans="1:22" ht="23.1" customHeight="1">
      <c r="A100" s="1" t="s">
        <v>1561</v>
      </c>
      <c r="D100" s="1" t="s">
        <v>1562</v>
      </c>
      <c r="E100" s="1" t="s">
        <v>1563</v>
      </c>
      <c r="V100" s="9"/>
    </row>
    <row r="101" spans="1:22" ht="23.1" customHeight="1">
      <c r="A101" s="1" t="s">
        <v>1564</v>
      </c>
      <c r="D101" s="1" t="s">
        <v>1565</v>
      </c>
      <c r="E101" s="1" t="s">
        <v>1566</v>
      </c>
      <c r="V101" s="9"/>
    </row>
    <row r="102" spans="1:22" ht="23.1" customHeight="1">
      <c r="A102" s="1" t="s">
        <v>1567</v>
      </c>
      <c r="D102" s="1" t="s">
        <v>1568</v>
      </c>
      <c r="E102" s="1" t="s">
        <v>1569</v>
      </c>
      <c r="V102" s="9"/>
    </row>
    <row r="103" spans="1:22" ht="23.1" customHeight="1">
      <c r="A103" s="1" t="s">
        <v>1570</v>
      </c>
      <c r="D103" s="1" t="s">
        <v>1571</v>
      </c>
      <c r="E103" s="1" t="s">
        <v>1572</v>
      </c>
      <c r="V103" s="9"/>
    </row>
    <row r="104" spans="1:22" ht="23.1" customHeight="1">
      <c r="A104" s="1" t="s">
        <v>1573</v>
      </c>
      <c r="D104" s="1" t="s">
        <v>1574</v>
      </c>
      <c r="E104" s="1" t="s">
        <v>1575</v>
      </c>
      <c r="V104" s="9"/>
    </row>
    <row r="105" spans="1:22" ht="23.1" customHeight="1">
      <c r="A105" s="1" t="s">
        <v>1576</v>
      </c>
      <c r="D105" s="1" t="s">
        <v>1577</v>
      </c>
      <c r="E105" s="1" t="s">
        <v>1578</v>
      </c>
      <c r="V105" s="9"/>
    </row>
    <row r="106" spans="1:22" ht="23.1" customHeight="1">
      <c r="A106" s="1" t="s">
        <v>1579</v>
      </c>
      <c r="D106" s="1" t="s">
        <v>1580</v>
      </c>
      <c r="E106" s="1" t="s">
        <v>1581</v>
      </c>
      <c r="V106" s="9"/>
    </row>
    <row r="107" spans="1:22" ht="23.1" customHeight="1">
      <c r="A107" s="1" t="s">
        <v>1582</v>
      </c>
      <c r="D107" s="1" t="s">
        <v>1583</v>
      </c>
      <c r="E107" s="1" t="s">
        <v>1584</v>
      </c>
      <c r="V107" s="9"/>
    </row>
    <row r="108" spans="1:22" ht="23.1" customHeight="1">
      <c r="A108" s="1" t="s">
        <v>1585</v>
      </c>
      <c r="D108" s="1" t="s">
        <v>1586</v>
      </c>
      <c r="E108" s="1" t="s">
        <v>1587</v>
      </c>
      <c r="V108" s="9"/>
    </row>
    <row r="109" spans="1:22" ht="23.1" customHeight="1">
      <c r="A109" s="1" t="s">
        <v>1588</v>
      </c>
      <c r="D109" s="1" t="s">
        <v>1589</v>
      </c>
      <c r="E109" s="1" t="s">
        <v>1590</v>
      </c>
      <c r="V109" s="9"/>
    </row>
    <row r="110" spans="1:22" ht="23.1" customHeight="1">
      <c r="A110" s="1" t="s">
        <v>1591</v>
      </c>
      <c r="D110" s="1" t="s">
        <v>1592</v>
      </c>
      <c r="E110" s="1" t="s">
        <v>1593</v>
      </c>
      <c r="V110" s="9"/>
    </row>
    <row r="111" spans="1:22" ht="23.1" customHeight="1">
      <c r="A111" s="1" t="s">
        <v>1594</v>
      </c>
      <c r="D111" s="1" t="s">
        <v>1595</v>
      </c>
      <c r="E111" s="1" t="s">
        <v>1596</v>
      </c>
      <c r="V111" s="9"/>
    </row>
    <row r="112" spans="1:22" ht="23.1" customHeight="1">
      <c r="A112" s="1" t="s">
        <v>1597</v>
      </c>
      <c r="D112" s="1" t="s">
        <v>1598</v>
      </c>
      <c r="E112" s="1" t="s">
        <v>1599</v>
      </c>
      <c r="V112" s="9"/>
    </row>
    <row r="113" spans="1:22" ht="23.1" customHeight="1">
      <c r="A113" s="1" t="s">
        <v>1600</v>
      </c>
      <c r="D113" s="1" t="s">
        <v>1601</v>
      </c>
      <c r="E113" s="1" t="s">
        <v>1602</v>
      </c>
      <c r="V113" s="9"/>
    </row>
    <row r="114" spans="1:22" ht="23.1" customHeight="1">
      <c r="A114" s="1" t="s">
        <v>1603</v>
      </c>
      <c r="D114" s="1" t="s">
        <v>1604</v>
      </c>
      <c r="E114" s="1" t="s">
        <v>1605</v>
      </c>
      <c r="V114" s="9"/>
    </row>
    <row r="115" spans="1:22" ht="23.1" customHeight="1">
      <c r="A115" s="1" t="s">
        <v>1606</v>
      </c>
      <c r="D115" s="1" t="s">
        <v>1607</v>
      </c>
      <c r="E115" s="1" t="s">
        <v>1608</v>
      </c>
      <c r="V115" s="9"/>
    </row>
    <row r="116" spans="1:22" ht="23.1" customHeight="1">
      <c r="A116" s="1" t="s">
        <v>1609</v>
      </c>
      <c r="D116" s="1" t="s">
        <v>1610</v>
      </c>
      <c r="E116" s="1" t="s">
        <v>1611</v>
      </c>
      <c r="V116" s="9"/>
    </row>
    <row r="117" spans="1:22" ht="23.1" customHeight="1">
      <c r="A117" s="1" t="s">
        <v>1612</v>
      </c>
      <c r="D117" s="1" t="s">
        <v>1613</v>
      </c>
      <c r="E117" s="1" t="s">
        <v>1614</v>
      </c>
      <c r="V117" s="9"/>
    </row>
    <row r="118" spans="1:22" ht="23.1" customHeight="1">
      <c r="A118" s="1" t="s">
        <v>1615</v>
      </c>
      <c r="D118" s="1" t="s">
        <v>1616</v>
      </c>
      <c r="E118" s="1" t="s">
        <v>1617</v>
      </c>
      <c r="V118" s="9"/>
    </row>
    <row r="119" spans="1:22" ht="23.1" customHeight="1">
      <c r="A119" s="1" t="s">
        <v>1618</v>
      </c>
      <c r="D119" s="1" t="s">
        <v>1619</v>
      </c>
      <c r="E119" s="1" t="s">
        <v>1620</v>
      </c>
      <c r="V119" s="9"/>
    </row>
    <row r="120" spans="1:22" ht="23.1" customHeight="1">
      <c r="A120" s="1" t="s">
        <v>1621</v>
      </c>
      <c r="D120" s="1" t="s">
        <v>1622</v>
      </c>
      <c r="E120" s="1" t="s">
        <v>1623</v>
      </c>
      <c r="V120" s="9"/>
    </row>
    <row r="121" spans="1:22" ht="23.1" customHeight="1">
      <c r="A121" s="1" t="s">
        <v>1624</v>
      </c>
      <c r="D121" s="1" t="s">
        <v>1625</v>
      </c>
      <c r="E121" s="1" t="s">
        <v>1626</v>
      </c>
      <c r="V121" s="9"/>
    </row>
    <row r="122" spans="1:22" ht="23.1" customHeight="1">
      <c r="A122" s="1" t="s">
        <v>1627</v>
      </c>
      <c r="D122" s="1" t="s">
        <v>1628</v>
      </c>
      <c r="E122" s="1" t="s">
        <v>1629</v>
      </c>
      <c r="V122" s="9"/>
    </row>
    <row r="123" spans="1:22" ht="23.1" customHeight="1">
      <c r="A123" s="1" t="s">
        <v>1630</v>
      </c>
      <c r="D123" s="1" t="s">
        <v>1631</v>
      </c>
      <c r="E123" s="1" t="s">
        <v>1632</v>
      </c>
      <c r="V123" s="9"/>
    </row>
    <row r="124" spans="1:22" ht="23.1" customHeight="1">
      <c r="A124" s="1" t="s">
        <v>1633</v>
      </c>
      <c r="D124" s="1" t="s">
        <v>1634</v>
      </c>
      <c r="E124" s="1" t="s">
        <v>1635</v>
      </c>
      <c r="V124" s="9"/>
    </row>
    <row r="125" spans="1:22" ht="23.1" customHeight="1">
      <c r="A125" s="1" t="s">
        <v>1636</v>
      </c>
      <c r="D125" s="1" t="s">
        <v>1637</v>
      </c>
      <c r="E125" s="1" t="s">
        <v>1638</v>
      </c>
      <c r="V125" s="9"/>
    </row>
    <row r="126" spans="1:22" ht="23.1" customHeight="1">
      <c r="A126" s="1" t="s">
        <v>1639</v>
      </c>
      <c r="D126" s="1" t="s">
        <v>1640</v>
      </c>
      <c r="E126" s="1" t="s">
        <v>1641</v>
      </c>
      <c r="V126" s="9"/>
    </row>
    <row r="127" spans="1:22" ht="23.1" customHeight="1">
      <c r="A127" s="1" t="s">
        <v>1642</v>
      </c>
      <c r="D127" s="1" t="s">
        <v>1643</v>
      </c>
      <c r="E127" s="1" t="s">
        <v>1644</v>
      </c>
      <c r="V127" s="9"/>
    </row>
    <row r="128" spans="1:22" ht="23.1" customHeight="1">
      <c r="A128" s="1" t="s">
        <v>1645</v>
      </c>
      <c r="D128" s="1" t="s">
        <v>1646</v>
      </c>
      <c r="E128" s="1" t="s">
        <v>1647</v>
      </c>
      <c r="V128" s="9"/>
    </row>
    <row r="129" spans="1:22" ht="23.1" customHeight="1">
      <c r="A129" s="1" t="s">
        <v>1648</v>
      </c>
      <c r="D129" s="1" t="s">
        <v>1649</v>
      </c>
      <c r="E129" s="1" t="s">
        <v>1650</v>
      </c>
      <c r="V129" s="9"/>
    </row>
    <row r="130" spans="1:22" ht="23.1" customHeight="1">
      <c r="A130" s="1" t="s">
        <v>1651</v>
      </c>
      <c r="D130" s="1" t="s">
        <v>1652</v>
      </c>
      <c r="E130" s="1" t="s">
        <v>1653</v>
      </c>
      <c r="V130" s="9"/>
    </row>
    <row r="131" spans="1:22" ht="23.1" customHeight="1">
      <c r="A131" s="1" t="s">
        <v>1654</v>
      </c>
      <c r="D131" s="1" t="s">
        <v>1655</v>
      </c>
      <c r="E131" s="1" t="s">
        <v>1656</v>
      </c>
      <c r="V131" s="9"/>
    </row>
    <row r="132" spans="1:22" ht="23.1" customHeight="1">
      <c r="A132" s="1" t="s">
        <v>1657</v>
      </c>
      <c r="D132" s="1" t="s">
        <v>1658</v>
      </c>
      <c r="E132" s="1" t="s">
        <v>1659</v>
      </c>
      <c r="V132" s="9"/>
    </row>
    <row r="133" spans="1:22" ht="23.1" customHeight="1">
      <c r="A133" s="1" t="s">
        <v>1660</v>
      </c>
      <c r="D133" s="1" t="s">
        <v>1661</v>
      </c>
      <c r="E133" s="1" t="s">
        <v>1662</v>
      </c>
      <c r="V133" s="9"/>
    </row>
    <row r="134" spans="1:22" ht="23.1" customHeight="1">
      <c r="A134" s="1" t="s">
        <v>1663</v>
      </c>
      <c r="D134" s="1" t="s">
        <v>1664</v>
      </c>
      <c r="E134" s="1" t="s">
        <v>1665</v>
      </c>
      <c r="V134" s="9"/>
    </row>
    <row r="135" spans="1:22" ht="23.1" customHeight="1">
      <c r="A135" s="1" t="s">
        <v>1666</v>
      </c>
      <c r="D135" s="1" t="s">
        <v>1667</v>
      </c>
      <c r="E135" s="1" t="s">
        <v>1668</v>
      </c>
      <c r="V135" s="9"/>
    </row>
    <row r="136" spans="1:22" ht="23.1" customHeight="1">
      <c r="A136" s="1" t="s">
        <v>1669</v>
      </c>
      <c r="D136" s="1" t="s">
        <v>1670</v>
      </c>
      <c r="E136" s="1" t="s">
        <v>1671</v>
      </c>
      <c r="V136" s="9"/>
    </row>
    <row r="137" spans="1:22" ht="23.1" customHeight="1">
      <c r="A137" s="1" t="s">
        <v>1672</v>
      </c>
      <c r="D137" s="1" t="s">
        <v>1673</v>
      </c>
      <c r="E137" s="1" t="s">
        <v>1674</v>
      </c>
      <c r="V137" s="9"/>
    </row>
    <row r="138" spans="1:22" ht="23.1" customHeight="1">
      <c r="A138" s="1" t="s">
        <v>1675</v>
      </c>
      <c r="D138" s="1" t="s">
        <v>1676</v>
      </c>
      <c r="E138" s="1" t="s">
        <v>1677</v>
      </c>
      <c r="V138" s="9"/>
    </row>
    <row r="139" spans="1:22" ht="23.1" customHeight="1">
      <c r="A139" s="1" t="s">
        <v>1678</v>
      </c>
      <c r="D139" s="1" t="s">
        <v>1679</v>
      </c>
      <c r="E139" s="1" t="s">
        <v>1680</v>
      </c>
      <c r="V139" s="9"/>
    </row>
    <row r="140" spans="1:22" ht="23.1" customHeight="1">
      <c r="A140" s="1" t="s">
        <v>1681</v>
      </c>
      <c r="D140" s="1" t="s">
        <v>1682</v>
      </c>
      <c r="E140" s="1" t="s">
        <v>1683</v>
      </c>
      <c r="V140" s="9"/>
    </row>
    <row r="141" spans="1:22" ht="23.1" customHeight="1">
      <c r="A141" s="1" t="s">
        <v>1684</v>
      </c>
      <c r="D141" s="1" t="s">
        <v>1685</v>
      </c>
      <c r="E141" s="1" t="s">
        <v>1686</v>
      </c>
      <c r="V141" s="9"/>
    </row>
    <row r="142" spans="1:22" ht="23.1" customHeight="1">
      <c r="A142" s="1" t="s">
        <v>1687</v>
      </c>
      <c r="D142" s="1" t="s">
        <v>1688</v>
      </c>
      <c r="E142" s="1" t="s">
        <v>1689</v>
      </c>
      <c r="V142" s="9"/>
    </row>
    <row r="143" spans="1:22" ht="23.1" customHeight="1">
      <c r="A143" s="1" t="s">
        <v>1690</v>
      </c>
      <c r="D143" s="1" t="s">
        <v>1691</v>
      </c>
      <c r="E143" s="1" t="s">
        <v>1692</v>
      </c>
      <c r="V143" s="9"/>
    </row>
    <row r="144" spans="1:22" ht="23.1" customHeight="1">
      <c r="A144" s="1" t="s">
        <v>1693</v>
      </c>
      <c r="D144" s="1" t="s">
        <v>1694</v>
      </c>
      <c r="E144" s="1" t="s">
        <v>1695</v>
      </c>
      <c r="V144" s="9"/>
    </row>
    <row r="145" spans="1:22" ht="23.1" customHeight="1">
      <c r="A145" s="1" t="s">
        <v>1696</v>
      </c>
      <c r="D145" s="1" t="s">
        <v>1697</v>
      </c>
      <c r="E145" s="1" t="s">
        <v>1698</v>
      </c>
      <c r="V145" s="9"/>
    </row>
    <row r="146" spans="1:22" ht="23.1" customHeight="1">
      <c r="A146" s="1" t="s">
        <v>1699</v>
      </c>
      <c r="D146" s="1" t="s">
        <v>1700</v>
      </c>
      <c r="E146" s="1" t="s">
        <v>1701</v>
      </c>
      <c r="V146" s="9"/>
    </row>
    <row r="147" spans="1:22" ht="23.1" customHeight="1">
      <c r="A147" s="1" t="s">
        <v>1702</v>
      </c>
      <c r="D147" s="1" t="s">
        <v>1703</v>
      </c>
      <c r="E147" s="1" t="s">
        <v>1704</v>
      </c>
      <c r="V147" s="9"/>
    </row>
    <row r="148" spans="1:22" ht="23.1" customHeight="1">
      <c r="A148" s="1" t="s">
        <v>1705</v>
      </c>
      <c r="D148" s="1" t="s">
        <v>1706</v>
      </c>
      <c r="E148" s="1" t="s">
        <v>1707</v>
      </c>
      <c r="V148" s="9"/>
    </row>
    <row r="149" spans="1:22" ht="23.1" customHeight="1">
      <c r="A149" s="1" t="s">
        <v>1708</v>
      </c>
      <c r="D149" s="1" t="s">
        <v>1709</v>
      </c>
      <c r="E149" s="1" t="s">
        <v>1710</v>
      </c>
      <c r="V149" s="9"/>
    </row>
    <row r="150" spans="1:22" ht="23.1" customHeight="1">
      <c r="A150" s="1" t="s">
        <v>1711</v>
      </c>
      <c r="D150" s="1" t="s">
        <v>1712</v>
      </c>
      <c r="E150" s="1" t="s">
        <v>1713</v>
      </c>
      <c r="V150" s="9"/>
    </row>
    <row r="151" spans="1:22" ht="23.1" customHeight="1">
      <c r="A151" s="1" t="s">
        <v>1714</v>
      </c>
      <c r="D151" s="1" t="s">
        <v>1715</v>
      </c>
      <c r="E151" s="1" t="s">
        <v>1716</v>
      </c>
      <c r="V151" s="9"/>
    </row>
    <row r="152" spans="1:22" ht="23.1" customHeight="1">
      <c r="A152" s="1" t="s">
        <v>1717</v>
      </c>
      <c r="D152" s="1" t="s">
        <v>1718</v>
      </c>
      <c r="E152" s="1" t="s">
        <v>1719</v>
      </c>
      <c r="V152" s="9"/>
    </row>
    <row r="153" spans="1:22" ht="23.1" customHeight="1">
      <c r="A153" s="1" t="s">
        <v>1720</v>
      </c>
      <c r="D153" s="1" t="s">
        <v>1721</v>
      </c>
      <c r="E153" s="1" t="s">
        <v>1722</v>
      </c>
      <c r="V153" s="9"/>
    </row>
    <row r="154" spans="1:22" ht="23.1" customHeight="1">
      <c r="A154" s="1" t="s">
        <v>1723</v>
      </c>
      <c r="D154" s="1" t="s">
        <v>1724</v>
      </c>
      <c r="E154" s="1" t="s">
        <v>1725</v>
      </c>
      <c r="V154" s="9"/>
    </row>
    <row r="155" spans="1:22" ht="23.1" customHeight="1">
      <c r="A155" s="1" t="s">
        <v>1726</v>
      </c>
      <c r="D155" s="1" t="s">
        <v>1727</v>
      </c>
      <c r="E155" s="1" t="s">
        <v>1728</v>
      </c>
      <c r="V155" s="9"/>
    </row>
    <row r="156" spans="1:22" ht="23.1" customHeight="1">
      <c r="A156" s="1" t="s">
        <v>1729</v>
      </c>
      <c r="D156" s="1" t="s">
        <v>1730</v>
      </c>
      <c r="E156" s="1" t="s">
        <v>1731</v>
      </c>
      <c r="V156" s="9"/>
    </row>
    <row r="157" spans="1:22" ht="23.1" customHeight="1">
      <c r="A157" s="1" t="s">
        <v>1732</v>
      </c>
      <c r="D157" s="1" t="s">
        <v>1733</v>
      </c>
      <c r="E157" s="1" t="s">
        <v>1734</v>
      </c>
      <c r="V157" s="9"/>
    </row>
    <row r="158" spans="1:22" ht="23.1" customHeight="1">
      <c r="A158" s="1" t="s">
        <v>1735</v>
      </c>
      <c r="D158" s="1" t="s">
        <v>1736</v>
      </c>
      <c r="E158" s="1" t="s">
        <v>1737</v>
      </c>
      <c r="V158" s="9"/>
    </row>
    <row r="159" spans="1:22" ht="23.1" customHeight="1">
      <c r="A159" s="1" t="s">
        <v>1738</v>
      </c>
      <c r="D159" s="1" t="s">
        <v>1739</v>
      </c>
      <c r="E159" s="1" t="s">
        <v>1740</v>
      </c>
      <c r="V159" s="9"/>
    </row>
    <row r="160" spans="1:22" ht="23.1" customHeight="1">
      <c r="A160" s="1" t="s">
        <v>1741</v>
      </c>
      <c r="D160" s="1" t="s">
        <v>1742</v>
      </c>
      <c r="E160" s="1" t="s">
        <v>1743</v>
      </c>
      <c r="V160" s="9"/>
    </row>
    <row r="161" spans="1:22" ht="23.1" customHeight="1">
      <c r="A161" s="1" t="s">
        <v>1744</v>
      </c>
      <c r="D161" s="1" t="s">
        <v>1745</v>
      </c>
      <c r="E161" s="1" t="s">
        <v>1746</v>
      </c>
      <c r="V161" s="9"/>
    </row>
    <row r="162" spans="1:22" ht="23.1" customHeight="1">
      <c r="A162" s="1" t="s">
        <v>1747</v>
      </c>
      <c r="D162" s="1" t="s">
        <v>1748</v>
      </c>
      <c r="E162" s="1" t="s">
        <v>1749</v>
      </c>
      <c r="V162" s="9"/>
    </row>
    <row r="163" spans="1:22" ht="23.1" customHeight="1">
      <c r="A163" s="1" t="s">
        <v>1750</v>
      </c>
      <c r="D163" s="1" t="s">
        <v>1751</v>
      </c>
      <c r="E163" s="1" t="s">
        <v>1752</v>
      </c>
      <c r="V163" s="9"/>
    </row>
    <row r="164" spans="1:22" ht="23.1" customHeight="1">
      <c r="A164" s="1" t="s">
        <v>1753</v>
      </c>
      <c r="D164" s="1" t="s">
        <v>1754</v>
      </c>
      <c r="E164" s="1" t="s">
        <v>1755</v>
      </c>
      <c r="V164" s="9"/>
    </row>
    <row r="165" spans="1:22" ht="23.1" customHeight="1">
      <c r="A165" s="1" t="s">
        <v>1756</v>
      </c>
      <c r="D165" s="1" t="s">
        <v>1757</v>
      </c>
      <c r="E165" s="1" t="s">
        <v>1758</v>
      </c>
      <c r="V165" s="9"/>
    </row>
    <row r="166" spans="1:22" ht="23.1" customHeight="1">
      <c r="A166" s="1" t="s">
        <v>1759</v>
      </c>
      <c r="D166" s="1" t="s">
        <v>1760</v>
      </c>
      <c r="E166" s="1" t="s">
        <v>1761</v>
      </c>
      <c r="V166" s="9"/>
    </row>
    <row r="167" spans="1:22" ht="23.1" customHeight="1">
      <c r="A167" s="1" t="s">
        <v>1762</v>
      </c>
      <c r="D167" s="1" t="s">
        <v>1763</v>
      </c>
      <c r="E167" s="1" t="s">
        <v>1764</v>
      </c>
      <c r="V167" s="9"/>
    </row>
    <row r="168" spans="1:22" ht="23.1" customHeight="1">
      <c r="A168" s="1" t="s">
        <v>1765</v>
      </c>
      <c r="D168" s="1" t="s">
        <v>1766</v>
      </c>
      <c r="E168" s="1" t="s">
        <v>1767</v>
      </c>
      <c r="V168" s="9"/>
    </row>
    <row r="169" spans="1:22" ht="23.1" customHeight="1">
      <c r="A169" s="1" t="s">
        <v>1768</v>
      </c>
      <c r="D169" s="1" t="s">
        <v>1769</v>
      </c>
      <c r="E169" s="1" t="s">
        <v>1767</v>
      </c>
      <c r="V169" s="9"/>
    </row>
    <row r="170" spans="1:22" ht="23.1" customHeight="1">
      <c r="A170" s="1" t="s">
        <v>1770</v>
      </c>
      <c r="D170" s="1" t="s">
        <v>1771</v>
      </c>
      <c r="E170" s="1" t="s">
        <v>1772</v>
      </c>
      <c r="V170" s="9"/>
    </row>
    <row r="171" spans="1:22" ht="23.1" customHeight="1">
      <c r="A171" s="1" t="s">
        <v>1773</v>
      </c>
      <c r="D171" s="1" t="s">
        <v>1774</v>
      </c>
      <c r="E171" s="1" t="s">
        <v>1775</v>
      </c>
      <c r="V171" s="9"/>
    </row>
    <row r="172" spans="1:22" ht="23.1" customHeight="1">
      <c r="A172" s="1" t="s">
        <v>1776</v>
      </c>
      <c r="D172" s="1" t="s">
        <v>1777</v>
      </c>
      <c r="E172" s="1" t="s">
        <v>1778</v>
      </c>
      <c r="V172" s="9"/>
    </row>
    <row r="173" spans="1:22" ht="23.1" customHeight="1">
      <c r="A173" s="1" t="s">
        <v>1779</v>
      </c>
      <c r="D173" s="1" t="s">
        <v>1780</v>
      </c>
      <c r="E173" s="1" t="s">
        <v>1781</v>
      </c>
      <c r="V173" s="9"/>
    </row>
    <row r="174" spans="1:22" ht="23.1" customHeight="1">
      <c r="A174" s="1" t="s">
        <v>1782</v>
      </c>
      <c r="D174" s="1" t="s">
        <v>1783</v>
      </c>
      <c r="E174" s="1" t="s">
        <v>1784</v>
      </c>
      <c r="V174" s="9"/>
    </row>
    <row r="175" spans="1:22" ht="23.1" customHeight="1">
      <c r="A175" s="1" t="s">
        <v>1785</v>
      </c>
      <c r="D175" s="1" t="s">
        <v>1786</v>
      </c>
      <c r="E175" s="1" t="s">
        <v>1787</v>
      </c>
      <c r="V175" s="9"/>
    </row>
    <row r="176" spans="1:22" ht="23.1" customHeight="1">
      <c r="A176" s="1" t="s">
        <v>1788</v>
      </c>
      <c r="D176" s="1" t="s">
        <v>1789</v>
      </c>
      <c r="E176" s="1" t="s">
        <v>1790</v>
      </c>
      <c r="V176" s="9"/>
    </row>
    <row r="177" spans="1:22" ht="23.1" customHeight="1">
      <c r="A177" s="1" t="s">
        <v>1791</v>
      </c>
      <c r="D177" s="1" t="s">
        <v>1792</v>
      </c>
      <c r="E177" s="1" t="s">
        <v>1793</v>
      </c>
      <c r="V177" s="9"/>
    </row>
    <row r="178" spans="1:22" ht="23.1" customHeight="1">
      <c r="A178" s="1" t="s">
        <v>1794</v>
      </c>
      <c r="D178" s="1" t="s">
        <v>1795</v>
      </c>
      <c r="E178" s="1" t="s">
        <v>1796</v>
      </c>
      <c r="V178" s="9"/>
    </row>
    <row r="179" spans="1:22" ht="23.1" customHeight="1">
      <c r="A179" s="1" t="s">
        <v>1797</v>
      </c>
      <c r="D179" s="1" t="s">
        <v>1798</v>
      </c>
      <c r="E179" s="1" t="s">
        <v>1799</v>
      </c>
      <c r="V179" s="9"/>
    </row>
    <row r="180" spans="1:22" ht="23.1" customHeight="1">
      <c r="A180" s="1" t="s">
        <v>1800</v>
      </c>
      <c r="D180" s="1" t="s">
        <v>1801</v>
      </c>
      <c r="E180" s="1" t="s">
        <v>1802</v>
      </c>
      <c r="V180" s="9"/>
    </row>
    <row r="181" spans="1:22" ht="23.1" customHeight="1">
      <c r="A181" s="1" t="s">
        <v>1803</v>
      </c>
      <c r="D181" s="1" t="s">
        <v>1804</v>
      </c>
      <c r="E181" s="1" t="s">
        <v>1805</v>
      </c>
      <c r="V181" s="9"/>
    </row>
    <row r="182" spans="1:22" ht="23.1" customHeight="1">
      <c r="A182" s="1" t="s">
        <v>1806</v>
      </c>
      <c r="D182" s="1" t="s">
        <v>1807</v>
      </c>
      <c r="E182" s="1" t="s">
        <v>1808</v>
      </c>
      <c r="V182" s="9"/>
    </row>
    <row r="183" spans="1:22" ht="23.1" customHeight="1">
      <c r="A183" s="1" t="s">
        <v>1809</v>
      </c>
      <c r="D183" s="1" t="s">
        <v>1810</v>
      </c>
      <c r="E183" s="1" t="s">
        <v>1811</v>
      </c>
      <c r="V183" s="9"/>
    </row>
    <row r="184" spans="1:22" ht="23.1" customHeight="1">
      <c r="A184" s="1" t="s">
        <v>1812</v>
      </c>
      <c r="D184" s="1" t="s">
        <v>1813</v>
      </c>
      <c r="E184" s="1" t="s">
        <v>1814</v>
      </c>
      <c r="V184" s="9"/>
    </row>
    <row r="185" spans="1:22" ht="23.1" customHeight="1">
      <c r="A185" s="1" t="s">
        <v>1815</v>
      </c>
      <c r="D185" s="1" t="s">
        <v>1816</v>
      </c>
      <c r="E185" s="1" t="s">
        <v>1817</v>
      </c>
      <c r="V185" s="9"/>
    </row>
    <row r="186" spans="1:22" ht="23.1" customHeight="1">
      <c r="A186" s="1" t="s">
        <v>1818</v>
      </c>
      <c r="D186" s="1" t="s">
        <v>1819</v>
      </c>
      <c r="E186" s="1" t="s">
        <v>1820</v>
      </c>
      <c r="V186" s="9"/>
    </row>
    <row r="187" spans="1:22" ht="23.1" customHeight="1">
      <c r="A187" s="1" t="s">
        <v>1821</v>
      </c>
      <c r="D187" s="1" t="s">
        <v>1822</v>
      </c>
      <c r="E187" s="1" t="s">
        <v>1823</v>
      </c>
      <c r="V187" s="9"/>
    </row>
    <row r="188" spans="1:22" ht="23.1" customHeight="1">
      <c r="A188" s="1" t="s">
        <v>1824</v>
      </c>
      <c r="D188" s="1" t="s">
        <v>1825</v>
      </c>
      <c r="E188" s="1" t="s">
        <v>1826</v>
      </c>
      <c r="V188" s="9"/>
    </row>
    <row r="189" spans="1:22" ht="23.1" customHeight="1">
      <c r="A189" s="1" t="s">
        <v>1827</v>
      </c>
      <c r="D189" s="1" t="s">
        <v>1828</v>
      </c>
      <c r="E189" s="1" t="s">
        <v>1829</v>
      </c>
      <c r="V189" s="9"/>
    </row>
    <row r="190" spans="1:22" ht="23.1" customHeight="1">
      <c r="A190" s="1" t="s">
        <v>1830</v>
      </c>
      <c r="D190" s="1" t="s">
        <v>1831</v>
      </c>
      <c r="E190" s="1" t="s">
        <v>1832</v>
      </c>
      <c r="V190" s="9"/>
    </row>
    <row r="191" spans="1:22" ht="23.1" customHeight="1">
      <c r="A191" s="1" t="s">
        <v>1833</v>
      </c>
      <c r="D191" s="1" t="s">
        <v>1834</v>
      </c>
      <c r="E191" s="1" t="s">
        <v>1835</v>
      </c>
      <c r="V191" s="9"/>
    </row>
    <row r="192" spans="1:22" ht="23.1" customHeight="1">
      <c r="A192" s="1" t="s">
        <v>1836</v>
      </c>
      <c r="D192" s="1" t="s">
        <v>1837</v>
      </c>
      <c r="E192" s="1" t="s">
        <v>1838</v>
      </c>
      <c r="V192" s="9"/>
    </row>
    <row r="193" spans="1:22" ht="23.1" customHeight="1">
      <c r="A193" s="1" t="s">
        <v>1839</v>
      </c>
      <c r="D193" s="1" t="s">
        <v>1840</v>
      </c>
      <c r="E193" s="1" t="s">
        <v>1841</v>
      </c>
      <c r="V193" s="9"/>
    </row>
    <row r="194" spans="1:22" ht="23.1" customHeight="1">
      <c r="A194" s="1" t="s">
        <v>1842</v>
      </c>
      <c r="D194" s="1" t="s">
        <v>1843</v>
      </c>
      <c r="E194" s="1" t="s">
        <v>1844</v>
      </c>
      <c r="V194" s="9"/>
    </row>
    <row r="195" spans="1:22" ht="23.1" customHeight="1">
      <c r="A195" s="1" t="s">
        <v>1845</v>
      </c>
      <c r="D195" s="1" t="s">
        <v>1846</v>
      </c>
      <c r="E195" s="1" t="s">
        <v>1847</v>
      </c>
      <c r="V195" s="9"/>
    </row>
    <row r="196" spans="1:22" ht="23.1" customHeight="1">
      <c r="A196" s="1" t="s">
        <v>1848</v>
      </c>
      <c r="D196" s="1" t="s">
        <v>1849</v>
      </c>
      <c r="E196" s="1" t="s">
        <v>1850</v>
      </c>
      <c r="V196" s="9"/>
    </row>
    <row r="197" spans="1:22" ht="23.1" customHeight="1">
      <c r="A197" s="1" t="s">
        <v>1851</v>
      </c>
      <c r="D197" s="1" t="s">
        <v>1852</v>
      </c>
      <c r="E197" s="1" t="s">
        <v>1853</v>
      </c>
      <c r="V197" s="9"/>
    </row>
    <row r="198" spans="1:22" ht="23.1" customHeight="1">
      <c r="A198" s="1" t="s">
        <v>1854</v>
      </c>
      <c r="D198" s="1" t="s">
        <v>1855</v>
      </c>
      <c r="E198" s="1" t="s">
        <v>1856</v>
      </c>
      <c r="V198" s="9"/>
    </row>
    <row r="199" spans="1:22" ht="23.1" customHeight="1">
      <c r="A199" s="1" t="s">
        <v>1857</v>
      </c>
      <c r="D199" s="1" t="s">
        <v>1858</v>
      </c>
      <c r="E199" s="1" t="s">
        <v>1859</v>
      </c>
      <c r="V199" s="9"/>
    </row>
    <row r="200" spans="1:22" ht="23.1" customHeight="1">
      <c r="A200" s="1" t="s">
        <v>1860</v>
      </c>
      <c r="D200" s="1" t="s">
        <v>1861</v>
      </c>
      <c r="E200" s="1" t="s">
        <v>1862</v>
      </c>
      <c r="V200" s="9"/>
    </row>
    <row r="201" spans="1:22" ht="23.1" customHeight="1">
      <c r="A201" s="1" t="s">
        <v>1863</v>
      </c>
      <c r="D201" s="1" t="s">
        <v>1864</v>
      </c>
      <c r="E201" s="1" t="s">
        <v>1865</v>
      </c>
      <c r="V201" s="9"/>
    </row>
    <row r="202" spans="1:22" ht="23.1" customHeight="1">
      <c r="D202" s="1" t="s">
        <v>1866</v>
      </c>
      <c r="E202" s="1" t="s">
        <v>1867</v>
      </c>
      <c r="V202" s="9"/>
    </row>
    <row r="203" spans="1:22" ht="23.1" customHeight="1">
      <c r="D203" s="1" t="s">
        <v>1868</v>
      </c>
      <c r="E203" s="1" t="s">
        <v>1869</v>
      </c>
      <c r="V203" s="9"/>
    </row>
    <row r="204" spans="1:22" ht="23.1" customHeight="1">
      <c r="D204" s="1" t="s">
        <v>1870</v>
      </c>
      <c r="E204" s="1" t="s">
        <v>1871</v>
      </c>
      <c r="V204" s="9"/>
    </row>
    <row r="205" spans="1:22" ht="23.1" customHeight="1">
      <c r="D205" s="1" t="s">
        <v>1872</v>
      </c>
      <c r="E205" s="1" t="s">
        <v>1873</v>
      </c>
      <c r="V205" s="9"/>
    </row>
    <row r="206" spans="1:22" ht="23.1" customHeight="1">
      <c r="D206" s="1" t="s">
        <v>1874</v>
      </c>
      <c r="E206" s="1" t="s">
        <v>1875</v>
      </c>
      <c r="V206" s="9"/>
    </row>
    <row r="207" spans="1:22" ht="23.1" customHeight="1">
      <c r="D207" s="1" t="s">
        <v>1876</v>
      </c>
      <c r="E207" s="1" t="s">
        <v>1877</v>
      </c>
      <c r="V207" s="9"/>
    </row>
    <row r="208" spans="1:22" ht="23.1" customHeight="1">
      <c r="D208" s="1" t="s">
        <v>1878</v>
      </c>
      <c r="E208" s="1" t="s">
        <v>1879</v>
      </c>
      <c r="V208" s="9"/>
    </row>
    <row r="209" spans="4:22" ht="23.1" customHeight="1">
      <c r="D209" s="1" t="s">
        <v>1880</v>
      </c>
      <c r="E209" s="1" t="s">
        <v>1881</v>
      </c>
      <c r="V209" s="9"/>
    </row>
    <row r="210" spans="4:22" ht="23.1" customHeight="1">
      <c r="D210" s="1" t="s">
        <v>1882</v>
      </c>
      <c r="E210" s="1" t="s">
        <v>1883</v>
      </c>
      <c r="V210" s="9"/>
    </row>
    <row r="211" spans="4:22" ht="23.1" customHeight="1">
      <c r="D211" s="1" t="s">
        <v>1884</v>
      </c>
      <c r="E211" s="1" t="s">
        <v>1885</v>
      </c>
      <c r="V211" s="9"/>
    </row>
    <row r="212" spans="4:22" ht="23.1" customHeight="1">
      <c r="D212" s="1" t="s">
        <v>1886</v>
      </c>
      <c r="E212" s="1" t="s">
        <v>1887</v>
      </c>
      <c r="V212" s="9"/>
    </row>
    <row r="213" spans="4:22" ht="23.1" customHeight="1">
      <c r="D213" s="1" t="s">
        <v>1888</v>
      </c>
      <c r="E213" s="1" t="s">
        <v>1889</v>
      </c>
      <c r="V213" s="9"/>
    </row>
    <row r="214" spans="4:22" ht="23.1" customHeight="1">
      <c r="D214" s="1" t="s">
        <v>1890</v>
      </c>
      <c r="E214" s="1" t="s">
        <v>1891</v>
      </c>
      <c r="V214" s="9"/>
    </row>
    <row r="215" spans="4:22" ht="23.1" customHeight="1">
      <c r="D215" s="1" t="s">
        <v>1892</v>
      </c>
      <c r="E215" s="1" t="s">
        <v>1893</v>
      </c>
      <c r="V215" s="9"/>
    </row>
    <row r="216" spans="4:22" ht="23.1" customHeight="1">
      <c r="D216" s="1" t="s">
        <v>1894</v>
      </c>
      <c r="E216" s="1" t="s">
        <v>1895</v>
      </c>
      <c r="V216" s="9"/>
    </row>
    <row r="217" spans="4:22" ht="23.1" customHeight="1">
      <c r="D217" s="1" t="s">
        <v>1896</v>
      </c>
      <c r="E217" s="1" t="s">
        <v>1897</v>
      </c>
      <c r="V217" s="9"/>
    </row>
    <row r="218" spans="4:22" ht="23.1" customHeight="1">
      <c r="D218" s="1" t="s">
        <v>1898</v>
      </c>
      <c r="E218" s="1" t="s">
        <v>1899</v>
      </c>
      <c r="V218" s="9"/>
    </row>
    <row r="219" spans="4:22" ht="23.1" customHeight="1">
      <c r="D219" s="1" t="s">
        <v>1900</v>
      </c>
      <c r="E219" s="1" t="s">
        <v>1901</v>
      </c>
      <c r="V219" s="9"/>
    </row>
    <row r="220" spans="4:22" ht="23.1" customHeight="1">
      <c r="D220" s="1" t="s">
        <v>1902</v>
      </c>
      <c r="E220" s="1" t="s">
        <v>1903</v>
      </c>
      <c r="V220" s="9"/>
    </row>
    <row r="221" spans="4:22" ht="23.1" customHeight="1">
      <c r="D221" s="1" t="s">
        <v>1904</v>
      </c>
      <c r="E221" s="1" t="s">
        <v>1905</v>
      </c>
      <c r="V221" s="9"/>
    </row>
    <row r="222" spans="4:22" ht="23.1" customHeight="1">
      <c r="D222" s="1" t="s">
        <v>1906</v>
      </c>
      <c r="E222" s="1" t="s">
        <v>1907</v>
      </c>
      <c r="V222" s="9"/>
    </row>
    <row r="223" spans="4:22" ht="23.1" customHeight="1">
      <c r="D223" s="1" t="s">
        <v>1908</v>
      </c>
      <c r="E223" s="1" t="s">
        <v>1907</v>
      </c>
      <c r="V223" s="9"/>
    </row>
    <row r="224" spans="4:22" ht="23.1" customHeight="1">
      <c r="D224" s="1" t="s">
        <v>1909</v>
      </c>
      <c r="E224" s="1" t="s">
        <v>1910</v>
      </c>
      <c r="V224" s="9"/>
    </row>
    <row r="225" spans="4:22" ht="23.1" customHeight="1">
      <c r="D225" s="1" t="s">
        <v>1911</v>
      </c>
      <c r="E225" s="1" t="s">
        <v>1912</v>
      </c>
      <c r="V225" s="9"/>
    </row>
    <row r="226" spans="4:22" ht="23.1" customHeight="1">
      <c r="D226" s="1" t="s">
        <v>1913</v>
      </c>
      <c r="E226" s="1" t="s">
        <v>1914</v>
      </c>
      <c r="V226" s="9"/>
    </row>
    <row r="227" spans="4:22" ht="23.1" customHeight="1">
      <c r="D227" s="1" t="s">
        <v>1915</v>
      </c>
      <c r="E227" s="1" t="s">
        <v>1916</v>
      </c>
      <c r="V227" s="9"/>
    </row>
    <row r="228" spans="4:22" ht="23.1" customHeight="1">
      <c r="D228" s="1" t="s">
        <v>1917</v>
      </c>
      <c r="E228" s="1" t="s">
        <v>1918</v>
      </c>
      <c r="V228" s="9"/>
    </row>
    <row r="229" spans="4:22" ht="23.1" customHeight="1">
      <c r="D229" s="1" t="s">
        <v>1919</v>
      </c>
      <c r="E229" s="1" t="s">
        <v>1920</v>
      </c>
      <c r="V229" s="9"/>
    </row>
    <row r="230" spans="4:22" ht="23.1" customHeight="1">
      <c r="D230" s="1" t="s">
        <v>1921</v>
      </c>
      <c r="E230" s="1" t="s">
        <v>1922</v>
      </c>
      <c r="V230" s="9"/>
    </row>
    <row r="231" spans="4:22" ht="23.1" customHeight="1">
      <c r="D231" s="1" t="s">
        <v>1923</v>
      </c>
      <c r="E231" s="1" t="s">
        <v>1924</v>
      </c>
      <c r="V231" s="9"/>
    </row>
    <row r="232" spans="4:22" ht="23.1" customHeight="1">
      <c r="D232" s="1" t="s">
        <v>1925</v>
      </c>
      <c r="E232" s="1" t="s">
        <v>1926</v>
      </c>
      <c r="V232" s="9"/>
    </row>
    <row r="233" spans="4:22" ht="23.1" customHeight="1">
      <c r="D233" s="1" t="s">
        <v>1927</v>
      </c>
      <c r="E233" s="1" t="s">
        <v>1928</v>
      </c>
      <c r="V233" s="9"/>
    </row>
    <row r="234" spans="4:22" ht="23.1" customHeight="1">
      <c r="D234" s="1" t="s">
        <v>1929</v>
      </c>
      <c r="E234" s="1" t="s">
        <v>1930</v>
      </c>
      <c r="V234" s="9"/>
    </row>
    <row r="235" spans="4:22" ht="23.1" customHeight="1">
      <c r="D235" s="1" t="s">
        <v>1931</v>
      </c>
      <c r="E235" s="1" t="s">
        <v>1932</v>
      </c>
      <c r="V235" s="9"/>
    </row>
    <row r="236" spans="4:22" ht="23.1" customHeight="1">
      <c r="D236" s="1" t="s">
        <v>1933</v>
      </c>
      <c r="E236" s="1" t="s">
        <v>1934</v>
      </c>
      <c r="V236" s="9"/>
    </row>
    <row r="237" spans="4:22" ht="23.1" customHeight="1">
      <c r="D237" s="1" t="s">
        <v>1935</v>
      </c>
      <c r="E237" s="1" t="s">
        <v>1936</v>
      </c>
      <c r="V237" s="9"/>
    </row>
    <row r="238" spans="4:22" ht="23.1" customHeight="1">
      <c r="D238" s="1" t="s">
        <v>1937</v>
      </c>
      <c r="E238" s="1" t="s">
        <v>1938</v>
      </c>
      <c r="V238" s="9"/>
    </row>
    <row r="239" spans="4:22" ht="23.1" customHeight="1">
      <c r="D239" s="1" t="s">
        <v>1939</v>
      </c>
      <c r="E239" s="1" t="s">
        <v>1940</v>
      </c>
      <c r="V239" s="9"/>
    </row>
    <row r="240" spans="4:22" ht="23.1" customHeight="1">
      <c r="D240" s="1" t="s">
        <v>1941</v>
      </c>
      <c r="E240" s="1" t="s">
        <v>1942</v>
      </c>
      <c r="V240" s="9"/>
    </row>
    <row r="241" spans="4:22" ht="23.1" customHeight="1">
      <c r="D241" s="1" t="s">
        <v>1943</v>
      </c>
      <c r="E241" s="1" t="s">
        <v>1944</v>
      </c>
      <c r="V241" s="9"/>
    </row>
    <row r="242" spans="4:22" ht="23.1" customHeight="1">
      <c r="D242" s="1" t="s">
        <v>1945</v>
      </c>
      <c r="E242" s="1" t="s">
        <v>1946</v>
      </c>
      <c r="V242" s="9"/>
    </row>
    <row r="243" spans="4:22" ht="23.1" customHeight="1">
      <c r="D243" s="1" t="s">
        <v>1947</v>
      </c>
      <c r="E243" s="1" t="s">
        <v>1948</v>
      </c>
      <c r="V243" s="9"/>
    </row>
    <row r="244" spans="4:22" ht="23.1" customHeight="1">
      <c r="D244" s="1" t="s">
        <v>1949</v>
      </c>
      <c r="E244" s="1" t="s">
        <v>1950</v>
      </c>
      <c r="V244" s="9"/>
    </row>
    <row r="245" spans="4:22" ht="23.1" customHeight="1">
      <c r="D245" s="1" t="s">
        <v>1951</v>
      </c>
      <c r="E245" s="1" t="s">
        <v>1952</v>
      </c>
      <c r="V245" s="9"/>
    </row>
    <row r="246" spans="4:22" ht="23.1" customHeight="1">
      <c r="D246" s="1" t="s">
        <v>1953</v>
      </c>
      <c r="E246" s="1" t="s">
        <v>1954</v>
      </c>
      <c r="V246" s="9"/>
    </row>
    <row r="247" spans="4:22" ht="23.1" customHeight="1">
      <c r="D247" s="1" t="s">
        <v>1955</v>
      </c>
      <c r="E247" s="1" t="s">
        <v>1956</v>
      </c>
      <c r="V247" s="9"/>
    </row>
    <row r="248" spans="4:22" ht="23.1" customHeight="1">
      <c r="D248" s="1" t="s">
        <v>1957</v>
      </c>
      <c r="E248" s="1" t="s">
        <v>1958</v>
      </c>
      <c r="V248" s="9"/>
    </row>
    <row r="249" spans="4:22" ht="23.1" customHeight="1">
      <c r="D249" s="1" t="s">
        <v>1959</v>
      </c>
      <c r="E249" s="1" t="s">
        <v>1958</v>
      </c>
      <c r="V249" s="9"/>
    </row>
    <row r="250" spans="4:22" ht="23.1" customHeight="1">
      <c r="D250" s="1" t="s">
        <v>1960</v>
      </c>
      <c r="E250" s="1" t="s">
        <v>1961</v>
      </c>
      <c r="V250" s="9"/>
    </row>
    <row r="251" spans="4:22" ht="23.1" customHeight="1">
      <c r="D251" s="1" t="s">
        <v>1962</v>
      </c>
      <c r="E251" s="1" t="s">
        <v>1963</v>
      </c>
      <c r="V251" s="9"/>
    </row>
    <row r="252" spans="4:22" ht="23.1" customHeight="1">
      <c r="D252" s="1" t="s">
        <v>1964</v>
      </c>
      <c r="E252" s="1" t="s">
        <v>1965</v>
      </c>
      <c r="V252" s="9"/>
    </row>
    <row r="253" spans="4:22" ht="23.1" customHeight="1">
      <c r="D253" s="1" t="s">
        <v>1966</v>
      </c>
      <c r="E253" s="1" t="s">
        <v>1967</v>
      </c>
      <c r="V253" s="9"/>
    </row>
    <row r="254" spans="4:22" ht="23.1" customHeight="1">
      <c r="D254" s="1" t="s">
        <v>1968</v>
      </c>
      <c r="E254" s="1" t="s">
        <v>1969</v>
      </c>
      <c r="V254" s="9"/>
    </row>
    <row r="255" spans="4:22" ht="23.1" customHeight="1">
      <c r="D255" s="1" t="s">
        <v>1970</v>
      </c>
      <c r="E255" s="1" t="s">
        <v>1971</v>
      </c>
      <c r="V255" s="9"/>
    </row>
    <row r="256" spans="4:22" ht="23.1" customHeight="1">
      <c r="D256" s="1" t="s">
        <v>1972</v>
      </c>
      <c r="E256" s="1" t="s">
        <v>1973</v>
      </c>
      <c r="V256" s="9"/>
    </row>
    <row r="257" spans="4:22" ht="23.1" customHeight="1">
      <c r="D257" s="1" t="s">
        <v>1974</v>
      </c>
      <c r="E257" s="1" t="s">
        <v>1975</v>
      </c>
      <c r="V257" s="9"/>
    </row>
    <row r="258" spans="4:22" ht="23.1" customHeight="1">
      <c r="D258" s="1" t="s">
        <v>1976</v>
      </c>
      <c r="E258" s="1" t="s">
        <v>1977</v>
      </c>
      <c r="V258" s="9"/>
    </row>
    <row r="259" spans="4:22" ht="23.1" customHeight="1">
      <c r="D259" s="1" t="s">
        <v>1978</v>
      </c>
      <c r="E259" s="1" t="s">
        <v>1979</v>
      </c>
      <c r="V259" s="9"/>
    </row>
    <row r="260" spans="4:22" ht="23.1" customHeight="1">
      <c r="D260" s="1" t="s">
        <v>1980</v>
      </c>
      <c r="E260" s="1" t="s">
        <v>1981</v>
      </c>
      <c r="V260" s="9"/>
    </row>
    <row r="261" spans="4:22" ht="23.1" customHeight="1">
      <c r="D261" s="1" t="s">
        <v>1982</v>
      </c>
      <c r="E261" s="1" t="s">
        <v>1983</v>
      </c>
      <c r="V261" s="9"/>
    </row>
    <row r="262" spans="4:22" ht="23.1" customHeight="1">
      <c r="D262" s="1" t="s">
        <v>1984</v>
      </c>
      <c r="E262" s="1" t="s">
        <v>1985</v>
      </c>
      <c r="V262" s="9"/>
    </row>
    <row r="263" spans="4:22" ht="23.1" customHeight="1">
      <c r="D263" s="1" t="s">
        <v>1986</v>
      </c>
      <c r="E263" s="1" t="s">
        <v>1987</v>
      </c>
      <c r="V263" s="9"/>
    </row>
    <row r="264" spans="4:22" ht="23.1" customHeight="1">
      <c r="D264" s="1" t="s">
        <v>1988</v>
      </c>
      <c r="E264" s="1" t="s">
        <v>1989</v>
      </c>
      <c r="V264" s="9"/>
    </row>
    <row r="265" spans="4:22" ht="23.1" customHeight="1">
      <c r="D265" s="1" t="s">
        <v>1990</v>
      </c>
      <c r="E265" s="1" t="s">
        <v>1991</v>
      </c>
      <c r="V265" s="9"/>
    </row>
    <row r="266" spans="4:22" ht="23.1" customHeight="1">
      <c r="D266" s="1" t="s">
        <v>1992</v>
      </c>
      <c r="E266" s="1" t="s">
        <v>1993</v>
      </c>
      <c r="V266" s="9"/>
    </row>
    <row r="267" spans="4:22" ht="23.1" customHeight="1">
      <c r="D267" s="1" t="s">
        <v>1994</v>
      </c>
      <c r="E267" s="1" t="s">
        <v>1995</v>
      </c>
      <c r="V267" s="9"/>
    </row>
    <row r="268" spans="4:22" ht="23.1" customHeight="1">
      <c r="D268" s="1" t="s">
        <v>1996</v>
      </c>
      <c r="E268" s="1" t="s">
        <v>1997</v>
      </c>
      <c r="V268" s="9"/>
    </row>
    <row r="269" spans="4:22" ht="23.1" customHeight="1">
      <c r="D269" s="1" t="s">
        <v>1998</v>
      </c>
      <c r="E269" s="1" t="s">
        <v>1999</v>
      </c>
      <c r="V269" s="9"/>
    </row>
    <row r="270" spans="4:22" ht="23.1" customHeight="1">
      <c r="D270" s="1" t="s">
        <v>2000</v>
      </c>
      <c r="E270" s="1" t="s">
        <v>2001</v>
      </c>
      <c r="V270" s="9"/>
    </row>
    <row r="271" spans="4:22" ht="23.1" customHeight="1">
      <c r="D271" s="1" t="s">
        <v>2002</v>
      </c>
      <c r="E271" s="1" t="s">
        <v>2003</v>
      </c>
      <c r="V271" s="9"/>
    </row>
    <row r="272" spans="4:22" ht="23.1" customHeight="1">
      <c r="D272" s="1" t="s">
        <v>2004</v>
      </c>
      <c r="E272" s="1" t="s">
        <v>2005</v>
      </c>
      <c r="V272" s="9"/>
    </row>
    <row r="273" spans="4:22" ht="23.1" customHeight="1">
      <c r="D273" s="1" t="s">
        <v>2006</v>
      </c>
      <c r="E273" s="1" t="s">
        <v>2007</v>
      </c>
      <c r="V273" s="9"/>
    </row>
    <row r="274" spans="4:22" ht="23.1" customHeight="1">
      <c r="D274" s="1" t="s">
        <v>2008</v>
      </c>
      <c r="E274" s="1" t="s">
        <v>2009</v>
      </c>
      <c r="V274" s="9"/>
    </row>
    <row r="275" spans="4:22" ht="23.1" customHeight="1">
      <c r="D275" s="1" t="s">
        <v>2010</v>
      </c>
      <c r="E275" s="1" t="s">
        <v>2011</v>
      </c>
      <c r="V275" s="9"/>
    </row>
    <row r="276" spans="4:22" ht="23.1" customHeight="1">
      <c r="D276" s="1" t="s">
        <v>2012</v>
      </c>
      <c r="E276" s="1" t="s">
        <v>2011</v>
      </c>
      <c r="V276" s="9"/>
    </row>
    <row r="277" spans="4:22" ht="23.1" customHeight="1">
      <c r="D277" s="1" t="s">
        <v>2013</v>
      </c>
      <c r="E277" s="1" t="s">
        <v>2014</v>
      </c>
      <c r="V277" s="9"/>
    </row>
    <row r="278" spans="4:22" ht="23.1" customHeight="1">
      <c r="D278" s="1" t="s">
        <v>2015</v>
      </c>
      <c r="E278" s="1" t="s">
        <v>2014</v>
      </c>
      <c r="V278" s="9"/>
    </row>
    <row r="279" spans="4:22" ht="23.1" customHeight="1">
      <c r="D279" s="1" t="s">
        <v>2016</v>
      </c>
      <c r="E279" s="1" t="s">
        <v>2017</v>
      </c>
      <c r="V279" s="9"/>
    </row>
    <row r="280" spans="4:22" ht="23.1" customHeight="1">
      <c r="D280" s="1" t="s">
        <v>2018</v>
      </c>
      <c r="E280" s="1" t="s">
        <v>2019</v>
      </c>
      <c r="V280" s="9"/>
    </row>
    <row r="281" spans="4:22" ht="23.1" customHeight="1">
      <c r="D281" s="1" t="s">
        <v>2020</v>
      </c>
      <c r="E281" s="1" t="s">
        <v>2021</v>
      </c>
      <c r="V281" s="9"/>
    </row>
    <row r="282" spans="4:22" ht="23.1" customHeight="1">
      <c r="D282" s="1" t="s">
        <v>2022</v>
      </c>
      <c r="E282" s="1" t="s">
        <v>2023</v>
      </c>
      <c r="V282" s="9"/>
    </row>
    <row r="283" spans="4:22" ht="23.1" customHeight="1">
      <c r="D283" s="1" t="s">
        <v>2024</v>
      </c>
      <c r="E283" s="1" t="s">
        <v>2025</v>
      </c>
      <c r="V283" s="9"/>
    </row>
    <row r="284" spans="4:22" ht="23.1" customHeight="1">
      <c r="D284" s="1" t="s">
        <v>2026</v>
      </c>
      <c r="E284" s="1" t="s">
        <v>2027</v>
      </c>
      <c r="V284" s="9"/>
    </row>
    <row r="285" spans="4:22" ht="23.1" customHeight="1">
      <c r="D285" s="1" t="s">
        <v>2028</v>
      </c>
      <c r="E285" s="1" t="s">
        <v>2029</v>
      </c>
      <c r="V285" s="9"/>
    </row>
    <row r="286" spans="4:22" ht="23.1" customHeight="1">
      <c r="D286" s="1" t="s">
        <v>2030</v>
      </c>
      <c r="E286" s="1" t="s">
        <v>2031</v>
      </c>
      <c r="V286" s="9"/>
    </row>
    <row r="287" spans="4:22" ht="23.1" customHeight="1">
      <c r="D287" s="1" t="s">
        <v>2032</v>
      </c>
      <c r="E287" s="1" t="s">
        <v>2033</v>
      </c>
      <c r="V287" s="9"/>
    </row>
    <row r="288" spans="4:22" ht="23.1" customHeight="1">
      <c r="D288" s="1" t="s">
        <v>2034</v>
      </c>
      <c r="E288" s="1" t="s">
        <v>2035</v>
      </c>
      <c r="V288" s="9"/>
    </row>
    <row r="289" spans="4:22" ht="23.1" customHeight="1">
      <c r="D289" s="1" t="s">
        <v>2036</v>
      </c>
      <c r="E289" s="1" t="s">
        <v>2037</v>
      </c>
      <c r="V289" s="9"/>
    </row>
    <row r="290" spans="4:22" ht="23.1" customHeight="1">
      <c r="D290" s="1" t="s">
        <v>2038</v>
      </c>
      <c r="E290" s="1" t="s">
        <v>2039</v>
      </c>
      <c r="V290" s="9"/>
    </row>
    <row r="291" spans="4:22" ht="23.1" customHeight="1">
      <c r="D291" s="1" t="s">
        <v>2040</v>
      </c>
      <c r="E291" s="1" t="s">
        <v>2041</v>
      </c>
      <c r="V291" s="9"/>
    </row>
    <row r="292" spans="4:22" ht="23.1" customHeight="1">
      <c r="D292" s="1" t="s">
        <v>2042</v>
      </c>
      <c r="E292" s="1" t="s">
        <v>2043</v>
      </c>
      <c r="V292" s="9"/>
    </row>
    <row r="293" spans="4:22" ht="23.1" customHeight="1">
      <c r="D293" s="1" t="s">
        <v>2044</v>
      </c>
      <c r="E293" s="1" t="s">
        <v>2045</v>
      </c>
      <c r="V293" s="9"/>
    </row>
    <row r="294" spans="4:22" ht="23.1" customHeight="1">
      <c r="D294" s="1" t="s">
        <v>2046</v>
      </c>
      <c r="E294" s="1" t="s">
        <v>2047</v>
      </c>
      <c r="V294" s="9"/>
    </row>
    <row r="295" spans="4:22" ht="23.1" customHeight="1">
      <c r="D295" s="1" t="s">
        <v>2048</v>
      </c>
      <c r="E295" s="1" t="s">
        <v>2049</v>
      </c>
      <c r="V295" s="9"/>
    </row>
    <row r="296" spans="4:22" ht="23.1" customHeight="1">
      <c r="D296" s="1" t="s">
        <v>2050</v>
      </c>
      <c r="E296" s="1" t="s">
        <v>2051</v>
      </c>
      <c r="V296" s="9"/>
    </row>
    <row r="297" spans="4:22" ht="23.1" customHeight="1">
      <c r="D297" s="1" t="s">
        <v>2052</v>
      </c>
      <c r="E297" s="1" t="s">
        <v>2053</v>
      </c>
      <c r="V297" s="9"/>
    </row>
    <row r="298" spans="4:22" ht="23.1" customHeight="1">
      <c r="D298" s="1" t="s">
        <v>2054</v>
      </c>
      <c r="E298" s="1" t="s">
        <v>2055</v>
      </c>
      <c r="V298" s="9"/>
    </row>
    <row r="299" spans="4:22" ht="23.1" customHeight="1">
      <c r="D299" s="1" t="s">
        <v>2056</v>
      </c>
      <c r="E299" s="1" t="s">
        <v>2057</v>
      </c>
      <c r="V299" s="9"/>
    </row>
    <row r="300" spans="4:22" ht="23.1" customHeight="1">
      <c r="D300" s="1" t="s">
        <v>2058</v>
      </c>
      <c r="E300" s="1" t="s">
        <v>2059</v>
      </c>
      <c r="V300" s="9"/>
    </row>
    <row r="301" spans="4:22" ht="23.1" customHeight="1">
      <c r="D301" s="1" t="s">
        <v>2060</v>
      </c>
      <c r="E301" s="1" t="s">
        <v>2061</v>
      </c>
      <c r="V301" s="9"/>
    </row>
    <row r="302" spans="4:22" ht="23.1" customHeight="1">
      <c r="D302" s="1" t="s">
        <v>2062</v>
      </c>
      <c r="E302" s="1" t="s">
        <v>2063</v>
      </c>
      <c r="V302" s="9"/>
    </row>
    <row r="303" spans="4:22" ht="23.1" customHeight="1">
      <c r="D303" s="1" t="s">
        <v>2064</v>
      </c>
      <c r="E303" s="1" t="s">
        <v>2065</v>
      </c>
      <c r="V303" s="9"/>
    </row>
    <row r="304" spans="4:22" ht="23.1" customHeight="1">
      <c r="D304" s="1" t="s">
        <v>2066</v>
      </c>
      <c r="E304" s="1" t="s">
        <v>2067</v>
      </c>
      <c r="V304" s="9"/>
    </row>
    <row r="305" spans="4:22" ht="23.1" customHeight="1">
      <c r="D305" s="1" t="s">
        <v>2066</v>
      </c>
      <c r="E305" s="1" t="s">
        <v>2068</v>
      </c>
      <c r="V305" s="9"/>
    </row>
    <row r="306" spans="4:22" ht="23.1" customHeight="1">
      <c r="D306" s="1" t="s">
        <v>2069</v>
      </c>
      <c r="E306" s="11" t="s">
        <v>2070</v>
      </c>
      <c r="F306" s="11"/>
      <c r="G306" s="11"/>
      <c r="H306" s="11"/>
      <c r="I306" s="11"/>
      <c r="V306" s="9"/>
    </row>
    <row r="307" spans="4:22" ht="23.1" customHeight="1">
      <c r="D307" s="1" t="s">
        <v>2071</v>
      </c>
      <c r="E307" s="11" t="s">
        <v>2072</v>
      </c>
      <c r="F307" s="11"/>
      <c r="G307" s="11"/>
      <c r="H307" s="11"/>
      <c r="I307" s="11"/>
      <c r="V307" s="9"/>
    </row>
    <row r="308" spans="4:22" ht="23.1" customHeight="1">
      <c r="D308" s="1" t="s">
        <v>2073</v>
      </c>
      <c r="E308" s="1" t="s">
        <v>2074</v>
      </c>
      <c r="V308" s="9"/>
    </row>
    <row r="309" spans="4:22" ht="23.1" customHeight="1">
      <c r="D309" s="1" t="s">
        <v>2075</v>
      </c>
      <c r="E309" s="1" t="s">
        <v>2076</v>
      </c>
      <c r="V309" s="9"/>
    </row>
    <row r="310" spans="4:22" ht="23.1" customHeight="1">
      <c r="D310" s="1" t="s">
        <v>2077</v>
      </c>
      <c r="E310" s="1" t="s">
        <v>2078</v>
      </c>
      <c r="V310" s="9"/>
    </row>
    <row r="311" spans="4:22" ht="23.1" customHeight="1">
      <c r="D311" s="1" t="s">
        <v>2079</v>
      </c>
      <c r="E311" s="1" t="s">
        <v>2080</v>
      </c>
      <c r="V311" s="9"/>
    </row>
    <row r="312" spans="4:22" ht="23.1" customHeight="1">
      <c r="D312" s="1" t="s">
        <v>2081</v>
      </c>
      <c r="E312" s="1" t="s">
        <v>2082</v>
      </c>
      <c r="V312" s="9"/>
    </row>
    <row r="313" spans="4:22" ht="23.1" customHeight="1">
      <c r="D313" s="1" t="s">
        <v>2083</v>
      </c>
      <c r="E313" s="1" t="s">
        <v>2084</v>
      </c>
      <c r="V313" s="9"/>
    </row>
    <row r="314" spans="4:22" ht="23.1" customHeight="1">
      <c r="D314" s="1" t="s">
        <v>2085</v>
      </c>
      <c r="E314" s="1" t="s">
        <v>2086</v>
      </c>
      <c r="V314" s="9"/>
    </row>
    <row r="315" spans="4:22" ht="23.1" customHeight="1">
      <c r="D315" s="1" t="s">
        <v>2087</v>
      </c>
      <c r="E315" s="1" t="s">
        <v>2088</v>
      </c>
      <c r="V315" s="9"/>
    </row>
    <row r="316" spans="4:22" ht="23.1" customHeight="1">
      <c r="D316" s="1" t="s">
        <v>2089</v>
      </c>
      <c r="E316" s="1" t="s">
        <v>2090</v>
      </c>
      <c r="V316" s="9"/>
    </row>
    <row r="317" spans="4:22" ht="23.1" customHeight="1">
      <c r="D317" s="1" t="s">
        <v>2091</v>
      </c>
      <c r="E317" s="1" t="s">
        <v>2092</v>
      </c>
      <c r="V317" s="9"/>
    </row>
    <row r="318" spans="4:22" ht="23.1" customHeight="1">
      <c r="D318" s="1" t="s">
        <v>2093</v>
      </c>
      <c r="E318" s="1" t="s">
        <v>2094</v>
      </c>
      <c r="V318" s="9"/>
    </row>
    <row r="319" spans="4:22" ht="23.1" customHeight="1">
      <c r="D319" s="1" t="s">
        <v>2095</v>
      </c>
      <c r="E319" s="1" t="s">
        <v>2096</v>
      </c>
      <c r="V319" s="9"/>
    </row>
    <row r="320" spans="4:22" ht="23.1" customHeight="1">
      <c r="D320" s="1" t="s">
        <v>2097</v>
      </c>
      <c r="E320" s="1" t="s">
        <v>2098</v>
      </c>
      <c r="V320" s="9"/>
    </row>
    <row r="321" spans="4:22" ht="23.1" customHeight="1">
      <c r="D321" s="1" t="s">
        <v>2099</v>
      </c>
      <c r="E321" s="1" t="s">
        <v>2100</v>
      </c>
      <c r="V321" s="9"/>
    </row>
    <row r="322" spans="4:22" ht="23.1" customHeight="1">
      <c r="D322" s="1" t="s">
        <v>2101</v>
      </c>
      <c r="E322" s="1" t="s">
        <v>2102</v>
      </c>
      <c r="V322" s="9"/>
    </row>
    <row r="323" spans="4:22" ht="23.1" customHeight="1">
      <c r="D323" s="1" t="s">
        <v>2103</v>
      </c>
      <c r="E323" s="1" t="s">
        <v>2104</v>
      </c>
      <c r="V323" s="9"/>
    </row>
    <row r="324" spans="4:22" ht="23.1" customHeight="1">
      <c r="D324" s="1" t="s">
        <v>2105</v>
      </c>
      <c r="E324" s="1" t="s">
        <v>2106</v>
      </c>
      <c r="V324" s="9"/>
    </row>
    <row r="325" spans="4:22" ht="23.1" customHeight="1">
      <c r="D325" s="1" t="s">
        <v>2107</v>
      </c>
      <c r="E325" s="1" t="s">
        <v>2108</v>
      </c>
      <c r="V325" s="9"/>
    </row>
    <row r="326" spans="4:22" ht="23.1" customHeight="1">
      <c r="D326" s="1" t="s">
        <v>2109</v>
      </c>
      <c r="E326" s="1" t="s">
        <v>2110</v>
      </c>
      <c r="V326" s="9"/>
    </row>
    <row r="327" spans="4:22" ht="23.1" customHeight="1">
      <c r="D327" s="1" t="s">
        <v>2111</v>
      </c>
      <c r="E327" s="11" t="s">
        <v>2112</v>
      </c>
      <c r="F327" s="11"/>
      <c r="G327" s="11"/>
      <c r="H327" s="11"/>
      <c r="I327" s="11"/>
      <c r="V327" s="9"/>
    </row>
    <row r="328" spans="4:22" ht="23.1" customHeight="1">
      <c r="D328" s="1" t="s">
        <v>2113</v>
      </c>
      <c r="E328" s="1" t="s">
        <v>2114</v>
      </c>
      <c r="V328" s="9"/>
    </row>
    <row r="329" spans="4:22" ht="23.1" customHeight="1">
      <c r="D329" s="1" t="s">
        <v>2115</v>
      </c>
      <c r="E329" s="1" t="s">
        <v>2116</v>
      </c>
      <c r="V329" s="9"/>
    </row>
    <row r="330" spans="4:22" ht="23.1" customHeight="1">
      <c r="D330" s="1" t="s">
        <v>2117</v>
      </c>
      <c r="E330" s="1" t="s">
        <v>2118</v>
      </c>
      <c r="V330" s="9"/>
    </row>
    <row r="331" spans="4:22" ht="23.1" customHeight="1">
      <c r="D331" s="1" t="s">
        <v>2119</v>
      </c>
      <c r="E331" s="1" t="s">
        <v>2120</v>
      </c>
      <c r="V331" s="9"/>
    </row>
    <row r="332" spans="4:22" ht="23.1" customHeight="1">
      <c r="D332" s="1" t="s">
        <v>2121</v>
      </c>
      <c r="E332" s="1" t="s">
        <v>2122</v>
      </c>
      <c r="V332" s="9"/>
    </row>
    <row r="333" spans="4:22" ht="23.1" customHeight="1">
      <c r="D333" s="1" t="s">
        <v>2123</v>
      </c>
      <c r="E333" s="1" t="s">
        <v>2124</v>
      </c>
      <c r="V333" s="9"/>
    </row>
    <row r="334" spans="4:22" ht="23.1" customHeight="1">
      <c r="D334" s="1" t="s">
        <v>2125</v>
      </c>
      <c r="E334" s="1" t="s">
        <v>2126</v>
      </c>
      <c r="V334" s="9"/>
    </row>
    <row r="335" spans="4:22" ht="23.1" customHeight="1">
      <c r="D335" s="1" t="s">
        <v>2127</v>
      </c>
      <c r="E335" s="1" t="s">
        <v>2128</v>
      </c>
      <c r="V335" s="9"/>
    </row>
    <row r="336" spans="4:22" ht="23.1" customHeight="1">
      <c r="D336" s="1" t="s">
        <v>2129</v>
      </c>
      <c r="E336" s="1" t="s">
        <v>2130</v>
      </c>
      <c r="V336" s="9"/>
    </row>
    <row r="337" spans="4:22" ht="23.1" customHeight="1">
      <c r="D337" s="1" t="s">
        <v>2131</v>
      </c>
      <c r="E337" s="1" t="s">
        <v>2132</v>
      </c>
      <c r="V337" s="9"/>
    </row>
    <row r="338" spans="4:22" ht="23.1" customHeight="1">
      <c r="D338" s="1" t="s">
        <v>2133</v>
      </c>
      <c r="E338" s="1" t="s">
        <v>2134</v>
      </c>
      <c r="V338" s="9"/>
    </row>
    <row r="339" spans="4:22" ht="23.1" customHeight="1">
      <c r="D339" s="1" t="s">
        <v>2135</v>
      </c>
      <c r="E339" s="1" t="s">
        <v>2136</v>
      </c>
      <c r="V339" s="9"/>
    </row>
    <row r="340" spans="4:22" ht="23.1" customHeight="1">
      <c r="D340" s="1" t="s">
        <v>2137</v>
      </c>
      <c r="E340" s="1" t="s">
        <v>2138</v>
      </c>
      <c r="V340" s="9"/>
    </row>
    <row r="341" spans="4:22" ht="23.1" customHeight="1">
      <c r="D341" s="1" t="s">
        <v>2139</v>
      </c>
      <c r="E341" s="1" t="s">
        <v>2140</v>
      </c>
      <c r="V341" s="9"/>
    </row>
    <row r="342" spans="4:22" ht="23.1" customHeight="1">
      <c r="D342" s="1" t="s">
        <v>2141</v>
      </c>
      <c r="E342" s="1" t="s">
        <v>2142</v>
      </c>
      <c r="V342" s="9"/>
    </row>
    <row r="343" spans="4:22" ht="23.1" customHeight="1">
      <c r="D343" s="1" t="s">
        <v>2143</v>
      </c>
      <c r="E343" s="1" t="s">
        <v>2144</v>
      </c>
      <c r="V343" s="9"/>
    </row>
    <row r="344" spans="4:22" ht="23.1" customHeight="1">
      <c r="D344" s="1" t="s">
        <v>2145</v>
      </c>
      <c r="E344" s="1" t="s">
        <v>2146</v>
      </c>
      <c r="V344" s="9"/>
    </row>
    <row r="345" spans="4:22" ht="23.1" customHeight="1">
      <c r="D345" s="1" t="s">
        <v>2147</v>
      </c>
      <c r="E345" s="1" t="s">
        <v>2148</v>
      </c>
      <c r="V345" s="9"/>
    </row>
    <row r="346" spans="4:22" ht="23.1" customHeight="1">
      <c r="D346" s="1" t="s">
        <v>2149</v>
      </c>
      <c r="E346" s="1" t="s">
        <v>2150</v>
      </c>
      <c r="V346" s="9"/>
    </row>
    <row r="347" spans="4:22" ht="23.1" customHeight="1">
      <c r="D347" s="1" t="s">
        <v>2151</v>
      </c>
      <c r="E347" s="1" t="s">
        <v>2152</v>
      </c>
      <c r="V347" s="9"/>
    </row>
    <row r="348" spans="4:22" ht="23.1" customHeight="1">
      <c r="D348" s="1" t="s">
        <v>2153</v>
      </c>
      <c r="E348" s="1" t="s">
        <v>2154</v>
      </c>
      <c r="V348" s="9"/>
    </row>
    <row r="349" spans="4:22" ht="23.1" customHeight="1">
      <c r="D349" s="1" t="s">
        <v>2155</v>
      </c>
      <c r="E349" s="1" t="s">
        <v>2156</v>
      </c>
      <c r="V349" s="9"/>
    </row>
    <row r="350" spans="4:22" ht="23.1" customHeight="1">
      <c r="D350" s="1" t="s">
        <v>2157</v>
      </c>
      <c r="E350" s="1" t="s">
        <v>2158</v>
      </c>
      <c r="V350" s="9"/>
    </row>
    <row r="351" spans="4:22" ht="23.1" customHeight="1">
      <c r="D351" s="1" t="s">
        <v>2159</v>
      </c>
      <c r="E351" s="1" t="s">
        <v>2160</v>
      </c>
      <c r="V351" s="9"/>
    </row>
    <row r="352" spans="4:22" ht="23.1" customHeight="1">
      <c r="D352" s="1" t="s">
        <v>2161</v>
      </c>
      <c r="E352" s="1" t="s">
        <v>2162</v>
      </c>
      <c r="V352" s="9"/>
    </row>
    <row r="353" spans="4:22" ht="23.1" customHeight="1">
      <c r="D353" s="1" t="s">
        <v>2163</v>
      </c>
      <c r="E353" s="1" t="s">
        <v>2164</v>
      </c>
      <c r="V353" s="9"/>
    </row>
    <row r="354" spans="4:22" ht="23.1" customHeight="1">
      <c r="D354" s="1" t="s">
        <v>2165</v>
      </c>
      <c r="E354" s="1" t="s">
        <v>2166</v>
      </c>
      <c r="V354" s="9"/>
    </row>
    <row r="355" spans="4:22" ht="23.1" customHeight="1">
      <c r="D355" s="1" t="s">
        <v>2167</v>
      </c>
      <c r="E355" s="1" t="s">
        <v>2168</v>
      </c>
      <c r="V355" s="9"/>
    </row>
    <row r="356" spans="4:22" ht="23.1" customHeight="1">
      <c r="D356" s="1" t="s">
        <v>2167</v>
      </c>
      <c r="E356" s="1" t="s">
        <v>2169</v>
      </c>
      <c r="V356" s="9"/>
    </row>
    <row r="357" spans="4:22" ht="23.1" customHeight="1">
      <c r="D357" s="1" t="s">
        <v>2170</v>
      </c>
      <c r="E357" s="1" t="s">
        <v>2171</v>
      </c>
      <c r="V357" s="9"/>
    </row>
    <row r="358" spans="4:22" ht="23.1" customHeight="1">
      <c r="D358" s="1" t="s">
        <v>2172</v>
      </c>
      <c r="E358" s="1" t="s">
        <v>2173</v>
      </c>
      <c r="V358" s="9"/>
    </row>
    <row r="359" spans="4:22" ht="23.1" customHeight="1">
      <c r="D359" s="1" t="s">
        <v>2174</v>
      </c>
      <c r="E359" s="1" t="s">
        <v>2175</v>
      </c>
      <c r="V359" s="9"/>
    </row>
    <row r="360" spans="4:22" ht="23.1" customHeight="1">
      <c r="D360" s="1" t="s">
        <v>2176</v>
      </c>
      <c r="E360" s="1" t="s">
        <v>2177</v>
      </c>
      <c r="V360" s="9"/>
    </row>
    <row r="361" spans="4:22" ht="23.1" customHeight="1">
      <c r="D361" s="1" t="s">
        <v>2178</v>
      </c>
      <c r="E361" s="1" t="s">
        <v>2179</v>
      </c>
      <c r="V361" s="9"/>
    </row>
    <row r="362" spans="4:22" ht="23.1" customHeight="1">
      <c r="D362" s="1" t="s">
        <v>2180</v>
      </c>
      <c r="E362" s="1" t="s">
        <v>2181</v>
      </c>
      <c r="V362" s="9"/>
    </row>
    <row r="363" spans="4:22" ht="23.1" customHeight="1">
      <c r="D363" s="1" t="s">
        <v>2182</v>
      </c>
      <c r="E363" s="1" t="s">
        <v>2183</v>
      </c>
      <c r="V363" s="9"/>
    </row>
    <row r="364" spans="4:22" ht="23.1" customHeight="1">
      <c r="D364" s="1" t="s">
        <v>2184</v>
      </c>
      <c r="E364" s="1" t="s">
        <v>2185</v>
      </c>
      <c r="V364" s="9"/>
    </row>
    <row r="365" spans="4:22" ht="23.1" customHeight="1">
      <c r="D365" s="1" t="s">
        <v>2186</v>
      </c>
      <c r="E365" s="1" t="s">
        <v>2187</v>
      </c>
      <c r="V365" s="9"/>
    </row>
    <row r="366" spans="4:22" ht="23.1" customHeight="1">
      <c r="D366" s="1" t="s">
        <v>2188</v>
      </c>
      <c r="E366" s="1" t="s">
        <v>2189</v>
      </c>
      <c r="V366" s="9"/>
    </row>
    <row r="367" spans="4:22" ht="23.1" customHeight="1">
      <c r="D367" s="1" t="s">
        <v>2190</v>
      </c>
      <c r="E367" s="1" t="s">
        <v>2191</v>
      </c>
      <c r="V367" s="9"/>
    </row>
    <row r="368" spans="4:22" ht="23.1" customHeight="1">
      <c r="D368" s="1" t="s">
        <v>2192</v>
      </c>
      <c r="E368" s="1" t="s">
        <v>2193</v>
      </c>
      <c r="V368" s="9"/>
    </row>
    <row r="369" spans="4:22" ht="23.1" customHeight="1">
      <c r="D369" s="1" t="s">
        <v>2194</v>
      </c>
      <c r="E369" s="1" t="s">
        <v>2195</v>
      </c>
      <c r="V369" s="9"/>
    </row>
    <row r="370" spans="4:22" ht="23.1" customHeight="1">
      <c r="D370" s="1" t="s">
        <v>2196</v>
      </c>
      <c r="E370" s="1" t="s">
        <v>2197</v>
      </c>
      <c r="V370" s="9"/>
    </row>
    <row r="371" spans="4:22" ht="23.1" customHeight="1">
      <c r="D371" s="1" t="s">
        <v>2198</v>
      </c>
      <c r="E371" s="1" t="s">
        <v>2199</v>
      </c>
      <c r="V371" s="9"/>
    </row>
    <row r="372" spans="4:22" ht="23.1" customHeight="1">
      <c r="D372" s="1" t="s">
        <v>2200</v>
      </c>
      <c r="E372" s="1" t="s">
        <v>2201</v>
      </c>
      <c r="V372" s="9"/>
    </row>
    <row r="373" spans="4:22" ht="23.1" customHeight="1">
      <c r="D373" s="1" t="s">
        <v>2202</v>
      </c>
      <c r="E373" s="1" t="s">
        <v>2203</v>
      </c>
      <c r="V373" s="9"/>
    </row>
    <row r="374" spans="4:22" ht="23.1" customHeight="1">
      <c r="D374" s="1" t="s">
        <v>2204</v>
      </c>
      <c r="E374" s="1" t="s">
        <v>2205</v>
      </c>
      <c r="V374" s="9"/>
    </row>
    <row r="375" spans="4:22" ht="23.1" customHeight="1">
      <c r="D375" s="1" t="s">
        <v>2206</v>
      </c>
      <c r="E375" s="1" t="s">
        <v>2207</v>
      </c>
      <c r="V375" s="9"/>
    </row>
    <row r="376" spans="4:22" ht="23.1" customHeight="1">
      <c r="D376" s="1" t="s">
        <v>2208</v>
      </c>
      <c r="E376" s="1" t="s">
        <v>2209</v>
      </c>
      <c r="V376" s="9"/>
    </row>
    <row r="377" spans="4:22" ht="23.1" customHeight="1">
      <c r="D377" s="1" t="s">
        <v>2210</v>
      </c>
      <c r="E377" s="1" t="s">
        <v>2211</v>
      </c>
      <c r="V377" s="9"/>
    </row>
    <row r="378" spans="4:22" ht="23.1" customHeight="1">
      <c r="D378" s="1" t="s">
        <v>2212</v>
      </c>
      <c r="E378" s="1" t="s">
        <v>2213</v>
      </c>
      <c r="V378" s="9"/>
    </row>
    <row r="379" spans="4:22" ht="23.1" customHeight="1">
      <c r="D379" s="1" t="s">
        <v>2214</v>
      </c>
      <c r="E379" s="1" t="s">
        <v>2215</v>
      </c>
      <c r="V379" s="9"/>
    </row>
    <row r="380" spans="4:22" ht="23.1" customHeight="1">
      <c r="D380" s="1" t="s">
        <v>2216</v>
      </c>
      <c r="E380" s="1" t="s">
        <v>2217</v>
      </c>
      <c r="V380" s="9"/>
    </row>
    <row r="381" spans="4:22" ht="23.1" customHeight="1">
      <c r="D381" s="1" t="s">
        <v>2218</v>
      </c>
      <c r="E381" s="1" t="s">
        <v>2219</v>
      </c>
      <c r="V381" s="9"/>
    </row>
    <row r="382" spans="4:22" ht="23.1" customHeight="1">
      <c r="D382" s="1" t="s">
        <v>2220</v>
      </c>
      <c r="E382" s="1" t="s">
        <v>2221</v>
      </c>
      <c r="V382" s="9"/>
    </row>
    <row r="383" spans="4:22" ht="23.1" customHeight="1">
      <c r="D383" s="1" t="s">
        <v>2222</v>
      </c>
      <c r="E383" s="1" t="s">
        <v>2223</v>
      </c>
      <c r="V383" s="9"/>
    </row>
    <row r="384" spans="4:22" ht="23.1" customHeight="1">
      <c r="D384" s="1" t="s">
        <v>2224</v>
      </c>
      <c r="E384" s="1" t="s">
        <v>2225</v>
      </c>
      <c r="V384" s="9"/>
    </row>
    <row r="385" spans="4:22" ht="23.1" customHeight="1">
      <c r="D385" s="1" t="s">
        <v>2226</v>
      </c>
      <c r="E385" s="1" t="s">
        <v>2227</v>
      </c>
      <c r="V385" s="9"/>
    </row>
    <row r="386" spans="4:22" ht="23.1" customHeight="1">
      <c r="D386" s="1" t="s">
        <v>2228</v>
      </c>
      <c r="E386" s="1" t="s">
        <v>2229</v>
      </c>
      <c r="V386" s="9"/>
    </row>
    <row r="387" spans="4:22" ht="23.1" customHeight="1">
      <c r="D387" s="1" t="s">
        <v>2230</v>
      </c>
      <c r="E387" s="1" t="s">
        <v>2231</v>
      </c>
      <c r="V387" s="9"/>
    </row>
    <row r="388" spans="4:22" ht="23.1" customHeight="1">
      <c r="D388" s="1" t="s">
        <v>2232</v>
      </c>
      <c r="E388" s="1" t="s">
        <v>2233</v>
      </c>
      <c r="V388" s="9"/>
    </row>
    <row r="389" spans="4:22" ht="23.1" customHeight="1">
      <c r="D389" s="1" t="s">
        <v>2234</v>
      </c>
      <c r="E389" s="1" t="s">
        <v>2235</v>
      </c>
      <c r="V389" s="9"/>
    </row>
    <row r="390" spans="4:22" ht="23.1" customHeight="1">
      <c r="D390" s="1" t="s">
        <v>2236</v>
      </c>
      <c r="E390" s="1" t="s">
        <v>2235</v>
      </c>
      <c r="V390" s="9"/>
    </row>
    <row r="391" spans="4:22" ht="23.1" customHeight="1">
      <c r="D391" s="1" t="s">
        <v>2237</v>
      </c>
      <c r="E391" s="1" t="s">
        <v>2238</v>
      </c>
      <c r="V391" s="9"/>
    </row>
    <row r="392" spans="4:22" ht="23.1" customHeight="1">
      <c r="D392" s="1" t="s">
        <v>2239</v>
      </c>
      <c r="E392" s="1" t="s">
        <v>2240</v>
      </c>
      <c r="V392" s="9"/>
    </row>
    <row r="393" spans="4:22" ht="23.1" customHeight="1">
      <c r="D393" s="1" t="s">
        <v>2241</v>
      </c>
      <c r="E393" s="1" t="s">
        <v>2242</v>
      </c>
      <c r="V393" s="9"/>
    </row>
    <row r="394" spans="4:22" ht="23.1" customHeight="1">
      <c r="D394" s="1" t="s">
        <v>2243</v>
      </c>
      <c r="E394" s="1" t="s">
        <v>2244</v>
      </c>
      <c r="V394" s="9"/>
    </row>
    <row r="395" spans="4:22" ht="23.1" customHeight="1">
      <c r="D395" s="1" t="s">
        <v>2245</v>
      </c>
      <c r="E395" s="1" t="s">
        <v>2246</v>
      </c>
      <c r="V395" s="9"/>
    </row>
    <row r="396" spans="4:22" ht="23.1" customHeight="1">
      <c r="D396" s="1" t="s">
        <v>2247</v>
      </c>
      <c r="E396" s="1" t="s">
        <v>2248</v>
      </c>
      <c r="V396" s="9"/>
    </row>
    <row r="397" spans="4:22" ht="23.1" customHeight="1">
      <c r="D397" s="1" t="s">
        <v>2249</v>
      </c>
      <c r="E397" s="1" t="s">
        <v>2250</v>
      </c>
      <c r="V397" s="9"/>
    </row>
    <row r="398" spans="4:22" ht="23.1" customHeight="1">
      <c r="D398" s="1" t="s">
        <v>2251</v>
      </c>
      <c r="E398" s="1" t="s">
        <v>2252</v>
      </c>
      <c r="V398" s="9"/>
    </row>
    <row r="399" spans="4:22" ht="23.1" customHeight="1">
      <c r="D399" s="1" t="s">
        <v>2253</v>
      </c>
      <c r="E399" s="1" t="s">
        <v>2254</v>
      </c>
      <c r="V399" s="9"/>
    </row>
    <row r="400" spans="4:22" ht="23.1" customHeight="1">
      <c r="D400" s="1" t="s">
        <v>2255</v>
      </c>
      <c r="E400" s="1" t="s">
        <v>2256</v>
      </c>
      <c r="V400" s="9"/>
    </row>
    <row r="401" spans="4:22" ht="23.1" customHeight="1">
      <c r="D401" s="1" t="s">
        <v>2257</v>
      </c>
      <c r="E401" s="1" t="s">
        <v>2258</v>
      </c>
      <c r="V401" s="9"/>
    </row>
    <row r="402" spans="4:22" ht="23.1" customHeight="1">
      <c r="D402" s="1" t="s">
        <v>2259</v>
      </c>
      <c r="E402" s="1" t="s">
        <v>2260</v>
      </c>
      <c r="V402" s="9"/>
    </row>
    <row r="403" spans="4:22" ht="23.1" customHeight="1">
      <c r="D403" s="1" t="s">
        <v>2261</v>
      </c>
      <c r="E403" s="1" t="s">
        <v>2262</v>
      </c>
      <c r="V403" s="9"/>
    </row>
    <row r="404" spans="4:22" ht="23.1" customHeight="1">
      <c r="D404" s="1" t="s">
        <v>2263</v>
      </c>
      <c r="E404" s="1" t="s">
        <v>2264</v>
      </c>
      <c r="V404" s="9"/>
    </row>
    <row r="405" spans="4:22" ht="23.1" customHeight="1">
      <c r="D405" s="1" t="s">
        <v>2265</v>
      </c>
      <c r="E405" s="1" t="s">
        <v>2266</v>
      </c>
      <c r="V405" s="9"/>
    </row>
    <row r="406" spans="4:22" ht="23.1" customHeight="1">
      <c r="D406" s="1" t="s">
        <v>2267</v>
      </c>
      <c r="E406" s="1" t="s">
        <v>2268</v>
      </c>
      <c r="V406" s="9"/>
    </row>
    <row r="407" spans="4:22" ht="23.1" customHeight="1">
      <c r="D407" s="1" t="s">
        <v>2269</v>
      </c>
      <c r="E407" s="1" t="s">
        <v>2270</v>
      </c>
      <c r="V407" s="9"/>
    </row>
    <row r="408" spans="4:22" ht="23.1" customHeight="1">
      <c r="D408" s="1" t="s">
        <v>2271</v>
      </c>
      <c r="E408" s="1" t="s">
        <v>2272</v>
      </c>
      <c r="V408" s="9"/>
    </row>
    <row r="409" spans="4:22" ht="23.1" customHeight="1">
      <c r="D409" s="1" t="s">
        <v>2273</v>
      </c>
      <c r="E409" s="1" t="s">
        <v>2274</v>
      </c>
      <c r="V409" s="9"/>
    </row>
    <row r="410" spans="4:22" ht="23.1" customHeight="1">
      <c r="D410" s="1" t="s">
        <v>2275</v>
      </c>
      <c r="E410" s="1" t="s">
        <v>2276</v>
      </c>
      <c r="V410" s="9"/>
    </row>
    <row r="411" spans="4:22" ht="23.1" customHeight="1">
      <c r="D411" s="1" t="s">
        <v>2277</v>
      </c>
      <c r="E411" s="1" t="s">
        <v>2278</v>
      </c>
      <c r="V411" s="9"/>
    </row>
    <row r="412" spans="4:22" ht="23.1" customHeight="1">
      <c r="D412" s="1" t="s">
        <v>2279</v>
      </c>
      <c r="E412" s="1" t="s">
        <v>2280</v>
      </c>
      <c r="V412" s="9"/>
    </row>
    <row r="413" spans="4:22" ht="23.1" customHeight="1">
      <c r="D413" s="1" t="s">
        <v>2281</v>
      </c>
      <c r="E413" s="1" t="s">
        <v>2282</v>
      </c>
      <c r="V413" s="9"/>
    </row>
    <row r="414" spans="4:22" ht="23.1" customHeight="1">
      <c r="D414" s="1" t="s">
        <v>2283</v>
      </c>
      <c r="E414" s="1" t="s">
        <v>2284</v>
      </c>
      <c r="V414" s="9"/>
    </row>
    <row r="415" spans="4:22" ht="23.1" customHeight="1">
      <c r="D415" s="1" t="s">
        <v>2285</v>
      </c>
      <c r="E415" s="1" t="s">
        <v>2286</v>
      </c>
      <c r="V415" s="9"/>
    </row>
    <row r="416" spans="4:22" ht="23.1" customHeight="1">
      <c r="D416" s="1" t="s">
        <v>2287</v>
      </c>
      <c r="E416" s="1" t="s">
        <v>2288</v>
      </c>
      <c r="V416" s="9"/>
    </row>
    <row r="417" spans="4:22" ht="23.1" customHeight="1">
      <c r="D417" s="1" t="s">
        <v>29</v>
      </c>
      <c r="E417" s="1" t="s">
        <v>2288</v>
      </c>
      <c r="V417" s="9"/>
    </row>
    <row r="418" spans="4:22" ht="23.1" customHeight="1">
      <c r="D418" s="1" t="s">
        <v>2289</v>
      </c>
      <c r="E418" s="1" t="s">
        <v>2290</v>
      </c>
      <c r="V418" s="9"/>
    </row>
    <row r="419" spans="4:22" ht="23.1" customHeight="1">
      <c r="D419" s="1" t="s">
        <v>2291</v>
      </c>
      <c r="E419" s="1" t="s">
        <v>2292</v>
      </c>
      <c r="V419" s="9"/>
    </row>
    <row r="420" spans="4:22" ht="23.1" customHeight="1">
      <c r="D420" s="1" t="s">
        <v>2293</v>
      </c>
      <c r="E420" s="1" t="s">
        <v>2294</v>
      </c>
      <c r="V420" s="9"/>
    </row>
    <row r="421" spans="4:22" ht="23.1" customHeight="1">
      <c r="D421" s="1" t="s">
        <v>2295</v>
      </c>
      <c r="E421" s="1" t="s">
        <v>2296</v>
      </c>
      <c r="V421" s="9"/>
    </row>
    <row r="422" spans="4:22" ht="23.1" customHeight="1">
      <c r="D422" s="1" t="s">
        <v>2297</v>
      </c>
      <c r="E422" s="1" t="s">
        <v>2298</v>
      </c>
      <c r="V422" s="9"/>
    </row>
    <row r="423" spans="4:22" ht="23.1" customHeight="1">
      <c r="D423" s="1" t="s">
        <v>2299</v>
      </c>
      <c r="E423" s="1" t="s">
        <v>2300</v>
      </c>
      <c r="V423" s="9"/>
    </row>
    <row r="424" spans="4:22" ht="23.1" customHeight="1">
      <c r="D424" s="1" t="s">
        <v>2301</v>
      </c>
      <c r="E424" s="1" t="s">
        <v>2302</v>
      </c>
      <c r="V424" s="9"/>
    </row>
    <row r="425" spans="4:22" ht="23.1" customHeight="1">
      <c r="D425" s="1" t="s">
        <v>2303</v>
      </c>
      <c r="E425" s="1" t="s">
        <v>2304</v>
      </c>
      <c r="V425" s="9"/>
    </row>
    <row r="426" spans="4:22" ht="23.1" customHeight="1">
      <c r="D426" s="1" t="s">
        <v>2305</v>
      </c>
      <c r="E426" s="1" t="s">
        <v>2306</v>
      </c>
      <c r="V426" s="9"/>
    </row>
    <row r="427" spans="4:22" ht="23.1" customHeight="1">
      <c r="D427" s="1" t="s">
        <v>2307</v>
      </c>
      <c r="E427" s="1" t="s">
        <v>2308</v>
      </c>
      <c r="V427" s="9"/>
    </row>
    <row r="428" spans="4:22" ht="23.1" customHeight="1">
      <c r="D428" s="1" t="s">
        <v>2309</v>
      </c>
      <c r="E428" s="1" t="s">
        <v>2310</v>
      </c>
      <c r="V428" s="9"/>
    </row>
    <row r="429" spans="4:22" ht="23.1" customHeight="1">
      <c r="D429" s="1" t="s">
        <v>2311</v>
      </c>
      <c r="E429" s="1" t="s">
        <v>2312</v>
      </c>
      <c r="V429" s="9"/>
    </row>
    <row r="430" spans="4:22" ht="23.1" customHeight="1">
      <c r="D430" s="1" t="s">
        <v>2313</v>
      </c>
      <c r="E430" s="1" t="s">
        <v>2314</v>
      </c>
      <c r="V430" s="9"/>
    </row>
    <row r="431" spans="4:22" ht="23.1" customHeight="1">
      <c r="D431" s="1" t="s">
        <v>2315</v>
      </c>
      <c r="E431" s="1" t="s">
        <v>2316</v>
      </c>
      <c r="V431" s="9"/>
    </row>
    <row r="432" spans="4:22" ht="23.1" customHeight="1">
      <c r="D432" s="1" t="s">
        <v>2317</v>
      </c>
      <c r="E432" s="1" t="s">
        <v>2318</v>
      </c>
      <c r="V432" s="9"/>
    </row>
    <row r="433" spans="4:22" ht="23.1" customHeight="1">
      <c r="D433" s="1" t="s">
        <v>2319</v>
      </c>
      <c r="E433" s="1" t="s">
        <v>2320</v>
      </c>
      <c r="V433" s="9"/>
    </row>
    <row r="434" spans="4:22" ht="23.1" customHeight="1">
      <c r="D434" s="1" t="s">
        <v>2321</v>
      </c>
      <c r="E434" s="1" t="s">
        <v>2322</v>
      </c>
      <c r="V434" s="9"/>
    </row>
    <row r="435" spans="4:22" ht="23.1" customHeight="1">
      <c r="D435" s="1" t="s">
        <v>2323</v>
      </c>
      <c r="E435" s="1" t="s">
        <v>2324</v>
      </c>
      <c r="V435" s="9"/>
    </row>
    <row r="436" spans="4:22" ht="23.1" customHeight="1">
      <c r="D436" s="1" t="s">
        <v>2325</v>
      </c>
      <c r="E436" s="1" t="s">
        <v>2326</v>
      </c>
      <c r="V436" s="9"/>
    </row>
    <row r="437" spans="4:22" ht="23.1" customHeight="1">
      <c r="D437" s="1" t="s">
        <v>2327</v>
      </c>
      <c r="E437" s="1" t="s">
        <v>2328</v>
      </c>
      <c r="V437" s="9"/>
    </row>
    <row r="438" spans="4:22" ht="23.1" customHeight="1">
      <c r="D438" s="1" t="s">
        <v>2329</v>
      </c>
      <c r="E438" s="1" t="s">
        <v>2330</v>
      </c>
      <c r="V438" s="9"/>
    </row>
    <row r="439" spans="4:22" ht="23.1" customHeight="1">
      <c r="D439" s="1" t="s">
        <v>2331</v>
      </c>
      <c r="E439" s="1" t="s">
        <v>2332</v>
      </c>
      <c r="V439" s="9"/>
    </row>
    <row r="440" spans="4:22" ht="23.1" customHeight="1">
      <c r="D440" s="1" t="s">
        <v>2333</v>
      </c>
      <c r="E440" s="1" t="s">
        <v>2334</v>
      </c>
      <c r="V440" s="9"/>
    </row>
    <row r="441" spans="4:22" ht="23.1" customHeight="1">
      <c r="D441" s="1" t="s">
        <v>2335</v>
      </c>
      <c r="E441" s="1" t="s">
        <v>2336</v>
      </c>
      <c r="V441" s="9"/>
    </row>
    <row r="442" spans="4:22" ht="23.1" customHeight="1">
      <c r="D442" s="1" t="s">
        <v>2337</v>
      </c>
      <c r="E442" s="1" t="s">
        <v>2338</v>
      </c>
      <c r="V442" s="9"/>
    </row>
    <row r="443" spans="4:22" ht="23.1" customHeight="1">
      <c r="D443" s="1" t="s">
        <v>2339</v>
      </c>
      <c r="E443" s="1" t="s">
        <v>2340</v>
      </c>
      <c r="V443" s="9"/>
    </row>
    <row r="444" spans="4:22" ht="23.1" customHeight="1">
      <c r="D444" s="1" t="s">
        <v>2341</v>
      </c>
      <c r="E444" s="1" t="s">
        <v>2342</v>
      </c>
      <c r="V444" s="9"/>
    </row>
    <row r="445" spans="4:22" ht="23.1" customHeight="1">
      <c r="D445" s="1" t="s">
        <v>2343</v>
      </c>
      <c r="E445" s="1" t="s">
        <v>2344</v>
      </c>
      <c r="V445" s="9"/>
    </row>
    <row r="446" spans="4:22" ht="23.1" customHeight="1">
      <c r="D446" s="1" t="s">
        <v>2345</v>
      </c>
      <c r="E446" s="1" t="s">
        <v>2346</v>
      </c>
      <c r="V446" s="9"/>
    </row>
    <row r="447" spans="4:22" ht="23.1" customHeight="1">
      <c r="D447" s="1" t="s">
        <v>2347</v>
      </c>
      <c r="E447" s="1" t="s">
        <v>2348</v>
      </c>
      <c r="V447" s="9"/>
    </row>
    <row r="448" spans="4:22" ht="23.1" customHeight="1">
      <c r="D448" s="1" t="s">
        <v>2349</v>
      </c>
      <c r="E448" s="1" t="s">
        <v>2350</v>
      </c>
      <c r="V448" s="9"/>
    </row>
    <row r="449" spans="4:22" ht="23.1" customHeight="1">
      <c r="D449" s="1" t="s">
        <v>2351</v>
      </c>
      <c r="E449" s="1" t="s">
        <v>2352</v>
      </c>
      <c r="V449" s="9"/>
    </row>
    <row r="450" spans="4:22" ht="23.1" customHeight="1">
      <c r="D450" s="1" t="s">
        <v>2353</v>
      </c>
      <c r="E450" s="1" t="s">
        <v>2354</v>
      </c>
      <c r="V450" s="9"/>
    </row>
    <row r="451" spans="4:22" ht="23.1" customHeight="1">
      <c r="D451" s="1" t="s">
        <v>2355</v>
      </c>
      <c r="E451" s="1" t="s">
        <v>2356</v>
      </c>
      <c r="V451" s="9"/>
    </row>
    <row r="452" spans="4:22" ht="23.1" customHeight="1">
      <c r="D452" s="1" t="s">
        <v>2357</v>
      </c>
      <c r="E452" s="1" t="s">
        <v>2358</v>
      </c>
      <c r="V452" s="9"/>
    </row>
    <row r="453" spans="4:22" ht="23.1" customHeight="1">
      <c r="D453" s="1" t="s">
        <v>2359</v>
      </c>
      <c r="E453" s="1" t="s">
        <v>2360</v>
      </c>
      <c r="V453" s="9"/>
    </row>
    <row r="454" spans="4:22" ht="23.1" customHeight="1">
      <c r="D454" s="1" t="s">
        <v>2361</v>
      </c>
      <c r="E454" s="1" t="s">
        <v>2362</v>
      </c>
      <c r="V454" s="9"/>
    </row>
    <row r="455" spans="4:22" ht="23.1" customHeight="1">
      <c r="D455" s="1" t="s">
        <v>2363</v>
      </c>
      <c r="E455" s="1" t="s">
        <v>2364</v>
      </c>
      <c r="V455" s="9"/>
    </row>
    <row r="456" spans="4:22" ht="23.1" customHeight="1">
      <c r="D456" s="1" t="s">
        <v>2365</v>
      </c>
      <c r="E456" s="1" t="s">
        <v>2366</v>
      </c>
      <c r="V456" s="9"/>
    </row>
    <row r="457" spans="4:22" ht="23.1" customHeight="1">
      <c r="D457" s="1" t="s">
        <v>2367</v>
      </c>
      <c r="E457" s="1" t="s">
        <v>2368</v>
      </c>
      <c r="V457" s="9"/>
    </row>
    <row r="458" spans="4:22" ht="23.1" customHeight="1">
      <c r="D458" s="1" t="s">
        <v>2369</v>
      </c>
      <c r="E458" s="1" t="s">
        <v>2370</v>
      </c>
      <c r="V458" s="9"/>
    </row>
    <row r="459" spans="4:22" ht="23.1" customHeight="1">
      <c r="D459" s="1" t="s">
        <v>2371</v>
      </c>
      <c r="E459" s="1" t="s">
        <v>2372</v>
      </c>
      <c r="V459" s="9"/>
    </row>
    <row r="460" spans="4:22" ht="23.1" customHeight="1">
      <c r="D460" s="1" t="s">
        <v>2373</v>
      </c>
      <c r="E460" s="1" t="s">
        <v>2374</v>
      </c>
      <c r="V460" s="9"/>
    </row>
    <row r="461" spans="4:22" ht="23.1" customHeight="1">
      <c r="D461" s="1" t="s">
        <v>2375</v>
      </c>
      <c r="E461" s="1" t="s">
        <v>2376</v>
      </c>
      <c r="V461" s="9"/>
    </row>
    <row r="462" spans="4:22" ht="23.1" customHeight="1">
      <c r="D462" s="1" t="s">
        <v>2377</v>
      </c>
      <c r="E462" s="1" t="s">
        <v>2378</v>
      </c>
      <c r="V462" s="9"/>
    </row>
    <row r="463" spans="4:22" ht="23.1" customHeight="1">
      <c r="D463" s="1" t="s">
        <v>2379</v>
      </c>
      <c r="E463" s="1" t="s">
        <v>2380</v>
      </c>
      <c r="V463" s="9"/>
    </row>
    <row r="464" spans="4:22" ht="23.1" customHeight="1">
      <c r="D464" s="1" t="s">
        <v>2381</v>
      </c>
      <c r="E464" s="1" t="s">
        <v>2382</v>
      </c>
      <c r="V464" s="9"/>
    </row>
    <row r="465" spans="4:22" ht="23.1" customHeight="1">
      <c r="D465" s="1" t="s">
        <v>2383</v>
      </c>
      <c r="E465" s="1" t="s">
        <v>2384</v>
      </c>
      <c r="V465" s="9"/>
    </row>
    <row r="466" spans="4:22" ht="23.1" customHeight="1">
      <c r="D466" s="1" t="s">
        <v>2385</v>
      </c>
      <c r="E466" s="1" t="s">
        <v>2386</v>
      </c>
      <c r="V466" s="9"/>
    </row>
    <row r="467" spans="4:22" ht="23.1" customHeight="1">
      <c r="D467" s="1" t="s">
        <v>2387</v>
      </c>
      <c r="E467" s="1" t="s">
        <v>2388</v>
      </c>
      <c r="V467" s="9"/>
    </row>
    <row r="468" spans="4:22" ht="23.1" customHeight="1">
      <c r="D468" s="1" t="s">
        <v>2389</v>
      </c>
      <c r="E468" s="1" t="s">
        <v>2390</v>
      </c>
      <c r="V468" s="9"/>
    </row>
    <row r="469" spans="4:22" ht="23.1" customHeight="1">
      <c r="D469" s="1" t="s">
        <v>2391</v>
      </c>
      <c r="E469" s="1" t="s">
        <v>2392</v>
      </c>
      <c r="V469" s="9"/>
    </row>
    <row r="470" spans="4:22" ht="23.1" customHeight="1">
      <c r="D470" s="1" t="s">
        <v>2393</v>
      </c>
      <c r="E470" s="1" t="s">
        <v>2394</v>
      </c>
      <c r="V470" s="9"/>
    </row>
    <row r="471" spans="4:22" ht="23.1" customHeight="1">
      <c r="D471" s="1" t="s">
        <v>2395</v>
      </c>
      <c r="E471" s="1" t="s">
        <v>2396</v>
      </c>
      <c r="V471" s="9"/>
    </row>
    <row r="472" spans="4:22" ht="23.1" customHeight="1">
      <c r="D472" s="1" t="s">
        <v>2397</v>
      </c>
      <c r="E472" s="1" t="s">
        <v>2398</v>
      </c>
      <c r="V472" s="9"/>
    </row>
    <row r="473" spans="4:22" ht="23.1" customHeight="1">
      <c r="D473" s="1" t="s">
        <v>2399</v>
      </c>
      <c r="E473" s="1" t="s">
        <v>2400</v>
      </c>
      <c r="V473" s="9"/>
    </row>
    <row r="474" spans="4:22" ht="23.1" customHeight="1">
      <c r="D474" s="1" t="s">
        <v>2401</v>
      </c>
      <c r="E474" s="1" t="s">
        <v>2402</v>
      </c>
      <c r="V474" s="9"/>
    </row>
    <row r="475" spans="4:22" ht="23.1" customHeight="1">
      <c r="D475" s="1" t="s">
        <v>2403</v>
      </c>
      <c r="E475" s="1" t="s">
        <v>2402</v>
      </c>
      <c r="V475" s="9"/>
    </row>
    <row r="476" spans="4:22" ht="23.1" customHeight="1">
      <c r="D476" s="1" t="s">
        <v>2404</v>
      </c>
      <c r="E476" s="1" t="s">
        <v>2402</v>
      </c>
      <c r="V476" s="9"/>
    </row>
    <row r="477" spans="4:22" ht="23.1" customHeight="1">
      <c r="D477" s="1" t="s">
        <v>2405</v>
      </c>
      <c r="E477" s="1" t="s">
        <v>2402</v>
      </c>
      <c r="V477" s="9"/>
    </row>
    <row r="478" spans="4:22" ht="23.1" customHeight="1">
      <c r="D478" s="1" t="s">
        <v>2406</v>
      </c>
      <c r="E478" s="1" t="s">
        <v>2402</v>
      </c>
      <c r="V478" s="9"/>
    </row>
    <row r="479" spans="4:22" ht="23.1" customHeight="1">
      <c r="D479" s="1" t="s">
        <v>2407</v>
      </c>
      <c r="E479" s="1" t="s">
        <v>2402</v>
      </c>
      <c r="V479" s="9"/>
    </row>
    <row r="480" spans="4:22" ht="23.1" customHeight="1">
      <c r="D480" s="1" t="s">
        <v>2408</v>
      </c>
      <c r="E480" s="1" t="s">
        <v>2409</v>
      </c>
      <c r="V480" s="9"/>
    </row>
    <row r="481" spans="4:22" ht="23.1" customHeight="1">
      <c r="D481" s="1" t="s">
        <v>2410</v>
      </c>
      <c r="E481" s="1" t="s">
        <v>2411</v>
      </c>
      <c r="V481" s="9"/>
    </row>
    <row r="482" spans="4:22" ht="23.1" customHeight="1">
      <c r="D482" s="1" t="s">
        <v>2412</v>
      </c>
      <c r="E482" s="1" t="s">
        <v>2413</v>
      </c>
      <c r="V482" s="9"/>
    </row>
    <row r="483" spans="4:22" ht="23.1" customHeight="1">
      <c r="D483" s="1" t="s">
        <v>2414</v>
      </c>
      <c r="E483" s="1" t="s">
        <v>2415</v>
      </c>
      <c r="V483" s="9"/>
    </row>
    <row r="484" spans="4:22" ht="23.1" customHeight="1">
      <c r="D484" s="1" t="s">
        <v>2416</v>
      </c>
      <c r="E484" s="1" t="s">
        <v>2417</v>
      </c>
      <c r="V484" s="9"/>
    </row>
    <row r="485" spans="4:22" ht="23.1" customHeight="1">
      <c r="D485" s="1" t="s">
        <v>2418</v>
      </c>
      <c r="E485" s="1" t="s">
        <v>2419</v>
      </c>
      <c r="V485" s="9"/>
    </row>
    <row r="486" spans="4:22" ht="23.1" customHeight="1">
      <c r="D486" s="1" t="s">
        <v>2420</v>
      </c>
      <c r="E486" s="1" t="s">
        <v>2421</v>
      </c>
      <c r="V486" s="9"/>
    </row>
    <row r="487" spans="4:22" ht="23.1" customHeight="1">
      <c r="D487" s="1" t="s">
        <v>2422</v>
      </c>
      <c r="E487" s="1" t="s">
        <v>2423</v>
      </c>
      <c r="V487" s="9"/>
    </row>
    <row r="488" spans="4:22" ht="23.1" customHeight="1">
      <c r="D488" s="1" t="s">
        <v>2424</v>
      </c>
      <c r="E488" s="1" t="s">
        <v>2425</v>
      </c>
      <c r="V488" s="9"/>
    </row>
    <row r="489" spans="4:22" ht="23.1" customHeight="1">
      <c r="D489" s="1" t="s">
        <v>2426</v>
      </c>
      <c r="E489" s="1" t="s">
        <v>2427</v>
      </c>
      <c r="V489" s="9"/>
    </row>
    <row r="490" spans="4:22" ht="23.1" customHeight="1">
      <c r="D490" s="1" t="s">
        <v>2428</v>
      </c>
      <c r="E490" s="1" t="s">
        <v>2429</v>
      </c>
      <c r="V490" s="9"/>
    </row>
    <row r="491" spans="4:22" ht="23.1" customHeight="1">
      <c r="D491" s="1" t="s">
        <v>2430</v>
      </c>
      <c r="E491" s="1" t="s">
        <v>2431</v>
      </c>
      <c r="V491" s="9"/>
    </row>
    <row r="492" spans="4:22" ht="23.1" customHeight="1">
      <c r="D492" s="1" t="s">
        <v>2432</v>
      </c>
      <c r="E492" s="1" t="s">
        <v>2433</v>
      </c>
      <c r="V492" s="9"/>
    </row>
    <row r="493" spans="4:22" ht="23.1" customHeight="1">
      <c r="D493" s="1" t="s">
        <v>2434</v>
      </c>
      <c r="E493" s="1" t="s">
        <v>2435</v>
      </c>
      <c r="V493" s="9"/>
    </row>
    <row r="494" spans="4:22" ht="23.1" customHeight="1">
      <c r="D494" s="1" t="s">
        <v>2436</v>
      </c>
      <c r="E494" s="1" t="s">
        <v>2437</v>
      </c>
      <c r="V494" s="9"/>
    </row>
    <row r="495" spans="4:22" ht="23.1" customHeight="1">
      <c r="D495" s="1" t="s">
        <v>2438</v>
      </c>
      <c r="E495" s="1" t="s">
        <v>2439</v>
      </c>
      <c r="V495" s="9"/>
    </row>
    <row r="496" spans="4:22" ht="23.1" customHeight="1">
      <c r="D496" s="1" t="s">
        <v>2440</v>
      </c>
      <c r="E496" s="1" t="s">
        <v>2441</v>
      </c>
      <c r="V496" s="9"/>
    </row>
    <row r="497" spans="4:22" ht="23.1" customHeight="1">
      <c r="D497" s="1" t="s">
        <v>2442</v>
      </c>
      <c r="E497" s="1" t="s">
        <v>2443</v>
      </c>
      <c r="V497" s="9"/>
    </row>
    <row r="498" spans="4:22" ht="23.1" customHeight="1">
      <c r="D498" s="1" t="s">
        <v>2444</v>
      </c>
      <c r="E498" s="1" t="s">
        <v>2445</v>
      </c>
      <c r="V498" s="9"/>
    </row>
    <row r="499" spans="4:22" ht="23.1" customHeight="1">
      <c r="D499" s="1" t="s">
        <v>2446</v>
      </c>
      <c r="E499" s="1" t="s">
        <v>2447</v>
      </c>
      <c r="V499" s="9"/>
    </row>
    <row r="500" spans="4:22" ht="23.1" customHeight="1">
      <c r="D500" s="1" t="s">
        <v>2448</v>
      </c>
      <c r="E500" s="1" t="s">
        <v>2449</v>
      </c>
      <c r="V500" s="9"/>
    </row>
    <row r="501" spans="4:22" ht="23.1" customHeight="1">
      <c r="D501" s="1" t="s">
        <v>2450</v>
      </c>
      <c r="E501" s="1" t="s">
        <v>2451</v>
      </c>
      <c r="V501" s="9"/>
    </row>
    <row r="502" spans="4:22" ht="23.1" customHeight="1">
      <c r="D502" s="1" t="s">
        <v>2452</v>
      </c>
      <c r="E502" s="1" t="s">
        <v>2453</v>
      </c>
      <c r="V502" s="9"/>
    </row>
    <row r="503" spans="4:22" ht="23.1" customHeight="1">
      <c r="D503" s="1" t="s">
        <v>2454</v>
      </c>
      <c r="E503" s="1" t="s">
        <v>2455</v>
      </c>
      <c r="V503" s="9"/>
    </row>
    <row r="504" spans="4:22" ht="23.1" customHeight="1">
      <c r="D504" s="1" t="s">
        <v>2456</v>
      </c>
      <c r="E504" s="1" t="s">
        <v>2457</v>
      </c>
      <c r="V504" s="9"/>
    </row>
    <row r="505" spans="4:22" ht="23.1" customHeight="1">
      <c r="D505" s="1" t="s">
        <v>2458</v>
      </c>
      <c r="E505" s="1" t="s">
        <v>2459</v>
      </c>
      <c r="V505" s="9"/>
    </row>
    <row r="506" spans="4:22" ht="23.1" customHeight="1">
      <c r="D506" s="1" t="s">
        <v>2460</v>
      </c>
      <c r="E506" s="1" t="s">
        <v>2461</v>
      </c>
      <c r="V506" s="9"/>
    </row>
    <row r="507" spans="4:22" ht="23.1" customHeight="1">
      <c r="D507" s="1" t="s">
        <v>2462</v>
      </c>
      <c r="E507" s="1" t="s">
        <v>2463</v>
      </c>
      <c r="V507" s="9"/>
    </row>
    <row r="508" spans="4:22" ht="23.1" customHeight="1">
      <c r="D508" s="1" t="s">
        <v>2464</v>
      </c>
      <c r="E508" s="1" t="s">
        <v>2465</v>
      </c>
      <c r="V508" s="9"/>
    </row>
    <row r="509" spans="4:22" ht="23.1" customHeight="1">
      <c r="D509" s="1" t="s">
        <v>2466</v>
      </c>
      <c r="E509" s="1" t="s">
        <v>2467</v>
      </c>
      <c r="V509" s="9"/>
    </row>
    <row r="510" spans="4:22" ht="23.1" customHeight="1">
      <c r="D510" s="1" t="s">
        <v>2468</v>
      </c>
      <c r="E510" s="1" t="s">
        <v>2469</v>
      </c>
      <c r="V510" s="9"/>
    </row>
    <row r="511" spans="4:22" ht="23.1" customHeight="1">
      <c r="D511" s="1" t="s">
        <v>2470</v>
      </c>
      <c r="E511" s="1" t="s">
        <v>2471</v>
      </c>
      <c r="V511" s="9"/>
    </row>
    <row r="512" spans="4:22" ht="23.1" customHeight="1">
      <c r="D512" s="1" t="s">
        <v>2472</v>
      </c>
      <c r="E512" s="1" t="s">
        <v>2473</v>
      </c>
      <c r="V512" s="9"/>
    </row>
    <row r="513" spans="4:22" ht="23.1" customHeight="1">
      <c r="D513" s="1" t="s">
        <v>2474</v>
      </c>
      <c r="E513" s="1" t="s">
        <v>2475</v>
      </c>
      <c r="V513" s="9"/>
    </row>
    <row r="514" spans="4:22" ht="23.1" customHeight="1">
      <c r="D514" s="1" t="s">
        <v>2476</v>
      </c>
      <c r="E514" s="1" t="s">
        <v>2477</v>
      </c>
      <c r="V514" s="9"/>
    </row>
    <row r="515" spans="4:22" ht="23.1" customHeight="1">
      <c r="D515" s="1" t="s">
        <v>2478</v>
      </c>
      <c r="E515" s="1" t="s">
        <v>2479</v>
      </c>
      <c r="V515" s="9"/>
    </row>
    <row r="516" spans="4:22" ht="23.1" customHeight="1">
      <c r="D516" s="1" t="s">
        <v>2480</v>
      </c>
      <c r="E516" s="1" t="s">
        <v>2481</v>
      </c>
      <c r="V516" s="9"/>
    </row>
    <row r="517" spans="4:22" ht="23.1" customHeight="1">
      <c r="D517" s="1" t="s">
        <v>2482</v>
      </c>
      <c r="E517" s="1" t="s">
        <v>2483</v>
      </c>
      <c r="V517" s="9"/>
    </row>
    <row r="518" spans="4:22" ht="23.1" customHeight="1">
      <c r="D518" s="1" t="s">
        <v>2484</v>
      </c>
      <c r="E518" s="1" t="s">
        <v>2485</v>
      </c>
      <c r="V518" s="9"/>
    </row>
    <row r="519" spans="4:22" ht="23.1" customHeight="1">
      <c r="D519" s="1" t="s">
        <v>2486</v>
      </c>
      <c r="E519" s="1" t="s">
        <v>2487</v>
      </c>
      <c r="V519" s="9"/>
    </row>
    <row r="520" spans="4:22" ht="23.1" customHeight="1">
      <c r="D520" s="1" t="s">
        <v>1297</v>
      </c>
      <c r="E520" s="1" t="s">
        <v>2488</v>
      </c>
      <c r="V520" s="9"/>
    </row>
    <row r="521" spans="4:22" ht="23.1" customHeight="1">
      <c r="D521" s="1" t="s">
        <v>1297</v>
      </c>
      <c r="E521" s="1" t="s">
        <v>2489</v>
      </c>
      <c r="V521" s="9"/>
    </row>
    <row r="522" spans="4:22" ht="23.1" customHeight="1">
      <c r="D522" s="1" t="s">
        <v>2490</v>
      </c>
      <c r="E522" s="1" t="s">
        <v>2491</v>
      </c>
      <c r="V522" s="9"/>
    </row>
    <row r="523" spans="4:22" ht="23.1" customHeight="1">
      <c r="D523" s="1" t="s">
        <v>2492</v>
      </c>
      <c r="E523" s="1" t="s">
        <v>2493</v>
      </c>
      <c r="V523" s="9"/>
    </row>
    <row r="524" spans="4:22" ht="23.1" customHeight="1">
      <c r="D524" s="1" t="s">
        <v>2494</v>
      </c>
      <c r="E524" s="1" t="s">
        <v>2495</v>
      </c>
      <c r="V524" s="9"/>
    </row>
    <row r="525" spans="4:22" ht="23.1" customHeight="1">
      <c r="D525" s="1" t="s">
        <v>2496</v>
      </c>
      <c r="E525" s="1" t="s">
        <v>2495</v>
      </c>
      <c r="V525" s="9"/>
    </row>
    <row r="526" spans="4:22" ht="23.1" customHeight="1">
      <c r="D526" s="1" t="s">
        <v>2497</v>
      </c>
      <c r="E526" s="1" t="s">
        <v>2495</v>
      </c>
      <c r="V526" s="9"/>
    </row>
    <row r="527" spans="4:22" ht="23.1" customHeight="1">
      <c r="D527" s="1" t="s">
        <v>2498</v>
      </c>
      <c r="E527" s="1" t="s">
        <v>2495</v>
      </c>
      <c r="V527" s="9"/>
    </row>
    <row r="528" spans="4:22" ht="23.1" customHeight="1">
      <c r="D528" s="1" t="s">
        <v>2499</v>
      </c>
      <c r="E528" s="1" t="s">
        <v>2500</v>
      </c>
      <c r="V528" s="9"/>
    </row>
    <row r="529" spans="4:22" ht="23.1" customHeight="1">
      <c r="D529" s="1" t="s">
        <v>2501</v>
      </c>
      <c r="E529" s="1" t="s">
        <v>2502</v>
      </c>
      <c r="V529" s="9"/>
    </row>
    <row r="530" spans="4:22" ht="23.1" customHeight="1">
      <c r="D530" s="1" t="s">
        <v>2503</v>
      </c>
      <c r="E530" s="1" t="s">
        <v>2504</v>
      </c>
      <c r="V530" s="9"/>
    </row>
    <row r="531" spans="4:22" ht="23.1" customHeight="1">
      <c r="D531" s="1" t="s">
        <v>2505</v>
      </c>
      <c r="E531" s="1" t="s">
        <v>2506</v>
      </c>
      <c r="V531" s="9"/>
    </row>
    <row r="532" spans="4:22" ht="23.1" customHeight="1">
      <c r="D532" s="1" t="s">
        <v>2507</v>
      </c>
      <c r="E532" s="1" t="s">
        <v>2508</v>
      </c>
      <c r="V532" s="9"/>
    </row>
    <row r="533" spans="4:22" ht="23.1" customHeight="1">
      <c r="D533" s="1" t="s">
        <v>2509</v>
      </c>
      <c r="E533" s="1" t="s">
        <v>2510</v>
      </c>
      <c r="V533" s="9"/>
    </row>
    <row r="534" spans="4:22" ht="23.1" customHeight="1">
      <c r="D534" s="1" t="s">
        <v>2511</v>
      </c>
      <c r="E534" s="1" t="s">
        <v>2512</v>
      </c>
      <c r="V534" s="9"/>
    </row>
    <row r="535" spans="4:22" ht="23.1" customHeight="1">
      <c r="D535" s="1" t="s">
        <v>2513</v>
      </c>
      <c r="E535" s="1" t="s">
        <v>2514</v>
      </c>
      <c r="V535" s="9"/>
    </row>
    <row r="536" spans="4:22" ht="23.1" customHeight="1">
      <c r="D536" s="1" t="s">
        <v>2515</v>
      </c>
      <c r="E536" s="1" t="s">
        <v>2516</v>
      </c>
      <c r="V536" s="9"/>
    </row>
    <row r="537" spans="4:22" ht="23.1" customHeight="1">
      <c r="D537" s="1" t="s">
        <v>2517</v>
      </c>
      <c r="E537" s="1" t="s">
        <v>2518</v>
      </c>
      <c r="V537" s="9"/>
    </row>
    <row r="538" spans="4:22" ht="23.1" customHeight="1">
      <c r="D538" s="1" t="s">
        <v>2519</v>
      </c>
      <c r="E538" s="1" t="s">
        <v>2520</v>
      </c>
      <c r="V538" s="9"/>
    </row>
    <row r="539" spans="4:22" ht="23.1" customHeight="1">
      <c r="D539" s="1" t="s">
        <v>2521</v>
      </c>
      <c r="E539" s="1" t="s">
        <v>2522</v>
      </c>
      <c r="V539" s="9"/>
    </row>
    <row r="540" spans="4:22" ht="23.1" customHeight="1">
      <c r="D540" s="1" t="s">
        <v>2523</v>
      </c>
      <c r="E540" s="1" t="s">
        <v>2524</v>
      </c>
      <c r="V540" s="9"/>
    </row>
    <row r="541" spans="4:22" ht="23.1" customHeight="1">
      <c r="D541" s="1" t="s">
        <v>2525</v>
      </c>
      <c r="E541" s="1" t="s">
        <v>2526</v>
      </c>
      <c r="V541" s="9"/>
    </row>
    <row r="542" spans="4:22" ht="23.1" customHeight="1">
      <c r="D542" s="1" t="s">
        <v>2527</v>
      </c>
      <c r="E542" s="1" t="s">
        <v>2528</v>
      </c>
      <c r="V542" s="9"/>
    </row>
    <row r="543" spans="4:22" ht="23.1" customHeight="1">
      <c r="D543" s="1" t="s">
        <v>2529</v>
      </c>
      <c r="E543" s="1" t="s">
        <v>2530</v>
      </c>
      <c r="V543" s="9"/>
    </row>
    <row r="544" spans="4:22" ht="23.1" customHeight="1">
      <c r="D544" s="1" t="s">
        <v>2531</v>
      </c>
      <c r="E544" s="1" t="s">
        <v>2532</v>
      </c>
      <c r="V544" s="9"/>
    </row>
    <row r="545" spans="4:22" ht="23.1" customHeight="1">
      <c r="D545" s="1" t="s">
        <v>2533</v>
      </c>
      <c r="E545" s="1" t="s">
        <v>2534</v>
      </c>
      <c r="V545" s="9"/>
    </row>
    <row r="546" spans="4:22" ht="23.1" customHeight="1">
      <c r="D546" s="1" t="s">
        <v>2535</v>
      </c>
      <c r="E546" s="1" t="s">
        <v>2536</v>
      </c>
      <c r="V546" s="9"/>
    </row>
    <row r="547" spans="4:22" ht="23.1" customHeight="1">
      <c r="D547" s="1" t="s">
        <v>2537</v>
      </c>
      <c r="E547" s="1" t="s">
        <v>2538</v>
      </c>
      <c r="V547" s="9"/>
    </row>
    <row r="548" spans="4:22" ht="23.1" customHeight="1">
      <c r="D548" s="1" t="s">
        <v>2537</v>
      </c>
      <c r="E548" s="1" t="s">
        <v>2539</v>
      </c>
      <c r="V548" s="9"/>
    </row>
    <row r="549" spans="4:22" ht="23.1" customHeight="1">
      <c r="D549" s="1" t="s">
        <v>2540</v>
      </c>
      <c r="E549" s="1" t="s">
        <v>2541</v>
      </c>
      <c r="V549" s="9"/>
    </row>
    <row r="550" spans="4:22" ht="23.1" customHeight="1">
      <c r="D550" s="1" t="s">
        <v>2542</v>
      </c>
      <c r="E550" s="1" t="s">
        <v>2543</v>
      </c>
      <c r="V550" s="9"/>
    </row>
    <row r="551" spans="4:22" ht="23.1" customHeight="1">
      <c r="D551" s="1" t="s">
        <v>2544</v>
      </c>
      <c r="E551" s="1" t="s">
        <v>2545</v>
      </c>
      <c r="V551" s="9"/>
    </row>
    <row r="552" spans="4:22" ht="23.1" customHeight="1">
      <c r="D552" s="1" t="s">
        <v>2546</v>
      </c>
      <c r="E552" s="1" t="s">
        <v>2547</v>
      </c>
      <c r="V552" s="9"/>
    </row>
    <row r="553" spans="4:22" ht="23.1" customHeight="1">
      <c r="D553" s="1" t="s">
        <v>2548</v>
      </c>
      <c r="E553" s="1" t="s">
        <v>2547</v>
      </c>
      <c r="V553" s="9"/>
    </row>
    <row r="554" spans="4:22" ht="23.1" customHeight="1">
      <c r="D554" s="1" t="s">
        <v>2549</v>
      </c>
      <c r="E554" s="1" t="s">
        <v>2550</v>
      </c>
      <c r="V554" s="9"/>
    </row>
    <row r="555" spans="4:22" ht="23.1" customHeight="1">
      <c r="D555" s="1" t="s">
        <v>2551</v>
      </c>
      <c r="E555" s="1" t="s">
        <v>2552</v>
      </c>
      <c r="V555" s="9"/>
    </row>
    <row r="556" spans="4:22" ht="23.1" customHeight="1">
      <c r="D556" s="1" t="s">
        <v>2553</v>
      </c>
      <c r="E556" s="1" t="s">
        <v>2554</v>
      </c>
      <c r="V556" s="9"/>
    </row>
    <row r="557" spans="4:22" ht="23.1" customHeight="1">
      <c r="D557" s="1" t="s">
        <v>2555</v>
      </c>
      <c r="E557" s="1" t="s">
        <v>2556</v>
      </c>
      <c r="V557" s="9"/>
    </row>
    <row r="558" spans="4:22" ht="23.1" customHeight="1">
      <c r="D558" s="1" t="s">
        <v>2557</v>
      </c>
      <c r="E558" s="1" t="s">
        <v>2558</v>
      </c>
      <c r="V558" s="9"/>
    </row>
    <row r="559" spans="4:22" ht="23.1" customHeight="1">
      <c r="D559" s="1" t="s">
        <v>2559</v>
      </c>
      <c r="E559" s="1" t="s">
        <v>2560</v>
      </c>
      <c r="V559" s="9"/>
    </row>
    <row r="560" spans="4:22" ht="23.1" customHeight="1">
      <c r="D560" s="1" t="s">
        <v>2561</v>
      </c>
      <c r="E560" s="1" t="s">
        <v>2562</v>
      </c>
      <c r="V560" s="9"/>
    </row>
    <row r="561" spans="4:22" ht="23.1" customHeight="1">
      <c r="D561" s="1" t="s">
        <v>2563</v>
      </c>
      <c r="E561" s="1" t="s">
        <v>2564</v>
      </c>
      <c r="V561" s="9"/>
    </row>
    <row r="562" spans="4:22" ht="23.1" customHeight="1">
      <c r="D562" s="1" t="s">
        <v>2565</v>
      </c>
      <c r="E562" s="1" t="s">
        <v>2566</v>
      </c>
      <c r="V562" s="9"/>
    </row>
    <row r="563" spans="4:22" ht="23.1" customHeight="1">
      <c r="D563" s="1" t="s">
        <v>2567</v>
      </c>
      <c r="E563" s="1" t="s">
        <v>2568</v>
      </c>
      <c r="V563" s="9"/>
    </row>
    <row r="564" spans="4:22" ht="23.1" customHeight="1">
      <c r="D564" s="1" t="s">
        <v>2569</v>
      </c>
      <c r="E564" s="1" t="s">
        <v>2570</v>
      </c>
      <c r="V564" s="9"/>
    </row>
    <row r="565" spans="4:22" ht="23.1" customHeight="1">
      <c r="D565" s="1" t="s">
        <v>2571</v>
      </c>
      <c r="E565" s="1" t="s">
        <v>2572</v>
      </c>
      <c r="V565" s="9"/>
    </row>
    <row r="566" spans="4:22" ht="23.1" customHeight="1">
      <c r="D566" s="1" t="s">
        <v>2573</v>
      </c>
      <c r="E566" s="1" t="s">
        <v>2574</v>
      </c>
      <c r="V566" s="9"/>
    </row>
    <row r="567" spans="4:22" ht="23.1" customHeight="1">
      <c r="D567" s="1" t="s">
        <v>2575</v>
      </c>
      <c r="E567" s="1" t="s">
        <v>2576</v>
      </c>
      <c r="V567" s="9"/>
    </row>
    <row r="568" spans="4:22" ht="23.1" customHeight="1">
      <c r="D568" s="1" t="s">
        <v>2577</v>
      </c>
      <c r="E568" s="1" t="s">
        <v>2578</v>
      </c>
      <c r="V568" s="9"/>
    </row>
    <row r="569" spans="4:22" ht="23.1" customHeight="1">
      <c r="D569" s="1" t="s">
        <v>2579</v>
      </c>
      <c r="E569" s="1" t="s">
        <v>2578</v>
      </c>
      <c r="V569" s="9"/>
    </row>
    <row r="570" spans="4:22" ht="23.1" customHeight="1">
      <c r="D570" s="1" t="s">
        <v>2580</v>
      </c>
      <c r="E570" s="1" t="s">
        <v>2581</v>
      </c>
      <c r="V570" s="9"/>
    </row>
    <row r="571" spans="4:22" ht="23.1" customHeight="1">
      <c r="D571" s="1" t="s">
        <v>2582</v>
      </c>
      <c r="E571" s="1" t="s">
        <v>2583</v>
      </c>
      <c r="V571" s="9"/>
    </row>
    <row r="572" spans="4:22" ht="23.1" customHeight="1">
      <c r="D572" s="1" t="s">
        <v>2584</v>
      </c>
      <c r="E572" s="1" t="s">
        <v>2585</v>
      </c>
      <c r="V572" s="9"/>
    </row>
    <row r="573" spans="4:22" ht="23.1" customHeight="1">
      <c r="D573" s="1" t="s">
        <v>2586</v>
      </c>
      <c r="E573" s="1" t="s">
        <v>2587</v>
      </c>
      <c r="V573" s="9"/>
    </row>
    <row r="574" spans="4:22" ht="23.1" customHeight="1">
      <c r="D574" s="1" t="s">
        <v>2588</v>
      </c>
      <c r="E574" s="1" t="s">
        <v>2589</v>
      </c>
      <c r="V574" s="9"/>
    </row>
    <row r="575" spans="4:22" ht="23.1" customHeight="1">
      <c r="D575" s="1" t="s">
        <v>2590</v>
      </c>
      <c r="E575" s="1" t="s">
        <v>2591</v>
      </c>
      <c r="V575" s="9"/>
    </row>
    <row r="576" spans="4:22" ht="23.1" customHeight="1">
      <c r="D576" s="1" t="s">
        <v>2592</v>
      </c>
      <c r="E576" s="1" t="s">
        <v>2593</v>
      </c>
      <c r="V576" s="9"/>
    </row>
    <row r="577" spans="4:22" ht="23.1" customHeight="1">
      <c r="D577" s="1" t="s">
        <v>2594</v>
      </c>
      <c r="E577" s="1" t="s">
        <v>2595</v>
      </c>
      <c r="V577" s="9"/>
    </row>
    <row r="578" spans="4:22" ht="23.1" customHeight="1">
      <c r="D578" s="1" t="s">
        <v>2596</v>
      </c>
      <c r="E578" s="1" t="s">
        <v>2597</v>
      </c>
      <c r="V578" s="9"/>
    </row>
    <row r="579" spans="4:22" ht="23.1" customHeight="1">
      <c r="D579" s="1" t="s">
        <v>2598</v>
      </c>
      <c r="E579" s="1" t="s">
        <v>2599</v>
      </c>
      <c r="V579" s="9"/>
    </row>
    <row r="580" spans="4:22" ht="23.1" customHeight="1">
      <c r="D580" s="1" t="s">
        <v>2600</v>
      </c>
      <c r="E580" s="1" t="s">
        <v>2601</v>
      </c>
      <c r="V580" s="9"/>
    </row>
    <row r="581" spans="4:22" ht="23.1" customHeight="1">
      <c r="D581" s="1" t="s">
        <v>2602</v>
      </c>
      <c r="E581" s="1" t="s">
        <v>2603</v>
      </c>
      <c r="V581" s="9"/>
    </row>
    <row r="582" spans="4:22" ht="23.1" customHeight="1">
      <c r="D582" s="1" t="s">
        <v>2604</v>
      </c>
      <c r="E582" s="1" t="s">
        <v>2605</v>
      </c>
      <c r="V582" s="9"/>
    </row>
    <row r="583" spans="4:22" ht="23.1" customHeight="1">
      <c r="D583" s="1" t="s">
        <v>2606</v>
      </c>
      <c r="E583" s="1" t="s">
        <v>2607</v>
      </c>
      <c r="V583" s="9"/>
    </row>
    <row r="584" spans="4:22" ht="23.1" customHeight="1">
      <c r="D584" s="1" t="s">
        <v>2608</v>
      </c>
      <c r="E584" s="1" t="s">
        <v>2609</v>
      </c>
      <c r="V584" s="9"/>
    </row>
    <row r="585" spans="4:22" ht="23.1" customHeight="1">
      <c r="D585" s="1" t="s">
        <v>2610</v>
      </c>
      <c r="E585" s="1" t="s">
        <v>2611</v>
      </c>
      <c r="V585" s="9"/>
    </row>
    <row r="586" spans="4:22" ht="23.1" customHeight="1">
      <c r="D586" s="1" t="s">
        <v>2612</v>
      </c>
      <c r="E586" s="1" t="s">
        <v>2613</v>
      </c>
      <c r="V586" s="9"/>
    </row>
    <row r="587" spans="4:22" ht="23.1" customHeight="1">
      <c r="D587" s="1" t="s">
        <v>2614</v>
      </c>
      <c r="E587" s="1" t="s">
        <v>2615</v>
      </c>
      <c r="V587" s="9"/>
    </row>
    <row r="588" spans="4:22" ht="23.1" customHeight="1">
      <c r="D588" s="1" t="s">
        <v>2616</v>
      </c>
      <c r="E588" s="1" t="s">
        <v>2617</v>
      </c>
      <c r="V588" s="9"/>
    </row>
    <row r="589" spans="4:22" ht="23.1" customHeight="1">
      <c r="D589" s="1" t="s">
        <v>2618</v>
      </c>
      <c r="E589" s="1" t="s">
        <v>2619</v>
      </c>
      <c r="V589" s="9"/>
    </row>
    <row r="590" spans="4:22" ht="23.1" customHeight="1">
      <c r="D590" s="1" t="s">
        <v>2620</v>
      </c>
      <c r="E590" s="1" t="s">
        <v>2621</v>
      </c>
      <c r="V590" s="9"/>
    </row>
    <row r="591" spans="4:22" ht="23.1" customHeight="1">
      <c r="D591" s="1" t="s">
        <v>2622</v>
      </c>
      <c r="E591" s="1" t="s">
        <v>2621</v>
      </c>
      <c r="V591" s="9"/>
    </row>
    <row r="592" spans="4:22" ht="23.1" customHeight="1">
      <c r="D592" s="1" t="s">
        <v>2623</v>
      </c>
      <c r="E592" s="1" t="s">
        <v>2621</v>
      </c>
      <c r="V592" s="9"/>
    </row>
    <row r="593" spans="4:22" ht="23.1" customHeight="1">
      <c r="D593" s="1" t="s">
        <v>2624</v>
      </c>
      <c r="E593" s="1" t="s">
        <v>2625</v>
      </c>
      <c r="V593" s="9"/>
    </row>
    <row r="594" spans="4:22" ht="23.1" customHeight="1">
      <c r="D594" s="1" t="s">
        <v>2626</v>
      </c>
      <c r="E594" s="1" t="s">
        <v>2627</v>
      </c>
      <c r="V594" s="9"/>
    </row>
    <row r="595" spans="4:22" ht="23.1" customHeight="1">
      <c r="D595" s="1" t="s">
        <v>2628</v>
      </c>
      <c r="E595" s="1" t="s">
        <v>2629</v>
      </c>
      <c r="V595" s="9"/>
    </row>
    <row r="596" spans="4:22" ht="23.1" customHeight="1">
      <c r="D596" s="1" t="s">
        <v>2630</v>
      </c>
      <c r="E596" s="1" t="s">
        <v>2631</v>
      </c>
      <c r="V596" s="9"/>
    </row>
    <row r="597" spans="4:22" ht="23.1" customHeight="1">
      <c r="D597" s="1" t="s">
        <v>2632</v>
      </c>
      <c r="E597" s="1" t="s">
        <v>2633</v>
      </c>
      <c r="V597" s="9"/>
    </row>
    <row r="598" spans="4:22" ht="23.1" customHeight="1">
      <c r="D598" s="1" t="s">
        <v>2634</v>
      </c>
      <c r="E598" s="1" t="s">
        <v>2635</v>
      </c>
      <c r="V598" s="9"/>
    </row>
    <row r="599" spans="4:22" ht="23.1" customHeight="1">
      <c r="D599" s="1" t="s">
        <v>2636</v>
      </c>
      <c r="E599" s="1" t="s">
        <v>2637</v>
      </c>
      <c r="V599" s="9"/>
    </row>
    <row r="600" spans="4:22" ht="23.1" customHeight="1">
      <c r="D600" s="1" t="s">
        <v>2638</v>
      </c>
      <c r="E600" s="1" t="s">
        <v>2639</v>
      </c>
      <c r="V600" s="9"/>
    </row>
    <row r="601" spans="4:22" ht="23.1" customHeight="1">
      <c r="D601" s="1" t="s">
        <v>2640</v>
      </c>
      <c r="E601" s="1" t="s">
        <v>2641</v>
      </c>
      <c r="V601" s="9"/>
    </row>
    <row r="602" spans="4:22" ht="23.1" customHeight="1">
      <c r="D602" s="1" t="s">
        <v>2642</v>
      </c>
      <c r="E602" s="1" t="s">
        <v>2643</v>
      </c>
      <c r="V602" s="9"/>
    </row>
    <row r="603" spans="4:22" ht="23.1" customHeight="1">
      <c r="D603" s="1" t="s">
        <v>2644</v>
      </c>
      <c r="E603" s="1" t="s">
        <v>2645</v>
      </c>
      <c r="V603" s="9"/>
    </row>
    <row r="604" spans="4:22" ht="23.1" customHeight="1">
      <c r="D604" s="1" t="s">
        <v>2646</v>
      </c>
      <c r="E604" s="1" t="s">
        <v>2647</v>
      </c>
      <c r="V604" s="9"/>
    </row>
    <row r="605" spans="4:22" ht="23.1" customHeight="1">
      <c r="D605" s="1" t="s">
        <v>2648</v>
      </c>
      <c r="E605" s="1" t="s">
        <v>2649</v>
      </c>
      <c r="V605" s="9"/>
    </row>
    <row r="606" spans="4:22" ht="23.1" customHeight="1">
      <c r="D606" s="1" t="s">
        <v>2650</v>
      </c>
      <c r="E606" s="1" t="s">
        <v>2651</v>
      </c>
      <c r="V606" s="9"/>
    </row>
    <row r="607" spans="4:22" ht="23.1" customHeight="1">
      <c r="D607" s="1" t="s">
        <v>2652</v>
      </c>
      <c r="E607" s="1" t="s">
        <v>2653</v>
      </c>
      <c r="V607" s="9"/>
    </row>
    <row r="608" spans="4:22" ht="23.1" customHeight="1">
      <c r="D608" s="1" t="s">
        <v>2654</v>
      </c>
      <c r="E608" s="1" t="s">
        <v>2653</v>
      </c>
      <c r="V608" s="9"/>
    </row>
    <row r="609" spans="4:22" ht="23.1" customHeight="1">
      <c r="D609" s="1" t="s">
        <v>2655</v>
      </c>
      <c r="E609" s="1" t="s">
        <v>2656</v>
      </c>
      <c r="V609" s="9"/>
    </row>
    <row r="610" spans="4:22" ht="23.1" customHeight="1">
      <c r="D610" s="1" t="s">
        <v>2657</v>
      </c>
      <c r="E610" s="1" t="s">
        <v>2658</v>
      </c>
      <c r="V610" s="9"/>
    </row>
    <row r="611" spans="4:22" ht="23.1" customHeight="1">
      <c r="D611" s="1" t="s">
        <v>2659</v>
      </c>
      <c r="E611" s="1" t="s">
        <v>2660</v>
      </c>
      <c r="V611" s="9"/>
    </row>
    <row r="612" spans="4:22" ht="23.1" customHeight="1">
      <c r="D612" s="1" t="s">
        <v>2661</v>
      </c>
      <c r="E612" s="1" t="s">
        <v>2662</v>
      </c>
      <c r="V612" s="9"/>
    </row>
    <row r="613" spans="4:22" ht="23.1" customHeight="1">
      <c r="D613" s="1" t="s">
        <v>2663</v>
      </c>
      <c r="E613" s="1" t="s">
        <v>2664</v>
      </c>
      <c r="V613" s="9"/>
    </row>
    <row r="614" spans="4:22" ht="23.1" customHeight="1">
      <c r="D614" s="1" t="s">
        <v>2665</v>
      </c>
      <c r="E614" s="1" t="s">
        <v>2666</v>
      </c>
      <c r="V614" s="9"/>
    </row>
    <row r="615" spans="4:22" ht="23.1" customHeight="1">
      <c r="D615" s="1" t="s">
        <v>2667</v>
      </c>
      <c r="E615" s="1" t="s">
        <v>2668</v>
      </c>
      <c r="V615" s="9"/>
    </row>
    <row r="616" spans="4:22" ht="23.1" customHeight="1">
      <c r="D616" s="1" t="s">
        <v>2669</v>
      </c>
      <c r="E616" s="1" t="s">
        <v>2668</v>
      </c>
      <c r="V616" s="9"/>
    </row>
    <row r="617" spans="4:22" ht="23.1" customHeight="1">
      <c r="D617" s="1" t="s">
        <v>2670</v>
      </c>
      <c r="E617" s="1" t="s">
        <v>2671</v>
      </c>
      <c r="V617" s="9"/>
    </row>
    <row r="618" spans="4:22" ht="23.1" customHeight="1">
      <c r="D618" s="1" t="s">
        <v>2672</v>
      </c>
      <c r="E618" s="1" t="s">
        <v>2673</v>
      </c>
      <c r="V618" s="9"/>
    </row>
    <row r="619" spans="4:22" ht="23.1" customHeight="1">
      <c r="D619" s="1" t="s">
        <v>2674</v>
      </c>
      <c r="E619" s="1" t="s">
        <v>2675</v>
      </c>
      <c r="V619" s="9"/>
    </row>
    <row r="620" spans="4:22" ht="23.1" customHeight="1">
      <c r="D620" s="1" t="s">
        <v>2676</v>
      </c>
      <c r="E620" s="1" t="s">
        <v>2677</v>
      </c>
      <c r="V620" s="9"/>
    </row>
    <row r="621" spans="4:22" ht="23.1" customHeight="1">
      <c r="D621" s="1" t="s">
        <v>2678</v>
      </c>
      <c r="E621" s="1" t="s">
        <v>2679</v>
      </c>
      <c r="V621" s="9"/>
    </row>
    <row r="622" spans="4:22" ht="23.1" customHeight="1">
      <c r="D622" s="1" t="s">
        <v>2680</v>
      </c>
      <c r="E622" s="11" t="s">
        <v>2681</v>
      </c>
      <c r="F622" s="11"/>
      <c r="G622" s="11"/>
      <c r="H622" s="11"/>
      <c r="I622" s="11"/>
      <c r="V622" s="9"/>
    </row>
    <row r="623" spans="4:22" ht="23.1" customHeight="1">
      <c r="D623" s="1" t="s">
        <v>2682</v>
      </c>
      <c r="E623" s="1" t="s">
        <v>2683</v>
      </c>
      <c r="V623" s="9"/>
    </row>
    <row r="624" spans="4:22" ht="23.1" customHeight="1">
      <c r="D624" s="1" t="s">
        <v>2684</v>
      </c>
      <c r="E624" s="1" t="s">
        <v>2685</v>
      </c>
      <c r="V624" s="9"/>
    </row>
    <row r="625" spans="4:22" ht="23.1" customHeight="1">
      <c r="D625" s="1" t="s">
        <v>2686</v>
      </c>
      <c r="E625" s="1" t="s">
        <v>2687</v>
      </c>
      <c r="V625" s="9"/>
    </row>
    <row r="626" spans="4:22" ht="23.1" customHeight="1">
      <c r="D626" s="1" t="s">
        <v>2688</v>
      </c>
      <c r="E626" s="1" t="s">
        <v>2689</v>
      </c>
      <c r="V626" s="9"/>
    </row>
    <row r="627" spans="4:22" ht="23.1" customHeight="1">
      <c r="D627" s="1" t="s">
        <v>2690</v>
      </c>
      <c r="E627" s="1" t="s">
        <v>2691</v>
      </c>
      <c r="V627" s="9"/>
    </row>
    <row r="628" spans="4:22" ht="23.1" customHeight="1">
      <c r="D628" s="1" t="s">
        <v>2692</v>
      </c>
      <c r="E628" s="1" t="s">
        <v>2693</v>
      </c>
      <c r="V628" s="9"/>
    </row>
    <row r="629" spans="4:22" ht="23.1" customHeight="1">
      <c r="D629" s="1" t="s">
        <v>2694</v>
      </c>
      <c r="E629" s="1" t="s">
        <v>2695</v>
      </c>
      <c r="V629" s="9"/>
    </row>
    <row r="630" spans="4:22" ht="23.1" customHeight="1">
      <c r="D630" s="1" t="s">
        <v>2696</v>
      </c>
      <c r="E630" s="1" t="s">
        <v>2697</v>
      </c>
      <c r="V630" s="9"/>
    </row>
    <row r="631" spans="4:22" ht="23.1" customHeight="1">
      <c r="D631" s="1" t="s">
        <v>2698</v>
      </c>
      <c r="E631" s="1" t="s">
        <v>2699</v>
      </c>
      <c r="V631" s="9"/>
    </row>
    <row r="632" spans="4:22" ht="23.1" customHeight="1">
      <c r="D632" s="1" t="s">
        <v>2700</v>
      </c>
      <c r="E632" s="1" t="s">
        <v>2701</v>
      </c>
      <c r="V632" s="9"/>
    </row>
    <row r="633" spans="4:22" ht="23.1" customHeight="1">
      <c r="D633" s="1" t="s">
        <v>2702</v>
      </c>
      <c r="E633" s="1" t="s">
        <v>2703</v>
      </c>
      <c r="V633" s="9"/>
    </row>
    <row r="634" spans="4:22" ht="23.1" customHeight="1">
      <c r="D634" s="1" t="s">
        <v>2704</v>
      </c>
      <c r="E634" s="1" t="s">
        <v>2705</v>
      </c>
      <c r="V634" s="9"/>
    </row>
    <row r="635" spans="4:22" ht="23.1" customHeight="1">
      <c r="D635" s="1" t="s">
        <v>2706</v>
      </c>
      <c r="E635" s="1" t="s">
        <v>2707</v>
      </c>
      <c r="V635" s="9"/>
    </row>
    <row r="636" spans="4:22" ht="23.1" customHeight="1">
      <c r="D636" s="1" t="s">
        <v>2708</v>
      </c>
      <c r="E636" s="1" t="s">
        <v>2709</v>
      </c>
      <c r="V636" s="9"/>
    </row>
    <row r="637" spans="4:22" ht="23.1" customHeight="1">
      <c r="D637" s="1" t="s">
        <v>2710</v>
      </c>
      <c r="E637" s="1" t="s">
        <v>2711</v>
      </c>
      <c r="V637" s="9"/>
    </row>
    <row r="638" spans="4:22" ht="23.1" customHeight="1">
      <c r="D638" s="1" t="s">
        <v>2712</v>
      </c>
      <c r="E638" s="1" t="s">
        <v>2713</v>
      </c>
      <c r="V638" s="9"/>
    </row>
    <row r="639" spans="4:22" ht="23.1" customHeight="1">
      <c r="D639" s="1" t="s">
        <v>1307</v>
      </c>
      <c r="E639" s="1" t="s">
        <v>2714</v>
      </c>
      <c r="V639" s="9"/>
    </row>
    <row r="640" spans="4:22" ht="23.1" customHeight="1">
      <c r="D640" s="1" t="s">
        <v>2715</v>
      </c>
      <c r="E640" s="1" t="s">
        <v>2716</v>
      </c>
      <c r="V640" s="9"/>
    </row>
    <row r="641" spans="4:22" ht="23.1" customHeight="1">
      <c r="D641" s="1" t="s">
        <v>2717</v>
      </c>
      <c r="E641" s="1" t="s">
        <v>2718</v>
      </c>
      <c r="V641" s="9"/>
    </row>
    <row r="642" spans="4:22" ht="23.1" customHeight="1">
      <c r="D642" s="1" t="s">
        <v>2719</v>
      </c>
      <c r="E642" s="1" t="s">
        <v>2720</v>
      </c>
      <c r="V642" s="9"/>
    </row>
    <row r="643" spans="4:22" ht="23.1" customHeight="1">
      <c r="D643" s="1" t="s">
        <v>2721</v>
      </c>
      <c r="E643" s="1" t="s">
        <v>2722</v>
      </c>
      <c r="V643" s="9"/>
    </row>
    <row r="644" spans="4:22" ht="23.1" customHeight="1">
      <c r="D644" s="1" t="s">
        <v>2723</v>
      </c>
      <c r="E644" s="1" t="s">
        <v>2724</v>
      </c>
      <c r="V644" s="9"/>
    </row>
    <row r="645" spans="4:22" ht="23.1" customHeight="1">
      <c r="D645" s="1" t="s">
        <v>2725</v>
      </c>
      <c r="E645" s="1" t="s">
        <v>2726</v>
      </c>
      <c r="V645" s="9"/>
    </row>
    <row r="646" spans="4:22" ht="23.1" customHeight="1">
      <c r="D646" s="1" t="s">
        <v>2727</v>
      </c>
      <c r="E646" s="1" t="s">
        <v>2726</v>
      </c>
      <c r="V646" s="9"/>
    </row>
    <row r="647" spans="4:22" ht="23.1" customHeight="1">
      <c r="D647" s="1" t="s">
        <v>2728</v>
      </c>
      <c r="E647" s="1" t="s">
        <v>2729</v>
      </c>
      <c r="V647" s="9"/>
    </row>
    <row r="648" spans="4:22" ht="23.1" customHeight="1">
      <c r="D648" s="1" t="s">
        <v>2730</v>
      </c>
      <c r="E648" s="1" t="s">
        <v>2731</v>
      </c>
      <c r="V648" s="9"/>
    </row>
    <row r="649" spans="4:22" ht="23.1" customHeight="1">
      <c r="D649" s="1" t="s">
        <v>2732</v>
      </c>
      <c r="E649" s="1" t="s">
        <v>2733</v>
      </c>
      <c r="V649" s="9"/>
    </row>
    <row r="650" spans="4:22" ht="23.1" customHeight="1">
      <c r="D650" s="1" t="s">
        <v>2734</v>
      </c>
      <c r="E650" s="1" t="s">
        <v>2735</v>
      </c>
      <c r="V650" s="9"/>
    </row>
    <row r="651" spans="4:22" ht="23.1" customHeight="1">
      <c r="D651" s="1" t="s">
        <v>2736</v>
      </c>
      <c r="E651" s="1" t="s">
        <v>2737</v>
      </c>
      <c r="V651" s="9"/>
    </row>
    <row r="652" spans="4:22" ht="23.1" customHeight="1">
      <c r="D652" s="1" t="s">
        <v>2738</v>
      </c>
      <c r="E652" s="1" t="s">
        <v>2739</v>
      </c>
      <c r="V652" s="9"/>
    </row>
    <row r="653" spans="4:22" ht="23.1" customHeight="1">
      <c r="D653" s="1" t="s">
        <v>2740</v>
      </c>
      <c r="E653" s="1" t="s">
        <v>2741</v>
      </c>
      <c r="V653" s="9"/>
    </row>
    <row r="654" spans="4:22" ht="23.1" customHeight="1">
      <c r="D654" s="1" t="s">
        <v>2742</v>
      </c>
      <c r="E654" s="1" t="s">
        <v>2743</v>
      </c>
      <c r="V654" s="9"/>
    </row>
    <row r="655" spans="4:22" ht="23.1" customHeight="1">
      <c r="D655" s="1" t="s">
        <v>2744</v>
      </c>
      <c r="E655" s="1" t="s">
        <v>2745</v>
      </c>
      <c r="V655" s="9"/>
    </row>
    <row r="656" spans="4:22" ht="23.1" customHeight="1">
      <c r="D656" s="1" t="s">
        <v>2746</v>
      </c>
      <c r="E656" s="1" t="s">
        <v>2747</v>
      </c>
      <c r="V656" s="9"/>
    </row>
    <row r="657" spans="4:22" ht="23.1" customHeight="1">
      <c r="D657" s="1" t="s">
        <v>2748</v>
      </c>
      <c r="E657" s="1" t="s">
        <v>2749</v>
      </c>
      <c r="V657" s="9"/>
    </row>
    <row r="658" spans="4:22" ht="23.1" customHeight="1">
      <c r="D658" s="1" t="s">
        <v>2750</v>
      </c>
      <c r="E658" s="1" t="s">
        <v>2751</v>
      </c>
      <c r="V658" s="9"/>
    </row>
    <row r="659" spans="4:22" ht="23.1" customHeight="1">
      <c r="D659" s="1" t="s">
        <v>2752</v>
      </c>
      <c r="E659" s="1" t="s">
        <v>2753</v>
      </c>
      <c r="V659" s="9"/>
    </row>
    <row r="660" spans="4:22" ht="23.1" customHeight="1">
      <c r="D660" s="1" t="s">
        <v>2754</v>
      </c>
      <c r="E660" s="1" t="s">
        <v>2755</v>
      </c>
      <c r="V660" s="9"/>
    </row>
    <row r="661" spans="4:22" ht="23.1" customHeight="1">
      <c r="D661" s="1" t="s">
        <v>2756</v>
      </c>
      <c r="E661" s="1" t="s">
        <v>2757</v>
      </c>
      <c r="V661" s="9"/>
    </row>
    <row r="662" spans="4:22" ht="23.1" customHeight="1">
      <c r="D662" s="1" t="s">
        <v>2758</v>
      </c>
      <c r="E662" s="1" t="s">
        <v>2759</v>
      </c>
      <c r="V662" s="9"/>
    </row>
    <row r="663" spans="4:22" ht="23.1" customHeight="1">
      <c r="D663" s="1" t="s">
        <v>2760</v>
      </c>
      <c r="E663" s="1" t="s">
        <v>2761</v>
      </c>
      <c r="V663" s="9"/>
    </row>
    <row r="664" spans="4:22" ht="23.1" customHeight="1">
      <c r="D664" s="1" t="s">
        <v>2762</v>
      </c>
      <c r="E664" s="1" t="s">
        <v>2763</v>
      </c>
      <c r="V664" s="9"/>
    </row>
    <row r="665" spans="4:22" ht="23.1" customHeight="1">
      <c r="D665" s="1" t="s">
        <v>2764</v>
      </c>
      <c r="E665" s="1" t="s">
        <v>2765</v>
      </c>
      <c r="V665" s="9"/>
    </row>
    <row r="666" spans="4:22" ht="23.1" customHeight="1">
      <c r="D666" s="1" t="s">
        <v>2766</v>
      </c>
      <c r="E666" s="1" t="s">
        <v>2767</v>
      </c>
      <c r="V666" s="9"/>
    </row>
    <row r="667" spans="4:22" ht="23.1" customHeight="1">
      <c r="D667" s="1" t="s">
        <v>2768</v>
      </c>
      <c r="E667" s="1" t="s">
        <v>2769</v>
      </c>
      <c r="V667" s="9"/>
    </row>
    <row r="668" spans="4:22" ht="23.1" customHeight="1">
      <c r="D668" s="1" t="s">
        <v>2770</v>
      </c>
      <c r="E668" s="1" t="s">
        <v>2771</v>
      </c>
      <c r="V668" s="9"/>
    </row>
    <row r="669" spans="4:22" ht="23.1" customHeight="1">
      <c r="D669" s="1" t="s">
        <v>2772</v>
      </c>
      <c r="E669" s="1" t="s">
        <v>2773</v>
      </c>
      <c r="V669" s="9"/>
    </row>
    <row r="670" spans="4:22" ht="23.1" customHeight="1">
      <c r="D670" s="1" t="s">
        <v>2774</v>
      </c>
      <c r="E670" s="1" t="s">
        <v>2775</v>
      </c>
      <c r="V670" s="9"/>
    </row>
    <row r="671" spans="4:22" ht="23.1" customHeight="1">
      <c r="D671" s="1" t="s">
        <v>2776</v>
      </c>
      <c r="E671" s="1" t="s">
        <v>2777</v>
      </c>
      <c r="V671" s="9"/>
    </row>
    <row r="672" spans="4:22" ht="23.1" customHeight="1">
      <c r="D672" s="1" t="s">
        <v>2778</v>
      </c>
      <c r="E672" s="1" t="s">
        <v>2779</v>
      </c>
      <c r="V672" s="9"/>
    </row>
    <row r="673" spans="4:22" ht="23.1" customHeight="1">
      <c r="D673" s="1" t="s">
        <v>2780</v>
      </c>
      <c r="E673" s="1" t="s">
        <v>2779</v>
      </c>
      <c r="V673" s="9"/>
    </row>
    <row r="674" spans="4:22" ht="23.1" customHeight="1">
      <c r="D674" s="1" t="s">
        <v>2781</v>
      </c>
      <c r="E674" s="1" t="s">
        <v>2779</v>
      </c>
      <c r="V674" s="9"/>
    </row>
    <row r="675" spans="4:22" ht="23.1" customHeight="1">
      <c r="D675" s="1" t="s">
        <v>2782</v>
      </c>
      <c r="E675" s="1" t="s">
        <v>2779</v>
      </c>
      <c r="V675" s="9"/>
    </row>
    <row r="676" spans="4:22" ht="23.1" customHeight="1">
      <c r="D676" s="1" t="s">
        <v>2783</v>
      </c>
      <c r="E676" s="1" t="s">
        <v>2784</v>
      </c>
      <c r="V676" s="9"/>
    </row>
    <row r="677" spans="4:22" ht="23.1" customHeight="1">
      <c r="D677" s="1" t="s">
        <v>2785</v>
      </c>
      <c r="E677" s="1" t="s">
        <v>2786</v>
      </c>
      <c r="V677" s="9"/>
    </row>
    <row r="678" spans="4:22" ht="23.1" customHeight="1">
      <c r="D678" s="1" t="s">
        <v>2787</v>
      </c>
      <c r="E678" s="1" t="s">
        <v>2788</v>
      </c>
      <c r="V678" s="9"/>
    </row>
    <row r="679" spans="4:22" ht="23.1" customHeight="1">
      <c r="D679" s="1" t="s">
        <v>2789</v>
      </c>
      <c r="E679" s="1" t="s">
        <v>2788</v>
      </c>
      <c r="V679" s="9"/>
    </row>
    <row r="680" spans="4:22" ht="23.1" customHeight="1">
      <c r="D680" s="1" t="s">
        <v>2790</v>
      </c>
      <c r="E680" s="1" t="s">
        <v>2791</v>
      </c>
      <c r="V680" s="9"/>
    </row>
    <row r="681" spans="4:22" ht="23.1" customHeight="1">
      <c r="D681" s="1" t="s">
        <v>2792</v>
      </c>
      <c r="E681" s="1" t="s">
        <v>2793</v>
      </c>
      <c r="V681" s="9"/>
    </row>
    <row r="682" spans="4:22" ht="23.1" customHeight="1">
      <c r="D682" s="1" t="s">
        <v>2794</v>
      </c>
      <c r="E682" s="1" t="s">
        <v>2795</v>
      </c>
      <c r="V682" s="9"/>
    </row>
    <row r="683" spans="4:22" ht="23.1" customHeight="1">
      <c r="D683" s="1" t="s">
        <v>2796</v>
      </c>
      <c r="E683" s="1" t="s">
        <v>2797</v>
      </c>
      <c r="V683" s="9"/>
    </row>
    <row r="684" spans="4:22" ht="23.1" customHeight="1">
      <c r="D684" s="1" t="s">
        <v>2798</v>
      </c>
      <c r="E684" s="1" t="s">
        <v>2799</v>
      </c>
      <c r="V684" s="9"/>
    </row>
    <row r="685" spans="4:22" ht="23.1" customHeight="1">
      <c r="D685" s="1" t="s">
        <v>2800</v>
      </c>
      <c r="E685" s="1" t="s">
        <v>2801</v>
      </c>
      <c r="V685" s="9"/>
    </row>
    <row r="686" spans="4:22" ht="23.1" customHeight="1">
      <c r="D686" s="1" t="s">
        <v>2802</v>
      </c>
      <c r="E686" s="1" t="s">
        <v>2803</v>
      </c>
      <c r="V686" s="9"/>
    </row>
    <row r="687" spans="4:22" ht="23.1" customHeight="1">
      <c r="D687" s="1" t="s">
        <v>2804</v>
      </c>
      <c r="E687" s="1" t="s">
        <v>2805</v>
      </c>
      <c r="V687" s="9"/>
    </row>
    <row r="688" spans="4:22" ht="23.1" customHeight="1">
      <c r="D688" s="1" t="s">
        <v>2806</v>
      </c>
      <c r="E688" s="1" t="s">
        <v>2807</v>
      </c>
      <c r="V688" s="9"/>
    </row>
    <row r="689" spans="4:22" ht="23.1" customHeight="1">
      <c r="D689" s="1" t="s">
        <v>2808</v>
      </c>
      <c r="E689" s="1" t="s">
        <v>2809</v>
      </c>
      <c r="V689" s="9"/>
    </row>
    <row r="690" spans="4:22" ht="23.1" customHeight="1">
      <c r="D690" s="1" t="s">
        <v>2810</v>
      </c>
      <c r="E690" s="1" t="s">
        <v>2811</v>
      </c>
      <c r="V690" s="9"/>
    </row>
    <row r="691" spans="4:22" ht="23.1" customHeight="1">
      <c r="D691" s="1" t="s">
        <v>2812</v>
      </c>
      <c r="E691" s="1" t="s">
        <v>2813</v>
      </c>
      <c r="V691" s="9"/>
    </row>
    <row r="692" spans="4:22" ht="23.1" customHeight="1">
      <c r="D692" s="1" t="s">
        <v>2814</v>
      </c>
      <c r="E692" s="1" t="s">
        <v>2815</v>
      </c>
      <c r="V692" s="9"/>
    </row>
    <row r="693" spans="4:22" ht="23.1" customHeight="1">
      <c r="D693" s="1" t="s">
        <v>2816</v>
      </c>
      <c r="E693" s="1" t="s">
        <v>2817</v>
      </c>
      <c r="V693" s="9"/>
    </row>
    <row r="694" spans="4:22" ht="23.1" customHeight="1">
      <c r="D694" s="1" t="s">
        <v>2818</v>
      </c>
      <c r="E694" s="1" t="s">
        <v>2819</v>
      </c>
      <c r="V694" s="9"/>
    </row>
    <row r="695" spans="4:22" ht="23.1" customHeight="1">
      <c r="D695" s="1" t="s">
        <v>2818</v>
      </c>
      <c r="E695" s="11" t="s">
        <v>2820</v>
      </c>
      <c r="F695" s="11"/>
      <c r="G695" s="11"/>
      <c r="H695" s="11"/>
      <c r="I695" s="11"/>
      <c r="V695" s="9"/>
    </row>
    <row r="696" spans="4:22" ht="23.1" customHeight="1">
      <c r="D696" s="1" t="s">
        <v>2821</v>
      </c>
      <c r="E696" s="1" t="s">
        <v>2822</v>
      </c>
      <c r="V696" s="9"/>
    </row>
    <row r="697" spans="4:22" ht="23.1" customHeight="1">
      <c r="D697" s="1" t="s">
        <v>2823</v>
      </c>
      <c r="E697" s="1" t="s">
        <v>2824</v>
      </c>
      <c r="V697" s="9"/>
    </row>
    <row r="698" spans="4:22" ht="23.1" customHeight="1">
      <c r="D698" s="1" t="s">
        <v>2825</v>
      </c>
      <c r="E698" s="1" t="s">
        <v>2826</v>
      </c>
      <c r="V698" s="9"/>
    </row>
    <row r="699" spans="4:22" ht="23.1" customHeight="1">
      <c r="D699" s="1" t="s">
        <v>2827</v>
      </c>
      <c r="E699" s="1" t="s">
        <v>2828</v>
      </c>
      <c r="V699" s="9"/>
    </row>
    <row r="700" spans="4:22" ht="23.1" customHeight="1">
      <c r="D700" s="1" t="s">
        <v>2829</v>
      </c>
      <c r="E700" s="1" t="s">
        <v>2830</v>
      </c>
      <c r="V700" s="9"/>
    </row>
    <row r="701" spans="4:22" ht="23.1" customHeight="1">
      <c r="D701" s="1" t="s">
        <v>2831</v>
      </c>
      <c r="E701" s="1" t="s">
        <v>2832</v>
      </c>
      <c r="V701" s="9"/>
    </row>
    <row r="702" spans="4:22" ht="23.1" customHeight="1">
      <c r="D702" s="1" t="s">
        <v>2833</v>
      </c>
      <c r="E702" s="1" t="s">
        <v>2834</v>
      </c>
      <c r="V702" s="9"/>
    </row>
    <row r="703" spans="4:22" ht="23.1" customHeight="1">
      <c r="D703" s="1" t="s">
        <v>2835</v>
      </c>
      <c r="E703" s="1" t="s">
        <v>2836</v>
      </c>
      <c r="V703" s="9"/>
    </row>
    <row r="704" spans="4:22" ht="23.1" customHeight="1">
      <c r="D704" s="1" t="s">
        <v>2837</v>
      </c>
      <c r="E704" s="1" t="s">
        <v>2838</v>
      </c>
      <c r="V704" s="9"/>
    </row>
    <row r="705" spans="4:22" ht="23.1" customHeight="1">
      <c r="D705" s="1" t="s">
        <v>2839</v>
      </c>
      <c r="E705" s="1" t="s">
        <v>2840</v>
      </c>
      <c r="V705" s="9"/>
    </row>
    <row r="706" spans="4:22" ht="23.1" customHeight="1">
      <c r="D706" s="1" t="s">
        <v>2841</v>
      </c>
      <c r="E706" s="1" t="s">
        <v>2842</v>
      </c>
      <c r="V706" s="9"/>
    </row>
    <row r="707" spans="4:22" ht="23.1" customHeight="1">
      <c r="D707" s="1" t="s">
        <v>2843</v>
      </c>
      <c r="E707" s="1" t="s">
        <v>2844</v>
      </c>
      <c r="V707" s="9"/>
    </row>
    <row r="708" spans="4:22" ht="23.1" customHeight="1">
      <c r="D708" s="1" t="s">
        <v>2845</v>
      </c>
      <c r="E708" s="1" t="s">
        <v>2846</v>
      </c>
      <c r="V708" s="9"/>
    </row>
    <row r="709" spans="4:22" ht="23.1" customHeight="1">
      <c r="D709" s="1" t="s">
        <v>2847</v>
      </c>
      <c r="E709" s="1" t="s">
        <v>2848</v>
      </c>
      <c r="V709" s="9"/>
    </row>
    <row r="710" spans="4:22" ht="23.1" customHeight="1">
      <c r="D710" s="1" t="s">
        <v>2849</v>
      </c>
      <c r="E710" s="1" t="s">
        <v>2850</v>
      </c>
      <c r="V710" s="9"/>
    </row>
    <row r="711" spans="4:22" ht="23.1" customHeight="1">
      <c r="D711" s="1" t="s">
        <v>2851</v>
      </c>
      <c r="E711" s="1" t="s">
        <v>2852</v>
      </c>
      <c r="V711" s="9"/>
    </row>
    <row r="712" spans="4:22" ht="23.1" customHeight="1">
      <c r="D712" s="1" t="s">
        <v>2853</v>
      </c>
      <c r="E712" s="1" t="s">
        <v>2854</v>
      </c>
      <c r="V712" s="9"/>
    </row>
    <row r="713" spans="4:22" ht="23.1" customHeight="1">
      <c r="D713" s="1" t="s">
        <v>2855</v>
      </c>
      <c r="E713" s="1" t="s">
        <v>1929</v>
      </c>
      <c r="V713" s="9"/>
    </row>
    <row r="714" spans="4:22" ht="23.1" customHeight="1">
      <c r="D714" s="1" t="s">
        <v>2856</v>
      </c>
      <c r="E714" s="1" t="s">
        <v>2857</v>
      </c>
      <c r="V714" s="9"/>
    </row>
    <row r="715" spans="4:22" ht="23.1" customHeight="1">
      <c r="D715" s="1" t="s">
        <v>2858</v>
      </c>
      <c r="E715" s="1" t="s">
        <v>2859</v>
      </c>
      <c r="V715" s="9"/>
    </row>
    <row r="716" spans="4:22" ht="23.1" customHeight="1">
      <c r="D716" s="1" t="s">
        <v>2860</v>
      </c>
      <c r="E716" s="1" t="s">
        <v>2861</v>
      </c>
      <c r="V716" s="9"/>
    </row>
    <row r="717" spans="4:22" ht="23.1" customHeight="1">
      <c r="D717" s="1" t="s">
        <v>2862</v>
      </c>
      <c r="E717" s="1" t="s">
        <v>2863</v>
      </c>
      <c r="V717" s="9"/>
    </row>
    <row r="718" spans="4:22" ht="23.1" customHeight="1">
      <c r="D718" s="1" t="s">
        <v>2864</v>
      </c>
      <c r="E718" s="1" t="s">
        <v>2865</v>
      </c>
      <c r="V718" s="9"/>
    </row>
    <row r="719" spans="4:22" ht="23.1" customHeight="1">
      <c r="D719" s="1" t="s">
        <v>2866</v>
      </c>
      <c r="E719" s="1" t="s">
        <v>2867</v>
      </c>
      <c r="V719" s="9"/>
    </row>
    <row r="720" spans="4:22" ht="23.1" customHeight="1">
      <c r="D720" s="1" t="s">
        <v>2868</v>
      </c>
      <c r="E720" s="1" t="s">
        <v>2869</v>
      </c>
      <c r="V720" s="9"/>
    </row>
    <row r="721" spans="4:22" ht="23.1" customHeight="1">
      <c r="D721" s="1" t="s">
        <v>2870</v>
      </c>
      <c r="E721" s="1" t="s">
        <v>2871</v>
      </c>
      <c r="V721" s="9"/>
    </row>
    <row r="722" spans="4:22" ht="23.1" customHeight="1">
      <c r="D722" s="1" t="s">
        <v>2872</v>
      </c>
      <c r="E722" s="1" t="s">
        <v>2873</v>
      </c>
      <c r="V722" s="9"/>
    </row>
    <row r="723" spans="4:22" ht="23.1" customHeight="1">
      <c r="D723" s="1" t="s">
        <v>2874</v>
      </c>
      <c r="E723" s="1" t="s">
        <v>2875</v>
      </c>
      <c r="V723" s="9"/>
    </row>
    <row r="724" spans="4:22" ht="23.1" customHeight="1">
      <c r="D724" s="1" t="s">
        <v>2876</v>
      </c>
      <c r="E724" s="1" t="s">
        <v>2877</v>
      </c>
      <c r="V724" s="9"/>
    </row>
    <row r="725" spans="4:22" ht="23.1" customHeight="1">
      <c r="D725" s="1" t="s">
        <v>2878</v>
      </c>
      <c r="E725" s="1" t="s">
        <v>2879</v>
      </c>
      <c r="V725" s="9"/>
    </row>
    <row r="726" spans="4:22" ht="23.1" customHeight="1">
      <c r="D726" s="1" t="s">
        <v>2880</v>
      </c>
      <c r="E726" s="1" t="s">
        <v>2881</v>
      </c>
      <c r="V726" s="9"/>
    </row>
    <row r="727" spans="4:22" ht="23.1" customHeight="1">
      <c r="D727" s="1" t="s">
        <v>2882</v>
      </c>
      <c r="E727" s="1" t="s">
        <v>2883</v>
      </c>
      <c r="V727" s="9"/>
    </row>
    <row r="728" spans="4:22" ht="23.1" customHeight="1">
      <c r="D728" s="1" t="s">
        <v>2884</v>
      </c>
      <c r="E728" s="1" t="s">
        <v>2885</v>
      </c>
      <c r="V728" s="9"/>
    </row>
    <row r="729" spans="4:22" ht="23.1" customHeight="1">
      <c r="D729" s="1" t="s">
        <v>2886</v>
      </c>
      <c r="E729" s="1" t="s">
        <v>2887</v>
      </c>
      <c r="V729" s="9"/>
    </row>
    <row r="730" spans="4:22" ht="23.1" customHeight="1">
      <c r="D730" s="1" t="s">
        <v>2888</v>
      </c>
      <c r="E730" s="1" t="s">
        <v>2889</v>
      </c>
      <c r="V730" s="9"/>
    </row>
    <row r="731" spans="4:22" ht="23.1" customHeight="1">
      <c r="D731" s="1" t="s">
        <v>2890</v>
      </c>
      <c r="E731" s="1" t="s">
        <v>2891</v>
      </c>
      <c r="V731" s="9"/>
    </row>
    <row r="732" spans="4:22" ht="23.1" customHeight="1">
      <c r="D732" s="1" t="s">
        <v>2892</v>
      </c>
      <c r="E732" s="1" t="s">
        <v>2893</v>
      </c>
      <c r="V732" s="9"/>
    </row>
    <row r="733" spans="4:22" ht="23.1" customHeight="1">
      <c r="D733" s="1" t="s">
        <v>2894</v>
      </c>
      <c r="E733" s="1" t="s">
        <v>2895</v>
      </c>
      <c r="V733" s="9"/>
    </row>
    <row r="734" spans="4:22" ht="23.1" customHeight="1">
      <c r="D734" s="1" t="s">
        <v>2896</v>
      </c>
      <c r="E734" s="1" t="s">
        <v>2897</v>
      </c>
      <c r="V734" s="9"/>
    </row>
    <row r="735" spans="4:22" ht="23.1" customHeight="1">
      <c r="D735" s="1" t="s">
        <v>2898</v>
      </c>
      <c r="E735" s="1" t="s">
        <v>2899</v>
      </c>
      <c r="V735" s="9"/>
    </row>
    <row r="736" spans="4:22" ht="23.1" customHeight="1">
      <c r="D736" s="1" t="s">
        <v>2900</v>
      </c>
      <c r="E736" s="1" t="s">
        <v>2901</v>
      </c>
      <c r="V736" s="9"/>
    </row>
    <row r="737" spans="4:22" ht="23.1" customHeight="1">
      <c r="D737" s="1" t="s">
        <v>2902</v>
      </c>
      <c r="E737" s="1" t="s">
        <v>2903</v>
      </c>
      <c r="V737" s="9"/>
    </row>
    <row r="738" spans="4:22" ht="23.1" customHeight="1">
      <c r="D738" s="1" t="s">
        <v>2904</v>
      </c>
      <c r="E738" s="1" t="s">
        <v>2905</v>
      </c>
      <c r="V738" s="9"/>
    </row>
    <row r="739" spans="4:22" ht="23.1" customHeight="1">
      <c r="D739" s="1" t="s">
        <v>2906</v>
      </c>
      <c r="E739" s="1" t="s">
        <v>2905</v>
      </c>
      <c r="V739" s="9"/>
    </row>
    <row r="740" spans="4:22" ht="23.1" customHeight="1">
      <c r="D740" s="1" t="s">
        <v>2907</v>
      </c>
      <c r="E740" s="1" t="s">
        <v>2908</v>
      </c>
      <c r="V740" s="9"/>
    </row>
    <row r="741" spans="4:22" ht="23.1" customHeight="1">
      <c r="D741" s="1" t="s">
        <v>2909</v>
      </c>
      <c r="E741" s="1" t="s">
        <v>2910</v>
      </c>
      <c r="V741" s="9"/>
    </row>
    <row r="742" spans="4:22" ht="23.1" customHeight="1">
      <c r="D742" s="1" t="s">
        <v>2911</v>
      </c>
      <c r="E742" s="1" t="s">
        <v>2912</v>
      </c>
      <c r="V742" s="9"/>
    </row>
    <row r="743" spans="4:22" ht="23.1" customHeight="1">
      <c r="D743" s="1" t="s">
        <v>2913</v>
      </c>
      <c r="E743" s="1" t="s">
        <v>2914</v>
      </c>
      <c r="V743" s="9"/>
    </row>
    <row r="744" spans="4:22" ht="23.1" customHeight="1">
      <c r="D744" s="1" t="s">
        <v>2915</v>
      </c>
      <c r="E744" s="1" t="s">
        <v>2914</v>
      </c>
      <c r="V744" s="9"/>
    </row>
    <row r="745" spans="4:22" ht="23.1" customHeight="1">
      <c r="D745" s="1" t="s">
        <v>2916</v>
      </c>
      <c r="E745" s="1" t="s">
        <v>2917</v>
      </c>
      <c r="V745" s="9"/>
    </row>
    <row r="746" spans="4:22" ht="23.1" customHeight="1">
      <c r="D746" s="1" t="s">
        <v>2918</v>
      </c>
      <c r="E746" s="1" t="s">
        <v>2919</v>
      </c>
      <c r="V746" s="9"/>
    </row>
    <row r="747" spans="4:22" ht="23.1" customHeight="1">
      <c r="D747" s="1" t="s">
        <v>2920</v>
      </c>
      <c r="E747" s="1" t="s">
        <v>2921</v>
      </c>
      <c r="V747" s="9"/>
    </row>
    <row r="748" spans="4:22" ht="23.1" customHeight="1">
      <c r="D748" s="1" t="s">
        <v>2922</v>
      </c>
      <c r="E748" s="1" t="s">
        <v>2923</v>
      </c>
      <c r="V748" s="9"/>
    </row>
    <row r="749" spans="4:22" ht="23.1" customHeight="1">
      <c r="D749" s="1" t="s">
        <v>2924</v>
      </c>
      <c r="E749" s="1" t="s">
        <v>2925</v>
      </c>
      <c r="V749" s="9"/>
    </row>
    <row r="750" spans="4:22" ht="23.1" customHeight="1">
      <c r="D750" s="1" t="s">
        <v>2926</v>
      </c>
      <c r="E750" s="1" t="s">
        <v>2927</v>
      </c>
      <c r="V750" s="9"/>
    </row>
    <row r="751" spans="4:22" ht="23.1" customHeight="1">
      <c r="D751" s="1" t="s">
        <v>2928</v>
      </c>
      <c r="E751" s="1" t="s">
        <v>2929</v>
      </c>
      <c r="V751" s="9"/>
    </row>
    <row r="752" spans="4:22" ht="23.1" customHeight="1">
      <c r="D752" s="1" t="s">
        <v>2930</v>
      </c>
      <c r="E752" s="1" t="s">
        <v>2931</v>
      </c>
      <c r="V752" s="9"/>
    </row>
    <row r="753" spans="4:22" ht="23.1" customHeight="1">
      <c r="D753" s="1" t="s">
        <v>2932</v>
      </c>
      <c r="E753" s="1" t="s">
        <v>2933</v>
      </c>
      <c r="V753" s="9"/>
    </row>
    <row r="754" spans="4:22" ht="23.1" customHeight="1">
      <c r="D754" s="1" t="s">
        <v>2934</v>
      </c>
      <c r="E754" s="1" t="s">
        <v>2935</v>
      </c>
      <c r="V754" s="9"/>
    </row>
    <row r="755" spans="4:22" ht="23.1" customHeight="1">
      <c r="D755" s="1" t="s">
        <v>2936</v>
      </c>
      <c r="E755" s="1" t="s">
        <v>2937</v>
      </c>
      <c r="V755" s="9"/>
    </row>
    <row r="756" spans="4:22" ht="23.1" customHeight="1">
      <c r="D756" s="1" t="s">
        <v>2938</v>
      </c>
      <c r="E756" s="1" t="s">
        <v>2939</v>
      </c>
      <c r="V756" s="9"/>
    </row>
    <row r="757" spans="4:22" ht="23.1" customHeight="1">
      <c r="D757" s="1" t="s">
        <v>2940</v>
      </c>
      <c r="E757" s="1" t="s">
        <v>2941</v>
      </c>
      <c r="V757" s="9"/>
    </row>
    <row r="758" spans="4:22" ht="23.1" customHeight="1">
      <c r="D758" s="1" t="s">
        <v>2942</v>
      </c>
      <c r="E758" s="1" t="s">
        <v>2943</v>
      </c>
      <c r="V758" s="9"/>
    </row>
    <row r="759" spans="4:22" ht="23.1" customHeight="1">
      <c r="D759" s="1" t="s">
        <v>2944</v>
      </c>
      <c r="E759" s="1" t="s">
        <v>2945</v>
      </c>
      <c r="V759" s="9"/>
    </row>
    <row r="760" spans="4:22" ht="23.1" customHeight="1">
      <c r="D760" s="1" t="s">
        <v>2946</v>
      </c>
      <c r="E760" s="1" t="s">
        <v>2947</v>
      </c>
      <c r="V760" s="9"/>
    </row>
    <row r="761" spans="4:22" ht="23.1" customHeight="1">
      <c r="D761" s="1" t="s">
        <v>2948</v>
      </c>
      <c r="E761" s="1" t="s">
        <v>2949</v>
      </c>
      <c r="V761" s="9"/>
    </row>
    <row r="762" spans="4:22" ht="23.1" customHeight="1">
      <c r="D762" s="1" t="s">
        <v>2950</v>
      </c>
      <c r="E762" s="1" t="s">
        <v>2951</v>
      </c>
      <c r="V762" s="9"/>
    </row>
    <row r="763" spans="4:22" ht="23.1" customHeight="1">
      <c r="D763" s="1" t="s">
        <v>2952</v>
      </c>
      <c r="E763" s="1" t="s">
        <v>2953</v>
      </c>
      <c r="V763" s="9"/>
    </row>
    <row r="764" spans="4:22" ht="23.1" customHeight="1">
      <c r="D764" s="1" t="s">
        <v>2954</v>
      </c>
      <c r="E764" s="1" t="s">
        <v>2955</v>
      </c>
      <c r="V764" s="9"/>
    </row>
    <row r="765" spans="4:22" ht="23.1" customHeight="1">
      <c r="D765" s="1" t="s">
        <v>2956</v>
      </c>
      <c r="E765" s="1" t="s">
        <v>2957</v>
      </c>
      <c r="V765" s="9"/>
    </row>
    <row r="766" spans="4:22" ht="23.1" customHeight="1">
      <c r="D766" s="1" t="s">
        <v>2958</v>
      </c>
      <c r="E766" s="1" t="s">
        <v>2959</v>
      </c>
      <c r="V766" s="9"/>
    </row>
    <row r="767" spans="4:22" ht="23.1" customHeight="1">
      <c r="D767" s="1" t="s">
        <v>2960</v>
      </c>
      <c r="E767" s="1" t="s">
        <v>2959</v>
      </c>
      <c r="V767" s="9"/>
    </row>
    <row r="768" spans="4:22" ht="23.1" customHeight="1">
      <c r="D768" s="1" t="s">
        <v>2961</v>
      </c>
      <c r="E768" s="1" t="s">
        <v>2959</v>
      </c>
      <c r="V768" s="9"/>
    </row>
    <row r="769" spans="4:22" ht="23.1" customHeight="1">
      <c r="D769" s="1" t="s">
        <v>2962</v>
      </c>
      <c r="E769" s="1" t="s">
        <v>2963</v>
      </c>
      <c r="V769" s="9"/>
    </row>
    <row r="770" spans="4:22" ht="23.1" customHeight="1">
      <c r="D770" s="1" t="s">
        <v>2964</v>
      </c>
      <c r="E770" s="1" t="s">
        <v>2965</v>
      </c>
      <c r="V770" s="9"/>
    </row>
    <row r="771" spans="4:22" ht="23.1" customHeight="1">
      <c r="D771" s="1" t="s">
        <v>2966</v>
      </c>
      <c r="E771" s="1" t="s">
        <v>2967</v>
      </c>
      <c r="V771" s="9"/>
    </row>
    <row r="772" spans="4:22" ht="23.1" customHeight="1">
      <c r="D772" s="1" t="s">
        <v>2968</v>
      </c>
      <c r="E772" s="1" t="s">
        <v>2969</v>
      </c>
      <c r="V772" s="9"/>
    </row>
    <row r="773" spans="4:22" ht="23.1" customHeight="1">
      <c r="D773" s="1" t="s">
        <v>2970</v>
      </c>
      <c r="E773" s="1" t="s">
        <v>2971</v>
      </c>
      <c r="V773" s="9"/>
    </row>
    <row r="774" spans="4:22" ht="23.1" customHeight="1">
      <c r="D774" s="1" t="s">
        <v>2972</v>
      </c>
      <c r="E774" s="1" t="s">
        <v>2973</v>
      </c>
      <c r="V774" s="9"/>
    </row>
    <row r="775" spans="4:22" ht="23.1" customHeight="1">
      <c r="D775" s="1" t="s">
        <v>2974</v>
      </c>
      <c r="E775" s="1" t="s">
        <v>2975</v>
      </c>
      <c r="V775" s="9"/>
    </row>
    <row r="776" spans="4:22" ht="23.1" customHeight="1">
      <c r="E776" s="1" t="s">
        <v>2976</v>
      </c>
      <c r="V776" s="9"/>
    </row>
    <row r="777" spans="4:22" ht="23.1" customHeight="1">
      <c r="E777" s="1" t="s">
        <v>2977</v>
      </c>
      <c r="V777" s="9"/>
    </row>
    <row r="778" spans="4:22" ht="23.1" customHeight="1">
      <c r="E778" s="1" t="s">
        <v>2978</v>
      </c>
      <c r="V778" s="9"/>
    </row>
    <row r="779" spans="4:22" ht="23.1" customHeight="1">
      <c r="E779" s="1" t="s">
        <v>2979</v>
      </c>
      <c r="V779" s="9"/>
    </row>
    <row r="780" spans="4:22" ht="23.1" customHeight="1">
      <c r="E780" s="1" t="s">
        <v>2980</v>
      </c>
      <c r="V780" s="9"/>
    </row>
    <row r="781" spans="4:22" ht="23.1" customHeight="1">
      <c r="E781" s="1" t="s">
        <v>2981</v>
      </c>
      <c r="V781" s="9"/>
    </row>
    <row r="782" spans="4:22" ht="23.1" customHeight="1">
      <c r="E782" s="1" t="s">
        <v>2982</v>
      </c>
      <c r="V782" s="9"/>
    </row>
    <row r="783" spans="4:22" ht="23.1" customHeight="1">
      <c r="E783" s="1" t="s">
        <v>2983</v>
      </c>
      <c r="V783" s="9"/>
    </row>
    <row r="784" spans="4:22" ht="23.1" customHeight="1">
      <c r="E784" s="1" t="s">
        <v>2984</v>
      </c>
      <c r="V784" s="9"/>
    </row>
    <row r="785" spans="5:22" ht="23.1" customHeight="1">
      <c r="E785" s="1" t="s">
        <v>2985</v>
      </c>
      <c r="V785" s="9"/>
    </row>
    <row r="786" spans="5:22" ht="23.1" customHeight="1">
      <c r="E786" s="1" t="s">
        <v>2986</v>
      </c>
      <c r="V786" s="9"/>
    </row>
    <row r="787" spans="5:22" ht="23.1" customHeight="1">
      <c r="E787" s="1" t="s">
        <v>2987</v>
      </c>
      <c r="V787" s="9"/>
    </row>
    <row r="788" spans="5:22" ht="23.1" customHeight="1">
      <c r="E788" s="1" t="s">
        <v>2988</v>
      </c>
      <c r="V788" s="9"/>
    </row>
    <row r="789" spans="5:22" ht="23.1" customHeight="1">
      <c r="E789" s="1" t="s">
        <v>2989</v>
      </c>
      <c r="V789" s="9"/>
    </row>
    <row r="790" spans="5:22" ht="23.1" customHeight="1">
      <c r="E790" s="1" t="s">
        <v>2990</v>
      </c>
      <c r="V790" s="9"/>
    </row>
    <row r="791" spans="5:22" ht="23.1" customHeight="1">
      <c r="E791" s="1" t="s">
        <v>2991</v>
      </c>
      <c r="V791" s="9"/>
    </row>
    <row r="792" spans="5:22" ht="23.1" customHeight="1">
      <c r="E792" s="1" t="s">
        <v>2992</v>
      </c>
      <c r="V792" s="9"/>
    </row>
    <row r="793" spans="5:22" ht="23.1" customHeight="1">
      <c r="E793" s="1" t="s">
        <v>2993</v>
      </c>
      <c r="V793" s="9"/>
    </row>
    <row r="794" spans="5:22" ht="23.1" customHeight="1">
      <c r="E794" s="1" t="s">
        <v>2994</v>
      </c>
      <c r="V794" s="9"/>
    </row>
    <row r="795" spans="5:22" ht="23.1" customHeight="1">
      <c r="E795" s="1" t="s">
        <v>2995</v>
      </c>
      <c r="V795" s="9"/>
    </row>
    <row r="796" spans="5:22" ht="23.1" customHeight="1">
      <c r="E796" s="1" t="s">
        <v>2996</v>
      </c>
      <c r="V796" s="9"/>
    </row>
    <row r="797" spans="5:22" ht="23.1" customHeight="1">
      <c r="E797" s="1" t="s">
        <v>2997</v>
      </c>
      <c r="V797" s="9"/>
    </row>
    <row r="798" spans="5:22" ht="23.1" customHeight="1">
      <c r="E798" s="1" t="s">
        <v>2998</v>
      </c>
      <c r="V798" s="9"/>
    </row>
    <row r="799" spans="5:22" ht="23.1" customHeight="1">
      <c r="E799" s="1" t="s">
        <v>2999</v>
      </c>
      <c r="V799" s="9"/>
    </row>
    <row r="800" spans="5:22" ht="23.1" customHeight="1">
      <c r="E800" s="1" t="s">
        <v>3000</v>
      </c>
      <c r="V800" s="9"/>
    </row>
    <row r="801" spans="5:22" ht="23.1" customHeight="1">
      <c r="E801" s="1" t="s">
        <v>3001</v>
      </c>
      <c r="V801" s="9"/>
    </row>
    <row r="802" spans="5:22" ht="23.1" customHeight="1">
      <c r="E802" s="1" t="s">
        <v>3002</v>
      </c>
      <c r="V802" s="9"/>
    </row>
    <row r="803" spans="5:22" ht="23.1" customHeight="1">
      <c r="E803" s="1" t="s">
        <v>3003</v>
      </c>
      <c r="V803" s="9"/>
    </row>
    <row r="804" spans="5:22" ht="23.1" customHeight="1">
      <c r="E804" s="1" t="s">
        <v>3004</v>
      </c>
      <c r="V804" s="9"/>
    </row>
    <row r="805" spans="5:22" ht="23.1" customHeight="1">
      <c r="E805" s="1" t="s">
        <v>3005</v>
      </c>
      <c r="V805" s="9"/>
    </row>
    <row r="806" spans="5:22" ht="23.1" customHeight="1">
      <c r="E806" s="1" t="s">
        <v>3006</v>
      </c>
      <c r="V806" s="9"/>
    </row>
    <row r="807" spans="5:22" ht="23.1" customHeight="1">
      <c r="E807" s="1" t="s">
        <v>3007</v>
      </c>
      <c r="V807" s="9"/>
    </row>
    <row r="808" spans="5:22" ht="23.1" customHeight="1">
      <c r="E808" s="1" t="s">
        <v>3008</v>
      </c>
      <c r="V808" s="9"/>
    </row>
    <row r="809" spans="5:22" ht="23.1" customHeight="1">
      <c r="E809" s="1" t="s">
        <v>3009</v>
      </c>
      <c r="V809" s="9"/>
    </row>
    <row r="810" spans="5:22" ht="23.1" customHeight="1">
      <c r="E810" s="1" t="s">
        <v>3010</v>
      </c>
      <c r="V810" s="9"/>
    </row>
    <row r="811" spans="5:22" ht="23.1" customHeight="1">
      <c r="E811" s="1" t="s">
        <v>3011</v>
      </c>
      <c r="V811" s="9"/>
    </row>
    <row r="812" spans="5:22" ht="23.1" customHeight="1">
      <c r="E812" s="1" t="s">
        <v>3012</v>
      </c>
      <c r="V812" s="9"/>
    </row>
    <row r="813" spans="5:22" ht="23.1" customHeight="1">
      <c r="E813" s="1" t="s">
        <v>3013</v>
      </c>
      <c r="V813" s="9"/>
    </row>
    <row r="814" spans="5:22" ht="23.1" customHeight="1">
      <c r="E814" s="1" t="s">
        <v>3014</v>
      </c>
      <c r="V814" s="9"/>
    </row>
    <row r="815" spans="5:22" ht="23.1" customHeight="1">
      <c r="E815" s="1" t="s">
        <v>3015</v>
      </c>
      <c r="V815" s="9"/>
    </row>
    <row r="816" spans="5:22" ht="23.1" customHeight="1">
      <c r="E816" s="1" t="s">
        <v>3016</v>
      </c>
      <c r="V816" s="9"/>
    </row>
    <row r="817" spans="5:22" ht="23.1" customHeight="1">
      <c r="E817" s="1" t="s">
        <v>3017</v>
      </c>
      <c r="V817" s="9"/>
    </row>
    <row r="818" spans="5:22" ht="23.1" customHeight="1">
      <c r="E818" s="1" t="s">
        <v>3018</v>
      </c>
      <c r="V818" s="9"/>
    </row>
    <row r="819" spans="5:22" ht="23.1" customHeight="1">
      <c r="E819" s="1" t="s">
        <v>3019</v>
      </c>
      <c r="V819" s="9"/>
    </row>
    <row r="820" spans="5:22" ht="23.1" customHeight="1">
      <c r="E820" s="1" t="s">
        <v>3020</v>
      </c>
      <c r="V820" s="9"/>
    </row>
    <row r="821" spans="5:22" ht="23.1" customHeight="1">
      <c r="E821" s="1" t="s">
        <v>3021</v>
      </c>
      <c r="V821" s="9"/>
    </row>
    <row r="822" spans="5:22" ht="23.1" customHeight="1">
      <c r="E822" s="1" t="s">
        <v>3022</v>
      </c>
      <c r="V822" s="9"/>
    </row>
    <row r="823" spans="5:22" ht="23.1" customHeight="1">
      <c r="E823" s="1" t="s">
        <v>3023</v>
      </c>
      <c r="V823" s="9"/>
    </row>
    <row r="824" spans="5:22" ht="23.1" customHeight="1">
      <c r="E824" s="1" t="s">
        <v>3024</v>
      </c>
      <c r="V824" s="9"/>
    </row>
    <row r="825" spans="5:22" ht="23.1" customHeight="1">
      <c r="E825" s="1" t="s">
        <v>3025</v>
      </c>
      <c r="V825" s="9"/>
    </row>
    <row r="826" spans="5:22" ht="23.1" customHeight="1">
      <c r="E826" s="1" t="s">
        <v>3025</v>
      </c>
      <c r="V826" s="9"/>
    </row>
    <row r="827" spans="5:22" ht="23.1" customHeight="1">
      <c r="E827" s="1" t="s">
        <v>3025</v>
      </c>
      <c r="V827" s="9"/>
    </row>
    <row r="828" spans="5:22" ht="23.1" customHeight="1">
      <c r="E828" s="1" t="s">
        <v>3025</v>
      </c>
      <c r="V828" s="9"/>
    </row>
    <row r="829" spans="5:22" ht="23.1" customHeight="1">
      <c r="E829" s="1" t="s">
        <v>3025</v>
      </c>
      <c r="V829" s="9"/>
    </row>
    <row r="830" spans="5:22" ht="23.1" customHeight="1">
      <c r="E830" s="1" t="s">
        <v>3026</v>
      </c>
      <c r="V830" s="9"/>
    </row>
    <row r="831" spans="5:22" ht="23.1" customHeight="1">
      <c r="E831" s="1" t="s">
        <v>3027</v>
      </c>
      <c r="V831" s="9"/>
    </row>
    <row r="832" spans="5:22" ht="23.1" customHeight="1">
      <c r="E832" s="1" t="s">
        <v>3027</v>
      </c>
      <c r="V832" s="9"/>
    </row>
    <row r="833" spans="5:22" ht="23.1" customHeight="1">
      <c r="E833" s="1" t="s">
        <v>3028</v>
      </c>
      <c r="V833" s="9"/>
    </row>
    <row r="834" spans="5:22" ht="23.1" customHeight="1">
      <c r="E834" s="1" t="s">
        <v>3029</v>
      </c>
      <c r="V834" s="9"/>
    </row>
    <row r="835" spans="5:22" ht="23.1" customHeight="1">
      <c r="E835" s="1" t="s">
        <v>3030</v>
      </c>
      <c r="V835" s="9"/>
    </row>
    <row r="836" spans="5:22" ht="23.1" customHeight="1">
      <c r="E836" s="1" t="s">
        <v>3031</v>
      </c>
      <c r="V836" s="9"/>
    </row>
    <row r="837" spans="5:22" ht="23.1" customHeight="1">
      <c r="E837" s="1" t="s">
        <v>3032</v>
      </c>
      <c r="V837" s="9"/>
    </row>
    <row r="838" spans="5:22" ht="23.1" customHeight="1">
      <c r="E838" s="1" t="s">
        <v>3033</v>
      </c>
      <c r="V838" s="9"/>
    </row>
    <row r="839" spans="5:22" ht="23.1" customHeight="1">
      <c r="E839" s="1" t="s">
        <v>3033</v>
      </c>
      <c r="V839" s="9"/>
    </row>
    <row r="840" spans="5:22" ht="23.1" customHeight="1">
      <c r="E840" s="1" t="s">
        <v>3034</v>
      </c>
      <c r="V840" s="9"/>
    </row>
    <row r="841" spans="5:22" ht="23.1" customHeight="1">
      <c r="E841" s="1" t="s">
        <v>3035</v>
      </c>
      <c r="V841" s="9"/>
    </row>
    <row r="842" spans="5:22" ht="23.1" customHeight="1">
      <c r="E842" s="1" t="s">
        <v>3036</v>
      </c>
      <c r="V842" s="9"/>
    </row>
    <row r="843" spans="5:22" ht="23.1" customHeight="1">
      <c r="E843" s="1" t="s">
        <v>3037</v>
      </c>
      <c r="V843" s="9"/>
    </row>
    <row r="844" spans="5:22" ht="23.1" customHeight="1">
      <c r="E844" s="1" t="s">
        <v>3038</v>
      </c>
      <c r="V844" s="9"/>
    </row>
    <row r="845" spans="5:22" ht="23.1" customHeight="1">
      <c r="E845" s="1" t="s">
        <v>3039</v>
      </c>
      <c r="V845" s="9"/>
    </row>
    <row r="846" spans="5:22" ht="23.1" customHeight="1">
      <c r="E846" s="1" t="s">
        <v>3040</v>
      </c>
      <c r="V846" s="9"/>
    </row>
    <row r="847" spans="5:22" ht="23.1" customHeight="1">
      <c r="E847" s="1" t="s">
        <v>3041</v>
      </c>
      <c r="V847" s="9"/>
    </row>
    <row r="848" spans="5:22" ht="23.1" customHeight="1">
      <c r="E848" s="1" t="s">
        <v>3042</v>
      </c>
      <c r="V848" s="9"/>
    </row>
    <row r="849" spans="5:22" ht="23.1" customHeight="1">
      <c r="E849" s="1" t="s">
        <v>3043</v>
      </c>
      <c r="V849" s="9"/>
    </row>
    <row r="850" spans="5:22" ht="23.1" customHeight="1">
      <c r="E850" s="1" t="s">
        <v>3044</v>
      </c>
      <c r="V850" s="9"/>
    </row>
    <row r="851" spans="5:22" ht="23.1" customHeight="1">
      <c r="E851" s="1" t="s">
        <v>3045</v>
      </c>
      <c r="V851" s="9"/>
    </row>
    <row r="852" spans="5:22" ht="23.1" customHeight="1">
      <c r="E852" s="1" t="s">
        <v>3046</v>
      </c>
      <c r="V852" s="9"/>
    </row>
    <row r="853" spans="5:22" ht="23.1" customHeight="1">
      <c r="E853" s="1" t="s">
        <v>3047</v>
      </c>
      <c r="V853" s="9"/>
    </row>
    <row r="854" spans="5:22" ht="23.1" customHeight="1">
      <c r="E854" s="1" t="s">
        <v>3048</v>
      </c>
      <c r="V854" s="9"/>
    </row>
    <row r="855" spans="5:22" ht="23.1" customHeight="1">
      <c r="E855" s="1" t="s">
        <v>3049</v>
      </c>
      <c r="V855" s="9"/>
    </row>
    <row r="856" spans="5:22" ht="23.1" customHeight="1">
      <c r="E856" s="1" t="s">
        <v>3050</v>
      </c>
      <c r="V856" s="9"/>
    </row>
    <row r="857" spans="5:22" ht="23.1" customHeight="1">
      <c r="E857" s="1" t="s">
        <v>3051</v>
      </c>
      <c r="V857" s="9"/>
    </row>
    <row r="858" spans="5:22" ht="23.1" customHeight="1">
      <c r="E858" s="1" t="s">
        <v>3052</v>
      </c>
      <c r="V858" s="9"/>
    </row>
    <row r="859" spans="5:22" ht="23.1" customHeight="1">
      <c r="E859" s="1" t="s">
        <v>3053</v>
      </c>
      <c r="V859" s="9"/>
    </row>
    <row r="860" spans="5:22" ht="23.1" customHeight="1">
      <c r="E860" s="1" t="s">
        <v>3054</v>
      </c>
      <c r="V860" s="9"/>
    </row>
    <row r="861" spans="5:22" ht="23.1" customHeight="1">
      <c r="E861" s="1" t="s">
        <v>3055</v>
      </c>
      <c r="V861" s="9"/>
    </row>
    <row r="862" spans="5:22" ht="23.1" customHeight="1">
      <c r="E862" s="1" t="s">
        <v>3056</v>
      </c>
      <c r="V862" s="9"/>
    </row>
    <row r="863" spans="5:22" ht="23.1" customHeight="1">
      <c r="E863" s="1" t="s">
        <v>3057</v>
      </c>
      <c r="V863" s="9"/>
    </row>
    <row r="864" spans="5:22" ht="23.1" customHeight="1">
      <c r="E864" s="1" t="s">
        <v>3058</v>
      </c>
      <c r="V864" s="9"/>
    </row>
    <row r="865" spans="5:22" ht="23.1" customHeight="1">
      <c r="E865" s="1" t="s">
        <v>3059</v>
      </c>
      <c r="V865" s="9"/>
    </row>
    <row r="866" spans="5:22" ht="23.1" customHeight="1">
      <c r="E866" s="1" t="s">
        <v>3060</v>
      </c>
      <c r="V866" s="9"/>
    </row>
    <row r="867" spans="5:22" ht="23.1" customHeight="1">
      <c r="E867" s="1" t="s">
        <v>3061</v>
      </c>
      <c r="V867" s="9"/>
    </row>
    <row r="868" spans="5:22" ht="23.1" customHeight="1">
      <c r="E868" s="1" t="s">
        <v>3062</v>
      </c>
      <c r="V868" s="9"/>
    </row>
    <row r="869" spans="5:22" ht="23.1" customHeight="1">
      <c r="E869" s="1" t="s">
        <v>3063</v>
      </c>
      <c r="V869" s="9"/>
    </row>
    <row r="870" spans="5:22" ht="23.1" customHeight="1">
      <c r="E870" s="1" t="s">
        <v>3064</v>
      </c>
      <c r="V870" s="9"/>
    </row>
    <row r="871" spans="5:22" ht="23.1" customHeight="1">
      <c r="E871" s="1" t="s">
        <v>3065</v>
      </c>
      <c r="V871" s="9"/>
    </row>
    <row r="872" spans="5:22" ht="23.1" customHeight="1">
      <c r="E872" s="1" t="s">
        <v>3065</v>
      </c>
      <c r="V872" s="9"/>
    </row>
    <row r="873" spans="5:22" ht="23.1" customHeight="1">
      <c r="E873" s="1" t="s">
        <v>3065</v>
      </c>
      <c r="V873" s="9"/>
    </row>
    <row r="874" spans="5:22" ht="23.1" customHeight="1">
      <c r="E874" s="1" t="s">
        <v>3066</v>
      </c>
      <c r="V874" s="9"/>
    </row>
    <row r="875" spans="5:22" ht="23.1" customHeight="1">
      <c r="E875" s="1" t="s">
        <v>3067</v>
      </c>
      <c r="V875" s="9"/>
    </row>
    <row r="876" spans="5:22" ht="23.1" customHeight="1">
      <c r="E876" s="1" t="s">
        <v>3067</v>
      </c>
      <c r="V876" s="9"/>
    </row>
    <row r="877" spans="5:22" ht="23.1" customHeight="1">
      <c r="E877" s="1" t="s">
        <v>3068</v>
      </c>
      <c r="V877" s="9"/>
    </row>
    <row r="878" spans="5:22" ht="23.1" customHeight="1">
      <c r="E878" s="1" t="s">
        <v>3069</v>
      </c>
      <c r="V878" s="9"/>
    </row>
    <row r="879" spans="5:22" ht="23.1" customHeight="1">
      <c r="E879" s="1" t="s">
        <v>3070</v>
      </c>
      <c r="V879" s="9"/>
    </row>
    <row r="880" spans="5:22" ht="23.1" customHeight="1">
      <c r="E880" s="1" t="s">
        <v>3071</v>
      </c>
      <c r="V880" s="9"/>
    </row>
    <row r="881" spans="5:22" ht="23.1" customHeight="1">
      <c r="E881" s="1" t="s">
        <v>3072</v>
      </c>
      <c r="V881" s="9"/>
    </row>
    <row r="882" spans="5:22" ht="23.1" customHeight="1">
      <c r="E882" s="1" t="s">
        <v>3073</v>
      </c>
      <c r="V882" s="9"/>
    </row>
    <row r="883" spans="5:22" ht="23.1" customHeight="1">
      <c r="E883" s="1" t="s">
        <v>3074</v>
      </c>
      <c r="V883" s="9"/>
    </row>
    <row r="884" spans="5:22" ht="23.1" customHeight="1">
      <c r="E884" s="1" t="s">
        <v>3075</v>
      </c>
      <c r="V884" s="9"/>
    </row>
    <row r="885" spans="5:22" ht="23.1" customHeight="1">
      <c r="E885" s="1" t="s">
        <v>3076</v>
      </c>
      <c r="V885" s="9"/>
    </row>
    <row r="886" spans="5:22" ht="23.1" customHeight="1">
      <c r="E886" s="1" t="s">
        <v>3077</v>
      </c>
      <c r="V886" s="9"/>
    </row>
    <row r="887" spans="5:22" ht="23.1" customHeight="1">
      <c r="E887" s="1" t="s">
        <v>3078</v>
      </c>
      <c r="V887" s="9"/>
    </row>
    <row r="888" spans="5:22" ht="23.1" customHeight="1">
      <c r="E888" s="1" t="s">
        <v>3079</v>
      </c>
      <c r="V888" s="9"/>
    </row>
    <row r="889" spans="5:22" ht="23.1" customHeight="1">
      <c r="E889" s="1" t="s">
        <v>3080</v>
      </c>
      <c r="V889" s="9"/>
    </row>
    <row r="890" spans="5:22" ht="23.1" customHeight="1">
      <c r="E890" s="1" t="s">
        <v>3081</v>
      </c>
      <c r="V890" s="9"/>
    </row>
    <row r="891" spans="5:22" ht="23.1" customHeight="1">
      <c r="E891" s="1" t="s">
        <v>3082</v>
      </c>
      <c r="V891" s="9"/>
    </row>
    <row r="892" spans="5:22" ht="23.1" customHeight="1">
      <c r="E892" s="1" t="s">
        <v>3083</v>
      </c>
      <c r="V892" s="9"/>
    </row>
    <row r="893" spans="5:22" ht="23.1" customHeight="1">
      <c r="E893" s="1" t="s">
        <v>3084</v>
      </c>
      <c r="V893" s="9"/>
    </row>
    <row r="894" spans="5:22" ht="23.1" customHeight="1">
      <c r="E894" s="1" t="s">
        <v>3085</v>
      </c>
      <c r="V894" s="9"/>
    </row>
    <row r="895" spans="5:22" ht="23.1" customHeight="1">
      <c r="E895" s="1" t="s">
        <v>3086</v>
      </c>
      <c r="V895" s="9"/>
    </row>
    <row r="896" spans="5:22" ht="23.1" customHeight="1">
      <c r="E896" s="1" t="s">
        <v>3087</v>
      </c>
      <c r="V896" s="9"/>
    </row>
    <row r="897" spans="5:22" ht="23.1" customHeight="1">
      <c r="E897" s="1" t="s">
        <v>3088</v>
      </c>
      <c r="V897" s="9"/>
    </row>
    <row r="898" spans="5:22" ht="23.1" customHeight="1">
      <c r="E898" s="1" t="s">
        <v>3089</v>
      </c>
      <c r="V898" s="9"/>
    </row>
    <row r="899" spans="5:22" ht="23.1" customHeight="1">
      <c r="E899" s="1" t="s">
        <v>3090</v>
      </c>
      <c r="V899" s="9"/>
    </row>
    <row r="900" spans="5:22" ht="23.1" customHeight="1">
      <c r="E900" s="1" t="s">
        <v>3091</v>
      </c>
      <c r="V900" s="9"/>
    </row>
    <row r="901" spans="5:22" ht="23.1" customHeight="1">
      <c r="E901" s="1" t="s">
        <v>3092</v>
      </c>
      <c r="V901" s="9"/>
    </row>
    <row r="902" spans="5:22" ht="23.1" customHeight="1">
      <c r="E902" s="1" t="s">
        <v>3093</v>
      </c>
      <c r="V902" s="9"/>
    </row>
    <row r="903" spans="5:22" ht="23.1" customHeight="1">
      <c r="E903" s="1" t="s">
        <v>3094</v>
      </c>
      <c r="V903" s="9"/>
    </row>
    <row r="904" spans="5:22" ht="23.1" customHeight="1">
      <c r="E904" s="1" t="s">
        <v>3095</v>
      </c>
      <c r="V904" s="9"/>
    </row>
    <row r="905" spans="5:22" ht="23.1" customHeight="1">
      <c r="E905" s="1" t="s">
        <v>3096</v>
      </c>
      <c r="V905" s="9"/>
    </row>
    <row r="906" spans="5:22" ht="23.1" customHeight="1">
      <c r="E906" s="1" t="s">
        <v>3097</v>
      </c>
      <c r="V906" s="9"/>
    </row>
    <row r="907" spans="5:22" ht="23.1" customHeight="1">
      <c r="E907" s="1" t="s">
        <v>3098</v>
      </c>
      <c r="V907" s="9"/>
    </row>
    <row r="908" spans="5:22" ht="23.1" customHeight="1">
      <c r="E908" s="1" t="s">
        <v>3099</v>
      </c>
      <c r="V908" s="9"/>
    </row>
    <row r="909" spans="5:22" ht="23.1" customHeight="1">
      <c r="E909" s="1" t="s">
        <v>3100</v>
      </c>
      <c r="V909" s="9"/>
    </row>
    <row r="910" spans="5:22" ht="23.1" customHeight="1">
      <c r="E910" s="1" t="s">
        <v>3101</v>
      </c>
      <c r="V910" s="9"/>
    </row>
    <row r="911" spans="5:22" ht="23.1" customHeight="1">
      <c r="E911" s="1" t="s">
        <v>3102</v>
      </c>
      <c r="V911" s="9"/>
    </row>
    <row r="912" spans="5:22" ht="23.1" customHeight="1">
      <c r="E912" s="1" t="s">
        <v>3103</v>
      </c>
      <c r="V912" s="9"/>
    </row>
    <row r="913" spans="5:22" ht="23.1" customHeight="1">
      <c r="E913" s="1" t="s">
        <v>3104</v>
      </c>
      <c r="V913" s="9"/>
    </row>
    <row r="914" spans="5:22" ht="23.1" customHeight="1">
      <c r="E914" s="1" t="s">
        <v>3105</v>
      </c>
      <c r="V914" s="9"/>
    </row>
    <row r="915" spans="5:22" ht="23.1" customHeight="1">
      <c r="E915" s="1" t="s">
        <v>3106</v>
      </c>
      <c r="V915" s="9"/>
    </row>
    <row r="916" spans="5:22" ht="23.1" customHeight="1">
      <c r="E916" s="1" t="s">
        <v>3107</v>
      </c>
      <c r="V916" s="9"/>
    </row>
    <row r="917" spans="5:22" ht="23.1" customHeight="1">
      <c r="E917" s="1" t="s">
        <v>3108</v>
      </c>
      <c r="V917" s="9"/>
    </row>
    <row r="918" spans="5:22" ht="23.1" customHeight="1">
      <c r="E918" s="1" t="s">
        <v>3109</v>
      </c>
      <c r="V918" s="9"/>
    </row>
    <row r="919" spans="5:22" ht="23.1" customHeight="1">
      <c r="E919" s="1" t="s">
        <v>3109</v>
      </c>
      <c r="V919" s="9"/>
    </row>
    <row r="920" spans="5:22" ht="23.1" customHeight="1">
      <c r="E920" s="1" t="s">
        <v>3109</v>
      </c>
      <c r="V920" s="9"/>
    </row>
    <row r="921" spans="5:22" ht="23.1" customHeight="1">
      <c r="E921" s="1" t="s">
        <v>3110</v>
      </c>
      <c r="V921" s="9"/>
    </row>
    <row r="922" spans="5:22" ht="23.1" customHeight="1">
      <c r="E922" s="1" t="s">
        <v>3110</v>
      </c>
      <c r="V922" s="9"/>
    </row>
    <row r="923" spans="5:22" ht="23.1" customHeight="1">
      <c r="E923" s="1" t="s">
        <v>3111</v>
      </c>
      <c r="V923" s="9"/>
    </row>
    <row r="924" spans="5:22" ht="23.1" customHeight="1">
      <c r="E924" s="1" t="s">
        <v>3112</v>
      </c>
      <c r="V924" s="9"/>
    </row>
    <row r="925" spans="5:22" ht="23.1" customHeight="1">
      <c r="E925" s="1" t="s">
        <v>3112</v>
      </c>
      <c r="V925" s="9"/>
    </row>
    <row r="926" spans="5:22" ht="23.1" customHeight="1">
      <c r="E926" s="1" t="s">
        <v>3113</v>
      </c>
      <c r="V926" s="9"/>
    </row>
    <row r="927" spans="5:22" ht="23.1" customHeight="1">
      <c r="E927" s="1" t="s">
        <v>3114</v>
      </c>
      <c r="V927" s="9"/>
    </row>
    <row r="928" spans="5:22" ht="23.1" customHeight="1">
      <c r="E928" s="1" t="s">
        <v>3115</v>
      </c>
      <c r="V928" s="9"/>
    </row>
    <row r="929" spans="5:22" ht="23.1" customHeight="1">
      <c r="E929" s="1" t="s">
        <v>3116</v>
      </c>
      <c r="V929" s="9"/>
    </row>
    <row r="930" spans="5:22" ht="23.1" customHeight="1">
      <c r="E930" s="1" t="s">
        <v>3117</v>
      </c>
      <c r="V930" s="9"/>
    </row>
    <row r="931" spans="5:22" ht="23.1" customHeight="1">
      <c r="E931" s="1" t="s">
        <v>3118</v>
      </c>
      <c r="V931" s="9"/>
    </row>
    <row r="932" spans="5:22" ht="23.1" customHeight="1">
      <c r="E932" s="1" t="s">
        <v>3119</v>
      </c>
      <c r="V932" s="9"/>
    </row>
    <row r="933" spans="5:22" ht="23.1" customHeight="1">
      <c r="E933" s="1" t="s">
        <v>3120</v>
      </c>
      <c r="V933" s="9"/>
    </row>
    <row r="934" spans="5:22" ht="23.1" customHeight="1">
      <c r="E934" s="1" t="s">
        <v>3121</v>
      </c>
      <c r="V934" s="9"/>
    </row>
    <row r="935" spans="5:22" ht="23.1" customHeight="1">
      <c r="E935" s="1" t="s">
        <v>3122</v>
      </c>
      <c r="V935" s="9"/>
    </row>
    <row r="936" spans="5:22" ht="23.1" customHeight="1">
      <c r="E936" s="1" t="s">
        <v>3123</v>
      </c>
      <c r="V936" s="9"/>
    </row>
    <row r="937" spans="5:22" ht="23.1" customHeight="1">
      <c r="E937" s="1" t="s">
        <v>3124</v>
      </c>
      <c r="V937" s="9"/>
    </row>
    <row r="938" spans="5:22" ht="23.1" customHeight="1">
      <c r="E938" s="1" t="s">
        <v>3125</v>
      </c>
      <c r="V938" s="9"/>
    </row>
    <row r="939" spans="5:22" ht="23.1" customHeight="1">
      <c r="E939" s="1" t="s">
        <v>3126</v>
      </c>
      <c r="V939" s="9"/>
    </row>
    <row r="940" spans="5:22" ht="23.1" customHeight="1">
      <c r="E940" s="1" t="s">
        <v>3127</v>
      </c>
      <c r="V940" s="9"/>
    </row>
    <row r="941" spans="5:22" ht="23.1" customHeight="1">
      <c r="E941" s="1" t="s">
        <v>3128</v>
      </c>
      <c r="V941" s="9"/>
    </row>
    <row r="942" spans="5:22" ht="23.1" customHeight="1">
      <c r="E942" s="1" t="s">
        <v>3129</v>
      </c>
      <c r="V942" s="9"/>
    </row>
    <row r="943" spans="5:22" ht="23.1" customHeight="1">
      <c r="E943" s="1" t="s">
        <v>3130</v>
      </c>
      <c r="V943" s="9"/>
    </row>
    <row r="944" spans="5:22" ht="23.1" customHeight="1">
      <c r="E944" s="1" t="s">
        <v>3131</v>
      </c>
      <c r="V944" s="9"/>
    </row>
    <row r="945" spans="5:22" ht="23.1" customHeight="1">
      <c r="E945" s="1" t="s">
        <v>3132</v>
      </c>
      <c r="V945" s="9"/>
    </row>
    <row r="946" spans="5:22" ht="23.1" customHeight="1">
      <c r="E946" s="1" t="s">
        <v>3133</v>
      </c>
      <c r="V946" s="9"/>
    </row>
    <row r="947" spans="5:22" ht="23.1" customHeight="1">
      <c r="E947" s="1" t="s">
        <v>3134</v>
      </c>
      <c r="V947" s="9"/>
    </row>
    <row r="948" spans="5:22" ht="23.1" customHeight="1">
      <c r="E948" s="1" t="s">
        <v>3135</v>
      </c>
      <c r="V948" s="9"/>
    </row>
    <row r="949" spans="5:22" ht="23.1" customHeight="1">
      <c r="E949" s="1" t="s">
        <v>3136</v>
      </c>
      <c r="V949" s="9"/>
    </row>
    <row r="950" spans="5:22" ht="23.1" customHeight="1">
      <c r="E950" s="1" t="s">
        <v>3137</v>
      </c>
      <c r="V950" s="9"/>
    </row>
    <row r="951" spans="5:22" ht="23.1" customHeight="1">
      <c r="E951" s="1" t="s">
        <v>3138</v>
      </c>
      <c r="V951" s="9"/>
    </row>
    <row r="952" spans="5:22" ht="23.1" customHeight="1">
      <c r="E952" s="1" t="s">
        <v>3139</v>
      </c>
      <c r="V952" s="9"/>
    </row>
    <row r="953" spans="5:22" ht="23.1" customHeight="1">
      <c r="E953" s="1" t="s">
        <v>3140</v>
      </c>
      <c r="V953" s="9"/>
    </row>
    <row r="954" spans="5:22" ht="23.1" customHeight="1">
      <c r="E954" s="1" t="s">
        <v>3141</v>
      </c>
      <c r="V954" s="9"/>
    </row>
    <row r="955" spans="5:22" ht="23.1" customHeight="1">
      <c r="E955" s="1" t="s">
        <v>3142</v>
      </c>
      <c r="V955" s="9"/>
    </row>
    <row r="956" spans="5:22" ht="23.1" customHeight="1">
      <c r="E956" s="1" t="s">
        <v>3143</v>
      </c>
      <c r="V956" s="9"/>
    </row>
    <row r="957" spans="5:22" ht="23.1" customHeight="1">
      <c r="E957" s="1" t="s">
        <v>3144</v>
      </c>
      <c r="V957" s="9"/>
    </row>
    <row r="958" spans="5:22" ht="23.1" customHeight="1">
      <c r="E958" s="1" t="s">
        <v>3145</v>
      </c>
      <c r="V958" s="9"/>
    </row>
    <row r="959" spans="5:22" ht="23.1" customHeight="1">
      <c r="E959" s="1" t="s">
        <v>3146</v>
      </c>
      <c r="V959" s="9"/>
    </row>
    <row r="960" spans="5:22" ht="23.1" customHeight="1">
      <c r="E960" s="1" t="s">
        <v>3147</v>
      </c>
      <c r="V960" s="9"/>
    </row>
    <row r="961" spans="5:22" ht="23.1" customHeight="1">
      <c r="E961" s="1" t="s">
        <v>3148</v>
      </c>
      <c r="V961" s="9"/>
    </row>
    <row r="962" spans="5:22" ht="23.1" customHeight="1">
      <c r="E962" s="1" t="s">
        <v>3149</v>
      </c>
      <c r="V962" s="9"/>
    </row>
    <row r="963" spans="5:22" ht="23.1" customHeight="1">
      <c r="E963" s="1" t="s">
        <v>3150</v>
      </c>
      <c r="V963" s="9"/>
    </row>
    <row r="964" spans="5:22" ht="23.1" customHeight="1">
      <c r="E964" s="1" t="s">
        <v>3151</v>
      </c>
      <c r="V964" s="9"/>
    </row>
    <row r="965" spans="5:22" ht="23.1" customHeight="1">
      <c r="E965" s="1" t="s">
        <v>3152</v>
      </c>
      <c r="V965" s="9"/>
    </row>
    <row r="966" spans="5:22" ht="23.1" customHeight="1">
      <c r="E966" s="1" t="s">
        <v>3153</v>
      </c>
      <c r="V966" s="9"/>
    </row>
    <row r="967" spans="5:22" ht="23.1" customHeight="1">
      <c r="E967" s="1" t="s">
        <v>3154</v>
      </c>
      <c r="V967" s="9"/>
    </row>
    <row r="968" spans="5:22" ht="23.1" customHeight="1">
      <c r="E968" s="1" t="s">
        <v>3155</v>
      </c>
      <c r="V968" s="9"/>
    </row>
    <row r="969" spans="5:22" ht="23.1" customHeight="1">
      <c r="E969" s="1" t="s">
        <v>3156</v>
      </c>
      <c r="V969" s="9"/>
    </row>
    <row r="970" spans="5:22" ht="23.1" customHeight="1">
      <c r="E970" s="1" t="s">
        <v>3157</v>
      </c>
      <c r="V970" s="9"/>
    </row>
    <row r="971" spans="5:22" ht="23.1" customHeight="1">
      <c r="E971" s="1" t="s">
        <v>3158</v>
      </c>
      <c r="V971" s="9"/>
    </row>
    <row r="972" spans="5:22" ht="23.1" customHeight="1">
      <c r="E972" s="1" t="s">
        <v>3159</v>
      </c>
      <c r="V972" s="9"/>
    </row>
    <row r="973" spans="5:22" ht="23.1" customHeight="1">
      <c r="E973" s="1" t="s">
        <v>3160</v>
      </c>
      <c r="V973" s="9"/>
    </row>
    <row r="974" spans="5:22" ht="23.1" customHeight="1">
      <c r="E974" s="1" t="s">
        <v>3161</v>
      </c>
      <c r="V974" s="9"/>
    </row>
    <row r="975" spans="5:22" ht="23.1" customHeight="1">
      <c r="E975" s="1" t="s">
        <v>3162</v>
      </c>
      <c r="V975" s="9"/>
    </row>
    <row r="976" spans="5:22" ht="23.1" customHeight="1">
      <c r="E976" s="1" t="s">
        <v>3163</v>
      </c>
      <c r="V976" s="9"/>
    </row>
    <row r="977" spans="5:22" ht="23.1" customHeight="1">
      <c r="E977" s="1" t="s">
        <v>3164</v>
      </c>
      <c r="V977" s="9"/>
    </row>
    <row r="978" spans="5:22" ht="23.1" customHeight="1">
      <c r="E978" s="1" t="s">
        <v>3165</v>
      </c>
      <c r="V978" s="9"/>
    </row>
    <row r="979" spans="5:22" ht="23.1" customHeight="1">
      <c r="E979" s="1" t="s">
        <v>3166</v>
      </c>
      <c r="V979" s="9"/>
    </row>
    <row r="980" spans="5:22" ht="23.1" customHeight="1">
      <c r="E980" s="1" t="s">
        <v>3167</v>
      </c>
      <c r="V980" s="9"/>
    </row>
    <row r="981" spans="5:22" ht="23.1" customHeight="1">
      <c r="E981" s="1" t="s">
        <v>3168</v>
      </c>
      <c r="V981" s="9"/>
    </row>
    <row r="982" spans="5:22" ht="23.1" customHeight="1">
      <c r="E982" s="1" t="s">
        <v>3169</v>
      </c>
      <c r="V982" s="9"/>
    </row>
    <row r="983" spans="5:22" ht="23.1" customHeight="1">
      <c r="E983" s="1" t="s">
        <v>3170</v>
      </c>
      <c r="V983" s="9"/>
    </row>
    <row r="984" spans="5:22" ht="23.1" customHeight="1">
      <c r="E984" s="1" t="s">
        <v>3171</v>
      </c>
      <c r="V984" s="9"/>
    </row>
    <row r="985" spans="5:22" ht="23.1" customHeight="1">
      <c r="E985" s="1" t="s">
        <v>3172</v>
      </c>
      <c r="V985" s="9"/>
    </row>
    <row r="986" spans="5:22" ht="23.1" customHeight="1">
      <c r="E986" s="1" t="s">
        <v>3173</v>
      </c>
      <c r="V986" s="9"/>
    </row>
    <row r="987" spans="5:22" ht="23.1" customHeight="1">
      <c r="E987" s="1" t="s">
        <v>3174</v>
      </c>
      <c r="V987" s="9"/>
    </row>
    <row r="988" spans="5:22" ht="23.1" customHeight="1">
      <c r="E988" s="1" t="s">
        <v>3175</v>
      </c>
      <c r="V988" s="9"/>
    </row>
    <row r="989" spans="5:22" ht="23.1" customHeight="1">
      <c r="E989" s="1" t="s">
        <v>3176</v>
      </c>
      <c r="V989" s="9"/>
    </row>
    <row r="990" spans="5:22" ht="23.1" customHeight="1">
      <c r="E990" s="1" t="s">
        <v>3177</v>
      </c>
      <c r="V990" s="9"/>
    </row>
    <row r="991" spans="5:22" ht="23.1" customHeight="1">
      <c r="E991" s="1" t="s">
        <v>3178</v>
      </c>
      <c r="V991" s="9"/>
    </row>
    <row r="992" spans="5:22" ht="23.1" customHeight="1">
      <c r="E992" s="1" t="s">
        <v>3179</v>
      </c>
      <c r="V992" s="9"/>
    </row>
    <row r="993" spans="5:22" ht="23.1" customHeight="1">
      <c r="E993" s="1" t="s">
        <v>3180</v>
      </c>
      <c r="V993" s="9"/>
    </row>
    <row r="994" spans="5:22" ht="23.1" customHeight="1">
      <c r="E994" s="1" t="s">
        <v>3181</v>
      </c>
      <c r="V994" s="9"/>
    </row>
    <row r="995" spans="5:22" ht="23.1" customHeight="1">
      <c r="E995" s="1" t="s">
        <v>3182</v>
      </c>
      <c r="V995" s="9"/>
    </row>
    <row r="996" spans="5:22" ht="23.1" customHeight="1">
      <c r="E996" s="1" t="s">
        <v>3183</v>
      </c>
      <c r="V996" s="9"/>
    </row>
    <row r="997" spans="5:22" ht="23.1" customHeight="1">
      <c r="E997" s="1" t="s">
        <v>3184</v>
      </c>
      <c r="V997" s="9"/>
    </row>
    <row r="998" spans="5:22" ht="23.1" customHeight="1">
      <c r="E998" s="1" t="s">
        <v>3185</v>
      </c>
      <c r="V998" s="9"/>
    </row>
    <row r="999" spans="5:22" ht="23.1" customHeight="1">
      <c r="E999" s="1" t="s">
        <v>3186</v>
      </c>
      <c r="V999" s="9"/>
    </row>
    <row r="1000" spans="5:22" ht="23.1" customHeight="1">
      <c r="E1000" s="1" t="s">
        <v>3187</v>
      </c>
      <c r="V1000" s="9"/>
    </row>
    <row r="1001" spans="5:22" ht="23.1" customHeight="1">
      <c r="E1001" s="1" t="s">
        <v>3188</v>
      </c>
      <c r="V1001" s="9"/>
    </row>
    <row r="1002" spans="5:22" ht="23.1" customHeight="1">
      <c r="E1002" s="1" t="s">
        <v>3189</v>
      </c>
      <c r="V1002" s="9"/>
    </row>
    <row r="1003" spans="5:22" ht="23.1" customHeight="1">
      <c r="E1003" s="1" t="s">
        <v>3190</v>
      </c>
      <c r="V1003" s="9"/>
    </row>
    <row r="1004" spans="5:22" ht="23.1" customHeight="1">
      <c r="E1004" s="1" t="s">
        <v>3191</v>
      </c>
      <c r="V1004" s="9"/>
    </row>
    <row r="1005" spans="5:22" ht="23.1" customHeight="1">
      <c r="E1005" s="1" t="s">
        <v>3192</v>
      </c>
      <c r="V1005" s="9"/>
    </row>
    <row r="1006" spans="5:22" ht="23.1" customHeight="1">
      <c r="E1006" s="1" t="s">
        <v>3193</v>
      </c>
      <c r="V1006" s="9"/>
    </row>
    <row r="1007" spans="5:22" ht="23.1" customHeight="1">
      <c r="E1007" s="1" t="s">
        <v>3194</v>
      </c>
      <c r="V1007" s="9"/>
    </row>
    <row r="1008" spans="5:22" ht="23.1" customHeight="1">
      <c r="E1008" s="1" t="s">
        <v>3195</v>
      </c>
      <c r="V1008" s="9"/>
    </row>
    <row r="1009" spans="5:22" ht="23.1" customHeight="1">
      <c r="E1009" s="1" t="s">
        <v>3196</v>
      </c>
      <c r="V1009" s="9"/>
    </row>
    <row r="1010" spans="5:22" ht="23.1" customHeight="1">
      <c r="E1010" s="1" t="s">
        <v>3197</v>
      </c>
      <c r="V1010" s="9"/>
    </row>
    <row r="1011" spans="5:22" ht="23.1" customHeight="1">
      <c r="E1011" s="1" t="s">
        <v>3198</v>
      </c>
      <c r="V1011" s="9"/>
    </row>
    <row r="1012" spans="5:22" ht="23.1" customHeight="1">
      <c r="E1012" s="1" t="s">
        <v>3199</v>
      </c>
      <c r="V1012" s="9"/>
    </row>
    <row r="1013" spans="5:22" ht="23.1" customHeight="1">
      <c r="E1013" s="1" t="s">
        <v>3200</v>
      </c>
      <c r="V1013" s="9"/>
    </row>
    <row r="1014" spans="5:22" ht="23.1" customHeight="1">
      <c r="E1014" s="1" t="s">
        <v>3201</v>
      </c>
      <c r="V1014" s="9"/>
    </row>
    <row r="1015" spans="5:22" ht="23.1" customHeight="1">
      <c r="E1015" s="1" t="s">
        <v>3202</v>
      </c>
      <c r="V1015" s="9"/>
    </row>
    <row r="1016" spans="5:22" ht="23.1" customHeight="1">
      <c r="E1016" s="1" t="s">
        <v>3203</v>
      </c>
      <c r="V1016" s="9"/>
    </row>
    <row r="1017" spans="5:22" ht="23.1" customHeight="1">
      <c r="E1017" s="1" t="s">
        <v>3204</v>
      </c>
      <c r="V1017" s="9"/>
    </row>
    <row r="1018" spans="5:22" ht="23.1" customHeight="1">
      <c r="E1018" s="1" t="s">
        <v>3205</v>
      </c>
      <c r="V1018" s="9"/>
    </row>
    <row r="1019" spans="5:22" ht="23.1" customHeight="1">
      <c r="E1019" s="1" t="s">
        <v>3206</v>
      </c>
      <c r="V1019" s="9"/>
    </row>
    <row r="1020" spans="5:22" ht="23.1" customHeight="1">
      <c r="E1020" s="1" t="s">
        <v>3207</v>
      </c>
      <c r="V1020" s="9"/>
    </row>
    <row r="1021" spans="5:22" ht="23.1" customHeight="1">
      <c r="E1021" s="1" t="s">
        <v>3208</v>
      </c>
      <c r="V1021" s="9"/>
    </row>
    <row r="1022" spans="5:22" ht="23.1" customHeight="1">
      <c r="E1022" s="1" t="s">
        <v>3209</v>
      </c>
      <c r="V1022" s="9"/>
    </row>
    <row r="1023" spans="5:22" ht="23.1" customHeight="1">
      <c r="E1023" s="1" t="s">
        <v>3210</v>
      </c>
      <c r="V1023" s="9"/>
    </row>
    <row r="1024" spans="5:22" ht="23.1" customHeight="1">
      <c r="E1024" s="1" t="s">
        <v>3211</v>
      </c>
      <c r="V1024" s="9"/>
    </row>
    <row r="1025" spans="5:22" ht="23.1" customHeight="1">
      <c r="E1025" s="1" t="s">
        <v>3212</v>
      </c>
      <c r="V1025" s="9"/>
    </row>
    <row r="1026" spans="5:22" ht="23.1" customHeight="1">
      <c r="E1026" s="1" t="s">
        <v>3213</v>
      </c>
      <c r="V1026" s="9"/>
    </row>
    <row r="1027" spans="5:22" ht="23.1" customHeight="1">
      <c r="E1027" s="1" t="s">
        <v>3214</v>
      </c>
      <c r="V1027" s="9"/>
    </row>
    <row r="1028" spans="5:22" ht="23.1" customHeight="1">
      <c r="E1028" s="1" t="s">
        <v>3215</v>
      </c>
      <c r="V1028" s="9"/>
    </row>
    <row r="1029" spans="5:22" ht="23.1" customHeight="1">
      <c r="E1029" s="1" t="s">
        <v>3216</v>
      </c>
      <c r="V1029" s="9"/>
    </row>
    <row r="1030" spans="5:22" ht="23.1" customHeight="1">
      <c r="E1030" s="1" t="s">
        <v>3217</v>
      </c>
      <c r="V1030" s="9"/>
    </row>
    <row r="1031" spans="5:22" ht="23.1" customHeight="1">
      <c r="E1031" s="1" t="s">
        <v>3218</v>
      </c>
      <c r="V1031" s="9"/>
    </row>
    <row r="1032" spans="5:22" ht="23.1" customHeight="1">
      <c r="E1032" s="1" t="s">
        <v>3219</v>
      </c>
      <c r="V1032" s="9"/>
    </row>
    <row r="1033" spans="5:22" ht="23.1" customHeight="1">
      <c r="E1033" s="1" t="s">
        <v>3220</v>
      </c>
      <c r="V1033" s="9"/>
    </row>
    <row r="1034" spans="5:22" ht="23.1" customHeight="1">
      <c r="E1034" s="1" t="s">
        <v>3221</v>
      </c>
      <c r="V1034" s="9"/>
    </row>
    <row r="1035" spans="5:22" ht="23.1" customHeight="1">
      <c r="E1035" s="1" t="s">
        <v>3222</v>
      </c>
      <c r="V1035" s="9"/>
    </row>
    <row r="1036" spans="5:22" ht="23.1" customHeight="1">
      <c r="E1036" s="1" t="s">
        <v>3223</v>
      </c>
      <c r="V1036" s="9"/>
    </row>
    <row r="1037" spans="5:22" ht="23.1" customHeight="1">
      <c r="E1037" s="1" t="s">
        <v>3224</v>
      </c>
      <c r="V1037" s="9"/>
    </row>
    <row r="1038" spans="5:22" ht="23.1" customHeight="1">
      <c r="E1038" s="1" t="s">
        <v>3225</v>
      </c>
      <c r="V1038" s="9"/>
    </row>
    <row r="1039" spans="5:22" ht="23.1" customHeight="1">
      <c r="E1039" s="1" t="s">
        <v>3226</v>
      </c>
      <c r="V1039" s="9"/>
    </row>
    <row r="1040" spans="5:22" ht="23.1" customHeight="1">
      <c r="E1040" s="1" t="s">
        <v>3227</v>
      </c>
      <c r="V1040" s="9"/>
    </row>
    <row r="1041" spans="5:22" ht="23.1" customHeight="1">
      <c r="E1041" s="1" t="s">
        <v>3228</v>
      </c>
      <c r="V1041" s="9"/>
    </row>
    <row r="1042" spans="5:22" ht="23.1" customHeight="1">
      <c r="E1042" s="1" t="s">
        <v>3229</v>
      </c>
      <c r="V1042" s="9"/>
    </row>
    <row r="1043" spans="5:22" ht="23.1" customHeight="1">
      <c r="E1043" s="1" t="s">
        <v>3230</v>
      </c>
      <c r="V1043" s="9"/>
    </row>
    <row r="1044" spans="5:22" ht="23.1" customHeight="1">
      <c r="E1044" s="1" t="s">
        <v>3231</v>
      </c>
      <c r="V1044" s="9"/>
    </row>
    <row r="1045" spans="5:22" ht="23.1" customHeight="1">
      <c r="E1045" s="1" t="s">
        <v>3232</v>
      </c>
      <c r="V1045" s="9"/>
    </row>
    <row r="1046" spans="5:22" ht="23.1" customHeight="1">
      <c r="E1046" s="1" t="s">
        <v>3233</v>
      </c>
      <c r="V1046" s="9"/>
    </row>
    <row r="1047" spans="5:22" ht="23.1" customHeight="1">
      <c r="E1047" s="1" t="s">
        <v>3234</v>
      </c>
      <c r="V1047" s="9"/>
    </row>
    <row r="1048" spans="5:22" ht="23.1" customHeight="1">
      <c r="E1048" s="1" t="s">
        <v>3235</v>
      </c>
      <c r="V1048" s="9"/>
    </row>
    <row r="1049" spans="5:22" ht="23.1" customHeight="1">
      <c r="E1049" s="1" t="s">
        <v>3236</v>
      </c>
      <c r="V1049" s="9"/>
    </row>
    <row r="1050" spans="5:22" ht="23.1" customHeight="1">
      <c r="E1050" s="1" t="s">
        <v>3237</v>
      </c>
      <c r="V1050" s="9"/>
    </row>
    <row r="1051" spans="5:22" ht="23.1" customHeight="1">
      <c r="E1051" s="1" t="s">
        <v>3238</v>
      </c>
      <c r="V1051" s="9"/>
    </row>
    <row r="1052" spans="5:22" ht="23.1" customHeight="1">
      <c r="E1052" s="1" t="s">
        <v>3239</v>
      </c>
      <c r="V1052" s="9"/>
    </row>
    <row r="1053" spans="5:22" ht="23.1" customHeight="1">
      <c r="E1053" s="1" t="s">
        <v>3240</v>
      </c>
      <c r="V1053" s="9"/>
    </row>
    <row r="1054" spans="5:22" ht="23.1" customHeight="1">
      <c r="E1054" s="1" t="s">
        <v>3241</v>
      </c>
      <c r="V1054" s="9"/>
    </row>
    <row r="1055" spans="5:22" ht="23.1" customHeight="1">
      <c r="E1055" s="1" t="s">
        <v>3242</v>
      </c>
      <c r="V1055" s="9"/>
    </row>
    <row r="1056" spans="5:22" ht="23.1" customHeight="1">
      <c r="E1056" s="1" t="s">
        <v>3243</v>
      </c>
      <c r="V1056" s="9"/>
    </row>
    <row r="1057" spans="5:22" ht="23.1" customHeight="1">
      <c r="E1057" s="1" t="s">
        <v>3244</v>
      </c>
      <c r="V1057" s="9"/>
    </row>
    <row r="1058" spans="5:22" ht="23.1" customHeight="1">
      <c r="E1058" s="1" t="s">
        <v>3245</v>
      </c>
      <c r="V1058" s="9"/>
    </row>
    <row r="1059" spans="5:22" ht="23.1" customHeight="1">
      <c r="E1059" s="1" t="s">
        <v>3246</v>
      </c>
      <c r="V1059" s="9"/>
    </row>
    <row r="1060" spans="5:22" ht="23.1" customHeight="1">
      <c r="E1060" s="1" t="s">
        <v>3247</v>
      </c>
      <c r="V1060" s="9"/>
    </row>
    <row r="1061" spans="5:22" ht="23.1" customHeight="1">
      <c r="E1061" s="1" t="s">
        <v>3248</v>
      </c>
      <c r="V1061" s="9"/>
    </row>
    <row r="1062" spans="5:22" ht="23.1" customHeight="1">
      <c r="E1062" s="1" t="s">
        <v>3249</v>
      </c>
      <c r="V1062" s="9"/>
    </row>
    <row r="1063" spans="5:22" ht="23.1" customHeight="1">
      <c r="E1063" s="1" t="s">
        <v>3250</v>
      </c>
      <c r="V1063" s="9"/>
    </row>
    <row r="1064" spans="5:22" ht="23.1" customHeight="1">
      <c r="E1064" s="1" t="s">
        <v>3251</v>
      </c>
      <c r="V1064" s="9"/>
    </row>
    <row r="1065" spans="5:22" ht="23.1" customHeight="1">
      <c r="E1065" s="1" t="s">
        <v>3252</v>
      </c>
      <c r="V1065" s="9"/>
    </row>
    <row r="1066" spans="5:22" ht="23.1" customHeight="1">
      <c r="E1066" s="1" t="s">
        <v>3253</v>
      </c>
      <c r="V1066" s="9"/>
    </row>
    <row r="1067" spans="5:22" ht="23.1" customHeight="1">
      <c r="E1067" s="1" t="s">
        <v>3254</v>
      </c>
      <c r="V1067" s="9"/>
    </row>
    <row r="1068" spans="5:22" ht="23.1" customHeight="1">
      <c r="E1068" s="1" t="s">
        <v>3255</v>
      </c>
      <c r="V1068" s="9"/>
    </row>
    <row r="1069" spans="5:22" ht="23.1" customHeight="1">
      <c r="E1069" s="1" t="s">
        <v>3256</v>
      </c>
      <c r="V1069" s="9"/>
    </row>
    <row r="1070" spans="5:22" ht="23.1" customHeight="1">
      <c r="E1070" s="1" t="s">
        <v>3257</v>
      </c>
      <c r="V1070" s="9"/>
    </row>
    <row r="1071" spans="5:22" ht="23.1" customHeight="1">
      <c r="E1071" s="1" t="s">
        <v>3258</v>
      </c>
      <c r="V1071" s="9"/>
    </row>
    <row r="1072" spans="5:22" ht="23.1" customHeight="1">
      <c r="E1072" s="1" t="s">
        <v>3259</v>
      </c>
      <c r="V1072" s="9"/>
    </row>
    <row r="1073" spans="5:22" ht="23.1" customHeight="1">
      <c r="E1073" s="1" t="s">
        <v>3260</v>
      </c>
      <c r="V1073" s="9"/>
    </row>
    <row r="1074" spans="5:22" ht="23.1" customHeight="1">
      <c r="E1074" s="1" t="s">
        <v>3261</v>
      </c>
      <c r="V1074" s="9"/>
    </row>
    <row r="1075" spans="5:22" ht="23.1" customHeight="1">
      <c r="E1075" s="1" t="s">
        <v>3262</v>
      </c>
      <c r="V1075" s="9"/>
    </row>
    <row r="1076" spans="5:22" ht="23.1" customHeight="1">
      <c r="E1076" s="1" t="s">
        <v>3263</v>
      </c>
      <c r="V1076" s="9"/>
    </row>
    <row r="1077" spans="5:22" ht="23.1" customHeight="1">
      <c r="E1077" s="1" t="s">
        <v>3263</v>
      </c>
      <c r="V1077" s="9"/>
    </row>
    <row r="1078" spans="5:22" ht="23.1" customHeight="1">
      <c r="E1078" s="1" t="s">
        <v>3264</v>
      </c>
      <c r="V1078" s="9"/>
    </row>
    <row r="1079" spans="5:22" ht="23.1" customHeight="1">
      <c r="E1079" s="1" t="s">
        <v>3265</v>
      </c>
      <c r="V1079" s="9"/>
    </row>
    <row r="1080" spans="5:22" ht="23.1" customHeight="1">
      <c r="E1080" s="1" t="s">
        <v>3266</v>
      </c>
      <c r="V1080" s="9"/>
    </row>
    <row r="1081" spans="5:22" ht="23.1" customHeight="1">
      <c r="E1081" s="1" t="s">
        <v>3267</v>
      </c>
      <c r="V1081" s="9"/>
    </row>
    <row r="1082" spans="5:22" ht="23.1" customHeight="1">
      <c r="E1082" s="1" t="s">
        <v>3268</v>
      </c>
      <c r="V1082" s="9"/>
    </row>
    <row r="1083" spans="5:22" ht="23.1" customHeight="1">
      <c r="E1083" s="1" t="s">
        <v>3269</v>
      </c>
      <c r="V1083" s="9"/>
    </row>
    <row r="1084" spans="5:22" ht="23.1" customHeight="1">
      <c r="E1084" s="1" t="s">
        <v>3270</v>
      </c>
      <c r="V1084" s="9"/>
    </row>
    <row r="1085" spans="5:22" ht="23.1" customHeight="1">
      <c r="E1085" s="1" t="s">
        <v>3271</v>
      </c>
      <c r="V1085" s="9"/>
    </row>
    <row r="1086" spans="5:22" ht="23.1" customHeight="1">
      <c r="E1086" s="1" t="s">
        <v>3272</v>
      </c>
      <c r="V1086" s="9"/>
    </row>
    <row r="1087" spans="5:22" ht="23.1" customHeight="1">
      <c r="E1087" s="1" t="s">
        <v>3273</v>
      </c>
      <c r="V1087" s="9"/>
    </row>
    <row r="1088" spans="5:22" ht="23.1" customHeight="1">
      <c r="E1088" s="1" t="s">
        <v>3274</v>
      </c>
      <c r="V1088" s="9"/>
    </row>
    <row r="1089" spans="5:22" ht="23.1" customHeight="1">
      <c r="E1089" s="1" t="s">
        <v>3275</v>
      </c>
      <c r="V1089" s="9"/>
    </row>
    <row r="1090" spans="5:22" ht="23.1" customHeight="1">
      <c r="E1090" s="1" t="s">
        <v>3276</v>
      </c>
      <c r="V1090" s="9"/>
    </row>
    <row r="1091" spans="5:22" ht="23.1" customHeight="1">
      <c r="E1091" s="1" t="s">
        <v>3277</v>
      </c>
      <c r="V1091" s="9"/>
    </row>
    <row r="1092" spans="5:22" ht="23.1" customHeight="1">
      <c r="E1092" s="1" t="s">
        <v>3278</v>
      </c>
      <c r="V1092" s="9"/>
    </row>
    <row r="1093" spans="5:22" ht="23.1" customHeight="1">
      <c r="E1093" s="1" t="s">
        <v>3279</v>
      </c>
      <c r="V1093" s="9"/>
    </row>
    <row r="1094" spans="5:22" ht="23.1" customHeight="1">
      <c r="E1094" s="1" t="s">
        <v>3280</v>
      </c>
      <c r="V1094" s="9"/>
    </row>
    <row r="1095" spans="5:22" ht="23.1" customHeight="1">
      <c r="E1095" s="1" t="s">
        <v>3281</v>
      </c>
      <c r="V1095" s="9"/>
    </row>
    <row r="1096" spans="5:22" ht="23.1" customHeight="1">
      <c r="E1096" s="1" t="s">
        <v>3282</v>
      </c>
      <c r="V1096" s="9"/>
    </row>
    <row r="1097" spans="5:22" ht="23.1" customHeight="1">
      <c r="E1097" s="1" t="s">
        <v>3282</v>
      </c>
      <c r="V1097" s="9"/>
    </row>
    <row r="1098" spans="5:22" ht="23.1" customHeight="1">
      <c r="E1098" s="1" t="s">
        <v>3283</v>
      </c>
      <c r="V1098" s="9"/>
    </row>
    <row r="1099" spans="5:22" ht="23.1" customHeight="1">
      <c r="E1099" s="1" t="s">
        <v>3284</v>
      </c>
      <c r="V1099" s="9"/>
    </row>
    <row r="1100" spans="5:22" ht="23.1" customHeight="1">
      <c r="E1100" s="1" t="s">
        <v>3285</v>
      </c>
      <c r="V1100" s="9"/>
    </row>
    <row r="1101" spans="5:22" ht="23.1" customHeight="1">
      <c r="E1101" s="1" t="s">
        <v>3286</v>
      </c>
      <c r="V1101" s="9"/>
    </row>
    <row r="1102" spans="5:22" ht="23.1" customHeight="1">
      <c r="E1102" s="1" t="s">
        <v>3287</v>
      </c>
      <c r="V1102" s="9"/>
    </row>
    <row r="1103" spans="5:22" ht="23.1" customHeight="1">
      <c r="E1103" s="1" t="s">
        <v>3288</v>
      </c>
      <c r="V1103" s="9"/>
    </row>
    <row r="1104" spans="5:22" ht="23.1" customHeight="1">
      <c r="E1104" s="1" t="s">
        <v>3289</v>
      </c>
      <c r="V1104" s="9"/>
    </row>
    <row r="1105" spans="5:22" ht="23.1" customHeight="1">
      <c r="E1105" s="1" t="s">
        <v>3290</v>
      </c>
      <c r="V1105" s="9"/>
    </row>
    <row r="1106" spans="5:22" ht="23.1" customHeight="1">
      <c r="E1106" s="1" t="s">
        <v>3291</v>
      </c>
      <c r="V1106" s="9"/>
    </row>
    <row r="1107" spans="5:22" ht="23.1" customHeight="1">
      <c r="E1107" s="1" t="s">
        <v>3292</v>
      </c>
      <c r="V1107" s="9"/>
    </row>
    <row r="1108" spans="5:22" ht="23.1" customHeight="1">
      <c r="E1108" s="1" t="s">
        <v>3293</v>
      </c>
      <c r="V1108" s="9"/>
    </row>
    <row r="1109" spans="5:22" ht="23.1" customHeight="1">
      <c r="E1109" s="1" t="s">
        <v>3294</v>
      </c>
      <c r="V1109" s="9"/>
    </row>
    <row r="1110" spans="5:22" ht="23.1" customHeight="1">
      <c r="E1110" s="1" t="s">
        <v>3295</v>
      </c>
      <c r="V1110" s="9"/>
    </row>
    <row r="1111" spans="5:22" ht="23.1" customHeight="1">
      <c r="E1111" s="1" t="s">
        <v>3296</v>
      </c>
      <c r="V1111" s="9"/>
    </row>
    <row r="1112" spans="5:22" ht="23.1" customHeight="1">
      <c r="E1112" s="1" t="s">
        <v>3297</v>
      </c>
      <c r="V1112" s="9"/>
    </row>
    <row r="1113" spans="5:22" ht="23.1" customHeight="1">
      <c r="E1113" s="1" t="s">
        <v>3298</v>
      </c>
      <c r="V1113" s="9"/>
    </row>
    <row r="1114" spans="5:22" ht="23.1" customHeight="1">
      <c r="E1114" s="1" t="s">
        <v>3299</v>
      </c>
      <c r="V1114" s="9"/>
    </row>
    <row r="1115" spans="5:22" ht="23.1" customHeight="1">
      <c r="E1115" s="1" t="s">
        <v>3300</v>
      </c>
      <c r="V1115" s="9"/>
    </row>
    <row r="1116" spans="5:22" ht="23.1" customHeight="1">
      <c r="E1116" s="1" t="s">
        <v>3301</v>
      </c>
      <c r="V1116" s="9"/>
    </row>
    <row r="1117" spans="5:22" ht="23.1" customHeight="1">
      <c r="E1117" s="1" t="s">
        <v>3302</v>
      </c>
      <c r="V1117" s="9"/>
    </row>
    <row r="1118" spans="5:22" ht="23.1" customHeight="1">
      <c r="E1118" s="1" t="s">
        <v>3303</v>
      </c>
      <c r="V1118" s="9"/>
    </row>
    <row r="1119" spans="5:22" ht="23.1" customHeight="1">
      <c r="E1119" s="1" t="s">
        <v>3304</v>
      </c>
      <c r="V1119" s="9"/>
    </row>
    <row r="1120" spans="5:22" ht="23.1" customHeight="1">
      <c r="E1120" s="1" t="s">
        <v>3305</v>
      </c>
      <c r="V1120" s="9"/>
    </row>
    <row r="1121" spans="5:22" ht="23.1" customHeight="1">
      <c r="E1121" s="1" t="s">
        <v>3305</v>
      </c>
      <c r="V1121" s="9"/>
    </row>
    <row r="1122" spans="5:22" ht="23.1" customHeight="1">
      <c r="E1122" s="1" t="s">
        <v>3305</v>
      </c>
      <c r="V1122" s="9"/>
    </row>
    <row r="1123" spans="5:22" ht="23.1" customHeight="1">
      <c r="E1123" s="1" t="s">
        <v>3306</v>
      </c>
      <c r="V1123" s="9"/>
    </row>
    <row r="1124" spans="5:22" ht="23.1" customHeight="1">
      <c r="E1124" s="1" t="s">
        <v>3306</v>
      </c>
      <c r="V1124" s="9"/>
    </row>
    <row r="1125" spans="5:22" ht="23.1" customHeight="1">
      <c r="E1125" s="1" t="s">
        <v>3307</v>
      </c>
      <c r="V1125" s="9"/>
    </row>
    <row r="1126" spans="5:22" ht="23.1" customHeight="1">
      <c r="E1126" s="1" t="s">
        <v>3308</v>
      </c>
      <c r="V1126" s="9"/>
    </row>
    <row r="1127" spans="5:22" ht="23.1" customHeight="1">
      <c r="E1127" s="1" t="s">
        <v>3309</v>
      </c>
      <c r="V1127" s="9"/>
    </row>
    <row r="1128" spans="5:22" ht="23.1" customHeight="1">
      <c r="E1128" s="1" t="s">
        <v>3310</v>
      </c>
      <c r="V1128" s="9"/>
    </row>
    <row r="1129" spans="5:22" ht="23.1" customHeight="1">
      <c r="E1129" s="1" t="s">
        <v>3311</v>
      </c>
      <c r="V1129" s="9"/>
    </row>
    <row r="1130" spans="5:22" ht="23.1" customHeight="1">
      <c r="E1130" s="1" t="s">
        <v>3312</v>
      </c>
      <c r="V1130" s="9"/>
    </row>
    <row r="1131" spans="5:22" ht="23.1" customHeight="1">
      <c r="E1131" s="1" t="s">
        <v>3313</v>
      </c>
      <c r="V1131" s="9"/>
    </row>
    <row r="1132" spans="5:22" ht="23.1" customHeight="1">
      <c r="E1132" s="1" t="s">
        <v>3314</v>
      </c>
      <c r="V1132" s="9"/>
    </row>
    <row r="1133" spans="5:22" ht="23.1" customHeight="1">
      <c r="E1133" s="1" t="s">
        <v>3315</v>
      </c>
      <c r="V1133" s="9"/>
    </row>
    <row r="1134" spans="5:22" ht="23.1" customHeight="1">
      <c r="E1134" s="1" t="s">
        <v>3316</v>
      </c>
      <c r="V1134" s="9"/>
    </row>
    <row r="1135" spans="5:22" ht="23.1" customHeight="1">
      <c r="E1135" s="1" t="s">
        <v>3317</v>
      </c>
      <c r="V1135" s="9"/>
    </row>
    <row r="1136" spans="5:22" ht="23.1" customHeight="1">
      <c r="E1136" s="1" t="s">
        <v>3318</v>
      </c>
      <c r="V1136" s="9"/>
    </row>
    <row r="1137" spans="5:22" ht="23.1" customHeight="1">
      <c r="E1137" s="1" t="s">
        <v>3319</v>
      </c>
      <c r="V1137" s="9"/>
    </row>
    <row r="1138" spans="5:22" ht="23.1" customHeight="1">
      <c r="E1138" s="1" t="s">
        <v>3320</v>
      </c>
      <c r="V1138" s="9"/>
    </row>
    <row r="1139" spans="5:22" ht="23.1" customHeight="1">
      <c r="E1139" s="1" t="s">
        <v>3320</v>
      </c>
      <c r="V1139" s="9"/>
    </row>
    <row r="1140" spans="5:22" ht="23.1" customHeight="1">
      <c r="E1140" s="1" t="s">
        <v>3321</v>
      </c>
      <c r="V1140" s="9"/>
    </row>
    <row r="1141" spans="5:22" ht="23.1" customHeight="1">
      <c r="E1141" s="1" t="s">
        <v>3322</v>
      </c>
      <c r="V1141" s="9"/>
    </row>
    <row r="1142" spans="5:22" ht="23.1" customHeight="1">
      <c r="E1142" s="1" t="s">
        <v>3323</v>
      </c>
      <c r="V1142" s="9"/>
    </row>
    <row r="1143" spans="5:22" ht="23.1" customHeight="1">
      <c r="E1143" s="1" t="s">
        <v>3324</v>
      </c>
      <c r="V1143" s="9"/>
    </row>
    <row r="1144" spans="5:22" ht="23.1" customHeight="1">
      <c r="E1144" s="1" t="s">
        <v>3325</v>
      </c>
      <c r="V1144" s="9"/>
    </row>
    <row r="1145" spans="5:22" ht="23.1" customHeight="1">
      <c r="E1145" s="1" t="s">
        <v>3326</v>
      </c>
      <c r="V1145" s="9"/>
    </row>
    <row r="1146" spans="5:22" ht="23.1" customHeight="1">
      <c r="E1146" s="1" t="s">
        <v>3327</v>
      </c>
      <c r="V1146" s="9"/>
    </row>
    <row r="1147" spans="5:22" ht="23.1" customHeight="1">
      <c r="E1147" s="1" t="s">
        <v>3328</v>
      </c>
      <c r="V1147" s="9"/>
    </row>
    <row r="1148" spans="5:22" ht="23.1" customHeight="1">
      <c r="E1148" s="1" t="s">
        <v>3329</v>
      </c>
      <c r="V1148" s="9"/>
    </row>
    <row r="1149" spans="5:22" ht="23.1" customHeight="1">
      <c r="E1149" s="1" t="s">
        <v>3329</v>
      </c>
      <c r="V1149" s="9"/>
    </row>
    <row r="1150" spans="5:22" ht="23.1" customHeight="1">
      <c r="E1150" s="1" t="s">
        <v>3330</v>
      </c>
      <c r="V1150" s="9"/>
    </row>
    <row r="1151" spans="5:22" ht="23.1" customHeight="1">
      <c r="E1151" s="1" t="s">
        <v>3331</v>
      </c>
      <c r="V1151" s="9"/>
    </row>
    <row r="1152" spans="5:22" ht="23.1" customHeight="1">
      <c r="E1152" s="1" t="s">
        <v>3332</v>
      </c>
      <c r="V1152" s="9"/>
    </row>
    <row r="1153" spans="5:22" ht="23.1" customHeight="1">
      <c r="E1153" s="1" t="s">
        <v>3333</v>
      </c>
      <c r="V1153" s="9"/>
    </row>
    <row r="1154" spans="5:22" ht="23.1" customHeight="1">
      <c r="E1154" s="1" t="s">
        <v>3334</v>
      </c>
      <c r="V1154" s="9"/>
    </row>
    <row r="1155" spans="5:22" ht="23.1" customHeight="1">
      <c r="E1155" s="1" t="s">
        <v>3335</v>
      </c>
      <c r="V1155" s="9"/>
    </row>
    <row r="1156" spans="5:22" ht="23.1" customHeight="1">
      <c r="E1156" s="1" t="s">
        <v>3336</v>
      </c>
      <c r="V1156" s="9"/>
    </row>
    <row r="1157" spans="5:22" ht="23.1" customHeight="1">
      <c r="E1157" s="1" t="s">
        <v>3337</v>
      </c>
      <c r="V1157" s="9"/>
    </row>
    <row r="1158" spans="5:22" ht="23.1" customHeight="1">
      <c r="E1158" s="1" t="s">
        <v>3338</v>
      </c>
      <c r="V1158" s="9"/>
    </row>
    <row r="1159" spans="5:22" ht="23.1" customHeight="1">
      <c r="E1159" s="1" t="s">
        <v>3339</v>
      </c>
      <c r="V1159" s="9"/>
    </row>
    <row r="1160" spans="5:22" ht="23.1" customHeight="1">
      <c r="E1160" s="1" t="s">
        <v>3340</v>
      </c>
      <c r="V1160" s="9"/>
    </row>
    <row r="1161" spans="5:22" ht="23.1" customHeight="1">
      <c r="E1161" s="1" t="s">
        <v>3341</v>
      </c>
      <c r="V1161" s="9"/>
    </row>
    <row r="1162" spans="5:22" ht="23.1" customHeight="1">
      <c r="E1162" s="1" t="s">
        <v>3342</v>
      </c>
      <c r="V1162" s="9"/>
    </row>
    <row r="1163" spans="5:22" ht="23.1" customHeight="1">
      <c r="E1163" s="1" t="s">
        <v>3343</v>
      </c>
      <c r="V1163" s="9"/>
    </row>
    <row r="1164" spans="5:22" ht="23.1" customHeight="1">
      <c r="E1164" s="1" t="s">
        <v>3344</v>
      </c>
      <c r="V1164" s="9"/>
    </row>
    <row r="1165" spans="5:22" ht="23.1" customHeight="1">
      <c r="E1165" s="1" t="s">
        <v>3345</v>
      </c>
      <c r="V1165" s="9"/>
    </row>
    <row r="1166" spans="5:22" ht="23.1" customHeight="1">
      <c r="E1166" s="1" t="s">
        <v>3346</v>
      </c>
      <c r="V1166" s="9"/>
    </row>
    <row r="1167" spans="5:22" ht="23.1" customHeight="1">
      <c r="E1167" s="1" t="s">
        <v>3347</v>
      </c>
      <c r="V1167" s="9"/>
    </row>
    <row r="1168" spans="5:22" ht="23.1" customHeight="1">
      <c r="E1168" s="1" t="s">
        <v>3348</v>
      </c>
      <c r="V1168" s="9"/>
    </row>
    <row r="1169" spans="5:22" ht="23.1" customHeight="1">
      <c r="E1169" s="1" t="s">
        <v>3349</v>
      </c>
      <c r="V1169" s="9"/>
    </row>
    <row r="1170" spans="5:22" ht="23.1" customHeight="1">
      <c r="E1170" s="1" t="s">
        <v>3350</v>
      </c>
      <c r="V1170" s="9"/>
    </row>
    <row r="1171" spans="5:22" ht="23.1" customHeight="1">
      <c r="E1171" s="1" t="s">
        <v>3351</v>
      </c>
      <c r="V1171" s="9"/>
    </row>
    <row r="1172" spans="5:22" ht="23.1" customHeight="1">
      <c r="E1172" s="1" t="s">
        <v>3352</v>
      </c>
      <c r="V1172" s="9"/>
    </row>
    <row r="1173" spans="5:22" ht="23.1" customHeight="1">
      <c r="E1173" s="1" t="s">
        <v>3353</v>
      </c>
      <c r="V1173" s="9"/>
    </row>
    <row r="1174" spans="5:22" ht="23.1" customHeight="1">
      <c r="E1174" s="1" t="s">
        <v>3354</v>
      </c>
      <c r="V1174" s="9"/>
    </row>
    <row r="1175" spans="5:22" ht="23.1" customHeight="1">
      <c r="E1175" s="1" t="s">
        <v>3355</v>
      </c>
      <c r="V1175" s="9"/>
    </row>
    <row r="1176" spans="5:22" ht="23.1" customHeight="1">
      <c r="E1176" s="1" t="s">
        <v>3356</v>
      </c>
      <c r="V1176" s="9"/>
    </row>
    <row r="1177" spans="5:22" ht="23.1" customHeight="1">
      <c r="E1177" s="1" t="s">
        <v>3357</v>
      </c>
      <c r="V1177" s="9"/>
    </row>
    <row r="1178" spans="5:22" ht="23.1" customHeight="1">
      <c r="E1178" s="1" t="s">
        <v>3358</v>
      </c>
      <c r="V1178" s="9"/>
    </row>
    <row r="1179" spans="5:22" ht="23.1" customHeight="1">
      <c r="E1179" s="1" t="s">
        <v>3359</v>
      </c>
      <c r="V1179" s="9"/>
    </row>
    <row r="1180" spans="5:22" ht="23.1" customHeight="1">
      <c r="E1180" s="1" t="s">
        <v>3360</v>
      </c>
      <c r="V1180" s="9"/>
    </row>
    <row r="1181" spans="5:22" ht="23.1" customHeight="1">
      <c r="E1181" s="1" t="s">
        <v>3360</v>
      </c>
      <c r="V1181" s="9"/>
    </row>
    <row r="1182" spans="5:22" ht="23.1" customHeight="1">
      <c r="E1182" s="1" t="s">
        <v>3360</v>
      </c>
      <c r="V1182" s="9"/>
    </row>
    <row r="1183" spans="5:22" ht="23.1" customHeight="1">
      <c r="E1183" s="1" t="s">
        <v>3361</v>
      </c>
      <c r="V1183" s="9"/>
    </row>
    <row r="1184" spans="5:22" ht="23.1" customHeight="1">
      <c r="E1184" s="1" t="s">
        <v>3362</v>
      </c>
      <c r="V1184" s="9"/>
    </row>
    <row r="1185" spans="5:22" ht="23.1" customHeight="1">
      <c r="E1185" s="1" t="s">
        <v>3363</v>
      </c>
      <c r="V1185" s="9"/>
    </row>
    <row r="1186" spans="5:22" ht="23.1" customHeight="1">
      <c r="E1186" s="1" t="s">
        <v>3364</v>
      </c>
      <c r="V1186" s="9"/>
    </row>
    <row r="1187" spans="5:22" ht="23.1" customHeight="1">
      <c r="E1187" s="1" t="s">
        <v>3365</v>
      </c>
      <c r="V1187" s="9"/>
    </row>
    <row r="1188" spans="5:22" ht="23.1" customHeight="1">
      <c r="E1188" s="1" t="s">
        <v>3366</v>
      </c>
      <c r="V1188" s="9"/>
    </row>
    <row r="1189" spans="5:22" ht="23.1" customHeight="1">
      <c r="E1189" s="1" t="s">
        <v>3367</v>
      </c>
      <c r="V1189" s="9"/>
    </row>
    <row r="1190" spans="5:22" ht="23.1" customHeight="1">
      <c r="E1190" s="1" t="s">
        <v>3368</v>
      </c>
      <c r="V1190" s="9"/>
    </row>
    <row r="1191" spans="5:22" ht="23.1" customHeight="1">
      <c r="E1191" s="1" t="s">
        <v>3369</v>
      </c>
      <c r="V1191" s="9"/>
    </row>
    <row r="1192" spans="5:22" ht="23.1" customHeight="1">
      <c r="E1192" s="1" t="s">
        <v>3370</v>
      </c>
      <c r="V1192" s="9"/>
    </row>
    <row r="1193" spans="5:22" ht="23.1" customHeight="1">
      <c r="E1193" s="1" t="s">
        <v>3371</v>
      </c>
      <c r="V1193" s="9"/>
    </row>
    <row r="1194" spans="5:22" ht="23.1" customHeight="1">
      <c r="E1194" s="1" t="s">
        <v>3371</v>
      </c>
      <c r="V1194" s="9"/>
    </row>
    <row r="1195" spans="5:22" ht="23.1" customHeight="1">
      <c r="E1195" s="1" t="s">
        <v>3372</v>
      </c>
      <c r="V1195" s="9"/>
    </row>
    <row r="1196" spans="5:22" ht="23.1" customHeight="1">
      <c r="E1196" s="1" t="s">
        <v>3373</v>
      </c>
      <c r="V1196" s="9"/>
    </row>
    <row r="1197" spans="5:22" ht="23.1" customHeight="1">
      <c r="E1197" s="1" t="s">
        <v>3374</v>
      </c>
      <c r="V1197" s="9"/>
    </row>
    <row r="1198" spans="5:22" ht="23.1" customHeight="1">
      <c r="E1198" s="1" t="s">
        <v>3375</v>
      </c>
      <c r="V1198" s="9"/>
    </row>
    <row r="1199" spans="5:22" ht="23.1" customHeight="1">
      <c r="E1199" s="1" t="s">
        <v>3376</v>
      </c>
      <c r="V1199" s="9"/>
    </row>
    <row r="1200" spans="5:22" ht="23.1" customHeight="1">
      <c r="E1200" s="1" t="s">
        <v>3377</v>
      </c>
      <c r="V1200" s="9"/>
    </row>
    <row r="1201" spans="5:22" ht="23.1" customHeight="1">
      <c r="E1201" s="1" t="s">
        <v>3378</v>
      </c>
      <c r="V1201" s="9"/>
    </row>
    <row r="1202" spans="5:22" ht="23.1" customHeight="1">
      <c r="E1202" s="1" t="s">
        <v>3379</v>
      </c>
      <c r="V1202" s="9"/>
    </row>
    <row r="1203" spans="5:22" ht="23.1" customHeight="1">
      <c r="E1203" s="1" t="s">
        <v>3380</v>
      </c>
      <c r="V1203" s="9"/>
    </row>
    <row r="1204" spans="5:22" ht="23.1" customHeight="1">
      <c r="E1204" s="1" t="s">
        <v>3381</v>
      </c>
      <c r="V1204" s="9"/>
    </row>
    <row r="1205" spans="5:22" ht="23.1" customHeight="1">
      <c r="E1205" s="1" t="s">
        <v>3382</v>
      </c>
      <c r="V1205" s="9"/>
    </row>
    <row r="1206" spans="5:22" ht="23.1" customHeight="1">
      <c r="E1206" s="1" t="s">
        <v>3383</v>
      </c>
      <c r="V1206" s="9"/>
    </row>
    <row r="1207" spans="5:22" ht="23.1" customHeight="1">
      <c r="E1207" s="1" t="s">
        <v>61</v>
      </c>
      <c r="V1207" s="9"/>
    </row>
    <row r="1208" spans="5:22" ht="23.1" customHeight="1">
      <c r="E1208" s="1" t="s">
        <v>61</v>
      </c>
      <c r="V1208" s="9"/>
    </row>
    <row r="1209" spans="5:22" ht="23.1" customHeight="1">
      <c r="E1209" s="1" t="s">
        <v>3384</v>
      </c>
      <c r="V1209" s="9"/>
    </row>
    <row r="1210" spans="5:22" ht="23.1" customHeight="1">
      <c r="E1210" s="1" t="s">
        <v>3385</v>
      </c>
      <c r="V1210" s="9"/>
    </row>
    <row r="1211" spans="5:22" ht="23.1" customHeight="1">
      <c r="E1211" s="1" t="s">
        <v>3386</v>
      </c>
      <c r="V1211" s="9"/>
    </row>
    <row r="1212" spans="5:22" ht="23.1" customHeight="1">
      <c r="E1212" s="1" t="s">
        <v>3387</v>
      </c>
      <c r="V1212" s="9"/>
    </row>
    <row r="1213" spans="5:22" ht="23.1" customHeight="1">
      <c r="E1213" s="1" t="s">
        <v>3388</v>
      </c>
      <c r="V1213" s="9"/>
    </row>
    <row r="1214" spans="5:22" ht="23.1" customHeight="1">
      <c r="E1214" s="1" t="s">
        <v>3389</v>
      </c>
      <c r="V1214" s="9"/>
    </row>
    <row r="1215" spans="5:22" ht="23.1" customHeight="1">
      <c r="E1215" s="1" t="s">
        <v>3390</v>
      </c>
      <c r="V1215" s="9"/>
    </row>
    <row r="1216" spans="5:22" ht="23.1" customHeight="1">
      <c r="E1216" s="1" t="s">
        <v>3391</v>
      </c>
      <c r="V1216" s="9"/>
    </row>
    <row r="1217" spans="5:22" ht="23.1" customHeight="1">
      <c r="E1217" s="1" t="s">
        <v>3392</v>
      </c>
      <c r="V1217" s="9"/>
    </row>
    <row r="1218" spans="5:22" ht="23.1" customHeight="1">
      <c r="E1218" s="1" t="s">
        <v>3393</v>
      </c>
      <c r="V1218" s="9"/>
    </row>
    <row r="1219" spans="5:22" ht="23.1" customHeight="1">
      <c r="E1219" s="1" t="s">
        <v>3394</v>
      </c>
      <c r="V1219" s="9"/>
    </row>
    <row r="1220" spans="5:22" ht="23.1" customHeight="1">
      <c r="E1220" s="1" t="s">
        <v>3395</v>
      </c>
      <c r="V1220" s="9"/>
    </row>
    <row r="1221" spans="5:22" ht="23.1" customHeight="1">
      <c r="E1221" s="1" t="s">
        <v>3396</v>
      </c>
      <c r="V1221" s="9"/>
    </row>
    <row r="1222" spans="5:22" ht="23.1" customHeight="1">
      <c r="E1222" s="1" t="s">
        <v>3397</v>
      </c>
      <c r="V1222" s="9"/>
    </row>
    <row r="1223" spans="5:22" ht="23.1" customHeight="1">
      <c r="E1223" s="1" t="s">
        <v>3398</v>
      </c>
      <c r="V1223" s="9"/>
    </row>
    <row r="1224" spans="5:22" ht="23.1" customHeight="1">
      <c r="E1224" s="1" t="s">
        <v>3399</v>
      </c>
      <c r="V1224" s="9"/>
    </row>
    <row r="1225" spans="5:22" ht="23.1" customHeight="1">
      <c r="E1225" s="1" t="s">
        <v>3400</v>
      </c>
      <c r="V1225" s="9"/>
    </row>
    <row r="1226" spans="5:22" ht="23.1" customHeight="1">
      <c r="E1226" s="1" t="s">
        <v>3400</v>
      </c>
      <c r="V1226" s="9"/>
    </row>
    <row r="1227" spans="5:22" ht="23.1" customHeight="1">
      <c r="E1227" s="1" t="s">
        <v>3401</v>
      </c>
      <c r="V1227" s="9"/>
    </row>
    <row r="1228" spans="5:22" ht="23.1" customHeight="1">
      <c r="E1228" s="1" t="s">
        <v>3402</v>
      </c>
      <c r="V1228" s="9"/>
    </row>
    <row r="1229" spans="5:22" ht="23.1" customHeight="1">
      <c r="E1229" s="1" t="s">
        <v>3403</v>
      </c>
      <c r="V1229" s="9"/>
    </row>
    <row r="1230" spans="5:22" ht="23.1" customHeight="1">
      <c r="E1230" s="1" t="s">
        <v>3404</v>
      </c>
      <c r="V1230" s="9"/>
    </row>
    <row r="1231" spans="5:22" ht="23.1" customHeight="1">
      <c r="E1231" s="1" t="s">
        <v>3405</v>
      </c>
      <c r="V1231" s="9"/>
    </row>
    <row r="1232" spans="5:22" ht="23.1" customHeight="1">
      <c r="E1232" s="1" t="s">
        <v>3406</v>
      </c>
      <c r="V1232" s="9"/>
    </row>
    <row r="1233" spans="5:22" ht="23.1" customHeight="1">
      <c r="E1233" s="1" t="s">
        <v>3407</v>
      </c>
      <c r="V1233" s="9"/>
    </row>
    <row r="1234" spans="5:22" ht="23.1" customHeight="1">
      <c r="E1234" s="1" t="s">
        <v>3408</v>
      </c>
      <c r="V1234" s="9"/>
    </row>
    <row r="1235" spans="5:22" ht="23.1" customHeight="1">
      <c r="E1235" s="1" t="s">
        <v>3409</v>
      </c>
      <c r="V1235" s="9"/>
    </row>
    <row r="1236" spans="5:22" ht="23.1" customHeight="1">
      <c r="E1236" s="1" t="s">
        <v>3410</v>
      </c>
      <c r="V1236" s="9"/>
    </row>
    <row r="1237" spans="5:22" ht="23.1" customHeight="1">
      <c r="E1237" s="1" t="s">
        <v>3411</v>
      </c>
      <c r="V1237" s="9"/>
    </row>
    <row r="1238" spans="5:22" ht="23.1" customHeight="1">
      <c r="E1238" s="1" t="s">
        <v>3412</v>
      </c>
      <c r="V1238" s="9"/>
    </row>
    <row r="1239" spans="5:22" ht="23.1" customHeight="1">
      <c r="E1239" s="1" t="s">
        <v>3413</v>
      </c>
      <c r="V1239" s="9"/>
    </row>
    <row r="1240" spans="5:22" ht="23.1" customHeight="1">
      <c r="E1240" s="1" t="s">
        <v>3414</v>
      </c>
      <c r="V1240" s="9"/>
    </row>
    <row r="1241" spans="5:22" ht="23.1" customHeight="1">
      <c r="E1241" s="1" t="s">
        <v>3415</v>
      </c>
      <c r="V1241" s="9"/>
    </row>
    <row r="1242" spans="5:22" ht="23.1" customHeight="1">
      <c r="E1242" s="1" t="s">
        <v>3416</v>
      </c>
      <c r="V1242" s="9"/>
    </row>
    <row r="1243" spans="5:22" ht="23.1" customHeight="1">
      <c r="E1243" s="1" t="s">
        <v>3417</v>
      </c>
      <c r="V1243" s="9"/>
    </row>
    <row r="1244" spans="5:22" ht="23.1" customHeight="1">
      <c r="E1244" s="1" t="s">
        <v>3418</v>
      </c>
      <c r="V1244" s="9"/>
    </row>
    <row r="1245" spans="5:22" ht="23.1" customHeight="1">
      <c r="E1245" s="1" t="s">
        <v>3419</v>
      </c>
      <c r="V1245" s="9"/>
    </row>
    <row r="1246" spans="5:22" ht="23.1" customHeight="1">
      <c r="E1246" s="1" t="s">
        <v>3420</v>
      </c>
      <c r="V1246" s="9"/>
    </row>
    <row r="1247" spans="5:22" ht="23.1" customHeight="1">
      <c r="E1247" s="1" t="s">
        <v>3421</v>
      </c>
      <c r="V1247" s="9"/>
    </row>
    <row r="1248" spans="5:22" ht="23.1" customHeight="1">
      <c r="E1248" s="1" t="s">
        <v>3422</v>
      </c>
      <c r="V1248" s="9"/>
    </row>
    <row r="1249" spans="5:22" ht="23.1" customHeight="1">
      <c r="E1249" s="1" t="s">
        <v>3423</v>
      </c>
      <c r="V1249" s="9"/>
    </row>
    <row r="1250" spans="5:22" ht="23.1" customHeight="1">
      <c r="E1250" s="1" t="s">
        <v>3424</v>
      </c>
      <c r="V1250" s="9"/>
    </row>
    <row r="1251" spans="5:22" ht="23.1" customHeight="1">
      <c r="E1251" s="1" t="s">
        <v>3425</v>
      </c>
      <c r="V1251" s="9"/>
    </row>
    <row r="1252" spans="5:22" ht="23.1" customHeight="1">
      <c r="E1252" s="1" t="s">
        <v>3426</v>
      </c>
      <c r="V1252" s="9"/>
    </row>
    <row r="1253" spans="5:22" ht="23.1" customHeight="1">
      <c r="E1253" s="1" t="s">
        <v>3427</v>
      </c>
      <c r="V1253" s="9"/>
    </row>
    <row r="1254" spans="5:22" ht="23.1" customHeight="1">
      <c r="E1254" s="1" t="s">
        <v>3428</v>
      </c>
      <c r="V1254" s="9"/>
    </row>
    <row r="1255" spans="5:22" ht="23.1" customHeight="1">
      <c r="E1255" s="1" t="s">
        <v>3429</v>
      </c>
      <c r="V1255" s="9"/>
    </row>
    <row r="1256" spans="5:22" ht="23.1" customHeight="1">
      <c r="E1256" s="1" t="s">
        <v>3430</v>
      </c>
      <c r="V1256" s="9"/>
    </row>
    <row r="1257" spans="5:22" ht="23.1" customHeight="1">
      <c r="E1257" s="1" t="s">
        <v>3431</v>
      </c>
      <c r="V1257" s="9"/>
    </row>
    <row r="1258" spans="5:22" ht="23.1" customHeight="1">
      <c r="E1258" s="1" t="s">
        <v>3432</v>
      </c>
      <c r="V1258" s="9"/>
    </row>
    <row r="1259" spans="5:22" ht="23.1" customHeight="1">
      <c r="E1259" s="1" t="s">
        <v>3433</v>
      </c>
      <c r="V1259" s="9"/>
    </row>
    <row r="1260" spans="5:22" ht="23.1" customHeight="1">
      <c r="E1260" s="1" t="s">
        <v>3434</v>
      </c>
      <c r="V1260" s="9"/>
    </row>
    <row r="1261" spans="5:22" ht="23.1" customHeight="1">
      <c r="E1261" s="1" t="s">
        <v>3435</v>
      </c>
      <c r="V1261" s="9"/>
    </row>
    <row r="1262" spans="5:22" ht="23.1" customHeight="1">
      <c r="E1262" s="1" t="s">
        <v>3436</v>
      </c>
      <c r="V1262" s="9"/>
    </row>
    <row r="1263" spans="5:22" ht="23.1" customHeight="1">
      <c r="E1263" s="1" t="s">
        <v>3437</v>
      </c>
      <c r="V1263" s="9"/>
    </row>
    <row r="1264" spans="5:22" ht="23.1" customHeight="1">
      <c r="E1264" s="1" t="s">
        <v>3438</v>
      </c>
      <c r="V1264" s="9"/>
    </row>
    <row r="1265" spans="5:22" ht="23.1" customHeight="1">
      <c r="E1265" s="1" t="s">
        <v>3439</v>
      </c>
      <c r="V1265" s="9"/>
    </row>
    <row r="1266" spans="5:22" ht="23.1" customHeight="1">
      <c r="E1266" s="1" t="s">
        <v>3439</v>
      </c>
      <c r="V1266" s="9"/>
    </row>
    <row r="1267" spans="5:22" ht="23.1" customHeight="1">
      <c r="E1267" s="1" t="s">
        <v>3440</v>
      </c>
      <c r="V1267" s="9"/>
    </row>
    <row r="1268" spans="5:22" ht="23.1" customHeight="1">
      <c r="E1268" s="1" t="s">
        <v>3441</v>
      </c>
      <c r="V1268" s="9"/>
    </row>
    <row r="1269" spans="5:22" ht="23.1" customHeight="1">
      <c r="E1269" s="1" t="s">
        <v>3442</v>
      </c>
      <c r="V1269" s="9"/>
    </row>
    <row r="1270" spans="5:22" ht="23.1" customHeight="1">
      <c r="E1270" s="1" t="s">
        <v>3443</v>
      </c>
      <c r="V1270" s="9"/>
    </row>
    <row r="1271" spans="5:22" ht="23.1" customHeight="1">
      <c r="E1271" s="1" t="s">
        <v>3444</v>
      </c>
      <c r="V1271" s="9"/>
    </row>
    <row r="1272" spans="5:22" ht="23.1" customHeight="1">
      <c r="E1272" s="1" t="s">
        <v>3445</v>
      </c>
      <c r="V1272" s="9"/>
    </row>
    <row r="1273" spans="5:22" ht="23.1" customHeight="1">
      <c r="E1273" s="1" t="s">
        <v>3446</v>
      </c>
      <c r="V1273" s="9"/>
    </row>
    <row r="1274" spans="5:22" ht="23.1" customHeight="1">
      <c r="E1274" s="1" t="s">
        <v>3447</v>
      </c>
      <c r="V1274" s="9"/>
    </row>
    <row r="1275" spans="5:22" ht="23.1" customHeight="1">
      <c r="E1275" s="1" t="s">
        <v>3448</v>
      </c>
      <c r="V1275" s="9"/>
    </row>
    <row r="1276" spans="5:22" ht="23.1" customHeight="1">
      <c r="E1276" s="1" t="s">
        <v>3449</v>
      </c>
      <c r="V1276" s="9"/>
    </row>
    <row r="1277" spans="5:22" ht="23.1" customHeight="1">
      <c r="E1277" s="1" t="s">
        <v>3450</v>
      </c>
      <c r="V1277" s="9"/>
    </row>
    <row r="1278" spans="5:22" ht="23.1" customHeight="1">
      <c r="E1278" s="1" t="s">
        <v>3451</v>
      </c>
      <c r="V1278" s="9"/>
    </row>
    <row r="1279" spans="5:22" ht="23.1" customHeight="1">
      <c r="E1279" s="1" t="s">
        <v>3452</v>
      </c>
      <c r="V1279" s="9"/>
    </row>
    <row r="1280" spans="5:22" ht="23.1" customHeight="1">
      <c r="E1280" s="1" t="s">
        <v>3453</v>
      </c>
      <c r="V1280" s="9"/>
    </row>
    <row r="1281" spans="5:22" ht="23.1" customHeight="1">
      <c r="E1281" s="1" t="s">
        <v>3453</v>
      </c>
      <c r="V1281" s="9"/>
    </row>
    <row r="1282" spans="5:22" ht="23.1" customHeight="1">
      <c r="E1282" s="1" t="s">
        <v>3454</v>
      </c>
      <c r="V1282" s="9"/>
    </row>
    <row r="1283" spans="5:22" ht="23.1" customHeight="1">
      <c r="E1283" s="1" t="s">
        <v>3455</v>
      </c>
      <c r="V1283" s="9"/>
    </row>
    <row r="1284" spans="5:22" ht="23.1" customHeight="1">
      <c r="E1284" s="1" t="s">
        <v>3456</v>
      </c>
      <c r="V1284" s="9"/>
    </row>
    <row r="1285" spans="5:22" ht="23.1" customHeight="1">
      <c r="E1285" s="1" t="s">
        <v>3457</v>
      </c>
      <c r="V1285" s="9"/>
    </row>
    <row r="1286" spans="5:22" ht="23.1" customHeight="1">
      <c r="E1286" s="1" t="s">
        <v>3458</v>
      </c>
      <c r="V1286" s="9"/>
    </row>
    <row r="1287" spans="5:22" ht="23.1" customHeight="1">
      <c r="E1287" s="1" t="s">
        <v>3459</v>
      </c>
      <c r="V1287" s="9"/>
    </row>
    <row r="1288" spans="5:22" ht="23.1" customHeight="1">
      <c r="E1288" s="1" t="s">
        <v>3460</v>
      </c>
      <c r="V1288" s="9"/>
    </row>
    <row r="1289" spans="5:22" ht="23.1" customHeight="1">
      <c r="E1289" s="1" t="s">
        <v>3461</v>
      </c>
      <c r="V1289" s="9"/>
    </row>
    <row r="1290" spans="5:22" ht="23.1" customHeight="1">
      <c r="E1290" s="1" t="s">
        <v>3462</v>
      </c>
      <c r="V1290" s="9"/>
    </row>
    <row r="1291" spans="5:22" ht="23.1" customHeight="1">
      <c r="E1291" s="1" t="s">
        <v>3463</v>
      </c>
      <c r="V1291" s="9"/>
    </row>
    <row r="1292" spans="5:22" ht="23.1" customHeight="1">
      <c r="E1292" s="1" t="s">
        <v>3464</v>
      </c>
      <c r="V1292" s="9"/>
    </row>
    <row r="1293" spans="5:22" ht="23.1" customHeight="1">
      <c r="E1293" s="1" t="s">
        <v>3465</v>
      </c>
      <c r="V1293" s="9"/>
    </row>
    <row r="1294" spans="5:22" ht="23.1" customHeight="1">
      <c r="E1294" s="1" t="s">
        <v>3466</v>
      </c>
      <c r="V1294" s="9"/>
    </row>
    <row r="1295" spans="5:22" ht="23.1" customHeight="1">
      <c r="E1295" s="1" t="s">
        <v>3467</v>
      </c>
      <c r="V1295" s="9"/>
    </row>
    <row r="1296" spans="5:22" ht="23.1" customHeight="1">
      <c r="E1296" s="1" t="s">
        <v>3468</v>
      </c>
      <c r="V1296" s="9"/>
    </row>
    <row r="1297" spans="5:22" ht="23.1" customHeight="1">
      <c r="E1297" s="1" t="s">
        <v>3469</v>
      </c>
      <c r="V1297" s="9"/>
    </row>
    <row r="1298" spans="5:22" ht="23.1" customHeight="1">
      <c r="E1298" s="1" t="s">
        <v>3470</v>
      </c>
      <c r="V1298" s="9"/>
    </row>
    <row r="1299" spans="5:22" ht="23.1" customHeight="1">
      <c r="E1299" s="1" t="s">
        <v>3471</v>
      </c>
      <c r="V1299" s="9"/>
    </row>
    <row r="1300" spans="5:22" ht="23.1" customHeight="1">
      <c r="E1300" s="1" t="s">
        <v>3472</v>
      </c>
      <c r="V1300" s="9"/>
    </row>
    <row r="1301" spans="5:22" ht="23.1" customHeight="1">
      <c r="E1301" s="1" t="s">
        <v>3473</v>
      </c>
      <c r="V1301" s="9"/>
    </row>
    <row r="1302" spans="5:22" ht="23.1" customHeight="1">
      <c r="E1302" s="1" t="s">
        <v>3474</v>
      </c>
      <c r="V1302" s="9"/>
    </row>
    <row r="1303" spans="5:22" ht="23.1" customHeight="1">
      <c r="E1303" s="1" t="s">
        <v>3475</v>
      </c>
      <c r="V1303" s="9"/>
    </row>
    <row r="1304" spans="5:22" ht="23.1" customHeight="1">
      <c r="E1304" s="1" t="s">
        <v>3476</v>
      </c>
      <c r="V1304" s="9"/>
    </row>
    <row r="1305" spans="5:22" ht="23.1" customHeight="1">
      <c r="E1305" s="1" t="s">
        <v>3477</v>
      </c>
      <c r="V1305" s="9"/>
    </row>
    <row r="1306" spans="5:22" ht="23.1" customHeight="1">
      <c r="E1306" s="1" t="s">
        <v>3478</v>
      </c>
      <c r="V1306" s="9"/>
    </row>
    <row r="1307" spans="5:22" ht="23.1" customHeight="1">
      <c r="E1307" s="1" t="s">
        <v>3479</v>
      </c>
      <c r="V1307" s="9"/>
    </row>
    <row r="1308" spans="5:22" ht="23.1" customHeight="1">
      <c r="E1308" s="1" t="s">
        <v>3480</v>
      </c>
      <c r="V1308" s="9"/>
    </row>
    <row r="1309" spans="5:22" ht="23.1" customHeight="1">
      <c r="E1309" s="1" t="s">
        <v>3481</v>
      </c>
      <c r="V1309" s="9"/>
    </row>
    <row r="1310" spans="5:22" ht="23.1" customHeight="1">
      <c r="E1310" s="1" t="s">
        <v>3482</v>
      </c>
      <c r="V1310" s="9"/>
    </row>
    <row r="1311" spans="5:22" ht="23.1" customHeight="1">
      <c r="E1311" s="1" t="s">
        <v>3483</v>
      </c>
      <c r="V1311" s="9"/>
    </row>
    <row r="1312" spans="5:22" ht="23.1" customHeight="1">
      <c r="E1312" s="1" t="s">
        <v>3484</v>
      </c>
      <c r="V1312" s="9"/>
    </row>
    <row r="1313" spans="5:22" ht="23.1" customHeight="1">
      <c r="E1313" s="1" t="s">
        <v>3485</v>
      </c>
      <c r="V1313" s="9"/>
    </row>
    <row r="1314" spans="5:22" ht="23.1" customHeight="1">
      <c r="E1314" s="1" t="s">
        <v>3486</v>
      </c>
      <c r="V1314" s="9"/>
    </row>
    <row r="1315" spans="5:22" ht="23.1" customHeight="1">
      <c r="E1315" s="1" t="s">
        <v>3487</v>
      </c>
      <c r="V1315" s="9"/>
    </row>
    <row r="1316" spans="5:22" ht="23.1" customHeight="1">
      <c r="E1316" s="1" t="s">
        <v>3488</v>
      </c>
      <c r="V1316" s="9"/>
    </row>
    <row r="1317" spans="5:22" ht="23.1" customHeight="1">
      <c r="E1317" s="1" t="s">
        <v>3489</v>
      </c>
      <c r="V1317" s="9"/>
    </row>
    <row r="1318" spans="5:22" ht="23.1" customHeight="1">
      <c r="E1318" s="1" t="s">
        <v>3490</v>
      </c>
      <c r="V1318" s="9"/>
    </row>
    <row r="1319" spans="5:22" ht="23.1" customHeight="1">
      <c r="E1319" s="1" t="s">
        <v>3491</v>
      </c>
      <c r="V1319" s="9"/>
    </row>
    <row r="1320" spans="5:22" ht="23.1" customHeight="1">
      <c r="E1320" s="1" t="s">
        <v>3492</v>
      </c>
      <c r="V1320" s="9"/>
    </row>
    <row r="1321" spans="5:22" ht="23.1" customHeight="1">
      <c r="E1321" s="1" t="s">
        <v>3493</v>
      </c>
      <c r="V1321" s="9"/>
    </row>
    <row r="1322" spans="5:22" ht="23.1" customHeight="1">
      <c r="E1322" s="1" t="s">
        <v>3494</v>
      </c>
      <c r="V1322" s="9"/>
    </row>
    <row r="1323" spans="5:22" ht="23.1" customHeight="1">
      <c r="E1323" s="1" t="s">
        <v>3495</v>
      </c>
      <c r="V1323" s="9"/>
    </row>
    <row r="1324" spans="5:22" ht="23.1" customHeight="1">
      <c r="E1324" s="1" t="s">
        <v>3496</v>
      </c>
      <c r="V1324" s="9"/>
    </row>
    <row r="1325" spans="5:22" ht="23.1" customHeight="1">
      <c r="E1325" s="1" t="s">
        <v>3497</v>
      </c>
      <c r="V1325" s="9"/>
    </row>
    <row r="1326" spans="5:22" ht="23.1" customHeight="1">
      <c r="E1326" s="1" t="s">
        <v>3498</v>
      </c>
      <c r="V1326" s="9"/>
    </row>
    <row r="1327" spans="5:22" ht="23.1" customHeight="1">
      <c r="E1327" s="1" t="s">
        <v>3499</v>
      </c>
      <c r="V1327" s="9"/>
    </row>
    <row r="1328" spans="5:22" ht="23.1" customHeight="1">
      <c r="E1328" s="1" t="s">
        <v>3500</v>
      </c>
      <c r="V1328" s="9"/>
    </row>
    <row r="1329" spans="5:22" ht="23.1" customHeight="1">
      <c r="E1329" s="1" t="s">
        <v>3501</v>
      </c>
      <c r="V1329" s="9"/>
    </row>
    <row r="1330" spans="5:22" ht="23.1" customHeight="1">
      <c r="E1330" s="1" t="s">
        <v>3502</v>
      </c>
      <c r="V1330" s="9"/>
    </row>
    <row r="1331" spans="5:22" ht="23.1" customHeight="1">
      <c r="E1331" s="1" t="s">
        <v>3503</v>
      </c>
      <c r="V1331" s="9"/>
    </row>
    <row r="1332" spans="5:22" ht="23.1" customHeight="1">
      <c r="E1332" s="1" t="s">
        <v>3504</v>
      </c>
      <c r="V1332" s="9"/>
    </row>
    <row r="1333" spans="5:22" ht="23.1" customHeight="1">
      <c r="E1333" s="1" t="s">
        <v>3505</v>
      </c>
      <c r="V1333" s="9"/>
    </row>
    <row r="1334" spans="5:22" ht="23.1" customHeight="1">
      <c r="E1334" s="1" t="s">
        <v>3506</v>
      </c>
      <c r="V1334" s="9"/>
    </row>
    <row r="1335" spans="5:22" ht="23.1" customHeight="1">
      <c r="E1335" s="1" t="s">
        <v>3507</v>
      </c>
      <c r="V1335" s="9"/>
    </row>
    <row r="1336" spans="5:22" ht="23.1" customHeight="1">
      <c r="E1336" s="1" t="s">
        <v>3508</v>
      </c>
      <c r="V1336" s="9"/>
    </row>
    <row r="1337" spans="5:22" ht="23.1" customHeight="1">
      <c r="E1337" s="1" t="s">
        <v>3509</v>
      </c>
      <c r="V1337" s="9"/>
    </row>
    <row r="1338" spans="5:22" ht="23.1" customHeight="1">
      <c r="E1338" s="1" t="s">
        <v>3510</v>
      </c>
      <c r="V1338" s="9"/>
    </row>
    <row r="1339" spans="5:22" ht="23.1" customHeight="1">
      <c r="E1339" s="1" t="s">
        <v>3511</v>
      </c>
      <c r="V1339" s="9"/>
    </row>
    <row r="1340" spans="5:22" ht="23.1" customHeight="1">
      <c r="E1340" s="1" t="s">
        <v>3512</v>
      </c>
      <c r="V1340" s="9"/>
    </row>
    <row r="1341" spans="5:22" ht="23.1" customHeight="1">
      <c r="E1341" s="1" t="s">
        <v>3513</v>
      </c>
      <c r="V1341" s="9"/>
    </row>
    <row r="1342" spans="5:22" ht="23.1" customHeight="1">
      <c r="E1342" s="1" t="s">
        <v>3514</v>
      </c>
      <c r="V1342" s="9"/>
    </row>
    <row r="1343" spans="5:22" ht="23.1" customHeight="1">
      <c r="E1343" s="1" t="s">
        <v>3515</v>
      </c>
      <c r="V1343" s="9"/>
    </row>
    <row r="1344" spans="5:22" ht="23.1" customHeight="1">
      <c r="E1344" s="1" t="s">
        <v>3516</v>
      </c>
      <c r="V1344" s="9"/>
    </row>
    <row r="1345" spans="5:22" ht="23.1" customHeight="1">
      <c r="E1345" s="1" t="s">
        <v>3517</v>
      </c>
      <c r="V1345" s="9"/>
    </row>
    <row r="1346" spans="5:22" ht="23.1" customHeight="1">
      <c r="E1346" s="1" t="s">
        <v>3518</v>
      </c>
      <c r="V1346" s="9"/>
    </row>
    <row r="1347" spans="5:22" ht="23.1" customHeight="1">
      <c r="E1347" s="1" t="s">
        <v>3519</v>
      </c>
      <c r="V1347" s="9"/>
    </row>
    <row r="1348" spans="5:22" ht="23.1" customHeight="1">
      <c r="E1348" s="1" t="s">
        <v>3520</v>
      </c>
      <c r="V1348" s="9"/>
    </row>
    <row r="1349" spans="5:22" ht="23.1" customHeight="1">
      <c r="E1349" s="1" t="s">
        <v>3521</v>
      </c>
      <c r="V1349" s="9"/>
    </row>
    <row r="1350" spans="5:22" ht="23.1" customHeight="1">
      <c r="E1350" s="1" t="s">
        <v>3522</v>
      </c>
      <c r="V1350" s="9"/>
    </row>
    <row r="1351" spans="5:22" ht="23.1" customHeight="1">
      <c r="E1351" s="1" t="s">
        <v>3523</v>
      </c>
      <c r="V1351" s="9"/>
    </row>
    <row r="1352" spans="5:22" ht="23.1" customHeight="1">
      <c r="E1352" s="1" t="s">
        <v>3524</v>
      </c>
      <c r="V1352" s="9"/>
    </row>
    <row r="1353" spans="5:22" ht="23.1" customHeight="1">
      <c r="E1353" s="1" t="s">
        <v>3525</v>
      </c>
      <c r="V1353" s="9"/>
    </row>
    <row r="1354" spans="5:22" ht="23.1" customHeight="1">
      <c r="E1354" s="1" t="s">
        <v>3526</v>
      </c>
      <c r="V1354" s="9"/>
    </row>
    <row r="1355" spans="5:22" ht="23.1" customHeight="1">
      <c r="E1355" s="1" t="s">
        <v>3527</v>
      </c>
      <c r="V1355" s="9"/>
    </row>
    <row r="1356" spans="5:22" ht="23.1" customHeight="1">
      <c r="E1356" s="1" t="s">
        <v>3528</v>
      </c>
      <c r="V1356" s="9"/>
    </row>
    <row r="1357" spans="5:22" ht="23.1" customHeight="1">
      <c r="E1357" s="1" t="s">
        <v>3529</v>
      </c>
      <c r="V1357" s="9"/>
    </row>
    <row r="1358" spans="5:22" ht="23.1" customHeight="1">
      <c r="E1358" s="1" t="s">
        <v>3530</v>
      </c>
      <c r="V1358" s="9"/>
    </row>
    <row r="1359" spans="5:22" ht="23.1" customHeight="1">
      <c r="E1359" s="1" t="s">
        <v>3531</v>
      </c>
      <c r="V1359" s="9"/>
    </row>
    <row r="1360" spans="5:22" ht="23.1" customHeight="1">
      <c r="E1360" s="1" t="s">
        <v>3532</v>
      </c>
      <c r="V1360" s="9"/>
    </row>
    <row r="1361" spans="5:22" ht="23.1" customHeight="1">
      <c r="E1361" s="1" t="s">
        <v>3533</v>
      </c>
      <c r="V1361" s="9"/>
    </row>
    <row r="1362" spans="5:22" ht="23.1" customHeight="1">
      <c r="E1362" s="1" t="s">
        <v>3534</v>
      </c>
      <c r="V1362" s="9"/>
    </row>
    <row r="1363" spans="5:22" ht="23.1" customHeight="1">
      <c r="E1363" s="1" t="s">
        <v>3535</v>
      </c>
      <c r="V1363" s="9"/>
    </row>
    <row r="1364" spans="5:22" ht="23.1" customHeight="1">
      <c r="E1364" s="1" t="s">
        <v>3536</v>
      </c>
      <c r="V1364" s="9"/>
    </row>
    <row r="1365" spans="5:22" ht="23.1" customHeight="1">
      <c r="E1365" s="1" t="s">
        <v>3537</v>
      </c>
      <c r="V1365" s="9"/>
    </row>
    <row r="1366" spans="5:22" ht="23.1" customHeight="1">
      <c r="E1366" s="1" t="s">
        <v>3538</v>
      </c>
      <c r="V1366" s="9"/>
    </row>
    <row r="1367" spans="5:22" ht="23.1" customHeight="1">
      <c r="E1367" s="1" t="s">
        <v>3539</v>
      </c>
      <c r="V1367" s="9"/>
    </row>
    <row r="1368" spans="5:22" ht="23.1" customHeight="1">
      <c r="E1368" s="1" t="s">
        <v>3540</v>
      </c>
      <c r="V1368" s="9"/>
    </row>
    <row r="1369" spans="5:22" ht="23.1" customHeight="1">
      <c r="E1369" s="1" t="s">
        <v>3541</v>
      </c>
      <c r="V1369" s="9"/>
    </row>
    <row r="1370" spans="5:22" ht="23.1" customHeight="1">
      <c r="E1370" s="1" t="s">
        <v>3542</v>
      </c>
      <c r="V1370" s="9"/>
    </row>
    <row r="1371" spans="5:22" ht="23.1" customHeight="1">
      <c r="E1371" s="1" t="s">
        <v>3543</v>
      </c>
      <c r="V1371" s="9"/>
    </row>
    <row r="1372" spans="5:22" ht="23.1" customHeight="1">
      <c r="E1372" s="1" t="s">
        <v>3544</v>
      </c>
      <c r="V1372" s="9"/>
    </row>
    <row r="1373" spans="5:22" ht="23.1" customHeight="1">
      <c r="E1373" s="1" t="s">
        <v>3545</v>
      </c>
      <c r="V1373" s="9"/>
    </row>
    <row r="1374" spans="5:22" ht="23.1" customHeight="1">
      <c r="E1374" s="1" t="s">
        <v>3546</v>
      </c>
      <c r="V1374" s="9"/>
    </row>
    <row r="1375" spans="5:22" ht="23.1" customHeight="1">
      <c r="E1375" s="1" t="s">
        <v>3547</v>
      </c>
      <c r="V1375" s="9"/>
    </row>
    <row r="1376" spans="5:22" ht="23.1" customHeight="1">
      <c r="E1376" s="1" t="s">
        <v>3548</v>
      </c>
      <c r="V1376" s="9"/>
    </row>
    <row r="1377" spans="5:22" ht="23.1" customHeight="1">
      <c r="E1377" s="1" t="s">
        <v>3549</v>
      </c>
      <c r="V1377" s="9"/>
    </row>
    <row r="1378" spans="5:22" ht="23.1" customHeight="1">
      <c r="E1378" s="1" t="s">
        <v>3550</v>
      </c>
      <c r="V1378" s="9"/>
    </row>
    <row r="1379" spans="5:22" ht="23.1" customHeight="1">
      <c r="E1379" s="1" t="s">
        <v>3551</v>
      </c>
      <c r="V1379" s="9"/>
    </row>
    <row r="1380" spans="5:22" ht="23.1" customHeight="1">
      <c r="E1380" s="1" t="s">
        <v>3552</v>
      </c>
      <c r="V1380" s="9"/>
    </row>
    <row r="1381" spans="5:22" ht="23.1" customHeight="1">
      <c r="E1381" s="1" t="s">
        <v>3553</v>
      </c>
      <c r="V1381" s="9"/>
    </row>
    <row r="1382" spans="5:22" ht="23.1" customHeight="1">
      <c r="E1382" s="1" t="s">
        <v>3554</v>
      </c>
      <c r="V1382" s="9"/>
    </row>
    <row r="1383" spans="5:22" ht="23.1" customHeight="1">
      <c r="E1383" s="1" t="s">
        <v>3555</v>
      </c>
      <c r="V1383" s="9"/>
    </row>
    <row r="1384" spans="5:22" ht="23.1" customHeight="1">
      <c r="E1384" s="1" t="s">
        <v>3556</v>
      </c>
      <c r="V1384" s="9"/>
    </row>
    <row r="1385" spans="5:22" ht="23.1" customHeight="1">
      <c r="E1385" s="1" t="s">
        <v>3557</v>
      </c>
      <c r="V1385" s="9"/>
    </row>
    <row r="1386" spans="5:22" ht="23.1" customHeight="1">
      <c r="E1386" s="1" t="s">
        <v>3558</v>
      </c>
      <c r="V1386" s="9"/>
    </row>
    <row r="1387" spans="5:22" ht="23.1" customHeight="1">
      <c r="E1387" s="1" t="s">
        <v>3559</v>
      </c>
      <c r="V1387" s="9"/>
    </row>
    <row r="1388" spans="5:22" ht="23.1" customHeight="1">
      <c r="E1388" s="1" t="s">
        <v>3560</v>
      </c>
      <c r="V1388" s="9"/>
    </row>
    <row r="1389" spans="5:22" ht="23.1" customHeight="1">
      <c r="E1389" s="1" t="s">
        <v>3561</v>
      </c>
      <c r="V1389" s="9"/>
    </row>
    <row r="1390" spans="5:22" ht="23.1" customHeight="1">
      <c r="E1390" s="1" t="s">
        <v>3562</v>
      </c>
      <c r="V1390" s="9"/>
    </row>
    <row r="1391" spans="5:22" ht="23.1" customHeight="1">
      <c r="E1391" s="1" t="s">
        <v>3563</v>
      </c>
      <c r="V1391" s="9"/>
    </row>
    <row r="1392" spans="5:22" ht="23.1" customHeight="1">
      <c r="E1392" s="1" t="s">
        <v>3564</v>
      </c>
      <c r="V1392" s="9"/>
    </row>
    <row r="1393" spans="5:22" ht="23.1" customHeight="1">
      <c r="E1393" s="1" t="s">
        <v>3565</v>
      </c>
      <c r="V1393" s="9"/>
    </row>
    <row r="1394" spans="5:22" ht="23.1" customHeight="1">
      <c r="E1394" s="1" t="s">
        <v>3566</v>
      </c>
      <c r="V1394" s="9"/>
    </row>
    <row r="1395" spans="5:22" ht="23.1" customHeight="1">
      <c r="E1395" s="1" t="s">
        <v>3567</v>
      </c>
      <c r="V1395" s="9"/>
    </row>
    <row r="1396" spans="5:22" ht="23.1" customHeight="1">
      <c r="E1396" s="1" t="s">
        <v>3568</v>
      </c>
      <c r="V1396" s="9"/>
    </row>
    <row r="1397" spans="5:22" ht="23.1" customHeight="1">
      <c r="E1397" s="1" t="s">
        <v>3569</v>
      </c>
      <c r="V1397" s="9"/>
    </row>
    <row r="1398" spans="5:22" ht="23.1" customHeight="1">
      <c r="E1398" s="1" t="s">
        <v>3570</v>
      </c>
      <c r="V1398" s="9"/>
    </row>
    <row r="1399" spans="5:22" ht="23.1" customHeight="1">
      <c r="E1399" s="1" t="s">
        <v>3571</v>
      </c>
      <c r="V1399" s="9"/>
    </row>
    <row r="1400" spans="5:22" ht="23.1" customHeight="1">
      <c r="E1400" s="1" t="s">
        <v>3572</v>
      </c>
      <c r="V1400" s="9"/>
    </row>
    <row r="1401" spans="5:22" ht="23.1" customHeight="1">
      <c r="E1401" s="1" t="s">
        <v>3573</v>
      </c>
      <c r="V1401" s="9"/>
    </row>
    <row r="1402" spans="5:22" ht="23.1" customHeight="1">
      <c r="E1402" s="1" t="s">
        <v>3574</v>
      </c>
      <c r="V1402" s="9"/>
    </row>
    <row r="1403" spans="5:22" ht="23.1" customHeight="1">
      <c r="E1403" s="1" t="s">
        <v>3575</v>
      </c>
      <c r="V1403" s="9"/>
    </row>
    <row r="1404" spans="5:22" ht="23.1" customHeight="1">
      <c r="E1404" s="1" t="s">
        <v>3576</v>
      </c>
      <c r="V1404" s="9"/>
    </row>
    <row r="1405" spans="5:22" ht="23.1" customHeight="1">
      <c r="E1405" s="1" t="s">
        <v>3576</v>
      </c>
      <c r="V1405" s="9"/>
    </row>
    <row r="1406" spans="5:22" ht="23.1" customHeight="1">
      <c r="E1406" s="1" t="s">
        <v>3577</v>
      </c>
      <c r="V1406" s="9"/>
    </row>
    <row r="1407" spans="5:22" ht="23.1" customHeight="1">
      <c r="E1407" s="1" t="s">
        <v>3578</v>
      </c>
      <c r="V1407" s="9"/>
    </row>
    <row r="1408" spans="5:22" ht="23.1" customHeight="1">
      <c r="E1408" s="1" t="s">
        <v>3579</v>
      </c>
      <c r="V1408" s="9"/>
    </row>
    <row r="1409" spans="5:22" ht="23.1" customHeight="1">
      <c r="E1409" s="1" t="s">
        <v>3580</v>
      </c>
      <c r="V1409" s="9"/>
    </row>
    <row r="1410" spans="5:22" ht="23.1" customHeight="1">
      <c r="E1410" s="1" t="s">
        <v>3581</v>
      </c>
      <c r="V1410" s="9"/>
    </row>
    <row r="1411" spans="5:22" ht="23.1" customHeight="1">
      <c r="E1411" s="1" t="s">
        <v>3582</v>
      </c>
      <c r="V1411" s="9"/>
    </row>
    <row r="1412" spans="5:22" ht="23.1" customHeight="1">
      <c r="E1412" s="1" t="s">
        <v>3583</v>
      </c>
      <c r="V1412" s="9"/>
    </row>
    <row r="1413" spans="5:22" ht="23.1" customHeight="1">
      <c r="E1413" s="1" t="s">
        <v>3584</v>
      </c>
      <c r="V1413" s="9"/>
    </row>
    <row r="1414" spans="5:22" ht="23.1" customHeight="1">
      <c r="E1414" s="1" t="s">
        <v>3585</v>
      </c>
      <c r="V1414" s="9"/>
    </row>
    <row r="1415" spans="5:22" ht="23.1" customHeight="1">
      <c r="E1415" s="1" t="s">
        <v>3586</v>
      </c>
      <c r="V1415" s="9"/>
    </row>
    <row r="1416" spans="5:22" ht="23.1" customHeight="1">
      <c r="E1416" s="1" t="s">
        <v>3587</v>
      </c>
      <c r="V1416" s="9"/>
    </row>
    <row r="1417" spans="5:22" ht="23.1" customHeight="1">
      <c r="E1417" s="1" t="s">
        <v>3588</v>
      </c>
      <c r="V1417" s="9"/>
    </row>
    <row r="1418" spans="5:22" ht="23.1" customHeight="1">
      <c r="E1418" s="1" t="s">
        <v>3589</v>
      </c>
      <c r="V1418" s="9"/>
    </row>
    <row r="1419" spans="5:22" ht="23.1" customHeight="1">
      <c r="E1419" s="1" t="s">
        <v>3589</v>
      </c>
      <c r="V1419" s="9"/>
    </row>
    <row r="1420" spans="5:22" ht="23.1" customHeight="1">
      <c r="E1420" s="1" t="s">
        <v>3590</v>
      </c>
      <c r="V1420" s="9"/>
    </row>
    <row r="1421" spans="5:22" ht="23.1" customHeight="1">
      <c r="E1421" s="1" t="s">
        <v>3591</v>
      </c>
      <c r="V1421" s="9"/>
    </row>
    <row r="1422" spans="5:22" ht="23.1" customHeight="1">
      <c r="E1422" s="1" t="s">
        <v>3591</v>
      </c>
      <c r="V1422" s="9"/>
    </row>
    <row r="1423" spans="5:22" ht="23.1" customHeight="1">
      <c r="E1423" s="1" t="s">
        <v>3592</v>
      </c>
      <c r="V1423" s="9"/>
    </row>
    <row r="1424" spans="5:22" ht="23.1" customHeight="1">
      <c r="E1424" s="1" t="s">
        <v>3593</v>
      </c>
      <c r="V1424" s="9"/>
    </row>
    <row r="1425" spans="5:22" ht="23.1" customHeight="1">
      <c r="E1425" s="1" t="s">
        <v>3594</v>
      </c>
      <c r="V1425" s="9"/>
    </row>
    <row r="1426" spans="5:22" ht="23.1" customHeight="1">
      <c r="E1426" s="1" t="s">
        <v>3595</v>
      </c>
      <c r="V1426" s="9"/>
    </row>
    <row r="1427" spans="5:22" ht="23.1" customHeight="1">
      <c r="E1427" s="1" t="s">
        <v>3595</v>
      </c>
      <c r="V1427" s="9"/>
    </row>
    <row r="1428" spans="5:22" ht="23.1" customHeight="1">
      <c r="E1428" s="1" t="s">
        <v>3596</v>
      </c>
      <c r="V1428" s="9"/>
    </row>
    <row r="1429" spans="5:22" ht="23.1" customHeight="1">
      <c r="E1429" s="1" t="s">
        <v>3597</v>
      </c>
      <c r="V1429" s="9"/>
    </row>
    <row r="1430" spans="5:22" ht="23.1" customHeight="1">
      <c r="E1430" s="1" t="s">
        <v>3598</v>
      </c>
      <c r="V1430" s="9"/>
    </row>
    <row r="1431" spans="5:22" ht="23.1" customHeight="1">
      <c r="E1431" s="1" t="s">
        <v>3599</v>
      </c>
      <c r="V1431" s="9"/>
    </row>
    <row r="1432" spans="5:22" ht="23.1" customHeight="1">
      <c r="E1432" s="1" t="s">
        <v>3600</v>
      </c>
      <c r="V1432" s="9"/>
    </row>
    <row r="1433" spans="5:22" ht="23.1" customHeight="1">
      <c r="E1433" s="1" t="s">
        <v>3601</v>
      </c>
      <c r="V1433" s="9"/>
    </row>
    <row r="1434" spans="5:22" ht="23.1" customHeight="1">
      <c r="E1434" s="1" t="s">
        <v>3602</v>
      </c>
      <c r="V1434" s="9"/>
    </row>
    <row r="1435" spans="5:22" ht="23.1" customHeight="1">
      <c r="E1435" s="1" t="s">
        <v>3603</v>
      </c>
      <c r="V1435" s="9"/>
    </row>
    <row r="1436" spans="5:22" ht="23.1" customHeight="1">
      <c r="E1436" s="1" t="s">
        <v>3604</v>
      </c>
      <c r="V1436" s="9"/>
    </row>
    <row r="1437" spans="5:22" ht="23.1" customHeight="1">
      <c r="E1437" s="1" t="s">
        <v>3605</v>
      </c>
      <c r="V1437" s="9"/>
    </row>
    <row r="1438" spans="5:22" ht="23.1" customHeight="1">
      <c r="E1438" s="1" t="s">
        <v>3606</v>
      </c>
      <c r="V1438" s="9"/>
    </row>
    <row r="1439" spans="5:22" ht="23.1" customHeight="1">
      <c r="E1439" s="1" t="s">
        <v>3607</v>
      </c>
      <c r="V1439" s="9"/>
    </row>
    <row r="1440" spans="5:22" ht="23.1" customHeight="1">
      <c r="E1440" s="1" t="s">
        <v>3608</v>
      </c>
      <c r="V1440" s="9"/>
    </row>
    <row r="1441" spans="5:22" ht="23.1" customHeight="1">
      <c r="E1441" s="1" t="s">
        <v>3609</v>
      </c>
      <c r="V1441" s="9"/>
    </row>
    <row r="1442" spans="5:22" ht="23.1" customHeight="1">
      <c r="E1442" s="1" t="s">
        <v>3610</v>
      </c>
      <c r="V1442" s="9"/>
    </row>
    <row r="1443" spans="5:22" ht="23.1" customHeight="1">
      <c r="E1443" s="1" t="s">
        <v>3611</v>
      </c>
      <c r="V1443" s="9"/>
    </row>
    <row r="1444" spans="5:22" ht="23.1" customHeight="1">
      <c r="E1444" s="1" t="s">
        <v>3612</v>
      </c>
      <c r="V1444" s="9"/>
    </row>
    <row r="1445" spans="5:22" ht="23.1" customHeight="1">
      <c r="E1445" s="1" t="s">
        <v>3613</v>
      </c>
      <c r="V1445" s="9"/>
    </row>
    <row r="1446" spans="5:22" ht="23.1" customHeight="1">
      <c r="E1446" s="1" t="s">
        <v>3614</v>
      </c>
      <c r="V1446" s="9"/>
    </row>
    <row r="1447" spans="5:22" ht="23.1" customHeight="1">
      <c r="E1447" s="1" t="s">
        <v>3615</v>
      </c>
      <c r="V1447" s="9"/>
    </row>
    <row r="1448" spans="5:22" ht="23.1" customHeight="1">
      <c r="E1448" s="1" t="s">
        <v>3616</v>
      </c>
      <c r="V1448" s="9"/>
    </row>
    <row r="1449" spans="5:22" ht="23.1" customHeight="1">
      <c r="E1449" s="1" t="s">
        <v>3617</v>
      </c>
      <c r="V1449" s="9"/>
    </row>
    <row r="1450" spans="5:22" ht="23.1" customHeight="1">
      <c r="E1450" s="1" t="s">
        <v>3617</v>
      </c>
      <c r="V1450" s="9"/>
    </row>
    <row r="1451" spans="5:22" ht="23.1" customHeight="1">
      <c r="E1451" s="1" t="s">
        <v>3618</v>
      </c>
      <c r="V1451" s="9"/>
    </row>
    <row r="1452" spans="5:22" ht="23.1" customHeight="1">
      <c r="E1452" s="1" t="s">
        <v>3619</v>
      </c>
      <c r="V1452" s="9"/>
    </row>
    <row r="1453" spans="5:22" ht="23.1" customHeight="1">
      <c r="E1453" s="1" t="s">
        <v>3620</v>
      </c>
      <c r="V1453" s="9"/>
    </row>
    <row r="1454" spans="5:22" ht="23.1" customHeight="1">
      <c r="E1454" s="1" t="s">
        <v>3621</v>
      </c>
      <c r="V1454" s="9"/>
    </row>
    <row r="1455" spans="5:22" ht="23.1" customHeight="1">
      <c r="E1455" s="1" t="s">
        <v>3622</v>
      </c>
      <c r="V1455" s="9"/>
    </row>
    <row r="1456" spans="5:22" ht="23.1" customHeight="1">
      <c r="E1456" s="1" t="s">
        <v>3623</v>
      </c>
      <c r="V1456" s="9"/>
    </row>
    <row r="1457" spans="5:22" ht="23.1" customHeight="1">
      <c r="E1457" s="1" t="s">
        <v>3624</v>
      </c>
      <c r="V1457" s="9"/>
    </row>
    <row r="1458" spans="5:22" ht="23.1" customHeight="1">
      <c r="E1458" s="1" t="s">
        <v>3625</v>
      </c>
      <c r="V1458" s="9"/>
    </row>
    <row r="1459" spans="5:22" ht="23.1" customHeight="1">
      <c r="E1459" s="1" t="s">
        <v>3626</v>
      </c>
      <c r="V1459" s="9"/>
    </row>
    <row r="1460" spans="5:22" ht="23.1" customHeight="1">
      <c r="E1460" s="1" t="s">
        <v>3627</v>
      </c>
      <c r="V1460" s="9"/>
    </row>
    <row r="1461" spans="5:22" ht="23.1" customHeight="1">
      <c r="E1461" s="1" t="s">
        <v>3628</v>
      </c>
      <c r="V1461" s="9"/>
    </row>
    <row r="1462" spans="5:22" ht="23.1" customHeight="1">
      <c r="E1462" s="1" t="s">
        <v>3629</v>
      </c>
      <c r="V1462" s="9"/>
    </row>
    <row r="1463" spans="5:22" ht="23.1" customHeight="1">
      <c r="E1463" s="1" t="s">
        <v>3630</v>
      </c>
      <c r="V1463" s="9"/>
    </row>
    <row r="1464" spans="5:22" ht="23.1" customHeight="1">
      <c r="E1464" s="1" t="s">
        <v>3631</v>
      </c>
      <c r="V1464" s="9"/>
    </row>
    <row r="1465" spans="5:22" ht="23.1" customHeight="1">
      <c r="E1465" s="1" t="s">
        <v>3632</v>
      </c>
      <c r="V1465" s="9"/>
    </row>
    <row r="1466" spans="5:22" ht="23.1" customHeight="1">
      <c r="E1466" s="1" t="s">
        <v>3633</v>
      </c>
      <c r="V1466" s="9"/>
    </row>
    <row r="1467" spans="5:22" ht="23.1" customHeight="1">
      <c r="E1467" s="1" t="s">
        <v>3634</v>
      </c>
      <c r="V1467" s="9"/>
    </row>
    <row r="1468" spans="5:22" ht="23.1" customHeight="1">
      <c r="E1468" s="1" t="s">
        <v>3635</v>
      </c>
      <c r="V1468" s="9"/>
    </row>
    <row r="1469" spans="5:22" ht="23.1" customHeight="1">
      <c r="E1469" s="1" t="s">
        <v>3636</v>
      </c>
      <c r="V1469" s="9"/>
    </row>
    <row r="1470" spans="5:22" ht="23.1" customHeight="1">
      <c r="E1470" s="1" t="s">
        <v>3637</v>
      </c>
      <c r="V1470" s="9"/>
    </row>
    <row r="1471" spans="5:22" ht="23.1" customHeight="1">
      <c r="E1471" s="1" t="s">
        <v>3638</v>
      </c>
      <c r="V1471" s="9"/>
    </row>
    <row r="1472" spans="5:22" ht="23.1" customHeight="1">
      <c r="E1472" s="1" t="s">
        <v>3639</v>
      </c>
      <c r="V1472" s="9"/>
    </row>
    <row r="1473" spans="5:22" ht="23.1" customHeight="1">
      <c r="E1473" s="1" t="s">
        <v>3640</v>
      </c>
      <c r="V1473" s="9"/>
    </row>
    <row r="1474" spans="5:22" ht="23.1" customHeight="1">
      <c r="E1474" s="1" t="s">
        <v>3641</v>
      </c>
      <c r="V1474" s="9"/>
    </row>
    <row r="1475" spans="5:22" ht="23.1" customHeight="1">
      <c r="E1475" s="1" t="s">
        <v>3642</v>
      </c>
      <c r="V1475" s="9"/>
    </row>
    <row r="1476" spans="5:22" ht="23.1" customHeight="1">
      <c r="E1476" s="1" t="s">
        <v>3643</v>
      </c>
      <c r="V1476" s="9"/>
    </row>
    <row r="1477" spans="5:22" ht="23.1" customHeight="1">
      <c r="E1477" s="1" t="s">
        <v>3644</v>
      </c>
      <c r="V1477" s="9"/>
    </row>
    <row r="1478" spans="5:22" ht="23.1" customHeight="1">
      <c r="E1478" s="1" t="s">
        <v>3645</v>
      </c>
      <c r="V1478" s="9"/>
    </row>
    <row r="1479" spans="5:22" ht="23.1" customHeight="1">
      <c r="E1479" s="1" t="s">
        <v>3646</v>
      </c>
      <c r="V1479" s="9"/>
    </row>
    <row r="1480" spans="5:22" ht="23.1" customHeight="1">
      <c r="E1480" s="1" t="s">
        <v>3647</v>
      </c>
      <c r="V1480" s="9"/>
    </row>
    <row r="1481" spans="5:22" ht="23.1" customHeight="1">
      <c r="E1481" s="1" t="s">
        <v>3648</v>
      </c>
      <c r="V1481" s="9"/>
    </row>
    <row r="1482" spans="5:22" ht="23.1" customHeight="1">
      <c r="E1482" s="1" t="s">
        <v>3649</v>
      </c>
      <c r="V1482" s="9"/>
    </row>
    <row r="1483" spans="5:22" ht="23.1" customHeight="1">
      <c r="E1483" s="1" t="s">
        <v>3650</v>
      </c>
      <c r="V1483" s="9"/>
    </row>
    <row r="1484" spans="5:22" ht="23.1" customHeight="1">
      <c r="E1484" s="1" t="s">
        <v>3651</v>
      </c>
      <c r="V1484" s="9"/>
    </row>
    <row r="1485" spans="5:22" ht="23.1" customHeight="1">
      <c r="E1485" s="1" t="s">
        <v>3652</v>
      </c>
      <c r="V1485" s="9"/>
    </row>
    <row r="1486" spans="5:22" ht="23.1" customHeight="1">
      <c r="E1486" s="1" t="s">
        <v>3653</v>
      </c>
      <c r="V1486" s="9"/>
    </row>
    <row r="1487" spans="5:22" ht="23.1" customHeight="1">
      <c r="E1487" s="1" t="s">
        <v>3654</v>
      </c>
      <c r="V1487" s="9"/>
    </row>
    <row r="1488" spans="5:22" ht="23.1" customHeight="1">
      <c r="E1488" s="1" t="s">
        <v>3655</v>
      </c>
      <c r="V1488" s="9"/>
    </row>
    <row r="1489" spans="5:22" ht="23.1" customHeight="1">
      <c r="E1489" s="1" t="s">
        <v>3656</v>
      </c>
      <c r="V1489" s="9"/>
    </row>
    <row r="1490" spans="5:22" ht="23.1" customHeight="1">
      <c r="E1490" s="1" t="s">
        <v>3657</v>
      </c>
      <c r="V1490" s="9"/>
    </row>
    <row r="1491" spans="5:22" ht="23.1" customHeight="1">
      <c r="E1491" s="1" t="s">
        <v>3658</v>
      </c>
      <c r="V1491" s="9"/>
    </row>
    <row r="1492" spans="5:22" ht="23.1" customHeight="1">
      <c r="E1492" s="1" t="s">
        <v>3659</v>
      </c>
      <c r="V1492" s="9"/>
    </row>
    <row r="1493" spans="5:22" ht="23.1" customHeight="1">
      <c r="E1493" s="1" t="s">
        <v>3659</v>
      </c>
      <c r="V1493" s="9"/>
    </row>
    <row r="1494" spans="5:22" ht="23.1" customHeight="1">
      <c r="E1494" s="1" t="s">
        <v>3659</v>
      </c>
      <c r="V1494" s="9"/>
    </row>
    <row r="1495" spans="5:22" ht="23.1" customHeight="1">
      <c r="E1495" s="1" t="s">
        <v>3660</v>
      </c>
      <c r="V1495" s="9"/>
    </row>
    <row r="1496" spans="5:22" ht="23.1" customHeight="1">
      <c r="E1496" s="1" t="s">
        <v>3661</v>
      </c>
      <c r="V1496" s="9"/>
    </row>
    <row r="1497" spans="5:22" ht="23.1" customHeight="1">
      <c r="E1497" s="1" t="s">
        <v>3662</v>
      </c>
      <c r="V1497" s="9"/>
    </row>
    <row r="1498" spans="5:22" ht="23.1" customHeight="1">
      <c r="E1498" s="1" t="s">
        <v>3663</v>
      </c>
      <c r="V1498" s="9"/>
    </row>
    <row r="1499" spans="5:22" ht="23.1" customHeight="1">
      <c r="E1499" s="1" t="s">
        <v>3664</v>
      </c>
      <c r="V1499" s="9"/>
    </row>
    <row r="1500" spans="5:22" ht="23.1" customHeight="1">
      <c r="E1500" s="1" t="s">
        <v>3665</v>
      </c>
      <c r="V1500" s="9"/>
    </row>
    <row r="1501" spans="5:22" ht="23.1" customHeight="1">
      <c r="E1501" s="1" t="s">
        <v>3666</v>
      </c>
      <c r="V1501" s="9"/>
    </row>
    <row r="1502" spans="5:22" ht="23.1" customHeight="1">
      <c r="E1502" s="1" t="s">
        <v>3667</v>
      </c>
      <c r="V1502" s="9"/>
    </row>
    <row r="1503" spans="5:22" ht="23.1" customHeight="1">
      <c r="E1503" s="1" t="s">
        <v>3668</v>
      </c>
      <c r="V1503" s="9"/>
    </row>
    <row r="1504" spans="5:22" ht="23.1" customHeight="1">
      <c r="E1504" s="1" t="s">
        <v>3669</v>
      </c>
      <c r="V1504" s="9"/>
    </row>
    <row r="1505" spans="5:22" ht="23.1" customHeight="1">
      <c r="E1505" s="1" t="s">
        <v>3670</v>
      </c>
      <c r="V1505" s="9"/>
    </row>
    <row r="1506" spans="5:22" ht="23.1" customHeight="1">
      <c r="E1506" s="1" t="s">
        <v>3671</v>
      </c>
      <c r="V1506" s="9"/>
    </row>
    <row r="1507" spans="5:22" ht="23.1" customHeight="1">
      <c r="E1507" s="1" t="s">
        <v>3672</v>
      </c>
      <c r="V1507" s="9"/>
    </row>
    <row r="1508" spans="5:22" ht="23.1" customHeight="1">
      <c r="E1508" s="1" t="s">
        <v>3673</v>
      </c>
      <c r="V1508" s="9"/>
    </row>
    <row r="1509" spans="5:22" ht="23.1" customHeight="1">
      <c r="E1509" s="1" t="s">
        <v>3674</v>
      </c>
      <c r="V1509" s="9"/>
    </row>
    <row r="1510" spans="5:22" ht="23.1" customHeight="1">
      <c r="E1510" s="1" t="s">
        <v>3675</v>
      </c>
      <c r="V1510" s="9"/>
    </row>
    <row r="1511" spans="5:22" ht="23.1" customHeight="1">
      <c r="E1511" s="1" t="s">
        <v>3676</v>
      </c>
      <c r="V1511" s="9"/>
    </row>
    <row r="1512" spans="5:22" ht="23.1" customHeight="1">
      <c r="E1512" s="1" t="s">
        <v>3677</v>
      </c>
      <c r="V1512" s="9"/>
    </row>
    <row r="1513" spans="5:22" ht="23.1" customHeight="1">
      <c r="E1513" s="1" t="s">
        <v>3678</v>
      </c>
      <c r="V1513" s="9"/>
    </row>
    <row r="1514" spans="5:22" ht="23.1" customHeight="1">
      <c r="E1514" s="1" t="s">
        <v>3679</v>
      </c>
      <c r="V1514" s="9"/>
    </row>
    <row r="1515" spans="5:22" ht="23.1" customHeight="1">
      <c r="E1515" s="1" t="s">
        <v>3679</v>
      </c>
      <c r="V1515" s="9"/>
    </row>
    <row r="1516" spans="5:22" ht="23.1" customHeight="1">
      <c r="E1516" s="1" t="s">
        <v>3680</v>
      </c>
      <c r="V1516" s="9"/>
    </row>
    <row r="1517" spans="5:22" ht="23.1" customHeight="1">
      <c r="E1517" s="1" t="s">
        <v>3681</v>
      </c>
      <c r="V1517" s="9"/>
    </row>
    <row r="1518" spans="5:22" ht="23.1" customHeight="1">
      <c r="E1518" s="1" t="s">
        <v>3682</v>
      </c>
      <c r="V1518" s="9"/>
    </row>
    <row r="1519" spans="5:22" ht="23.1" customHeight="1">
      <c r="E1519" s="1" t="s">
        <v>3683</v>
      </c>
      <c r="V1519" s="9"/>
    </row>
    <row r="1520" spans="5:22" ht="23.1" customHeight="1">
      <c r="E1520" s="1" t="s">
        <v>3684</v>
      </c>
      <c r="V1520" s="9"/>
    </row>
    <row r="1521" spans="5:22" ht="23.1" customHeight="1">
      <c r="E1521" s="1" t="s">
        <v>3685</v>
      </c>
      <c r="V1521" s="9"/>
    </row>
    <row r="1522" spans="5:22" ht="23.1" customHeight="1">
      <c r="E1522" s="1" t="s">
        <v>3686</v>
      </c>
      <c r="V1522" s="9"/>
    </row>
    <row r="1523" spans="5:22" ht="23.1" customHeight="1">
      <c r="E1523" s="1" t="s">
        <v>3687</v>
      </c>
      <c r="V1523" s="9"/>
    </row>
    <row r="1524" spans="5:22" ht="23.1" customHeight="1">
      <c r="E1524" s="1" t="s">
        <v>3688</v>
      </c>
      <c r="V1524" s="9"/>
    </row>
    <row r="1525" spans="5:22" ht="23.1" customHeight="1">
      <c r="E1525" s="1" t="s">
        <v>3689</v>
      </c>
      <c r="V1525" s="9"/>
    </row>
    <row r="1526" spans="5:22" ht="23.1" customHeight="1">
      <c r="E1526" s="1" t="s">
        <v>3690</v>
      </c>
      <c r="V1526" s="9"/>
    </row>
    <row r="1527" spans="5:22" ht="23.1" customHeight="1">
      <c r="E1527" s="1" t="s">
        <v>3691</v>
      </c>
      <c r="V1527" s="9"/>
    </row>
    <row r="1528" spans="5:22" ht="23.1" customHeight="1">
      <c r="E1528" s="1" t="s">
        <v>3692</v>
      </c>
      <c r="V1528" s="9"/>
    </row>
    <row r="1529" spans="5:22" ht="23.1" customHeight="1">
      <c r="E1529" s="1" t="s">
        <v>3693</v>
      </c>
      <c r="V1529" s="9"/>
    </row>
    <row r="1530" spans="5:22" ht="23.1" customHeight="1">
      <c r="E1530" s="1" t="s">
        <v>3694</v>
      </c>
      <c r="V1530" s="9"/>
    </row>
    <row r="1531" spans="5:22" ht="23.1" customHeight="1">
      <c r="E1531" s="1" t="s">
        <v>3695</v>
      </c>
      <c r="V1531" s="9"/>
    </row>
    <row r="1532" spans="5:22" ht="23.1" customHeight="1">
      <c r="E1532" s="1" t="s">
        <v>3696</v>
      </c>
      <c r="V1532" s="9"/>
    </row>
    <row r="1533" spans="5:22" ht="23.1" customHeight="1">
      <c r="E1533" s="1" t="s">
        <v>3697</v>
      </c>
      <c r="V1533" s="9"/>
    </row>
    <row r="1534" spans="5:22" ht="23.1" customHeight="1">
      <c r="E1534" s="1" t="s">
        <v>3698</v>
      </c>
      <c r="V1534" s="9"/>
    </row>
    <row r="1535" spans="5:22" ht="23.1" customHeight="1">
      <c r="E1535" s="1" t="s">
        <v>3699</v>
      </c>
      <c r="V1535" s="9"/>
    </row>
    <row r="1536" spans="5:22" ht="23.1" customHeight="1">
      <c r="E1536" s="1" t="s">
        <v>3700</v>
      </c>
      <c r="V1536" s="9"/>
    </row>
    <row r="1537" spans="5:22" ht="23.1" customHeight="1">
      <c r="E1537" s="1" t="s">
        <v>3701</v>
      </c>
      <c r="V1537" s="9"/>
    </row>
    <row r="1538" spans="5:22" ht="23.1" customHeight="1">
      <c r="E1538" s="1" t="s">
        <v>3702</v>
      </c>
      <c r="V1538" s="9"/>
    </row>
    <row r="1539" spans="5:22" ht="23.1" customHeight="1">
      <c r="E1539" s="1" t="s">
        <v>3703</v>
      </c>
      <c r="V1539" s="9"/>
    </row>
    <row r="1540" spans="5:22" ht="23.1" customHeight="1">
      <c r="E1540" s="1" t="s">
        <v>3704</v>
      </c>
      <c r="V1540" s="9"/>
    </row>
    <row r="1541" spans="5:22" ht="23.1" customHeight="1">
      <c r="E1541" s="1" t="s">
        <v>3704</v>
      </c>
      <c r="V1541" s="9"/>
    </row>
    <row r="1542" spans="5:22" ht="23.1" customHeight="1">
      <c r="E1542" s="1" t="s">
        <v>3705</v>
      </c>
      <c r="V1542" s="9"/>
    </row>
    <row r="1543" spans="5:22" ht="23.1" customHeight="1">
      <c r="E1543" s="1" t="s">
        <v>3706</v>
      </c>
      <c r="V1543" s="9"/>
    </row>
    <row r="1544" spans="5:22" ht="23.1" customHeight="1">
      <c r="E1544" s="1" t="s">
        <v>3707</v>
      </c>
      <c r="V1544" s="9"/>
    </row>
    <row r="1545" spans="5:22" ht="23.1" customHeight="1">
      <c r="E1545" s="1" t="s">
        <v>3708</v>
      </c>
      <c r="V1545" s="9"/>
    </row>
    <row r="1546" spans="5:22" ht="23.1" customHeight="1">
      <c r="E1546" s="1" t="s">
        <v>3709</v>
      </c>
      <c r="V1546" s="9"/>
    </row>
    <row r="1547" spans="5:22" ht="23.1" customHeight="1">
      <c r="E1547" s="1" t="s">
        <v>3710</v>
      </c>
      <c r="V1547" s="9"/>
    </row>
    <row r="1548" spans="5:22" ht="23.1" customHeight="1">
      <c r="E1548" s="1" t="s">
        <v>3711</v>
      </c>
      <c r="V1548" s="9"/>
    </row>
    <row r="1549" spans="5:22" ht="23.1" customHeight="1">
      <c r="E1549" s="1" t="s">
        <v>3712</v>
      </c>
      <c r="V1549" s="9"/>
    </row>
    <row r="1550" spans="5:22" ht="23.1" customHeight="1">
      <c r="E1550" s="1" t="s">
        <v>3713</v>
      </c>
      <c r="V1550" s="9"/>
    </row>
    <row r="1551" spans="5:22" ht="23.1" customHeight="1">
      <c r="E1551" s="1" t="s">
        <v>3714</v>
      </c>
      <c r="V1551" s="9"/>
    </row>
    <row r="1552" spans="5:22" ht="23.1" customHeight="1">
      <c r="E1552" s="1" t="s">
        <v>3715</v>
      </c>
      <c r="V1552" s="9"/>
    </row>
    <row r="1553" spans="5:22" ht="23.1" customHeight="1">
      <c r="E1553" s="1" t="s">
        <v>3716</v>
      </c>
      <c r="V1553" s="9"/>
    </row>
    <row r="1554" spans="5:22" ht="23.1" customHeight="1">
      <c r="E1554" s="1" t="s">
        <v>3717</v>
      </c>
      <c r="V1554" s="9"/>
    </row>
    <row r="1555" spans="5:22" ht="23.1" customHeight="1">
      <c r="E1555" s="1" t="s">
        <v>3718</v>
      </c>
      <c r="V1555" s="9"/>
    </row>
    <row r="1556" spans="5:22" ht="23.1" customHeight="1">
      <c r="E1556" s="1" t="s">
        <v>3719</v>
      </c>
      <c r="V1556" s="9"/>
    </row>
    <row r="1557" spans="5:22" ht="23.1" customHeight="1">
      <c r="E1557" s="1" t="s">
        <v>3720</v>
      </c>
      <c r="V1557" s="9"/>
    </row>
    <row r="1558" spans="5:22" ht="23.1" customHeight="1">
      <c r="E1558" s="1" t="s">
        <v>3721</v>
      </c>
      <c r="V1558" s="9"/>
    </row>
    <row r="1559" spans="5:22" ht="23.1" customHeight="1">
      <c r="E1559" s="1" t="s">
        <v>3722</v>
      </c>
      <c r="V1559" s="9"/>
    </row>
    <row r="1560" spans="5:22" ht="23.1" customHeight="1">
      <c r="E1560" s="1" t="s">
        <v>3723</v>
      </c>
      <c r="V1560" s="9"/>
    </row>
    <row r="1561" spans="5:22" ht="23.1" customHeight="1">
      <c r="E1561" s="1" t="s">
        <v>3724</v>
      </c>
      <c r="V1561" s="9"/>
    </row>
    <row r="1562" spans="5:22" ht="23.1" customHeight="1">
      <c r="E1562" s="1" t="s">
        <v>3725</v>
      </c>
      <c r="V1562" s="9"/>
    </row>
    <row r="1563" spans="5:22" ht="23.1" customHeight="1">
      <c r="E1563" s="1" t="s">
        <v>3726</v>
      </c>
      <c r="V1563" s="9"/>
    </row>
    <row r="1564" spans="5:22" ht="23.1" customHeight="1">
      <c r="E1564" s="1" t="s">
        <v>3727</v>
      </c>
      <c r="V1564" s="9"/>
    </row>
    <row r="1565" spans="5:22" ht="23.1" customHeight="1">
      <c r="E1565" s="1" t="s">
        <v>3728</v>
      </c>
      <c r="V1565" s="9"/>
    </row>
    <row r="1566" spans="5:22" ht="23.1" customHeight="1">
      <c r="E1566" s="1" t="s">
        <v>3728</v>
      </c>
      <c r="V1566" s="9"/>
    </row>
    <row r="1567" spans="5:22" ht="23.1" customHeight="1">
      <c r="E1567" s="1" t="s">
        <v>3729</v>
      </c>
      <c r="V1567" s="9"/>
    </row>
    <row r="1568" spans="5:22" ht="23.1" customHeight="1">
      <c r="E1568" s="1" t="s">
        <v>3730</v>
      </c>
      <c r="V1568" s="9"/>
    </row>
    <row r="1569" spans="5:22" ht="23.1" customHeight="1">
      <c r="E1569" s="1" t="s">
        <v>3731</v>
      </c>
      <c r="V1569" s="9"/>
    </row>
    <row r="1570" spans="5:22" ht="23.1" customHeight="1">
      <c r="E1570" s="1" t="s">
        <v>3732</v>
      </c>
      <c r="V1570" s="9"/>
    </row>
    <row r="1571" spans="5:22" ht="23.1" customHeight="1">
      <c r="E1571" s="1" t="s">
        <v>3733</v>
      </c>
      <c r="V1571" s="9"/>
    </row>
    <row r="1572" spans="5:22" ht="23.1" customHeight="1">
      <c r="E1572" s="1" t="s">
        <v>3734</v>
      </c>
      <c r="V1572" s="9"/>
    </row>
    <row r="1573" spans="5:22" ht="23.1" customHeight="1">
      <c r="E1573" s="1" t="s">
        <v>3735</v>
      </c>
      <c r="V1573" s="9"/>
    </row>
    <row r="1574" spans="5:22" ht="23.1" customHeight="1">
      <c r="E1574" s="1" t="s">
        <v>3736</v>
      </c>
      <c r="V1574" s="9"/>
    </row>
    <row r="1575" spans="5:22" ht="23.1" customHeight="1">
      <c r="E1575" s="1" t="s">
        <v>3737</v>
      </c>
      <c r="V1575" s="9"/>
    </row>
    <row r="1576" spans="5:22" ht="23.1" customHeight="1">
      <c r="E1576" s="1" t="s">
        <v>3738</v>
      </c>
      <c r="V1576" s="9"/>
    </row>
    <row r="1577" spans="5:22" ht="23.1" customHeight="1">
      <c r="E1577" s="1" t="s">
        <v>3739</v>
      </c>
      <c r="V1577" s="9"/>
    </row>
    <row r="1578" spans="5:22" ht="23.1" customHeight="1">
      <c r="E1578" s="1" t="s">
        <v>3740</v>
      </c>
      <c r="V1578" s="9"/>
    </row>
    <row r="1579" spans="5:22" ht="23.1" customHeight="1">
      <c r="E1579" s="1" t="s">
        <v>3741</v>
      </c>
      <c r="V1579" s="9"/>
    </row>
    <row r="1580" spans="5:22" ht="23.1" customHeight="1">
      <c r="E1580" s="1" t="s">
        <v>3742</v>
      </c>
      <c r="V1580" s="9"/>
    </row>
    <row r="1581" spans="5:22" ht="23.1" customHeight="1">
      <c r="E1581" s="1" t="s">
        <v>3743</v>
      </c>
      <c r="V1581" s="9"/>
    </row>
    <row r="1582" spans="5:22" ht="23.1" customHeight="1">
      <c r="E1582" s="1" t="s">
        <v>3744</v>
      </c>
      <c r="V1582" s="9"/>
    </row>
    <row r="1583" spans="5:22" ht="23.1" customHeight="1">
      <c r="E1583" s="1" t="s">
        <v>3745</v>
      </c>
      <c r="V1583" s="9"/>
    </row>
    <row r="1584" spans="5:22" ht="23.1" customHeight="1">
      <c r="E1584" s="1" t="s">
        <v>3746</v>
      </c>
      <c r="V1584" s="9"/>
    </row>
    <row r="1585" spans="5:22" ht="23.1" customHeight="1">
      <c r="E1585" s="1" t="s">
        <v>3747</v>
      </c>
      <c r="V1585" s="9"/>
    </row>
    <row r="1586" spans="5:22" ht="23.1" customHeight="1">
      <c r="E1586" s="1" t="s">
        <v>3748</v>
      </c>
      <c r="V1586" s="9"/>
    </row>
    <row r="1587" spans="5:22" ht="23.1" customHeight="1">
      <c r="E1587" s="1" t="s">
        <v>3749</v>
      </c>
      <c r="V1587" s="9"/>
    </row>
    <row r="1588" spans="5:22" ht="23.1" customHeight="1">
      <c r="E1588" s="1" t="s">
        <v>3750</v>
      </c>
      <c r="V1588" s="9"/>
    </row>
    <row r="1589" spans="5:22" ht="23.1" customHeight="1">
      <c r="E1589" s="1" t="s">
        <v>3751</v>
      </c>
      <c r="V1589" s="9"/>
    </row>
    <row r="1590" spans="5:22" ht="23.1" customHeight="1">
      <c r="E1590" s="1" t="s">
        <v>3752</v>
      </c>
      <c r="V1590" s="9"/>
    </row>
    <row r="1591" spans="5:22" ht="23.1" customHeight="1">
      <c r="E1591" s="1" t="s">
        <v>3753</v>
      </c>
      <c r="V1591" s="9"/>
    </row>
    <row r="1592" spans="5:22" ht="23.1" customHeight="1">
      <c r="E1592" s="1" t="s">
        <v>3754</v>
      </c>
      <c r="V1592" s="9"/>
    </row>
    <row r="1593" spans="5:22" ht="23.1" customHeight="1">
      <c r="E1593" s="1" t="s">
        <v>3755</v>
      </c>
      <c r="V1593" s="9"/>
    </row>
    <row r="1594" spans="5:22" ht="23.1" customHeight="1">
      <c r="E1594" s="1" t="s">
        <v>3756</v>
      </c>
      <c r="V1594" s="9"/>
    </row>
    <row r="1595" spans="5:22" ht="23.1" customHeight="1">
      <c r="E1595" s="1" t="s">
        <v>3757</v>
      </c>
      <c r="V1595" s="9"/>
    </row>
    <row r="1596" spans="5:22" ht="23.1" customHeight="1">
      <c r="E1596" s="1" t="s">
        <v>3758</v>
      </c>
      <c r="V1596" s="9"/>
    </row>
    <row r="1597" spans="5:22" ht="23.1" customHeight="1">
      <c r="E1597" s="1" t="s">
        <v>3759</v>
      </c>
      <c r="V1597" s="9"/>
    </row>
    <row r="1598" spans="5:22" ht="23.1" customHeight="1">
      <c r="E1598" s="1" t="s">
        <v>3760</v>
      </c>
      <c r="V1598" s="9"/>
    </row>
    <row r="1599" spans="5:22" ht="23.1" customHeight="1">
      <c r="E1599" s="1" t="s">
        <v>3761</v>
      </c>
      <c r="V1599" s="9"/>
    </row>
    <row r="1600" spans="5:22" ht="23.1" customHeight="1">
      <c r="E1600" s="1" t="s">
        <v>3762</v>
      </c>
      <c r="V1600" s="9"/>
    </row>
    <row r="1601" spans="5:22" ht="23.1" customHeight="1">
      <c r="E1601" s="1" t="s">
        <v>3763</v>
      </c>
      <c r="V1601" s="9"/>
    </row>
    <row r="1602" spans="5:22" ht="23.1" customHeight="1">
      <c r="E1602" s="1" t="s">
        <v>3764</v>
      </c>
      <c r="V1602" s="9"/>
    </row>
    <row r="1603" spans="5:22" ht="23.1" customHeight="1">
      <c r="E1603" s="1" t="s">
        <v>3765</v>
      </c>
      <c r="V1603" s="9"/>
    </row>
    <row r="1604" spans="5:22" ht="23.1" customHeight="1">
      <c r="E1604" s="1" t="s">
        <v>3766</v>
      </c>
      <c r="V1604" s="9"/>
    </row>
    <row r="1605" spans="5:22" ht="23.1" customHeight="1">
      <c r="E1605" s="1" t="s">
        <v>3767</v>
      </c>
      <c r="V1605" s="9"/>
    </row>
    <row r="1606" spans="5:22" ht="23.1" customHeight="1">
      <c r="E1606" s="1" t="s">
        <v>3767</v>
      </c>
      <c r="V1606" s="9"/>
    </row>
    <row r="1607" spans="5:22" ht="23.1" customHeight="1">
      <c r="E1607" s="1" t="s">
        <v>3768</v>
      </c>
      <c r="V1607" s="9"/>
    </row>
    <row r="1608" spans="5:22" ht="23.1" customHeight="1">
      <c r="E1608" s="1" t="s">
        <v>3769</v>
      </c>
      <c r="V1608" s="9"/>
    </row>
    <row r="1609" spans="5:22" ht="23.1" customHeight="1">
      <c r="E1609" s="1" t="s">
        <v>3770</v>
      </c>
      <c r="V1609" s="9"/>
    </row>
    <row r="1610" spans="5:22" ht="23.1" customHeight="1">
      <c r="E1610" s="1" t="s">
        <v>3771</v>
      </c>
      <c r="V1610" s="9"/>
    </row>
    <row r="1611" spans="5:22" ht="23.1" customHeight="1">
      <c r="E1611" s="1" t="s">
        <v>3772</v>
      </c>
      <c r="V1611" s="9"/>
    </row>
    <row r="1612" spans="5:22" ht="23.1" customHeight="1">
      <c r="E1612" s="1" t="s">
        <v>3773</v>
      </c>
      <c r="V1612" s="9"/>
    </row>
    <row r="1613" spans="5:22" ht="23.1" customHeight="1">
      <c r="E1613" s="1" t="s">
        <v>3774</v>
      </c>
      <c r="V1613" s="9"/>
    </row>
    <row r="1614" spans="5:22" ht="23.1" customHeight="1">
      <c r="E1614" s="1" t="s">
        <v>3775</v>
      </c>
      <c r="V1614" s="9"/>
    </row>
    <row r="1615" spans="5:22" ht="23.1" customHeight="1">
      <c r="E1615" s="1" t="s">
        <v>3776</v>
      </c>
      <c r="V1615" s="9"/>
    </row>
    <row r="1616" spans="5:22" ht="23.1" customHeight="1">
      <c r="E1616" s="1" t="s">
        <v>3777</v>
      </c>
      <c r="V1616" s="9"/>
    </row>
    <row r="1617" spans="5:22" ht="23.1" customHeight="1">
      <c r="E1617" s="1" t="s">
        <v>3778</v>
      </c>
      <c r="V1617" s="9"/>
    </row>
    <row r="1618" spans="5:22" ht="23.1" customHeight="1">
      <c r="E1618" s="1" t="s">
        <v>3779</v>
      </c>
      <c r="V1618" s="9"/>
    </row>
    <row r="1619" spans="5:22" ht="23.1" customHeight="1">
      <c r="E1619" s="1" t="s">
        <v>3780</v>
      </c>
      <c r="V1619" s="9"/>
    </row>
    <row r="1620" spans="5:22" ht="23.1" customHeight="1">
      <c r="E1620" s="1" t="s">
        <v>3781</v>
      </c>
      <c r="V1620" s="9"/>
    </row>
    <row r="1621" spans="5:22" ht="23.1" customHeight="1">
      <c r="E1621" s="1" t="s">
        <v>3782</v>
      </c>
      <c r="V1621" s="9"/>
    </row>
    <row r="1622" spans="5:22" ht="23.1" customHeight="1">
      <c r="E1622" s="1" t="s">
        <v>3783</v>
      </c>
      <c r="V1622" s="9"/>
    </row>
    <row r="1623" spans="5:22" ht="23.1" customHeight="1">
      <c r="E1623" s="1" t="s">
        <v>3784</v>
      </c>
      <c r="V1623" s="9"/>
    </row>
    <row r="1624" spans="5:22" ht="23.1" customHeight="1">
      <c r="E1624" s="1" t="s">
        <v>3784</v>
      </c>
      <c r="V1624" s="9"/>
    </row>
    <row r="1625" spans="5:22" ht="23.1" customHeight="1">
      <c r="E1625" s="1" t="s">
        <v>3785</v>
      </c>
      <c r="V1625" s="9"/>
    </row>
    <row r="1626" spans="5:22" ht="23.1" customHeight="1">
      <c r="E1626" s="1" t="s">
        <v>3786</v>
      </c>
      <c r="V1626" s="9"/>
    </row>
    <row r="1627" spans="5:22" ht="23.1" customHeight="1">
      <c r="E1627" s="1" t="s">
        <v>3787</v>
      </c>
      <c r="V1627" s="9"/>
    </row>
    <row r="1628" spans="5:22" ht="23.1" customHeight="1">
      <c r="E1628" s="1" t="s">
        <v>3788</v>
      </c>
      <c r="V1628" s="9"/>
    </row>
    <row r="1629" spans="5:22" ht="23.1" customHeight="1">
      <c r="E1629" s="1" t="s">
        <v>3789</v>
      </c>
      <c r="V1629" s="9"/>
    </row>
    <row r="1630" spans="5:22" ht="23.1" customHeight="1">
      <c r="E1630" s="1" t="s">
        <v>3790</v>
      </c>
      <c r="V1630" s="9"/>
    </row>
    <row r="1631" spans="5:22" ht="23.1" customHeight="1">
      <c r="E1631" s="1" t="s">
        <v>3791</v>
      </c>
      <c r="V1631" s="9"/>
    </row>
    <row r="1632" spans="5:22" ht="23.1" customHeight="1">
      <c r="E1632" s="1" t="s">
        <v>3792</v>
      </c>
      <c r="V1632" s="9"/>
    </row>
    <row r="1633" spans="5:22" ht="23.1" customHeight="1">
      <c r="E1633" s="1" t="s">
        <v>3793</v>
      </c>
      <c r="V1633" s="9"/>
    </row>
    <row r="1634" spans="5:22" ht="23.1" customHeight="1">
      <c r="E1634" s="1" t="s">
        <v>3794</v>
      </c>
      <c r="V1634" s="9"/>
    </row>
    <row r="1635" spans="5:22" ht="23.1" customHeight="1">
      <c r="E1635" s="1" t="s">
        <v>3795</v>
      </c>
      <c r="V1635" s="9"/>
    </row>
    <row r="1636" spans="5:22" ht="23.1" customHeight="1">
      <c r="E1636" s="1" t="s">
        <v>3796</v>
      </c>
      <c r="V1636" s="9"/>
    </row>
    <row r="1637" spans="5:22" ht="23.1" customHeight="1">
      <c r="E1637" s="1" t="s">
        <v>3796</v>
      </c>
      <c r="V1637" s="9"/>
    </row>
    <row r="1638" spans="5:22" ht="23.1" customHeight="1">
      <c r="E1638" s="1" t="s">
        <v>3797</v>
      </c>
      <c r="V1638" s="9"/>
    </row>
    <row r="1639" spans="5:22" ht="23.1" customHeight="1">
      <c r="E1639" s="1" t="s">
        <v>3798</v>
      </c>
      <c r="V1639" s="9"/>
    </row>
    <row r="1640" spans="5:22" ht="23.1" customHeight="1">
      <c r="E1640" s="1" t="s">
        <v>3799</v>
      </c>
      <c r="V1640" s="9"/>
    </row>
    <row r="1641" spans="5:22" ht="23.1" customHeight="1">
      <c r="E1641" s="1" t="s">
        <v>3800</v>
      </c>
      <c r="V1641" s="9"/>
    </row>
    <row r="1642" spans="5:22" ht="23.1" customHeight="1">
      <c r="E1642" s="1" t="s">
        <v>3801</v>
      </c>
      <c r="V1642" s="9"/>
    </row>
    <row r="1643" spans="5:22" ht="23.1" customHeight="1">
      <c r="E1643" s="1" t="s">
        <v>3802</v>
      </c>
      <c r="V1643" s="9"/>
    </row>
    <row r="1644" spans="5:22" ht="23.1" customHeight="1">
      <c r="E1644" s="1" t="s">
        <v>3803</v>
      </c>
      <c r="V1644" s="9"/>
    </row>
    <row r="1645" spans="5:22" ht="23.1" customHeight="1">
      <c r="E1645" s="1" t="s">
        <v>3804</v>
      </c>
      <c r="V1645" s="9"/>
    </row>
    <row r="1646" spans="5:22" ht="23.1" customHeight="1">
      <c r="E1646" s="1" t="s">
        <v>3805</v>
      </c>
      <c r="V1646" s="9"/>
    </row>
    <row r="1647" spans="5:22" ht="23.1" customHeight="1">
      <c r="E1647" s="1" t="s">
        <v>3806</v>
      </c>
      <c r="V1647" s="9"/>
    </row>
    <row r="1648" spans="5:22" ht="23.1" customHeight="1">
      <c r="E1648" s="1" t="s">
        <v>3807</v>
      </c>
      <c r="V1648" s="9"/>
    </row>
    <row r="1649" spans="5:22" ht="23.1" customHeight="1">
      <c r="E1649" s="1" t="s">
        <v>3808</v>
      </c>
      <c r="V1649" s="9"/>
    </row>
    <row r="1650" spans="5:22" ht="23.1" customHeight="1">
      <c r="E1650" s="1" t="s">
        <v>3809</v>
      </c>
      <c r="V1650" s="9"/>
    </row>
    <row r="1651" spans="5:22" ht="23.1" customHeight="1">
      <c r="E1651" s="1" t="s">
        <v>3810</v>
      </c>
      <c r="V1651" s="9"/>
    </row>
    <row r="1652" spans="5:22" ht="23.1" customHeight="1">
      <c r="E1652" s="1" t="s">
        <v>3811</v>
      </c>
      <c r="V1652" s="9"/>
    </row>
    <row r="1653" spans="5:22" ht="23.1" customHeight="1">
      <c r="E1653" s="1" t="s">
        <v>3812</v>
      </c>
      <c r="V1653" s="9"/>
    </row>
    <row r="1654" spans="5:22" ht="23.1" customHeight="1">
      <c r="E1654" s="1" t="s">
        <v>3813</v>
      </c>
      <c r="V1654" s="9"/>
    </row>
    <row r="1655" spans="5:22" ht="23.1" customHeight="1">
      <c r="E1655" s="1" t="s">
        <v>3814</v>
      </c>
      <c r="V1655" s="9"/>
    </row>
    <row r="1656" spans="5:22" ht="23.1" customHeight="1">
      <c r="E1656" s="1" t="s">
        <v>3815</v>
      </c>
      <c r="V1656" s="9"/>
    </row>
    <row r="1657" spans="5:22" ht="23.1" customHeight="1">
      <c r="E1657" s="1" t="s">
        <v>3816</v>
      </c>
      <c r="V1657" s="9"/>
    </row>
    <row r="1658" spans="5:22" ht="23.1" customHeight="1">
      <c r="E1658" s="1" t="s">
        <v>3817</v>
      </c>
      <c r="V1658" s="9"/>
    </row>
    <row r="1659" spans="5:22" ht="23.1" customHeight="1">
      <c r="E1659" s="1" t="s">
        <v>3818</v>
      </c>
      <c r="V1659" s="9"/>
    </row>
    <row r="1660" spans="5:22" ht="23.1" customHeight="1">
      <c r="E1660" s="1" t="s">
        <v>3819</v>
      </c>
      <c r="V1660" s="9"/>
    </row>
    <row r="1661" spans="5:22" ht="23.1" customHeight="1">
      <c r="E1661" s="1" t="s">
        <v>3820</v>
      </c>
      <c r="V1661" s="9"/>
    </row>
    <row r="1662" spans="5:22" ht="23.1" customHeight="1">
      <c r="E1662" s="1" t="s">
        <v>3821</v>
      </c>
      <c r="V1662" s="9"/>
    </row>
    <row r="1663" spans="5:22" ht="23.1" customHeight="1">
      <c r="E1663" s="1" t="s">
        <v>3822</v>
      </c>
      <c r="V1663" s="9"/>
    </row>
    <row r="1664" spans="5:22" ht="23.1" customHeight="1">
      <c r="E1664" s="1" t="s">
        <v>3823</v>
      </c>
      <c r="V1664" s="9"/>
    </row>
    <row r="1665" spans="5:22" ht="23.1" customHeight="1">
      <c r="E1665" s="1" t="s">
        <v>3824</v>
      </c>
      <c r="V1665" s="9"/>
    </row>
    <row r="1666" spans="5:22" ht="23.1" customHeight="1">
      <c r="E1666" s="1" t="s">
        <v>3825</v>
      </c>
      <c r="V1666" s="9"/>
    </row>
    <row r="1667" spans="5:22" ht="23.1" customHeight="1">
      <c r="E1667" s="1" t="s">
        <v>3826</v>
      </c>
      <c r="V1667" s="9"/>
    </row>
    <row r="1668" spans="5:22" ht="23.1" customHeight="1">
      <c r="E1668" s="1" t="s">
        <v>3827</v>
      </c>
      <c r="V1668" s="9"/>
    </row>
    <row r="1669" spans="5:22" ht="23.1" customHeight="1">
      <c r="E1669" s="1" t="s">
        <v>3828</v>
      </c>
      <c r="V1669" s="9"/>
    </row>
    <row r="1670" spans="5:22" ht="23.1" customHeight="1">
      <c r="E1670" s="1" t="s">
        <v>3829</v>
      </c>
      <c r="V1670" s="9"/>
    </row>
    <row r="1671" spans="5:22" ht="23.1" customHeight="1">
      <c r="E1671" s="1" t="s">
        <v>3830</v>
      </c>
      <c r="V1671" s="9"/>
    </row>
    <row r="1672" spans="5:22" ht="23.1" customHeight="1">
      <c r="E1672" s="1" t="s">
        <v>3831</v>
      </c>
      <c r="V1672" s="9"/>
    </row>
    <row r="1673" spans="5:22" ht="23.1" customHeight="1">
      <c r="E1673" s="1" t="s">
        <v>3832</v>
      </c>
      <c r="V1673" s="9"/>
    </row>
    <row r="1674" spans="5:22" ht="23.1" customHeight="1">
      <c r="E1674" s="1" t="s">
        <v>3833</v>
      </c>
      <c r="V1674" s="9"/>
    </row>
    <row r="1675" spans="5:22" ht="23.1" customHeight="1">
      <c r="E1675" s="1" t="s">
        <v>3834</v>
      </c>
      <c r="V1675" s="9"/>
    </row>
    <row r="1676" spans="5:22" ht="23.1" customHeight="1">
      <c r="E1676" s="1" t="s">
        <v>3835</v>
      </c>
      <c r="V1676" s="9"/>
    </row>
    <row r="1677" spans="5:22" ht="23.1" customHeight="1">
      <c r="E1677" s="1" t="s">
        <v>3836</v>
      </c>
      <c r="V1677" s="9"/>
    </row>
    <row r="1678" spans="5:22" ht="23.1" customHeight="1">
      <c r="E1678" s="1" t="s">
        <v>3837</v>
      </c>
      <c r="V1678" s="9"/>
    </row>
    <row r="1679" spans="5:22" ht="23.1" customHeight="1">
      <c r="E1679" s="1" t="s">
        <v>3838</v>
      </c>
      <c r="V1679" s="9"/>
    </row>
    <row r="1680" spans="5:22" ht="23.1" customHeight="1">
      <c r="E1680" s="1" t="s">
        <v>3839</v>
      </c>
      <c r="V1680" s="9"/>
    </row>
    <row r="1681" spans="5:22" ht="23.1" customHeight="1">
      <c r="E1681" s="1" t="s">
        <v>3840</v>
      </c>
      <c r="V1681" s="9"/>
    </row>
    <row r="1682" spans="5:22" ht="23.1" customHeight="1">
      <c r="E1682" s="1" t="s">
        <v>3841</v>
      </c>
      <c r="V1682" s="9"/>
    </row>
    <row r="1683" spans="5:22" ht="23.1" customHeight="1">
      <c r="E1683" s="1" t="s">
        <v>3842</v>
      </c>
      <c r="V1683" s="9"/>
    </row>
    <row r="1684" spans="5:22" ht="23.1" customHeight="1">
      <c r="E1684" s="1" t="s">
        <v>3843</v>
      </c>
      <c r="V1684" s="9"/>
    </row>
    <row r="1685" spans="5:22" ht="23.1" customHeight="1">
      <c r="E1685" s="1" t="s">
        <v>3844</v>
      </c>
      <c r="V1685" s="9"/>
    </row>
    <row r="1686" spans="5:22" ht="23.1" customHeight="1">
      <c r="E1686" s="1" t="s">
        <v>3845</v>
      </c>
      <c r="V1686" s="9"/>
    </row>
    <row r="1687" spans="5:22" ht="23.1" customHeight="1">
      <c r="E1687" s="1" t="s">
        <v>3846</v>
      </c>
      <c r="V1687" s="9"/>
    </row>
    <row r="1688" spans="5:22" ht="23.1" customHeight="1">
      <c r="E1688" s="1" t="s">
        <v>3847</v>
      </c>
      <c r="V1688" s="9"/>
    </row>
    <row r="1689" spans="5:22" ht="23.1" customHeight="1">
      <c r="E1689" s="1" t="s">
        <v>3848</v>
      </c>
      <c r="V1689" s="9"/>
    </row>
    <row r="1690" spans="5:22" ht="23.1" customHeight="1">
      <c r="E1690" s="1" t="s">
        <v>3849</v>
      </c>
      <c r="V1690" s="9"/>
    </row>
    <row r="1691" spans="5:22" ht="23.1" customHeight="1">
      <c r="E1691" s="1" t="s">
        <v>3850</v>
      </c>
      <c r="V1691" s="9"/>
    </row>
    <row r="1692" spans="5:22" ht="23.1" customHeight="1">
      <c r="E1692" s="1" t="s">
        <v>3851</v>
      </c>
      <c r="V1692" s="9"/>
    </row>
    <row r="1693" spans="5:22" ht="23.1" customHeight="1">
      <c r="E1693" s="1" t="s">
        <v>3852</v>
      </c>
      <c r="V1693" s="9"/>
    </row>
    <row r="1694" spans="5:22" ht="23.1" customHeight="1">
      <c r="E1694" s="1" t="s">
        <v>3853</v>
      </c>
      <c r="V1694" s="9"/>
    </row>
    <row r="1695" spans="5:22" ht="23.1" customHeight="1">
      <c r="E1695" s="1" t="s">
        <v>3854</v>
      </c>
      <c r="V1695" s="9"/>
    </row>
    <row r="1696" spans="5:22" ht="23.1" customHeight="1">
      <c r="E1696" s="1" t="s">
        <v>3855</v>
      </c>
      <c r="V1696" s="9"/>
    </row>
    <row r="1697" spans="5:22" ht="23.1" customHeight="1">
      <c r="E1697" s="1" t="s">
        <v>3856</v>
      </c>
      <c r="V1697" s="9"/>
    </row>
    <row r="1698" spans="5:22" ht="23.1" customHeight="1">
      <c r="E1698" s="1" t="s">
        <v>3857</v>
      </c>
      <c r="V1698" s="9"/>
    </row>
    <row r="1699" spans="5:22" ht="23.1" customHeight="1">
      <c r="E1699" s="1" t="s">
        <v>3858</v>
      </c>
      <c r="V1699" s="9"/>
    </row>
    <row r="1700" spans="5:22" ht="23.1" customHeight="1">
      <c r="E1700" s="1" t="s">
        <v>3859</v>
      </c>
      <c r="V1700" s="9"/>
    </row>
    <row r="1701" spans="5:22" ht="23.1" customHeight="1">
      <c r="E1701" s="1" t="s">
        <v>3860</v>
      </c>
      <c r="V1701" s="9"/>
    </row>
    <row r="1702" spans="5:22" ht="23.1" customHeight="1">
      <c r="E1702" s="1" t="s">
        <v>3861</v>
      </c>
      <c r="V1702" s="9"/>
    </row>
    <row r="1703" spans="5:22" ht="23.1" customHeight="1">
      <c r="E1703" s="1" t="s">
        <v>3862</v>
      </c>
      <c r="V1703" s="9"/>
    </row>
    <row r="1704" spans="5:22" ht="23.1" customHeight="1">
      <c r="E1704" s="1" t="s">
        <v>3863</v>
      </c>
      <c r="V1704" s="9"/>
    </row>
    <row r="1705" spans="5:22" ht="23.1" customHeight="1">
      <c r="E1705" s="1" t="s">
        <v>3864</v>
      </c>
      <c r="V1705" s="9"/>
    </row>
    <row r="1706" spans="5:22" ht="23.1" customHeight="1">
      <c r="E1706" s="1" t="s">
        <v>3865</v>
      </c>
      <c r="V1706" s="9"/>
    </row>
    <row r="1707" spans="5:22" ht="23.1" customHeight="1">
      <c r="E1707" s="1" t="s">
        <v>3866</v>
      </c>
      <c r="V1707" s="9"/>
    </row>
    <row r="1708" spans="5:22" ht="23.1" customHeight="1">
      <c r="E1708" s="1" t="s">
        <v>3867</v>
      </c>
      <c r="V1708" s="9"/>
    </row>
    <row r="1709" spans="5:22" ht="23.1" customHeight="1">
      <c r="E1709" s="1" t="s">
        <v>3868</v>
      </c>
      <c r="V1709" s="9"/>
    </row>
    <row r="1710" spans="5:22" ht="23.1" customHeight="1">
      <c r="E1710" s="1" t="s">
        <v>3869</v>
      </c>
      <c r="V1710" s="9"/>
    </row>
    <row r="1711" spans="5:22" ht="23.1" customHeight="1">
      <c r="E1711" s="1" t="s">
        <v>3870</v>
      </c>
      <c r="V1711" s="9"/>
    </row>
    <row r="1712" spans="5:22" ht="23.1" customHeight="1">
      <c r="E1712" s="1" t="s">
        <v>3871</v>
      </c>
      <c r="V1712" s="9"/>
    </row>
    <row r="1713" spans="5:22" ht="23.1" customHeight="1">
      <c r="E1713" s="1" t="s">
        <v>3872</v>
      </c>
      <c r="V1713" s="9"/>
    </row>
    <row r="1714" spans="5:22" ht="23.1" customHeight="1">
      <c r="E1714" s="1" t="s">
        <v>3873</v>
      </c>
      <c r="V1714" s="9"/>
    </row>
    <row r="1715" spans="5:22" ht="23.1" customHeight="1">
      <c r="E1715" s="1" t="s">
        <v>3874</v>
      </c>
      <c r="V1715" s="9"/>
    </row>
    <row r="1716" spans="5:22" ht="23.1" customHeight="1">
      <c r="E1716" s="1" t="s">
        <v>3875</v>
      </c>
      <c r="V1716" s="9"/>
    </row>
    <row r="1717" spans="5:22" ht="23.1" customHeight="1">
      <c r="E1717" s="1" t="s">
        <v>3876</v>
      </c>
      <c r="V1717" s="9"/>
    </row>
    <row r="1718" spans="5:22" ht="23.1" customHeight="1">
      <c r="E1718" s="1" t="s">
        <v>3877</v>
      </c>
      <c r="V1718" s="9"/>
    </row>
    <row r="1719" spans="5:22" ht="23.1" customHeight="1">
      <c r="E1719" s="1" t="s">
        <v>3878</v>
      </c>
      <c r="V1719" s="9"/>
    </row>
    <row r="1720" spans="5:22" ht="23.1" customHeight="1">
      <c r="E1720" s="1" t="s">
        <v>3879</v>
      </c>
      <c r="V1720" s="9"/>
    </row>
    <row r="1721" spans="5:22" ht="23.1" customHeight="1">
      <c r="E1721" s="1" t="s">
        <v>3880</v>
      </c>
      <c r="V1721" s="9"/>
    </row>
    <row r="1722" spans="5:22" ht="23.1" customHeight="1">
      <c r="E1722" s="1" t="s">
        <v>3881</v>
      </c>
      <c r="V1722" s="9"/>
    </row>
    <row r="1723" spans="5:22" ht="23.1" customHeight="1">
      <c r="E1723" s="1" t="s">
        <v>3882</v>
      </c>
      <c r="V1723" s="9"/>
    </row>
    <row r="1724" spans="5:22" ht="23.1" customHeight="1">
      <c r="E1724" s="1" t="s">
        <v>3883</v>
      </c>
      <c r="V1724" s="9"/>
    </row>
    <row r="1725" spans="5:22" ht="23.1" customHeight="1">
      <c r="E1725" s="1" t="s">
        <v>3884</v>
      </c>
      <c r="V1725" s="9"/>
    </row>
    <row r="1726" spans="5:22" ht="23.1" customHeight="1">
      <c r="E1726" s="1" t="s">
        <v>3885</v>
      </c>
      <c r="V1726" s="9"/>
    </row>
    <row r="1727" spans="5:22" ht="23.1" customHeight="1">
      <c r="E1727" s="1" t="s">
        <v>3886</v>
      </c>
      <c r="V1727" s="9"/>
    </row>
    <row r="1728" spans="5:22" ht="23.1" customHeight="1">
      <c r="E1728" s="1" t="s">
        <v>3887</v>
      </c>
      <c r="V1728" s="9"/>
    </row>
    <row r="1729" spans="5:22" ht="23.1" customHeight="1">
      <c r="E1729" s="1" t="s">
        <v>3888</v>
      </c>
      <c r="V1729" s="9"/>
    </row>
    <row r="1730" spans="5:22" ht="23.1" customHeight="1">
      <c r="E1730" s="1" t="s">
        <v>3889</v>
      </c>
      <c r="V1730" s="9"/>
    </row>
    <row r="1731" spans="5:22" ht="23.1" customHeight="1">
      <c r="E1731" s="1" t="s">
        <v>3890</v>
      </c>
      <c r="V1731" s="9"/>
    </row>
    <row r="1732" spans="5:22" ht="23.1" customHeight="1">
      <c r="E1732" s="1" t="s">
        <v>3890</v>
      </c>
      <c r="V1732" s="9"/>
    </row>
    <row r="1733" spans="5:22" ht="23.1" customHeight="1">
      <c r="E1733" s="1" t="s">
        <v>3891</v>
      </c>
      <c r="V1733" s="9"/>
    </row>
    <row r="1734" spans="5:22" ht="23.1" customHeight="1">
      <c r="E1734" s="1" t="s">
        <v>3892</v>
      </c>
      <c r="V1734" s="9"/>
    </row>
    <row r="1735" spans="5:22" ht="23.1" customHeight="1">
      <c r="E1735" s="1" t="s">
        <v>3893</v>
      </c>
      <c r="V1735" s="9"/>
    </row>
    <row r="1736" spans="5:22" ht="23.1" customHeight="1">
      <c r="E1736" s="1" t="s">
        <v>3894</v>
      </c>
      <c r="V1736" s="9"/>
    </row>
    <row r="1737" spans="5:22" ht="23.1" customHeight="1">
      <c r="E1737" s="1" t="s">
        <v>3895</v>
      </c>
      <c r="V1737" s="9"/>
    </row>
    <row r="1738" spans="5:22" ht="23.1" customHeight="1">
      <c r="E1738" s="1" t="s">
        <v>3896</v>
      </c>
      <c r="V1738" s="9"/>
    </row>
    <row r="1739" spans="5:22" ht="23.1" customHeight="1">
      <c r="E1739" s="1" t="s">
        <v>3897</v>
      </c>
      <c r="V1739" s="9"/>
    </row>
    <row r="1740" spans="5:22" ht="23.1" customHeight="1">
      <c r="E1740" s="1" t="s">
        <v>3898</v>
      </c>
      <c r="V1740" s="9"/>
    </row>
    <row r="1741" spans="5:22" ht="23.1" customHeight="1">
      <c r="E1741" s="1" t="s">
        <v>3899</v>
      </c>
      <c r="V1741" s="9"/>
    </row>
    <row r="1742" spans="5:22" ht="23.1" customHeight="1">
      <c r="E1742" s="1" t="s">
        <v>3900</v>
      </c>
      <c r="V1742" s="9"/>
    </row>
    <row r="1743" spans="5:22" ht="23.1" customHeight="1">
      <c r="E1743" s="1" t="s">
        <v>3901</v>
      </c>
      <c r="V1743" s="9"/>
    </row>
    <row r="1744" spans="5:22" ht="23.1" customHeight="1">
      <c r="E1744" s="1" t="s">
        <v>3902</v>
      </c>
      <c r="V1744" s="9"/>
    </row>
    <row r="1745" spans="5:22" ht="23.1" customHeight="1">
      <c r="E1745" s="1" t="s">
        <v>3903</v>
      </c>
      <c r="V1745" s="9"/>
    </row>
    <row r="1746" spans="5:22" ht="23.1" customHeight="1">
      <c r="E1746" s="1" t="s">
        <v>3904</v>
      </c>
      <c r="V1746" s="9"/>
    </row>
    <row r="1747" spans="5:22" ht="23.1" customHeight="1">
      <c r="E1747" s="1" t="s">
        <v>3905</v>
      </c>
      <c r="V1747" s="9"/>
    </row>
    <row r="1748" spans="5:22" ht="23.1" customHeight="1">
      <c r="E1748" s="1" t="s">
        <v>3906</v>
      </c>
      <c r="V1748" s="9"/>
    </row>
    <row r="1749" spans="5:22" ht="23.1" customHeight="1">
      <c r="E1749" s="1" t="s">
        <v>3907</v>
      </c>
      <c r="V1749" s="9"/>
    </row>
    <row r="1750" spans="5:22" ht="23.1" customHeight="1">
      <c r="E1750" s="1" t="s">
        <v>3908</v>
      </c>
      <c r="V1750" s="9"/>
    </row>
    <row r="1751" spans="5:22" ht="23.1" customHeight="1">
      <c r="E1751" s="1" t="s">
        <v>3909</v>
      </c>
      <c r="V1751" s="9"/>
    </row>
    <row r="1752" spans="5:22" ht="23.1" customHeight="1">
      <c r="E1752" s="1" t="s">
        <v>3910</v>
      </c>
      <c r="V1752" s="9"/>
    </row>
    <row r="1753" spans="5:22" ht="23.1" customHeight="1">
      <c r="E1753" s="1" t="s">
        <v>3911</v>
      </c>
      <c r="V1753" s="9"/>
    </row>
    <row r="1754" spans="5:22" ht="23.1" customHeight="1">
      <c r="E1754" s="1" t="s">
        <v>3912</v>
      </c>
      <c r="V1754" s="9"/>
    </row>
    <row r="1755" spans="5:22" ht="23.1" customHeight="1">
      <c r="E1755" s="1" t="s">
        <v>3913</v>
      </c>
      <c r="V1755" s="9"/>
    </row>
    <row r="1756" spans="5:22" ht="23.1" customHeight="1">
      <c r="E1756" s="1" t="s">
        <v>3914</v>
      </c>
      <c r="V1756" s="9"/>
    </row>
    <row r="1757" spans="5:22" ht="23.1" customHeight="1">
      <c r="E1757" s="1" t="s">
        <v>3915</v>
      </c>
      <c r="V1757" s="9"/>
    </row>
    <row r="1758" spans="5:22" ht="23.1" customHeight="1">
      <c r="E1758" s="1" t="s">
        <v>3916</v>
      </c>
      <c r="V1758" s="9"/>
    </row>
    <row r="1759" spans="5:22" ht="23.1" customHeight="1">
      <c r="E1759" s="1" t="s">
        <v>3917</v>
      </c>
      <c r="V1759" s="9"/>
    </row>
    <row r="1760" spans="5:22" ht="23.1" customHeight="1">
      <c r="E1760" s="1" t="s">
        <v>3918</v>
      </c>
      <c r="V1760" s="9"/>
    </row>
    <row r="1761" spans="5:22" ht="23.1" customHeight="1">
      <c r="E1761" s="1" t="s">
        <v>3919</v>
      </c>
      <c r="V1761" s="9"/>
    </row>
    <row r="1762" spans="5:22" ht="23.1" customHeight="1">
      <c r="E1762" s="1" t="s">
        <v>3920</v>
      </c>
      <c r="V1762" s="9"/>
    </row>
    <row r="1763" spans="5:22" ht="23.1" customHeight="1">
      <c r="E1763" s="1" t="s">
        <v>3921</v>
      </c>
      <c r="V1763" s="9"/>
    </row>
    <row r="1764" spans="5:22" ht="23.1" customHeight="1">
      <c r="E1764" s="1" t="s">
        <v>3922</v>
      </c>
      <c r="V1764" s="9"/>
    </row>
    <row r="1765" spans="5:22" ht="23.1" customHeight="1">
      <c r="E1765" s="1" t="s">
        <v>3923</v>
      </c>
      <c r="V1765" s="9"/>
    </row>
    <row r="1766" spans="5:22" ht="23.1" customHeight="1">
      <c r="E1766" s="1" t="s">
        <v>3924</v>
      </c>
      <c r="V1766" s="9"/>
    </row>
    <row r="1767" spans="5:22" ht="23.1" customHeight="1">
      <c r="E1767" s="1" t="s">
        <v>3925</v>
      </c>
      <c r="V1767" s="9"/>
    </row>
    <row r="1768" spans="5:22" ht="23.1" customHeight="1">
      <c r="E1768" s="1" t="s">
        <v>3926</v>
      </c>
      <c r="V1768" s="9"/>
    </row>
    <row r="1769" spans="5:22" ht="23.1" customHeight="1">
      <c r="E1769" s="1" t="s">
        <v>3927</v>
      </c>
      <c r="V1769" s="9"/>
    </row>
    <row r="1770" spans="5:22" ht="23.1" customHeight="1">
      <c r="E1770" s="1" t="s">
        <v>3928</v>
      </c>
      <c r="V1770" s="9"/>
    </row>
    <row r="1771" spans="5:22" ht="23.1" customHeight="1">
      <c r="E1771" s="1" t="s">
        <v>3929</v>
      </c>
      <c r="V1771" s="9"/>
    </row>
    <row r="1772" spans="5:22" ht="23.1" customHeight="1">
      <c r="E1772" s="1" t="s">
        <v>3930</v>
      </c>
      <c r="V1772" s="9"/>
    </row>
    <row r="1773" spans="5:22" ht="23.1" customHeight="1">
      <c r="E1773" s="1" t="s">
        <v>3931</v>
      </c>
      <c r="V1773" s="9"/>
    </row>
    <row r="1774" spans="5:22" ht="23.1" customHeight="1">
      <c r="E1774" s="1" t="s">
        <v>3932</v>
      </c>
      <c r="V1774" s="9"/>
    </row>
    <row r="1775" spans="5:22" ht="23.1" customHeight="1">
      <c r="E1775" s="1" t="s">
        <v>3933</v>
      </c>
      <c r="V1775" s="9"/>
    </row>
    <row r="1776" spans="5:22" ht="23.1" customHeight="1">
      <c r="E1776" s="1" t="s">
        <v>3934</v>
      </c>
      <c r="V1776" s="9"/>
    </row>
    <row r="1777" spans="5:22" ht="23.1" customHeight="1">
      <c r="E1777" s="1" t="s">
        <v>3935</v>
      </c>
      <c r="V1777" s="9"/>
    </row>
    <row r="1778" spans="5:22" ht="23.1" customHeight="1">
      <c r="E1778" s="1" t="s">
        <v>3936</v>
      </c>
      <c r="V1778" s="9"/>
    </row>
    <row r="1779" spans="5:22" ht="23.1" customHeight="1">
      <c r="E1779" s="1" t="s">
        <v>3937</v>
      </c>
      <c r="V1779" s="9"/>
    </row>
    <row r="1780" spans="5:22" ht="23.1" customHeight="1">
      <c r="E1780" s="1" t="s">
        <v>3938</v>
      </c>
      <c r="V1780" s="9"/>
    </row>
    <row r="1781" spans="5:22" ht="23.1" customHeight="1">
      <c r="E1781" s="1" t="s">
        <v>3939</v>
      </c>
      <c r="V1781" s="9"/>
    </row>
    <row r="1782" spans="5:22" ht="23.1" customHeight="1">
      <c r="E1782" s="1" t="s">
        <v>3940</v>
      </c>
      <c r="V1782" s="9"/>
    </row>
    <row r="1783" spans="5:22" ht="23.1" customHeight="1">
      <c r="E1783" s="1" t="s">
        <v>3941</v>
      </c>
      <c r="V1783" s="9"/>
    </row>
    <row r="1784" spans="5:22" ht="23.1" customHeight="1">
      <c r="E1784" s="1" t="s">
        <v>3942</v>
      </c>
      <c r="V1784" s="9"/>
    </row>
    <row r="1785" spans="5:22" ht="23.1" customHeight="1">
      <c r="E1785" s="1" t="s">
        <v>3943</v>
      </c>
      <c r="V1785" s="9"/>
    </row>
    <row r="1786" spans="5:22" ht="23.1" customHeight="1">
      <c r="E1786" s="1" t="s">
        <v>3944</v>
      </c>
      <c r="V1786" s="9"/>
    </row>
    <row r="1787" spans="5:22" ht="23.1" customHeight="1">
      <c r="E1787" s="1" t="s">
        <v>3945</v>
      </c>
      <c r="V1787" s="9"/>
    </row>
    <row r="1788" spans="5:22" ht="23.1" customHeight="1">
      <c r="E1788" s="1" t="s">
        <v>3946</v>
      </c>
      <c r="V1788" s="9"/>
    </row>
    <row r="1789" spans="5:22" ht="23.1" customHeight="1">
      <c r="E1789" s="1" t="s">
        <v>3947</v>
      </c>
      <c r="V1789" s="9"/>
    </row>
    <row r="1790" spans="5:22" ht="23.1" customHeight="1">
      <c r="E1790" s="1" t="s">
        <v>3948</v>
      </c>
      <c r="V1790" s="9"/>
    </row>
    <row r="1791" spans="5:22" ht="23.1" customHeight="1">
      <c r="E1791" s="1" t="s">
        <v>3949</v>
      </c>
      <c r="V1791" s="9"/>
    </row>
    <row r="1792" spans="5:22" ht="23.1" customHeight="1">
      <c r="E1792" s="1" t="s">
        <v>3950</v>
      </c>
      <c r="V1792" s="9"/>
    </row>
    <row r="1793" spans="5:22" ht="23.1" customHeight="1">
      <c r="E1793" s="1" t="s">
        <v>3951</v>
      </c>
      <c r="V1793" s="9"/>
    </row>
    <row r="1794" spans="5:22" ht="23.1" customHeight="1">
      <c r="E1794" s="1" t="s">
        <v>3952</v>
      </c>
      <c r="V1794" s="9"/>
    </row>
    <row r="1795" spans="5:22" ht="23.1" customHeight="1">
      <c r="E1795" s="1" t="s">
        <v>3953</v>
      </c>
      <c r="V1795" s="9"/>
    </row>
    <row r="1796" spans="5:22" ht="23.1" customHeight="1">
      <c r="E1796" s="1" t="s">
        <v>3954</v>
      </c>
      <c r="V1796" s="9"/>
    </row>
    <row r="1797" spans="5:22" ht="23.1" customHeight="1">
      <c r="E1797" s="1" t="s">
        <v>3955</v>
      </c>
      <c r="V1797" s="9"/>
    </row>
    <row r="1798" spans="5:22" ht="23.1" customHeight="1">
      <c r="E1798" s="1" t="s">
        <v>3956</v>
      </c>
      <c r="V1798" s="9"/>
    </row>
    <row r="1799" spans="5:22" ht="23.1" customHeight="1">
      <c r="E1799" s="1" t="s">
        <v>3957</v>
      </c>
      <c r="V1799" s="9"/>
    </row>
    <row r="1800" spans="5:22" ht="23.1" customHeight="1">
      <c r="E1800" s="1" t="s">
        <v>3958</v>
      </c>
      <c r="V1800" s="9"/>
    </row>
    <row r="1801" spans="5:22" ht="23.1" customHeight="1">
      <c r="E1801" s="1" t="s">
        <v>3959</v>
      </c>
      <c r="V1801" s="9"/>
    </row>
    <row r="1802" spans="5:22" ht="23.1" customHeight="1">
      <c r="E1802" s="1" t="s">
        <v>3960</v>
      </c>
      <c r="V1802" s="9"/>
    </row>
    <row r="1803" spans="5:22" ht="23.1" customHeight="1">
      <c r="E1803" s="1" t="s">
        <v>3961</v>
      </c>
      <c r="V1803" s="9"/>
    </row>
    <row r="1804" spans="5:22" ht="23.1" customHeight="1">
      <c r="E1804" s="1" t="s">
        <v>3962</v>
      </c>
      <c r="V1804" s="9"/>
    </row>
    <row r="1805" spans="5:22" ht="23.1" customHeight="1">
      <c r="E1805" s="1" t="s">
        <v>3963</v>
      </c>
      <c r="V1805" s="9"/>
    </row>
    <row r="1806" spans="5:22" ht="23.1" customHeight="1">
      <c r="E1806" s="1" t="s">
        <v>3964</v>
      </c>
      <c r="V1806" s="9"/>
    </row>
    <row r="1807" spans="5:22" ht="23.1" customHeight="1">
      <c r="E1807" s="1" t="s">
        <v>3965</v>
      </c>
      <c r="V1807" s="9"/>
    </row>
    <row r="1808" spans="5:22" ht="23.1" customHeight="1">
      <c r="E1808" s="1" t="s">
        <v>3965</v>
      </c>
      <c r="V1808" s="9"/>
    </row>
    <row r="1809" spans="5:22" ht="23.1" customHeight="1">
      <c r="E1809" s="1" t="s">
        <v>3965</v>
      </c>
      <c r="V1809" s="9"/>
    </row>
    <row r="1810" spans="5:22" ht="23.1" customHeight="1">
      <c r="E1810" s="1" t="s">
        <v>3965</v>
      </c>
      <c r="V1810" s="9"/>
    </row>
    <row r="1811" spans="5:22" ht="23.1" customHeight="1">
      <c r="E1811" s="1" t="s">
        <v>3966</v>
      </c>
      <c r="V1811" s="9"/>
    </row>
    <row r="1812" spans="5:22" ht="23.1" customHeight="1">
      <c r="E1812" s="1" t="s">
        <v>3967</v>
      </c>
      <c r="V1812" s="9"/>
    </row>
    <row r="1813" spans="5:22" ht="23.1" customHeight="1">
      <c r="E1813" s="1" t="s">
        <v>3968</v>
      </c>
      <c r="V1813" s="9"/>
    </row>
    <row r="1814" spans="5:22" ht="23.1" customHeight="1">
      <c r="E1814" s="1" t="s">
        <v>3969</v>
      </c>
      <c r="V1814" s="9"/>
    </row>
    <row r="1815" spans="5:22" ht="23.1" customHeight="1">
      <c r="E1815" s="1" t="s">
        <v>3970</v>
      </c>
      <c r="V1815" s="9"/>
    </row>
    <row r="1816" spans="5:22" ht="23.1" customHeight="1">
      <c r="E1816" s="1" t="s">
        <v>3971</v>
      </c>
      <c r="V1816" s="9"/>
    </row>
    <row r="1817" spans="5:22" ht="23.1" customHeight="1">
      <c r="E1817" s="1" t="s">
        <v>3972</v>
      </c>
      <c r="V1817" s="9"/>
    </row>
    <row r="1818" spans="5:22" ht="23.1" customHeight="1">
      <c r="E1818" s="1" t="s">
        <v>3973</v>
      </c>
      <c r="V1818" s="9"/>
    </row>
    <row r="1819" spans="5:22" ht="23.1" customHeight="1">
      <c r="E1819" s="1" t="s">
        <v>3973</v>
      </c>
      <c r="V1819" s="9"/>
    </row>
    <row r="1820" spans="5:22" ht="23.1" customHeight="1">
      <c r="E1820" s="1" t="s">
        <v>3974</v>
      </c>
      <c r="V1820" s="9"/>
    </row>
    <row r="1821" spans="5:22" ht="23.1" customHeight="1">
      <c r="E1821" s="1" t="s">
        <v>3975</v>
      </c>
      <c r="V1821" s="9"/>
    </row>
    <row r="1822" spans="5:22" ht="23.1" customHeight="1">
      <c r="E1822" s="1" t="s">
        <v>3976</v>
      </c>
      <c r="V1822" s="9"/>
    </row>
    <row r="1823" spans="5:22" ht="23.1" customHeight="1">
      <c r="E1823" s="1" t="s">
        <v>3976</v>
      </c>
      <c r="V1823" s="9"/>
    </row>
    <row r="1824" spans="5:22" ht="23.1" customHeight="1">
      <c r="E1824" s="1" t="s">
        <v>3977</v>
      </c>
      <c r="V1824" s="9"/>
    </row>
    <row r="1825" spans="5:22" ht="23.1" customHeight="1">
      <c r="E1825" s="1" t="s">
        <v>3978</v>
      </c>
      <c r="V1825" s="9"/>
    </row>
    <row r="1826" spans="5:22" ht="23.1" customHeight="1">
      <c r="E1826" s="1" t="s">
        <v>3979</v>
      </c>
      <c r="V1826" s="9"/>
    </row>
    <row r="1827" spans="5:22" ht="23.1" customHeight="1">
      <c r="E1827" s="1" t="s">
        <v>3980</v>
      </c>
      <c r="V1827" s="9"/>
    </row>
    <row r="1828" spans="5:22" ht="23.1" customHeight="1">
      <c r="E1828" s="1" t="s">
        <v>3981</v>
      </c>
      <c r="V1828" s="9"/>
    </row>
    <row r="1829" spans="5:22" ht="23.1" customHeight="1">
      <c r="E1829" s="1" t="s">
        <v>3982</v>
      </c>
      <c r="V1829" s="9"/>
    </row>
    <row r="1830" spans="5:22" ht="23.1" customHeight="1">
      <c r="E1830" s="1" t="s">
        <v>3983</v>
      </c>
      <c r="V1830" s="9"/>
    </row>
    <row r="1831" spans="5:22" ht="23.1" customHeight="1">
      <c r="E1831" s="1" t="s">
        <v>3984</v>
      </c>
      <c r="V1831" s="9"/>
    </row>
    <row r="1832" spans="5:22" ht="23.1" customHeight="1">
      <c r="E1832" s="1" t="s">
        <v>3985</v>
      </c>
      <c r="V1832" s="9"/>
    </row>
    <row r="1833" spans="5:22" ht="23.1" customHeight="1">
      <c r="E1833" s="1" t="s">
        <v>3986</v>
      </c>
      <c r="V1833" s="9"/>
    </row>
    <row r="1834" spans="5:22" ht="23.1" customHeight="1">
      <c r="E1834" s="1" t="s">
        <v>3987</v>
      </c>
      <c r="V1834" s="9"/>
    </row>
    <row r="1835" spans="5:22" ht="23.1" customHeight="1">
      <c r="E1835" s="1" t="s">
        <v>3988</v>
      </c>
      <c r="V1835" s="9"/>
    </row>
    <row r="1836" spans="5:22" ht="23.1" customHeight="1">
      <c r="E1836" s="1" t="s">
        <v>3989</v>
      </c>
      <c r="V1836" s="9"/>
    </row>
    <row r="1837" spans="5:22" ht="23.1" customHeight="1">
      <c r="E1837" s="1" t="s">
        <v>3990</v>
      </c>
      <c r="V1837" s="9"/>
    </row>
    <row r="1838" spans="5:22" ht="23.1" customHeight="1">
      <c r="E1838" s="1" t="s">
        <v>3991</v>
      </c>
      <c r="V1838" s="9"/>
    </row>
    <row r="1839" spans="5:22" ht="23.1" customHeight="1">
      <c r="E1839" s="1" t="s">
        <v>3992</v>
      </c>
      <c r="V1839" s="9"/>
    </row>
    <row r="1840" spans="5:22" ht="23.1" customHeight="1">
      <c r="E1840" s="1" t="s">
        <v>3993</v>
      </c>
      <c r="V1840" s="9"/>
    </row>
    <row r="1841" spans="5:22" ht="23.1" customHeight="1">
      <c r="E1841" s="1" t="s">
        <v>3994</v>
      </c>
      <c r="V1841" s="9"/>
    </row>
    <row r="1842" spans="5:22" ht="23.1" customHeight="1">
      <c r="E1842" s="1" t="s">
        <v>3995</v>
      </c>
      <c r="V1842" s="9"/>
    </row>
    <row r="1843" spans="5:22" ht="23.1" customHeight="1">
      <c r="E1843" s="1" t="s">
        <v>3996</v>
      </c>
      <c r="V1843" s="9"/>
    </row>
    <row r="1844" spans="5:22" ht="23.1" customHeight="1">
      <c r="E1844" s="1" t="s">
        <v>3997</v>
      </c>
      <c r="V1844" s="9"/>
    </row>
    <row r="1845" spans="5:22" ht="23.1" customHeight="1">
      <c r="E1845" s="1" t="s">
        <v>3998</v>
      </c>
      <c r="V1845" s="9"/>
    </row>
    <row r="1846" spans="5:22" ht="23.1" customHeight="1">
      <c r="E1846" s="1" t="s">
        <v>3999</v>
      </c>
      <c r="V1846" s="9"/>
    </row>
    <row r="1847" spans="5:22" ht="23.1" customHeight="1">
      <c r="E1847" s="1" t="s">
        <v>4000</v>
      </c>
      <c r="V1847" s="9"/>
    </row>
    <row r="1848" spans="5:22" ht="23.1" customHeight="1">
      <c r="E1848" s="1" t="s">
        <v>4001</v>
      </c>
      <c r="V1848" s="9"/>
    </row>
    <row r="1849" spans="5:22" ht="23.1" customHeight="1">
      <c r="E1849" s="1" t="s">
        <v>4002</v>
      </c>
      <c r="V1849" s="9"/>
    </row>
    <row r="1850" spans="5:22" ht="23.1" customHeight="1">
      <c r="E1850" s="1" t="s">
        <v>4003</v>
      </c>
      <c r="V1850" s="9"/>
    </row>
    <row r="1851" spans="5:22" ht="23.1" customHeight="1">
      <c r="E1851" s="1" t="s">
        <v>4004</v>
      </c>
      <c r="V1851" s="9"/>
    </row>
    <row r="1852" spans="5:22" ht="23.1" customHeight="1">
      <c r="E1852" s="1" t="s">
        <v>4005</v>
      </c>
      <c r="V1852" s="9"/>
    </row>
    <row r="1853" spans="5:22" ht="23.1" customHeight="1">
      <c r="E1853" s="1" t="s">
        <v>4006</v>
      </c>
      <c r="V1853" s="9"/>
    </row>
    <row r="1854" spans="5:22" ht="23.1" customHeight="1">
      <c r="E1854" s="1" t="s">
        <v>4007</v>
      </c>
      <c r="V1854" s="9"/>
    </row>
    <row r="1855" spans="5:22" ht="23.1" customHeight="1">
      <c r="E1855" s="1" t="s">
        <v>4008</v>
      </c>
      <c r="V1855" s="9"/>
    </row>
    <row r="1856" spans="5:22" ht="23.1" customHeight="1">
      <c r="E1856" s="1" t="s">
        <v>4009</v>
      </c>
      <c r="V1856" s="9"/>
    </row>
    <row r="1857" spans="5:22" ht="23.1" customHeight="1">
      <c r="E1857" s="1" t="s">
        <v>4010</v>
      </c>
      <c r="V1857" s="9"/>
    </row>
    <row r="1858" spans="5:22" ht="23.1" customHeight="1">
      <c r="E1858" s="1" t="s">
        <v>4011</v>
      </c>
      <c r="V1858" s="9"/>
    </row>
    <row r="1859" spans="5:22" ht="23.1" customHeight="1">
      <c r="E1859" s="1" t="s">
        <v>4012</v>
      </c>
      <c r="V1859" s="9"/>
    </row>
    <row r="1860" spans="5:22" ht="23.1" customHeight="1">
      <c r="E1860" s="1" t="s">
        <v>4013</v>
      </c>
      <c r="V1860" s="9"/>
    </row>
    <row r="1861" spans="5:22" ht="23.1" customHeight="1">
      <c r="E1861" s="1" t="s">
        <v>4014</v>
      </c>
      <c r="V1861" s="9"/>
    </row>
    <row r="1862" spans="5:22" ht="23.1" customHeight="1">
      <c r="E1862" s="1" t="s">
        <v>4015</v>
      </c>
      <c r="V1862" s="9"/>
    </row>
    <row r="1863" spans="5:22" ht="23.1" customHeight="1">
      <c r="E1863" s="1" t="s">
        <v>4016</v>
      </c>
      <c r="V1863" s="9"/>
    </row>
    <row r="1864" spans="5:22" ht="23.1" customHeight="1">
      <c r="E1864" s="1" t="s">
        <v>4017</v>
      </c>
      <c r="V1864" s="9"/>
    </row>
    <row r="1865" spans="5:22" ht="23.1" customHeight="1">
      <c r="E1865" s="1" t="s">
        <v>4018</v>
      </c>
      <c r="V1865" s="9"/>
    </row>
    <row r="1866" spans="5:22" ht="23.1" customHeight="1">
      <c r="E1866" s="1" t="s">
        <v>4019</v>
      </c>
      <c r="V1866" s="9"/>
    </row>
    <row r="1867" spans="5:22" ht="23.1" customHeight="1">
      <c r="E1867" s="1" t="s">
        <v>4020</v>
      </c>
      <c r="V1867" s="9"/>
    </row>
    <row r="1868" spans="5:22" ht="23.1" customHeight="1">
      <c r="E1868" s="1" t="s">
        <v>4021</v>
      </c>
      <c r="V1868" s="9"/>
    </row>
    <row r="1869" spans="5:22" ht="23.1" customHeight="1">
      <c r="E1869" s="1" t="s">
        <v>4022</v>
      </c>
      <c r="V1869" s="9"/>
    </row>
    <row r="1870" spans="5:22" ht="23.1" customHeight="1">
      <c r="E1870" s="1" t="s">
        <v>4023</v>
      </c>
      <c r="V1870" s="9"/>
    </row>
    <row r="1871" spans="5:22" ht="23.1" customHeight="1">
      <c r="E1871" s="1" t="s">
        <v>4024</v>
      </c>
      <c r="V1871" s="9"/>
    </row>
    <row r="1872" spans="5:22" ht="23.1" customHeight="1">
      <c r="E1872" s="1" t="s">
        <v>4025</v>
      </c>
      <c r="V1872" s="9"/>
    </row>
    <row r="1873" spans="5:22" ht="23.1" customHeight="1">
      <c r="E1873" s="1" t="s">
        <v>4026</v>
      </c>
      <c r="V1873" s="9"/>
    </row>
    <row r="1874" spans="5:22" ht="23.1" customHeight="1">
      <c r="E1874" s="1" t="s">
        <v>4027</v>
      </c>
      <c r="V1874" s="9"/>
    </row>
    <row r="1875" spans="5:22" ht="23.1" customHeight="1">
      <c r="E1875" s="1" t="s">
        <v>4028</v>
      </c>
      <c r="V1875" s="9"/>
    </row>
    <row r="1876" spans="5:22" ht="23.1" customHeight="1">
      <c r="E1876" s="1" t="s">
        <v>4029</v>
      </c>
      <c r="V1876" s="9"/>
    </row>
    <row r="1877" spans="5:22" ht="23.1" customHeight="1">
      <c r="E1877" s="1" t="s">
        <v>4030</v>
      </c>
      <c r="V1877" s="9"/>
    </row>
    <row r="1878" spans="5:22" ht="23.1" customHeight="1">
      <c r="E1878" s="1" t="s">
        <v>4031</v>
      </c>
      <c r="V1878" s="9"/>
    </row>
    <row r="1879" spans="5:22" ht="23.1" customHeight="1">
      <c r="E1879" s="1" t="s">
        <v>4032</v>
      </c>
      <c r="V1879" s="9"/>
    </row>
    <row r="1880" spans="5:22" ht="23.1" customHeight="1">
      <c r="E1880" s="1" t="s">
        <v>4033</v>
      </c>
      <c r="V1880" s="9"/>
    </row>
    <row r="1881" spans="5:22" ht="23.1" customHeight="1">
      <c r="E1881" s="1" t="s">
        <v>4034</v>
      </c>
      <c r="V1881" s="9"/>
    </row>
    <row r="1882" spans="5:22" ht="23.1" customHeight="1">
      <c r="E1882" s="1" t="s">
        <v>4035</v>
      </c>
      <c r="V1882" s="9"/>
    </row>
    <row r="1883" spans="5:22" ht="23.1" customHeight="1">
      <c r="E1883" s="1" t="s">
        <v>4036</v>
      </c>
      <c r="V1883" s="9"/>
    </row>
    <row r="1884" spans="5:22" ht="23.1" customHeight="1">
      <c r="E1884" s="1" t="s">
        <v>4037</v>
      </c>
      <c r="V1884" s="9"/>
    </row>
    <row r="1885" spans="5:22" ht="23.1" customHeight="1">
      <c r="E1885" s="1" t="s">
        <v>4038</v>
      </c>
      <c r="V1885" s="9"/>
    </row>
    <row r="1886" spans="5:22" ht="23.1" customHeight="1">
      <c r="E1886" s="1" t="s">
        <v>4039</v>
      </c>
      <c r="V1886" s="9"/>
    </row>
    <row r="1887" spans="5:22" ht="23.1" customHeight="1">
      <c r="E1887" s="1" t="s">
        <v>4040</v>
      </c>
      <c r="V1887" s="9"/>
    </row>
    <row r="1888" spans="5:22" ht="23.1" customHeight="1">
      <c r="E1888" s="1" t="s">
        <v>4041</v>
      </c>
      <c r="V1888" s="9"/>
    </row>
    <row r="1889" spans="5:22" ht="23.1" customHeight="1">
      <c r="E1889" s="1" t="s">
        <v>4042</v>
      </c>
      <c r="V1889" s="9"/>
    </row>
    <row r="1890" spans="5:22" ht="23.1" customHeight="1">
      <c r="E1890" s="1" t="s">
        <v>4043</v>
      </c>
      <c r="V1890" s="9"/>
    </row>
    <row r="1891" spans="5:22" ht="23.1" customHeight="1">
      <c r="E1891" s="1" t="s">
        <v>4044</v>
      </c>
      <c r="V1891" s="9"/>
    </row>
    <row r="1892" spans="5:22" ht="23.1" customHeight="1">
      <c r="E1892" s="1" t="s">
        <v>4045</v>
      </c>
      <c r="V1892" s="9"/>
    </row>
    <row r="1893" spans="5:22" ht="23.1" customHeight="1">
      <c r="E1893" s="1" t="s">
        <v>4046</v>
      </c>
      <c r="V1893" s="9"/>
    </row>
    <row r="1894" spans="5:22" ht="23.1" customHeight="1">
      <c r="E1894" s="1" t="s">
        <v>4047</v>
      </c>
      <c r="V1894" s="9"/>
    </row>
    <row r="1895" spans="5:22" ht="23.1" customHeight="1">
      <c r="E1895" s="1" t="s">
        <v>4048</v>
      </c>
      <c r="V1895" s="9"/>
    </row>
    <row r="1896" spans="5:22" ht="23.1" customHeight="1">
      <c r="E1896" s="1" t="s">
        <v>4049</v>
      </c>
      <c r="V1896" s="9"/>
    </row>
    <row r="1897" spans="5:22" ht="23.1" customHeight="1">
      <c r="E1897" s="1" t="s">
        <v>4050</v>
      </c>
      <c r="V1897" s="9"/>
    </row>
    <row r="1898" spans="5:22" ht="23.1" customHeight="1">
      <c r="E1898" s="1" t="s">
        <v>4051</v>
      </c>
      <c r="V1898" s="9"/>
    </row>
    <row r="1899" spans="5:22" ht="23.1" customHeight="1">
      <c r="E1899" s="1" t="s">
        <v>4052</v>
      </c>
      <c r="V1899" s="9"/>
    </row>
    <row r="1900" spans="5:22" ht="23.1" customHeight="1">
      <c r="E1900" s="1" t="s">
        <v>4053</v>
      </c>
      <c r="V1900" s="9"/>
    </row>
    <row r="1901" spans="5:22" ht="23.1" customHeight="1">
      <c r="E1901" s="1" t="s">
        <v>4054</v>
      </c>
      <c r="V1901" s="9"/>
    </row>
    <row r="1902" spans="5:22" ht="23.1" customHeight="1">
      <c r="E1902" s="1" t="s">
        <v>4055</v>
      </c>
      <c r="V1902" s="9"/>
    </row>
    <row r="1903" spans="5:22" ht="23.1" customHeight="1">
      <c r="E1903" s="1" t="s">
        <v>4056</v>
      </c>
      <c r="V1903" s="9"/>
    </row>
    <row r="1904" spans="5:22" ht="23.1" customHeight="1">
      <c r="E1904" s="1" t="s">
        <v>4057</v>
      </c>
      <c r="V1904" s="9"/>
    </row>
    <row r="1905" spans="5:22" ht="23.1" customHeight="1">
      <c r="E1905" s="1" t="s">
        <v>4058</v>
      </c>
      <c r="V1905" s="9"/>
    </row>
    <row r="1906" spans="5:22" ht="23.1" customHeight="1">
      <c r="E1906" s="1" t="s">
        <v>4059</v>
      </c>
      <c r="V1906" s="9"/>
    </row>
    <row r="1907" spans="5:22" ht="23.1" customHeight="1">
      <c r="E1907" s="1" t="s">
        <v>4060</v>
      </c>
      <c r="V1907" s="9"/>
    </row>
    <row r="1908" spans="5:22" ht="23.1" customHeight="1">
      <c r="E1908" s="1" t="s">
        <v>4061</v>
      </c>
      <c r="V1908" s="9"/>
    </row>
    <row r="1909" spans="5:22" ht="23.1" customHeight="1">
      <c r="E1909" s="1" t="s">
        <v>4062</v>
      </c>
      <c r="V1909" s="9"/>
    </row>
    <row r="1910" spans="5:22" ht="23.1" customHeight="1">
      <c r="E1910" s="1" t="s">
        <v>4063</v>
      </c>
      <c r="V1910" s="9"/>
    </row>
    <row r="1911" spans="5:22" ht="23.1" customHeight="1">
      <c r="E1911" s="1" t="s">
        <v>4064</v>
      </c>
      <c r="V1911" s="9"/>
    </row>
    <row r="1912" spans="5:22" ht="23.1" customHeight="1">
      <c r="E1912" s="1" t="s">
        <v>4065</v>
      </c>
      <c r="V1912" s="9"/>
    </row>
    <row r="1913" spans="5:22" ht="23.1" customHeight="1">
      <c r="E1913" s="1" t="s">
        <v>4066</v>
      </c>
      <c r="V1913" s="9"/>
    </row>
    <row r="1914" spans="5:22" ht="23.1" customHeight="1">
      <c r="E1914" s="1" t="s">
        <v>4067</v>
      </c>
      <c r="V1914" s="9"/>
    </row>
    <row r="1915" spans="5:22" ht="23.1" customHeight="1">
      <c r="E1915" s="1" t="s">
        <v>4068</v>
      </c>
      <c r="V1915" s="9"/>
    </row>
    <row r="1916" spans="5:22" ht="23.1" customHeight="1">
      <c r="E1916" s="1" t="s">
        <v>4069</v>
      </c>
      <c r="V1916" s="9"/>
    </row>
    <row r="1917" spans="5:22" ht="23.1" customHeight="1">
      <c r="E1917" s="1" t="s">
        <v>4070</v>
      </c>
      <c r="V1917" s="9"/>
    </row>
    <row r="1918" spans="5:22" ht="23.1" customHeight="1">
      <c r="E1918" s="1" t="s">
        <v>4071</v>
      </c>
      <c r="V1918" s="9"/>
    </row>
    <row r="1919" spans="5:22" ht="23.1" customHeight="1">
      <c r="E1919" s="1" t="s">
        <v>4072</v>
      </c>
      <c r="V1919" s="9"/>
    </row>
    <row r="1920" spans="5:22" ht="23.1" customHeight="1">
      <c r="E1920" s="1" t="s">
        <v>4073</v>
      </c>
      <c r="V1920" s="9"/>
    </row>
    <row r="1921" spans="5:22" ht="23.1" customHeight="1">
      <c r="E1921" s="1" t="s">
        <v>4074</v>
      </c>
      <c r="V1921" s="9"/>
    </row>
    <row r="1922" spans="5:22" ht="23.1" customHeight="1">
      <c r="E1922" s="1" t="s">
        <v>4075</v>
      </c>
      <c r="V1922" s="9"/>
    </row>
    <row r="1923" spans="5:22" ht="23.1" customHeight="1">
      <c r="E1923" s="1" t="s">
        <v>4076</v>
      </c>
      <c r="V1923" s="9"/>
    </row>
    <row r="1924" spans="5:22" ht="23.1" customHeight="1">
      <c r="E1924" s="1" t="s">
        <v>4077</v>
      </c>
      <c r="V1924" s="9"/>
    </row>
    <row r="1925" spans="5:22" ht="23.1" customHeight="1">
      <c r="E1925" s="1" t="s">
        <v>4078</v>
      </c>
      <c r="V1925" s="9"/>
    </row>
    <row r="1926" spans="5:22" ht="23.1" customHeight="1">
      <c r="E1926" s="1" t="s">
        <v>4079</v>
      </c>
      <c r="V1926" s="9"/>
    </row>
    <row r="1927" spans="5:22" ht="23.1" customHeight="1">
      <c r="E1927" s="1" t="s">
        <v>4080</v>
      </c>
      <c r="V1927" s="9"/>
    </row>
    <row r="1928" spans="5:22" ht="23.1" customHeight="1">
      <c r="E1928" s="1" t="s">
        <v>206</v>
      </c>
      <c r="V1928" s="9"/>
    </row>
    <row r="1929" spans="5:22" ht="23.1" customHeight="1">
      <c r="E1929" s="1" t="s">
        <v>4081</v>
      </c>
      <c r="V1929" s="9"/>
    </row>
    <row r="1930" spans="5:22" ht="23.1" customHeight="1">
      <c r="E1930" s="1" t="s">
        <v>4082</v>
      </c>
      <c r="V1930" s="9"/>
    </row>
    <row r="1931" spans="5:22" ht="23.1" customHeight="1">
      <c r="E1931" s="1" t="s">
        <v>4083</v>
      </c>
      <c r="V1931" s="9"/>
    </row>
    <row r="1932" spans="5:22" ht="23.1" customHeight="1">
      <c r="E1932" s="1" t="s">
        <v>4084</v>
      </c>
      <c r="V1932" s="9"/>
    </row>
    <row r="1933" spans="5:22" ht="23.1" customHeight="1">
      <c r="E1933" s="1" t="s">
        <v>4085</v>
      </c>
      <c r="V1933" s="9"/>
    </row>
    <row r="1934" spans="5:22" ht="23.1" customHeight="1">
      <c r="E1934" s="1" t="s">
        <v>4086</v>
      </c>
      <c r="V1934" s="9"/>
    </row>
    <row r="1935" spans="5:22" ht="23.1" customHeight="1">
      <c r="E1935" s="1" t="s">
        <v>4087</v>
      </c>
      <c r="V1935" s="9"/>
    </row>
    <row r="1936" spans="5:22" ht="23.1" customHeight="1">
      <c r="E1936" s="1" t="s">
        <v>4088</v>
      </c>
      <c r="V1936" s="9"/>
    </row>
    <row r="1937" spans="5:22" ht="23.1" customHeight="1">
      <c r="E1937" s="1" t="s">
        <v>4089</v>
      </c>
      <c r="V1937" s="9"/>
    </row>
    <row r="1938" spans="5:22" ht="23.1" customHeight="1">
      <c r="E1938" s="1" t="s">
        <v>4090</v>
      </c>
      <c r="V1938" s="9"/>
    </row>
    <row r="1939" spans="5:22" ht="23.1" customHeight="1">
      <c r="E1939" s="1" t="s">
        <v>4091</v>
      </c>
      <c r="V1939" s="9"/>
    </row>
    <row r="1940" spans="5:22" ht="23.1" customHeight="1">
      <c r="E1940" s="1" t="s">
        <v>4092</v>
      </c>
      <c r="V1940" s="9"/>
    </row>
    <row r="1941" spans="5:22" ht="23.1" customHeight="1">
      <c r="E1941" s="1" t="s">
        <v>4093</v>
      </c>
      <c r="V1941" s="9"/>
    </row>
    <row r="1942" spans="5:22" ht="23.1" customHeight="1">
      <c r="E1942" s="1" t="s">
        <v>4094</v>
      </c>
      <c r="V1942" s="9"/>
    </row>
    <row r="1943" spans="5:22" ht="23.1" customHeight="1">
      <c r="E1943" s="1" t="s">
        <v>4095</v>
      </c>
      <c r="V1943" s="9"/>
    </row>
    <row r="1944" spans="5:22" ht="23.1" customHeight="1">
      <c r="E1944" s="1" t="s">
        <v>4096</v>
      </c>
      <c r="V1944" s="9"/>
    </row>
    <row r="1945" spans="5:22" ht="23.1" customHeight="1">
      <c r="E1945" s="1" t="s">
        <v>4097</v>
      </c>
      <c r="V1945" s="9"/>
    </row>
    <row r="1946" spans="5:22" ht="23.1" customHeight="1">
      <c r="E1946" s="1" t="s">
        <v>4098</v>
      </c>
      <c r="V1946" s="9"/>
    </row>
    <row r="1947" spans="5:22" ht="23.1" customHeight="1">
      <c r="E1947" s="1" t="s">
        <v>4099</v>
      </c>
      <c r="V1947" s="9"/>
    </row>
    <row r="1948" spans="5:22" ht="23.1" customHeight="1">
      <c r="E1948" s="1" t="s">
        <v>4100</v>
      </c>
      <c r="V1948" s="9"/>
    </row>
    <row r="1949" spans="5:22" ht="23.1" customHeight="1">
      <c r="E1949" s="1" t="s">
        <v>4101</v>
      </c>
      <c r="V1949" s="9"/>
    </row>
    <row r="1950" spans="5:22" ht="23.1" customHeight="1">
      <c r="E1950" s="1" t="s">
        <v>4102</v>
      </c>
      <c r="V1950" s="9"/>
    </row>
    <row r="1951" spans="5:22" ht="23.1" customHeight="1">
      <c r="E1951" s="1" t="s">
        <v>4103</v>
      </c>
      <c r="V1951" s="9"/>
    </row>
    <row r="1952" spans="5:22" ht="23.1" customHeight="1">
      <c r="E1952" s="1" t="s">
        <v>4104</v>
      </c>
      <c r="V1952" s="9"/>
    </row>
    <row r="1953" spans="5:22" ht="23.1" customHeight="1">
      <c r="E1953" s="1" t="s">
        <v>4105</v>
      </c>
      <c r="V1953" s="9"/>
    </row>
    <row r="1954" spans="5:22" ht="23.1" customHeight="1">
      <c r="E1954" s="1" t="s">
        <v>4106</v>
      </c>
      <c r="V1954" s="9"/>
    </row>
    <row r="1955" spans="5:22" ht="23.1" customHeight="1">
      <c r="E1955" s="1" t="s">
        <v>4107</v>
      </c>
      <c r="V1955" s="9"/>
    </row>
    <row r="1956" spans="5:22" ht="23.1" customHeight="1">
      <c r="E1956" s="1" t="s">
        <v>4108</v>
      </c>
      <c r="V1956" s="9"/>
    </row>
    <row r="1957" spans="5:22" ht="23.1" customHeight="1">
      <c r="E1957" s="1" t="s">
        <v>4109</v>
      </c>
      <c r="V1957" s="9"/>
    </row>
    <row r="1958" spans="5:22" ht="23.1" customHeight="1">
      <c r="E1958" s="1" t="s">
        <v>4110</v>
      </c>
      <c r="V1958" s="9"/>
    </row>
    <row r="1959" spans="5:22" ht="23.1" customHeight="1">
      <c r="E1959" s="1" t="s">
        <v>4111</v>
      </c>
      <c r="V1959" s="9"/>
    </row>
    <row r="1960" spans="5:22" ht="23.1" customHeight="1">
      <c r="E1960" s="1" t="s">
        <v>4112</v>
      </c>
      <c r="V1960" s="9"/>
    </row>
    <row r="1961" spans="5:22" ht="23.1" customHeight="1">
      <c r="E1961" s="1" t="s">
        <v>4113</v>
      </c>
      <c r="V1961" s="9"/>
    </row>
    <row r="1962" spans="5:22" ht="23.1" customHeight="1">
      <c r="E1962" s="1" t="s">
        <v>4114</v>
      </c>
      <c r="V1962" s="9"/>
    </row>
    <row r="1963" spans="5:22" ht="23.1" customHeight="1">
      <c r="E1963" s="1" t="s">
        <v>4115</v>
      </c>
      <c r="V1963" s="9"/>
    </row>
    <row r="1964" spans="5:22" ht="23.1" customHeight="1">
      <c r="E1964" s="1" t="s">
        <v>4116</v>
      </c>
      <c r="V1964" s="9"/>
    </row>
    <row r="1965" spans="5:22" ht="23.1" customHeight="1">
      <c r="E1965" s="1" t="s">
        <v>4117</v>
      </c>
      <c r="V1965" s="9"/>
    </row>
    <row r="1966" spans="5:22" ht="23.1" customHeight="1">
      <c r="E1966" s="1" t="s">
        <v>4118</v>
      </c>
      <c r="V1966" s="9"/>
    </row>
    <row r="1967" spans="5:22" ht="23.1" customHeight="1">
      <c r="E1967" s="1" t="s">
        <v>4119</v>
      </c>
      <c r="V1967" s="9"/>
    </row>
    <row r="1968" spans="5:22" ht="23.1" customHeight="1">
      <c r="E1968" s="1" t="s">
        <v>4120</v>
      </c>
      <c r="V1968" s="9"/>
    </row>
    <row r="1969" spans="5:22" ht="23.1" customHeight="1">
      <c r="E1969" s="1" t="s">
        <v>4121</v>
      </c>
      <c r="V1969" s="9"/>
    </row>
    <row r="1970" spans="5:22" ht="23.1" customHeight="1">
      <c r="E1970" s="1" t="s">
        <v>4122</v>
      </c>
      <c r="V1970" s="9"/>
    </row>
    <row r="1971" spans="5:22" ht="23.1" customHeight="1">
      <c r="E1971" s="1" t="s">
        <v>4123</v>
      </c>
      <c r="V1971" s="9"/>
    </row>
    <row r="1972" spans="5:22" ht="23.1" customHeight="1">
      <c r="E1972" s="1" t="s">
        <v>4124</v>
      </c>
      <c r="V1972" s="9"/>
    </row>
    <row r="1973" spans="5:22" ht="23.1" customHeight="1">
      <c r="E1973" s="1" t="s">
        <v>4125</v>
      </c>
      <c r="V1973" s="9"/>
    </row>
    <row r="1974" spans="5:22" ht="23.1" customHeight="1">
      <c r="E1974" s="1" t="s">
        <v>4126</v>
      </c>
      <c r="V1974" s="9"/>
    </row>
    <row r="1975" spans="5:22" ht="23.1" customHeight="1">
      <c r="E1975" s="1" t="s">
        <v>4127</v>
      </c>
      <c r="V1975" s="9"/>
    </row>
    <row r="1976" spans="5:22" ht="23.1" customHeight="1">
      <c r="E1976" s="1" t="s">
        <v>4128</v>
      </c>
      <c r="V1976" s="9"/>
    </row>
    <row r="1977" spans="5:22" ht="23.1" customHeight="1">
      <c r="E1977" s="1" t="s">
        <v>4129</v>
      </c>
      <c r="V1977" s="9"/>
    </row>
    <row r="1978" spans="5:22" ht="23.1" customHeight="1">
      <c r="E1978" s="1" t="s">
        <v>4130</v>
      </c>
      <c r="V1978" s="9"/>
    </row>
    <row r="1979" spans="5:22" ht="23.1" customHeight="1">
      <c r="E1979" s="1" t="s">
        <v>4131</v>
      </c>
      <c r="V1979" s="9"/>
    </row>
    <row r="1980" spans="5:22" ht="23.1" customHeight="1">
      <c r="E1980" s="1" t="s">
        <v>4132</v>
      </c>
      <c r="V1980" s="9"/>
    </row>
    <row r="1981" spans="5:22" ht="23.1" customHeight="1">
      <c r="E1981" s="1" t="s">
        <v>4133</v>
      </c>
      <c r="V1981" s="9"/>
    </row>
    <row r="1982" spans="5:22" ht="23.1" customHeight="1">
      <c r="E1982" s="1" t="s">
        <v>4134</v>
      </c>
      <c r="V1982" s="9"/>
    </row>
    <row r="1983" spans="5:22" ht="23.1" customHeight="1">
      <c r="E1983" s="1" t="s">
        <v>4135</v>
      </c>
      <c r="V1983" s="9"/>
    </row>
    <row r="1984" spans="5:22" ht="23.1" customHeight="1">
      <c r="E1984" s="1" t="s">
        <v>4135</v>
      </c>
      <c r="V1984" s="9"/>
    </row>
    <row r="1985" spans="5:22" ht="23.1" customHeight="1">
      <c r="E1985" s="1" t="s">
        <v>4135</v>
      </c>
      <c r="V1985" s="9"/>
    </row>
    <row r="1986" spans="5:22" ht="23.1" customHeight="1">
      <c r="E1986" s="1" t="s">
        <v>4136</v>
      </c>
      <c r="V1986" s="9"/>
    </row>
    <row r="1987" spans="5:22" ht="23.1" customHeight="1">
      <c r="E1987" s="1" t="s">
        <v>4137</v>
      </c>
      <c r="V1987" s="9"/>
    </row>
    <row r="1988" spans="5:22" ht="23.1" customHeight="1">
      <c r="E1988" s="1" t="s">
        <v>4138</v>
      </c>
      <c r="V1988" s="9"/>
    </row>
    <row r="1989" spans="5:22" ht="23.1" customHeight="1">
      <c r="E1989" s="1" t="s">
        <v>4139</v>
      </c>
      <c r="V1989" s="9"/>
    </row>
    <row r="1990" spans="5:22" ht="23.1" customHeight="1">
      <c r="E1990" s="1" t="s">
        <v>4140</v>
      </c>
      <c r="V1990" s="9"/>
    </row>
    <row r="1991" spans="5:22" ht="23.1" customHeight="1">
      <c r="E1991" s="1" t="s">
        <v>4141</v>
      </c>
      <c r="V1991" s="9"/>
    </row>
    <row r="1992" spans="5:22" ht="23.1" customHeight="1">
      <c r="E1992" s="1" t="s">
        <v>4142</v>
      </c>
      <c r="V1992" s="9"/>
    </row>
    <row r="1993" spans="5:22" ht="23.1" customHeight="1">
      <c r="E1993" s="1" t="s">
        <v>4143</v>
      </c>
      <c r="V1993" s="9"/>
    </row>
    <row r="1994" spans="5:22" ht="23.1" customHeight="1">
      <c r="E1994" s="1" t="s">
        <v>4144</v>
      </c>
      <c r="V1994" s="9"/>
    </row>
    <row r="1995" spans="5:22" ht="23.1" customHeight="1">
      <c r="E1995" s="1" t="s">
        <v>4145</v>
      </c>
      <c r="V1995" s="9"/>
    </row>
    <row r="1996" spans="5:22" ht="23.1" customHeight="1">
      <c r="E1996" s="1" t="s">
        <v>4146</v>
      </c>
      <c r="V1996" s="9"/>
    </row>
    <row r="1997" spans="5:22" ht="23.1" customHeight="1">
      <c r="E1997" s="1" t="s">
        <v>4147</v>
      </c>
      <c r="V1997" s="9"/>
    </row>
    <row r="1998" spans="5:22" ht="23.1" customHeight="1">
      <c r="E1998" s="1" t="s">
        <v>4148</v>
      </c>
      <c r="V1998" s="9"/>
    </row>
    <row r="1999" spans="5:22" ht="23.1" customHeight="1">
      <c r="E1999" s="1" t="s">
        <v>4149</v>
      </c>
      <c r="V1999" s="9"/>
    </row>
    <row r="2000" spans="5:22" ht="23.1" customHeight="1">
      <c r="E2000" s="1" t="s">
        <v>4149</v>
      </c>
      <c r="V2000" s="9"/>
    </row>
    <row r="2001" spans="5:22" ht="23.1" customHeight="1">
      <c r="E2001" s="1" t="s">
        <v>4149</v>
      </c>
      <c r="V2001" s="9"/>
    </row>
    <row r="2002" spans="5:22" ht="23.1" customHeight="1">
      <c r="E2002" s="1" t="s">
        <v>4150</v>
      </c>
      <c r="V2002" s="9"/>
    </row>
    <row r="2003" spans="5:22" ht="23.1" customHeight="1">
      <c r="E2003" s="1" t="s">
        <v>4151</v>
      </c>
      <c r="V2003" s="9"/>
    </row>
    <row r="2004" spans="5:22" ht="23.1" customHeight="1">
      <c r="E2004" s="1" t="s">
        <v>4152</v>
      </c>
      <c r="V2004" s="9"/>
    </row>
    <row r="2005" spans="5:22" ht="23.1" customHeight="1">
      <c r="E2005" s="1" t="s">
        <v>4153</v>
      </c>
      <c r="V2005" s="9"/>
    </row>
    <row r="2006" spans="5:22" ht="23.1" customHeight="1">
      <c r="E2006" s="1" t="s">
        <v>4154</v>
      </c>
      <c r="V2006" s="9"/>
    </row>
    <row r="2007" spans="5:22" ht="23.1" customHeight="1">
      <c r="E2007" s="1" t="s">
        <v>4155</v>
      </c>
      <c r="V2007" s="9"/>
    </row>
    <row r="2008" spans="5:22" ht="23.1" customHeight="1">
      <c r="E2008" s="1" t="s">
        <v>4156</v>
      </c>
      <c r="V2008" s="9"/>
    </row>
    <row r="2009" spans="5:22" ht="23.1" customHeight="1">
      <c r="E2009" s="1" t="s">
        <v>4157</v>
      </c>
      <c r="V2009" s="9"/>
    </row>
    <row r="2010" spans="5:22" ht="23.1" customHeight="1">
      <c r="E2010" s="1" t="s">
        <v>4158</v>
      </c>
      <c r="V2010" s="9"/>
    </row>
    <row r="2011" spans="5:22" ht="23.1" customHeight="1">
      <c r="E2011" s="1" t="s">
        <v>4159</v>
      </c>
      <c r="V2011" s="9"/>
    </row>
    <row r="2012" spans="5:22" ht="23.1" customHeight="1">
      <c r="E2012" s="1" t="s">
        <v>4160</v>
      </c>
      <c r="V2012" s="9"/>
    </row>
    <row r="2013" spans="5:22" ht="23.1" customHeight="1">
      <c r="E2013" s="1" t="s">
        <v>4161</v>
      </c>
      <c r="V2013" s="9"/>
    </row>
    <row r="2014" spans="5:22" ht="23.1" customHeight="1">
      <c r="E2014" s="1" t="s">
        <v>4162</v>
      </c>
      <c r="V2014" s="9"/>
    </row>
    <row r="2015" spans="5:22" ht="23.1" customHeight="1">
      <c r="E2015" s="1" t="s">
        <v>4163</v>
      </c>
      <c r="V2015" s="9"/>
    </row>
    <row r="2016" spans="5:22" ht="23.1" customHeight="1">
      <c r="E2016" s="1" t="s">
        <v>4164</v>
      </c>
      <c r="V2016" s="9"/>
    </row>
    <row r="2017" spans="5:22" ht="23.1" customHeight="1">
      <c r="E2017" s="1" t="s">
        <v>4165</v>
      </c>
      <c r="V2017" s="9"/>
    </row>
    <row r="2018" spans="5:22" ht="23.1" customHeight="1">
      <c r="E2018" s="1" t="s">
        <v>4166</v>
      </c>
      <c r="V2018" s="9"/>
    </row>
    <row r="2019" spans="5:22" ht="23.1" customHeight="1">
      <c r="E2019" s="1" t="s">
        <v>4167</v>
      </c>
      <c r="V2019" s="9"/>
    </row>
    <row r="2020" spans="5:22" ht="23.1" customHeight="1">
      <c r="E2020" s="1" t="s">
        <v>4167</v>
      </c>
      <c r="V2020" s="9"/>
    </row>
    <row r="2021" spans="5:22" ht="23.1" customHeight="1">
      <c r="E2021" s="1" t="s">
        <v>4168</v>
      </c>
      <c r="V2021" s="9"/>
    </row>
    <row r="2022" spans="5:22" ht="23.1" customHeight="1">
      <c r="E2022" s="1" t="s">
        <v>4169</v>
      </c>
      <c r="V2022" s="9"/>
    </row>
    <row r="2023" spans="5:22" ht="23.1" customHeight="1">
      <c r="E2023" s="1" t="s">
        <v>4170</v>
      </c>
      <c r="V2023" s="9"/>
    </row>
    <row r="2024" spans="5:22" ht="23.1" customHeight="1">
      <c r="E2024" s="1" t="s">
        <v>4171</v>
      </c>
      <c r="V2024" s="9"/>
    </row>
    <row r="2025" spans="5:22" ht="23.1" customHeight="1">
      <c r="E2025" s="1" t="s">
        <v>4172</v>
      </c>
      <c r="V2025" s="9"/>
    </row>
    <row r="2026" spans="5:22" ht="23.1" customHeight="1">
      <c r="E2026" s="1" t="s">
        <v>4173</v>
      </c>
      <c r="V2026" s="9"/>
    </row>
    <row r="2027" spans="5:22" ht="23.1" customHeight="1">
      <c r="E2027" s="1" t="s">
        <v>4174</v>
      </c>
      <c r="V2027" s="9"/>
    </row>
    <row r="2028" spans="5:22" ht="23.1" customHeight="1">
      <c r="E2028" s="1" t="s">
        <v>4175</v>
      </c>
      <c r="V2028" s="9"/>
    </row>
    <row r="2029" spans="5:22" ht="23.1" customHeight="1">
      <c r="E2029" s="1" t="s">
        <v>4176</v>
      </c>
      <c r="V2029" s="9"/>
    </row>
    <row r="2030" spans="5:22" ht="23.1" customHeight="1">
      <c r="E2030" s="1" t="s">
        <v>4177</v>
      </c>
      <c r="V2030" s="9"/>
    </row>
    <row r="2031" spans="5:22" ht="23.1" customHeight="1">
      <c r="E2031" s="1" t="s">
        <v>4178</v>
      </c>
      <c r="V2031" s="9"/>
    </row>
    <row r="2032" spans="5:22" ht="23.1" customHeight="1">
      <c r="E2032" s="1" t="s">
        <v>4179</v>
      </c>
      <c r="V2032" s="9"/>
    </row>
    <row r="2033" spans="5:22" ht="23.1" customHeight="1">
      <c r="E2033" s="1" t="s">
        <v>4180</v>
      </c>
      <c r="V2033" s="9"/>
    </row>
    <row r="2034" spans="5:22" ht="23.1" customHeight="1">
      <c r="E2034" s="1" t="s">
        <v>4181</v>
      </c>
      <c r="V2034" s="9"/>
    </row>
    <row r="2035" spans="5:22" ht="23.1" customHeight="1">
      <c r="E2035" s="1" t="s">
        <v>4182</v>
      </c>
      <c r="V2035" s="9"/>
    </row>
    <row r="2036" spans="5:22" ht="23.1" customHeight="1">
      <c r="E2036" s="1" t="s">
        <v>4183</v>
      </c>
      <c r="V2036" s="9"/>
    </row>
    <row r="2037" spans="5:22" ht="23.1" customHeight="1">
      <c r="E2037" s="1" t="s">
        <v>4184</v>
      </c>
      <c r="V2037" s="9"/>
    </row>
    <row r="2038" spans="5:22" ht="23.1" customHeight="1">
      <c r="E2038" s="1" t="s">
        <v>4185</v>
      </c>
      <c r="V2038" s="9"/>
    </row>
    <row r="2039" spans="5:22" ht="23.1" customHeight="1">
      <c r="E2039" s="1" t="s">
        <v>4186</v>
      </c>
      <c r="V2039" s="9"/>
    </row>
    <row r="2040" spans="5:22" ht="23.1" customHeight="1">
      <c r="E2040" s="1" t="s">
        <v>4187</v>
      </c>
      <c r="V2040" s="9"/>
    </row>
    <row r="2041" spans="5:22" ht="23.1" customHeight="1">
      <c r="E2041" s="1" t="s">
        <v>4188</v>
      </c>
      <c r="V2041" s="9"/>
    </row>
    <row r="2042" spans="5:22" ht="23.1" customHeight="1">
      <c r="E2042" s="1" t="s">
        <v>4188</v>
      </c>
      <c r="V2042" s="9"/>
    </row>
    <row r="2043" spans="5:22" ht="23.1" customHeight="1">
      <c r="E2043" s="1" t="s">
        <v>4189</v>
      </c>
      <c r="V2043" s="9"/>
    </row>
    <row r="2044" spans="5:22" ht="23.1" customHeight="1">
      <c r="E2044" s="1" t="s">
        <v>4190</v>
      </c>
      <c r="V2044" s="9"/>
    </row>
    <row r="2045" spans="5:22" ht="23.1" customHeight="1">
      <c r="E2045" s="1" t="s">
        <v>4191</v>
      </c>
      <c r="V2045" s="9"/>
    </row>
    <row r="2046" spans="5:22" ht="23.1" customHeight="1">
      <c r="E2046" s="1" t="s">
        <v>4192</v>
      </c>
      <c r="V2046" s="9"/>
    </row>
    <row r="2047" spans="5:22" ht="23.1" customHeight="1">
      <c r="E2047" s="1" t="s">
        <v>4193</v>
      </c>
      <c r="V2047" s="9"/>
    </row>
    <row r="2048" spans="5:22" ht="23.1" customHeight="1">
      <c r="E2048" s="1" t="s">
        <v>4194</v>
      </c>
      <c r="V2048" s="9"/>
    </row>
    <row r="2049" spans="5:22" ht="23.1" customHeight="1">
      <c r="E2049" s="1" t="s">
        <v>4195</v>
      </c>
      <c r="V2049" s="9"/>
    </row>
    <row r="2050" spans="5:22" ht="23.1" customHeight="1">
      <c r="E2050" s="1" t="s">
        <v>4196</v>
      </c>
      <c r="V2050" s="9"/>
    </row>
    <row r="2051" spans="5:22" ht="23.1" customHeight="1">
      <c r="E2051" s="1" t="s">
        <v>4197</v>
      </c>
      <c r="V2051" s="9"/>
    </row>
    <row r="2052" spans="5:22" ht="23.1" customHeight="1">
      <c r="E2052" s="1" t="s">
        <v>4198</v>
      </c>
      <c r="V2052" s="9"/>
    </row>
    <row r="2053" spans="5:22" ht="23.1" customHeight="1">
      <c r="E2053" s="1" t="s">
        <v>4199</v>
      </c>
      <c r="V2053" s="9"/>
    </row>
    <row r="2054" spans="5:22" ht="23.1" customHeight="1">
      <c r="E2054" s="1" t="s">
        <v>4199</v>
      </c>
      <c r="V2054" s="9"/>
    </row>
    <row r="2055" spans="5:22" ht="23.1" customHeight="1">
      <c r="E2055" s="1" t="s">
        <v>4199</v>
      </c>
      <c r="V2055" s="9"/>
    </row>
    <row r="2056" spans="5:22" ht="23.1" customHeight="1">
      <c r="E2056" s="1" t="s">
        <v>4199</v>
      </c>
      <c r="V2056" s="9"/>
    </row>
    <row r="2057" spans="5:22" ht="23.1" customHeight="1">
      <c r="E2057" s="1" t="s">
        <v>4199</v>
      </c>
      <c r="V2057" s="9"/>
    </row>
    <row r="2058" spans="5:22" ht="23.1" customHeight="1">
      <c r="E2058" s="1" t="s">
        <v>4200</v>
      </c>
      <c r="V2058" s="9"/>
    </row>
    <row r="2059" spans="5:22" ht="23.1" customHeight="1">
      <c r="E2059" s="1" t="s">
        <v>4201</v>
      </c>
      <c r="V2059" s="9"/>
    </row>
    <row r="2060" spans="5:22" ht="23.1" customHeight="1">
      <c r="E2060" s="1" t="s">
        <v>4202</v>
      </c>
      <c r="V2060" s="9"/>
    </row>
    <row r="2061" spans="5:22" ht="23.1" customHeight="1">
      <c r="E2061" s="1" t="s">
        <v>4203</v>
      </c>
      <c r="V2061" s="9"/>
    </row>
    <row r="2062" spans="5:22" ht="23.1" customHeight="1">
      <c r="E2062" s="1" t="s">
        <v>4203</v>
      </c>
      <c r="V2062" s="9"/>
    </row>
    <row r="2063" spans="5:22" ht="23.1" customHeight="1">
      <c r="E2063" s="1" t="s">
        <v>4204</v>
      </c>
      <c r="V2063" s="9"/>
    </row>
    <row r="2064" spans="5:22" ht="23.1" customHeight="1">
      <c r="E2064" s="1" t="s">
        <v>4205</v>
      </c>
      <c r="V2064" s="9"/>
    </row>
    <row r="2065" spans="5:22" ht="23.1" customHeight="1">
      <c r="E2065" s="1" t="s">
        <v>4206</v>
      </c>
      <c r="V2065" s="9"/>
    </row>
    <row r="2066" spans="5:22" ht="23.1" customHeight="1">
      <c r="E2066" s="1" t="s">
        <v>4207</v>
      </c>
      <c r="V2066" s="9"/>
    </row>
    <row r="2067" spans="5:22" ht="23.1" customHeight="1">
      <c r="E2067" s="1" t="s">
        <v>4208</v>
      </c>
      <c r="V2067" s="9"/>
    </row>
    <row r="2068" spans="5:22" ht="23.1" customHeight="1">
      <c r="E2068" s="1" t="s">
        <v>4209</v>
      </c>
      <c r="V2068" s="9"/>
    </row>
    <row r="2069" spans="5:22" ht="23.1" customHeight="1">
      <c r="E2069" s="1" t="s">
        <v>4210</v>
      </c>
      <c r="V2069" s="9"/>
    </row>
    <row r="2070" spans="5:22" ht="23.1" customHeight="1">
      <c r="E2070" s="1" t="s">
        <v>4211</v>
      </c>
      <c r="V2070" s="9"/>
    </row>
    <row r="2071" spans="5:22" ht="23.1" customHeight="1">
      <c r="E2071" s="1" t="s">
        <v>4212</v>
      </c>
      <c r="V2071" s="9"/>
    </row>
    <row r="2072" spans="5:22" ht="23.1" customHeight="1">
      <c r="E2072" s="1" t="s">
        <v>4213</v>
      </c>
      <c r="V2072" s="9"/>
    </row>
    <row r="2073" spans="5:22" ht="23.1" customHeight="1">
      <c r="E2073" s="1" t="s">
        <v>4214</v>
      </c>
      <c r="V2073" s="9"/>
    </row>
    <row r="2074" spans="5:22" ht="23.1" customHeight="1">
      <c r="E2074" s="1" t="s">
        <v>4215</v>
      </c>
      <c r="V2074" s="9"/>
    </row>
    <row r="2075" spans="5:22" ht="23.1" customHeight="1">
      <c r="E2075" s="1" t="s">
        <v>4216</v>
      </c>
      <c r="V2075" s="9"/>
    </row>
    <row r="2076" spans="5:22" ht="23.1" customHeight="1">
      <c r="E2076" s="1" t="s">
        <v>4217</v>
      </c>
      <c r="V2076" s="9"/>
    </row>
    <row r="2077" spans="5:22" ht="23.1" customHeight="1">
      <c r="E2077" s="1" t="s">
        <v>4218</v>
      </c>
      <c r="V2077" s="9"/>
    </row>
    <row r="2078" spans="5:22" ht="23.1" customHeight="1">
      <c r="E2078" s="1" t="s">
        <v>4219</v>
      </c>
      <c r="V2078" s="9"/>
    </row>
    <row r="2079" spans="5:22" ht="23.1" customHeight="1">
      <c r="E2079" s="1" t="s">
        <v>4220</v>
      </c>
      <c r="V2079" s="9"/>
    </row>
    <row r="2080" spans="5:22" ht="23.1" customHeight="1">
      <c r="E2080" s="1" t="s">
        <v>4221</v>
      </c>
      <c r="V2080" s="9"/>
    </row>
    <row r="2081" spans="5:22" ht="23.1" customHeight="1">
      <c r="E2081" s="1" t="s">
        <v>4222</v>
      </c>
      <c r="V2081" s="9"/>
    </row>
    <row r="2082" spans="5:22" ht="23.1" customHeight="1">
      <c r="E2082" s="1" t="s">
        <v>4223</v>
      </c>
      <c r="V2082" s="9"/>
    </row>
    <row r="2083" spans="5:22" ht="23.1" customHeight="1">
      <c r="E2083" s="1" t="s">
        <v>4224</v>
      </c>
      <c r="V2083" s="9"/>
    </row>
    <row r="2084" spans="5:22" ht="23.1" customHeight="1">
      <c r="E2084" s="1" t="s">
        <v>4225</v>
      </c>
      <c r="V2084" s="9"/>
    </row>
    <row r="2085" spans="5:22" ht="23.1" customHeight="1">
      <c r="E2085" s="1" t="s">
        <v>4226</v>
      </c>
      <c r="V2085" s="9"/>
    </row>
    <row r="2086" spans="5:22" ht="23.1" customHeight="1">
      <c r="E2086" s="1" t="s">
        <v>4227</v>
      </c>
      <c r="V2086" s="9"/>
    </row>
    <row r="2087" spans="5:22" ht="23.1" customHeight="1">
      <c r="E2087" s="1" t="s">
        <v>4228</v>
      </c>
      <c r="V2087" s="9"/>
    </row>
    <row r="2088" spans="5:22" ht="23.1" customHeight="1">
      <c r="E2088" s="1" t="s">
        <v>4229</v>
      </c>
      <c r="V2088" s="9"/>
    </row>
    <row r="2089" spans="5:22" ht="23.1" customHeight="1">
      <c r="E2089" s="1" t="s">
        <v>4230</v>
      </c>
      <c r="V2089" s="9"/>
    </row>
    <row r="2090" spans="5:22" ht="23.1" customHeight="1">
      <c r="E2090" s="1" t="s">
        <v>4231</v>
      </c>
      <c r="V2090" s="9"/>
    </row>
    <row r="2091" spans="5:22" ht="23.1" customHeight="1">
      <c r="E2091" s="1" t="s">
        <v>4232</v>
      </c>
      <c r="V2091" s="9"/>
    </row>
    <row r="2092" spans="5:22" ht="23.1" customHeight="1">
      <c r="E2092" s="1" t="s">
        <v>4233</v>
      </c>
      <c r="V2092" s="9"/>
    </row>
    <row r="2093" spans="5:22" ht="23.1" customHeight="1">
      <c r="E2093" s="1" t="s">
        <v>4234</v>
      </c>
      <c r="V2093" s="9"/>
    </row>
    <row r="2094" spans="5:22" ht="23.1" customHeight="1">
      <c r="E2094" s="1" t="s">
        <v>4235</v>
      </c>
      <c r="V2094" s="9"/>
    </row>
    <row r="2095" spans="5:22" ht="23.1" customHeight="1">
      <c r="E2095" s="1" t="s">
        <v>4236</v>
      </c>
      <c r="V2095" s="9"/>
    </row>
    <row r="2096" spans="5:22" ht="23.1" customHeight="1">
      <c r="E2096" s="1" t="s">
        <v>4237</v>
      </c>
      <c r="V2096" s="9"/>
    </row>
    <row r="2097" spans="5:22" ht="23.1" customHeight="1">
      <c r="E2097" s="1" t="s">
        <v>4238</v>
      </c>
      <c r="V2097" s="9"/>
    </row>
    <row r="2098" spans="5:22" ht="23.1" customHeight="1">
      <c r="E2098" s="1" t="s">
        <v>4239</v>
      </c>
      <c r="V2098" s="9"/>
    </row>
    <row r="2099" spans="5:22" ht="23.1" customHeight="1">
      <c r="E2099" s="1" t="s">
        <v>4240</v>
      </c>
      <c r="V2099" s="9"/>
    </row>
    <row r="2100" spans="5:22" ht="23.1" customHeight="1">
      <c r="E2100" s="1" t="s">
        <v>4241</v>
      </c>
      <c r="V2100" s="9"/>
    </row>
    <row r="2101" spans="5:22" ht="23.1" customHeight="1">
      <c r="E2101" s="1" t="s">
        <v>4241</v>
      </c>
      <c r="V2101" s="9"/>
    </row>
    <row r="2102" spans="5:22" ht="23.1" customHeight="1">
      <c r="E2102" s="1" t="s">
        <v>4242</v>
      </c>
      <c r="V2102" s="9"/>
    </row>
    <row r="2103" spans="5:22" ht="23.1" customHeight="1">
      <c r="E2103" s="1" t="s">
        <v>4243</v>
      </c>
      <c r="V2103" s="9"/>
    </row>
    <row r="2104" spans="5:22" ht="23.1" customHeight="1">
      <c r="E2104" s="1" t="s">
        <v>4244</v>
      </c>
      <c r="V2104" s="9"/>
    </row>
    <row r="2105" spans="5:22" ht="23.1" customHeight="1">
      <c r="E2105" s="1" t="s">
        <v>4245</v>
      </c>
      <c r="V2105" s="9"/>
    </row>
    <row r="2106" spans="5:22" ht="23.1" customHeight="1">
      <c r="E2106" s="1" t="s">
        <v>4246</v>
      </c>
      <c r="V2106" s="9"/>
    </row>
    <row r="2107" spans="5:22" ht="23.1" customHeight="1">
      <c r="E2107" s="1" t="s">
        <v>4247</v>
      </c>
      <c r="V2107" s="9"/>
    </row>
    <row r="2108" spans="5:22" ht="23.1" customHeight="1">
      <c r="E2108" s="1" t="s">
        <v>4248</v>
      </c>
      <c r="V2108" s="9"/>
    </row>
    <row r="2109" spans="5:22" ht="23.1" customHeight="1">
      <c r="E2109" s="1" t="s">
        <v>4249</v>
      </c>
      <c r="V2109" s="9"/>
    </row>
    <row r="2110" spans="5:22" ht="23.1" customHeight="1">
      <c r="E2110" s="1" t="s">
        <v>4250</v>
      </c>
      <c r="V2110" s="9"/>
    </row>
    <row r="2111" spans="5:22" ht="23.1" customHeight="1">
      <c r="E2111" s="1" t="s">
        <v>4251</v>
      </c>
      <c r="V2111" s="9"/>
    </row>
    <row r="2112" spans="5:22" ht="23.1" customHeight="1">
      <c r="E2112" s="1" t="s">
        <v>4251</v>
      </c>
      <c r="V2112" s="9"/>
    </row>
    <row r="2113" spans="5:22" ht="23.1" customHeight="1">
      <c r="E2113" s="1" t="s">
        <v>4252</v>
      </c>
      <c r="V2113" s="9"/>
    </row>
    <row r="2114" spans="5:22" ht="23.1" customHeight="1">
      <c r="E2114" s="1" t="s">
        <v>4253</v>
      </c>
      <c r="V2114" s="9"/>
    </row>
    <row r="2115" spans="5:22" ht="23.1" customHeight="1">
      <c r="E2115" s="1" t="s">
        <v>4254</v>
      </c>
      <c r="V2115" s="9"/>
    </row>
    <row r="2116" spans="5:22" ht="23.1" customHeight="1">
      <c r="E2116" s="1" t="s">
        <v>4255</v>
      </c>
      <c r="V2116" s="9"/>
    </row>
    <row r="2117" spans="5:22" ht="23.1" customHeight="1">
      <c r="E2117" s="1" t="s">
        <v>4256</v>
      </c>
      <c r="V2117" s="9"/>
    </row>
    <row r="2118" spans="5:22" ht="23.1" customHeight="1">
      <c r="E2118" s="1" t="s">
        <v>4257</v>
      </c>
      <c r="V2118" s="9"/>
    </row>
    <row r="2119" spans="5:22" ht="23.1" customHeight="1">
      <c r="E2119" s="1" t="s">
        <v>4258</v>
      </c>
      <c r="V2119" s="9"/>
    </row>
    <row r="2120" spans="5:22" ht="23.1" customHeight="1">
      <c r="E2120" s="1" t="s">
        <v>4259</v>
      </c>
      <c r="V2120" s="9"/>
    </row>
    <row r="2121" spans="5:22" ht="23.1" customHeight="1">
      <c r="E2121" s="1" t="s">
        <v>4260</v>
      </c>
      <c r="V2121" s="9"/>
    </row>
    <row r="2122" spans="5:22" ht="23.1" customHeight="1">
      <c r="E2122" s="1" t="s">
        <v>4261</v>
      </c>
      <c r="V2122" s="9"/>
    </row>
    <row r="2123" spans="5:22" ht="23.1" customHeight="1">
      <c r="E2123" s="1" t="s">
        <v>4262</v>
      </c>
      <c r="V2123" s="9"/>
    </row>
    <row r="2124" spans="5:22" ht="23.1" customHeight="1">
      <c r="E2124" s="1" t="s">
        <v>4263</v>
      </c>
      <c r="V2124" s="9"/>
    </row>
    <row r="2125" spans="5:22" ht="23.1" customHeight="1">
      <c r="E2125" s="1" t="s">
        <v>4264</v>
      </c>
      <c r="V2125" s="9"/>
    </row>
    <row r="2126" spans="5:22" ht="23.1" customHeight="1">
      <c r="E2126" s="1" t="s">
        <v>4265</v>
      </c>
      <c r="V2126" s="9"/>
    </row>
    <row r="2127" spans="5:22" ht="23.1" customHeight="1">
      <c r="E2127" s="1" t="s">
        <v>4266</v>
      </c>
      <c r="V2127" s="9"/>
    </row>
    <row r="2128" spans="5:22" ht="23.1" customHeight="1">
      <c r="E2128" s="1" t="s">
        <v>4267</v>
      </c>
      <c r="V2128" s="9"/>
    </row>
    <row r="2129" spans="5:22" ht="23.1" customHeight="1">
      <c r="E2129" s="1" t="s">
        <v>4268</v>
      </c>
      <c r="V2129" s="9"/>
    </row>
    <row r="2130" spans="5:22" ht="23.1" customHeight="1">
      <c r="E2130" s="1" t="s">
        <v>4269</v>
      </c>
      <c r="V2130" s="9"/>
    </row>
    <row r="2131" spans="5:22" ht="23.1" customHeight="1">
      <c r="E2131" s="1" t="s">
        <v>4270</v>
      </c>
      <c r="V2131" s="9"/>
    </row>
    <row r="2132" spans="5:22" ht="23.1" customHeight="1">
      <c r="E2132" s="1" t="s">
        <v>4271</v>
      </c>
      <c r="V2132" s="9"/>
    </row>
    <row r="2133" spans="5:22" ht="23.1" customHeight="1">
      <c r="E2133" s="1" t="s">
        <v>4272</v>
      </c>
      <c r="V2133" s="9"/>
    </row>
    <row r="2134" spans="5:22" ht="23.1" customHeight="1">
      <c r="E2134" s="1" t="s">
        <v>4273</v>
      </c>
      <c r="V2134" s="9"/>
    </row>
    <row r="2135" spans="5:22" ht="23.1" customHeight="1">
      <c r="E2135" s="1" t="s">
        <v>4274</v>
      </c>
      <c r="V2135" s="9"/>
    </row>
    <row r="2136" spans="5:22" ht="23.1" customHeight="1">
      <c r="E2136" s="1" t="s">
        <v>4275</v>
      </c>
      <c r="V2136" s="9"/>
    </row>
    <row r="2137" spans="5:22" ht="23.1" customHeight="1">
      <c r="E2137" s="1" t="s">
        <v>4276</v>
      </c>
      <c r="V2137" s="9"/>
    </row>
    <row r="2138" spans="5:22" ht="23.1" customHeight="1">
      <c r="E2138" s="1" t="s">
        <v>4277</v>
      </c>
      <c r="V2138" s="9"/>
    </row>
    <row r="2139" spans="5:22" ht="23.1" customHeight="1">
      <c r="E2139" s="1" t="s">
        <v>4278</v>
      </c>
      <c r="V2139" s="9"/>
    </row>
    <row r="2140" spans="5:22" ht="23.1" customHeight="1">
      <c r="E2140" s="1" t="s">
        <v>4279</v>
      </c>
      <c r="V2140" s="9"/>
    </row>
    <row r="2141" spans="5:22" ht="23.1" customHeight="1">
      <c r="E2141" s="1" t="s">
        <v>4280</v>
      </c>
      <c r="V2141" s="9"/>
    </row>
    <row r="2142" spans="5:22" ht="23.1" customHeight="1">
      <c r="E2142" s="1" t="s">
        <v>4281</v>
      </c>
      <c r="V2142" s="9"/>
    </row>
    <row r="2143" spans="5:22" ht="23.1" customHeight="1">
      <c r="E2143" s="1" t="s">
        <v>4282</v>
      </c>
      <c r="V2143" s="9"/>
    </row>
    <row r="2144" spans="5:22" ht="23.1" customHeight="1">
      <c r="E2144" s="1" t="s">
        <v>4283</v>
      </c>
      <c r="V2144" s="9"/>
    </row>
    <row r="2145" spans="5:22" ht="23.1" customHeight="1">
      <c r="E2145" s="1" t="s">
        <v>4284</v>
      </c>
      <c r="V2145" s="9"/>
    </row>
    <row r="2146" spans="5:22" ht="23.1" customHeight="1">
      <c r="E2146" s="1" t="s">
        <v>4285</v>
      </c>
      <c r="V2146" s="9"/>
    </row>
    <row r="2147" spans="5:22" ht="23.1" customHeight="1">
      <c r="E2147" s="1" t="s">
        <v>4286</v>
      </c>
      <c r="V2147" s="9"/>
    </row>
    <row r="2148" spans="5:22" ht="23.1" customHeight="1">
      <c r="E2148" s="1" t="s">
        <v>4287</v>
      </c>
      <c r="V2148" s="9"/>
    </row>
    <row r="2149" spans="5:22" ht="23.1" customHeight="1">
      <c r="E2149" s="1" t="s">
        <v>4288</v>
      </c>
      <c r="V2149" s="9"/>
    </row>
    <row r="2150" spans="5:22" ht="23.1" customHeight="1">
      <c r="E2150" s="1" t="s">
        <v>4289</v>
      </c>
      <c r="V2150" s="9"/>
    </row>
    <row r="2151" spans="5:22" ht="23.1" customHeight="1">
      <c r="E2151" s="1" t="s">
        <v>4290</v>
      </c>
      <c r="V2151" s="9"/>
    </row>
    <row r="2152" spans="5:22" ht="23.1" customHeight="1">
      <c r="E2152" s="1" t="s">
        <v>4291</v>
      </c>
      <c r="V2152" s="9"/>
    </row>
    <row r="2153" spans="5:22" ht="23.1" customHeight="1">
      <c r="E2153" s="1" t="s">
        <v>4292</v>
      </c>
      <c r="V2153" s="9"/>
    </row>
    <row r="2154" spans="5:22" ht="23.1" customHeight="1">
      <c r="E2154" s="1" t="s">
        <v>4293</v>
      </c>
      <c r="V2154" s="9"/>
    </row>
    <row r="2155" spans="5:22" ht="23.1" customHeight="1">
      <c r="E2155" s="1" t="s">
        <v>4294</v>
      </c>
      <c r="V2155" s="9"/>
    </row>
    <row r="2156" spans="5:22" ht="23.1" customHeight="1">
      <c r="E2156" s="1" t="s">
        <v>4295</v>
      </c>
      <c r="V2156" s="9"/>
    </row>
    <row r="2157" spans="5:22" ht="23.1" customHeight="1">
      <c r="E2157" s="1" t="s">
        <v>4296</v>
      </c>
      <c r="V2157" s="9"/>
    </row>
    <row r="2158" spans="5:22" ht="23.1" customHeight="1">
      <c r="E2158" s="1" t="s">
        <v>4297</v>
      </c>
      <c r="V2158" s="9"/>
    </row>
    <row r="2159" spans="5:22" ht="23.1" customHeight="1">
      <c r="E2159" s="1" t="s">
        <v>4298</v>
      </c>
      <c r="V2159" s="9"/>
    </row>
    <row r="2160" spans="5:22" ht="23.1" customHeight="1">
      <c r="E2160" s="1" t="s">
        <v>4299</v>
      </c>
      <c r="V2160" s="9"/>
    </row>
    <row r="2161" spans="5:22" ht="23.1" customHeight="1">
      <c r="E2161" s="1" t="s">
        <v>4300</v>
      </c>
      <c r="V2161" s="9"/>
    </row>
    <row r="2162" spans="5:22" ht="23.1" customHeight="1">
      <c r="E2162" s="1" t="s">
        <v>4301</v>
      </c>
      <c r="V2162" s="9"/>
    </row>
    <row r="2163" spans="5:22" ht="23.1" customHeight="1">
      <c r="E2163" s="1" t="s">
        <v>4302</v>
      </c>
      <c r="V2163" s="9"/>
    </row>
    <row r="2164" spans="5:22" ht="23.1" customHeight="1">
      <c r="E2164" s="1" t="s">
        <v>4303</v>
      </c>
      <c r="V2164" s="9"/>
    </row>
    <row r="2165" spans="5:22" ht="23.1" customHeight="1">
      <c r="E2165" s="1" t="s">
        <v>4303</v>
      </c>
      <c r="V2165" s="9"/>
    </row>
    <row r="2166" spans="5:22" ht="23.1" customHeight="1">
      <c r="E2166" s="1" t="s">
        <v>4304</v>
      </c>
      <c r="V2166" s="9"/>
    </row>
    <row r="2167" spans="5:22" ht="23.1" customHeight="1">
      <c r="E2167" s="1" t="s">
        <v>4305</v>
      </c>
      <c r="V2167" s="9"/>
    </row>
    <row r="2168" spans="5:22" ht="23.1" customHeight="1">
      <c r="E2168" s="1" t="s">
        <v>4306</v>
      </c>
      <c r="V2168" s="9"/>
    </row>
    <row r="2169" spans="5:22" ht="23.1" customHeight="1">
      <c r="E2169" s="1" t="s">
        <v>4307</v>
      </c>
      <c r="V2169" s="9"/>
    </row>
    <row r="2170" spans="5:22" ht="23.1" customHeight="1">
      <c r="E2170" s="1" t="s">
        <v>4308</v>
      </c>
      <c r="V2170" s="9"/>
    </row>
    <row r="2171" spans="5:22" ht="23.1" customHeight="1">
      <c r="E2171" s="1" t="s">
        <v>4309</v>
      </c>
      <c r="V2171" s="9"/>
    </row>
    <row r="2172" spans="5:22" ht="23.1" customHeight="1">
      <c r="E2172" s="1" t="s">
        <v>4310</v>
      </c>
      <c r="V2172" s="9"/>
    </row>
    <row r="2173" spans="5:22" ht="23.1" customHeight="1">
      <c r="E2173" s="1" t="s">
        <v>4311</v>
      </c>
      <c r="V2173" s="9"/>
    </row>
    <row r="2174" spans="5:22" ht="23.1" customHeight="1">
      <c r="E2174" s="1" t="s">
        <v>4312</v>
      </c>
      <c r="V2174" s="9"/>
    </row>
    <row r="2175" spans="5:22" ht="23.1" customHeight="1">
      <c r="E2175" s="1" t="s">
        <v>4313</v>
      </c>
      <c r="V2175" s="9"/>
    </row>
    <row r="2176" spans="5:22" ht="23.1" customHeight="1">
      <c r="E2176" s="1" t="s">
        <v>4314</v>
      </c>
      <c r="V2176" s="9"/>
    </row>
    <row r="2177" spans="5:22" ht="23.1" customHeight="1">
      <c r="E2177" s="1" t="s">
        <v>4315</v>
      </c>
      <c r="V2177" s="9"/>
    </row>
    <row r="2178" spans="5:22" ht="23.1" customHeight="1">
      <c r="E2178" s="1" t="s">
        <v>4316</v>
      </c>
      <c r="V2178" s="9"/>
    </row>
    <row r="2179" spans="5:22" ht="23.1" customHeight="1">
      <c r="E2179" s="1" t="s">
        <v>4317</v>
      </c>
      <c r="V2179" s="9"/>
    </row>
    <row r="2180" spans="5:22" ht="23.1" customHeight="1">
      <c r="E2180" s="1" t="s">
        <v>4318</v>
      </c>
      <c r="V2180" s="9"/>
    </row>
    <row r="2181" spans="5:22" ht="23.1" customHeight="1">
      <c r="E2181" s="1" t="s">
        <v>4319</v>
      </c>
      <c r="V2181" s="9"/>
    </row>
    <row r="2182" spans="5:22" ht="23.1" customHeight="1">
      <c r="E2182" s="1" t="s">
        <v>4320</v>
      </c>
      <c r="V2182" s="9"/>
    </row>
    <row r="2183" spans="5:22" ht="23.1" customHeight="1">
      <c r="E2183" s="1" t="s">
        <v>4321</v>
      </c>
      <c r="V2183" s="9"/>
    </row>
    <row r="2184" spans="5:22" ht="23.1" customHeight="1">
      <c r="E2184" s="1" t="s">
        <v>4322</v>
      </c>
      <c r="V2184" s="9"/>
    </row>
    <row r="2185" spans="5:22" ht="23.1" customHeight="1">
      <c r="E2185" s="1" t="s">
        <v>4323</v>
      </c>
      <c r="V2185" s="9"/>
    </row>
    <row r="2186" spans="5:22" ht="23.1" customHeight="1">
      <c r="E2186" s="1" t="s">
        <v>4324</v>
      </c>
      <c r="V2186" s="9"/>
    </row>
    <row r="2187" spans="5:22" ht="23.1" customHeight="1">
      <c r="E2187" s="1" t="s">
        <v>4325</v>
      </c>
      <c r="V2187" s="9"/>
    </row>
    <row r="2188" spans="5:22" ht="23.1" customHeight="1">
      <c r="E2188" s="1" t="s">
        <v>4326</v>
      </c>
      <c r="V2188" s="9"/>
    </row>
    <row r="2189" spans="5:22" ht="23.1" customHeight="1">
      <c r="E2189" s="1" t="s">
        <v>4327</v>
      </c>
      <c r="V2189" s="9"/>
    </row>
    <row r="2190" spans="5:22" ht="23.1" customHeight="1">
      <c r="E2190" s="1" t="s">
        <v>4328</v>
      </c>
      <c r="V2190" s="9"/>
    </row>
    <row r="2191" spans="5:22" ht="23.1" customHeight="1">
      <c r="E2191" s="1" t="s">
        <v>4328</v>
      </c>
      <c r="V2191" s="9"/>
    </row>
    <row r="2192" spans="5:22" ht="23.1" customHeight="1">
      <c r="E2192" s="1" t="s">
        <v>4329</v>
      </c>
      <c r="V2192" s="9"/>
    </row>
    <row r="2193" spans="5:22" ht="23.1" customHeight="1">
      <c r="E2193" s="1" t="s">
        <v>4330</v>
      </c>
      <c r="V2193" s="9"/>
    </row>
    <row r="2194" spans="5:22" ht="23.1" customHeight="1">
      <c r="E2194" s="1" t="s">
        <v>4331</v>
      </c>
      <c r="V2194" s="9"/>
    </row>
    <row r="2195" spans="5:22" ht="23.1" customHeight="1">
      <c r="E2195" s="1" t="s">
        <v>4332</v>
      </c>
      <c r="V2195" s="9"/>
    </row>
    <row r="2196" spans="5:22" ht="23.1" customHeight="1">
      <c r="E2196" s="1" t="s">
        <v>4333</v>
      </c>
      <c r="V2196" s="9"/>
    </row>
    <row r="2197" spans="5:22" ht="23.1" customHeight="1">
      <c r="E2197" s="1" t="s">
        <v>4334</v>
      </c>
      <c r="V2197" s="9"/>
    </row>
    <row r="2198" spans="5:22" ht="23.1" customHeight="1">
      <c r="E2198" s="1" t="s">
        <v>4335</v>
      </c>
      <c r="V2198" s="9"/>
    </row>
    <row r="2199" spans="5:22" ht="23.1" customHeight="1">
      <c r="E2199" s="1" t="s">
        <v>4336</v>
      </c>
      <c r="V2199" s="9"/>
    </row>
    <row r="2200" spans="5:22" ht="23.1" customHeight="1">
      <c r="E2200" s="1" t="s">
        <v>4337</v>
      </c>
      <c r="V2200" s="9"/>
    </row>
    <row r="2201" spans="5:22" ht="23.1" customHeight="1">
      <c r="E2201" s="1" t="s">
        <v>4338</v>
      </c>
      <c r="V2201" s="9"/>
    </row>
    <row r="2202" spans="5:22" ht="23.1" customHeight="1">
      <c r="E2202" s="1" t="s">
        <v>4339</v>
      </c>
      <c r="V2202" s="9"/>
    </row>
    <row r="2203" spans="5:22" ht="23.1" customHeight="1">
      <c r="E2203" s="1" t="s">
        <v>4340</v>
      </c>
      <c r="V2203" s="9"/>
    </row>
    <row r="2204" spans="5:22" ht="23.1" customHeight="1">
      <c r="E2204" s="1" t="s">
        <v>4341</v>
      </c>
      <c r="V2204" s="9"/>
    </row>
    <row r="2205" spans="5:22" ht="23.1" customHeight="1">
      <c r="E2205" s="1" t="s">
        <v>4342</v>
      </c>
      <c r="V2205" s="9"/>
    </row>
    <row r="2206" spans="5:22" ht="23.1" customHeight="1">
      <c r="E2206" s="1" t="s">
        <v>4343</v>
      </c>
      <c r="V2206" s="9"/>
    </row>
    <row r="2207" spans="5:22" ht="23.1" customHeight="1">
      <c r="E2207" s="1" t="s">
        <v>4344</v>
      </c>
      <c r="V2207" s="9"/>
    </row>
    <row r="2208" spans="5:22" ht="23.1" customHeight="1">
      <c r="E2208" s="1" t="s">
        <v>4344</v>
      </c>
      <c r="V2208" s="9"/>
    </row>
    <row r="2209" spans="5:22" ht="23.1" customHeight="1">
      <c r="E2209" s="1" t="s">
        <v>4345</v>
      </c>
      <c r="V2209" s="9"/>
    </row>
    <row r="2210" spans="5:22" ht="23.1" customHeight="1">
      <c r="E2210" s="1" t="s">
        <v>4346</v>
      </c>
      <c r="V2210" s="9"/>
    </row>
    <row r="2211" spans="5:22" ht="23.1" customHeight="1">
      <c r="E2211" s="1" t="s">
        <v>4347</v>
      </c>
      <c r="V2211" s="9"/>
    </row>
    <row r="2212" spans="5:22" ht="23.1" customHeight="1">
      <c r="E2212" s="1" t="s">
        <v>4348</v>
      </c>
      <c r="V2212" s="9"/>
    </row>
    <row r="2213" spans="5:22" ht="23.1" customHeight="1">
      <c r="E2213" s="1" t="s">
        <v>4349</v>
      </c>
      <c r="V2213" s="9"/>
    </row>
    <row r="2214" spans="5:22" ht="23.1" customHeight="1">
      <c r="E2214" s="1" t="s">
        <v>4350</v>
      </c>
      <c r="V2214" s="9"/>
    </row>
    <row r="2215" spans="5:22" ht="23.1" customHeight="1">
      <c r="E2215" s="1" t="s">
        <v>4351</v>
      </c>
      <c r="V2215" s="9"/>
    </row>
    <row r="2216" spans="5:22" ht="23.1" customHeight="1">
      <c r="E2216" s="1" t="s">
        <v>4352</v>
      </c>
      <c r="V2216" s="9"/>
    </row>
    <row r="2217" spans="5:22" ht="23.1" customHeight="1">
      <c r="E2217" s="1" t="s">
        <v>4353</v>
      </c>
      <c r="V2217" s="9"/>
    </row>
    <row r="2218" spans="5:22" ht="23.1" customHeight="1">
      <c r="E2218" s="1" t="s">
        <v>4354</v>
      </c>
      <c r="V2218" s="9"/>
    </row>
    <row r="2219" spans="5:22" ht="23.1" customHeight="1">
      <c r="E2219" s="1" t="s">
        <v>4355</v>
      </c>
      <c r="V2219" s="9"/>
    </row>
    <row r="2220" spans="5:22" ht="23.1" customHeight="1">
      <c r="E2220" s="1" t="s">
        <v>4356</v>
      </c>
      <c r="V2220" s="9"/>
    </row>
    <row r="2221" spans="5:22" ht="23.1" customHeight="1">
      <c r="E2221" s="1" t="s">
        <v>4357</v>
      </c>
      <c r="V2221" s="9"/>
    </row>
    <row r="2222" spans="5:22" ht="23.1" customHeight="1">
      <c r="E2222" s="1" t="s">
        <v>4358</v>
      </c>
      <c r="V2222" s="9"/>
    </row>
    <row r="2223" spans="5:22" ht="23.1" customHeight="1">
      <c r="E2223" s="1" t="s">
        <v>4359</v>
      </c>
      <c r="V2223" s="9"/>
    </row>
    <row r="2224" spans="5:22" ht="23.1" customHeight="1">
      <c r="E2224" s="1" t="s">
        <v>4360</v>
      </c>
      <c r="V2224" s="9"/>
    </row>
    <row r="2225" spans="5:22" ht="23.1" customHeight="1">
      <c r="E2225" s="1" t="s">
        <v>4361</v>
      </c>
      <c r="V2225" s="9"/>
    </row>
    <row r="2226" spans="5:22" ht="23.1" customHeight="1">
      <c r="E2226" s="1" t="s">
        <v>4362</v>
      </c>
      <c r="V2226" s="9"/>
    </row>
    <row r="2227" spans="5:22" ht="23.1" customHeight="1">
      <c r="E2227" s="1" t="s">
        <v>4363</v>
      </c>
      <c r="V2227" s="9"/>
    </row>
    <row r="2228" spans="5:22" ht="23.1" customHeight="1">
      <c r="E2228" s="1" t="s">
        <v>4363</v>
      </c>
      <c r="V2228" s="9"/>
    </row>
    <row r="2229" spans="5:22" ht="23.1" customHeight="1">
      <c r="E2229" s="1" t="s">
        <v>4364</v>
      </c>
      <c r="V2229" s="9"/>
    </row>
    <row r="2230" spans="5:22" ht="23.1" customHeight="1">
      <c r="E2230" s="1" t="s">
        <v>4365</v>
      </c>
      <c r="V2230" s="9"/>
    </row>
    <row r="2231" spans="5:22" ht="23.1" customHeight="1">
      <c r="E2231" s="1" t="s">
        <v>4366</v>
      </c>
      <c r="V2231" s="9"/>
    </row>
    <row r="2232" spans="5:22" ht="23.1" customHeight="1">
      <c r="E2232" s="1" t="s">
        <v>4367</v>
      </c>
      <c r="V2232" s="9"/>
    </row>
    <row r="2233" spans="5:22" ht="23.1" customHeight="1">
      <c r="E2233" s="1" t="s">
        <v>4368</v>
      </c>
      <c r="V2233" s="9"/>
    </row>
    <row r="2234" spans="5:22" ht="23.1" customHeight="1">
      <c r="E2234" s="1" t="s">
        <v>4369</v>
      </c>
      <c r="V2234" s="9"/>
    </row>
    <row r="2235" spans="5:22" ht="23.1" customHeight="1">
      <c r="E2235" s="1" t="s">
        <v>4370</v>
      </c>
      <c r="V2235" s="9"/>
    </row>
    <row r="2236" spans="5:22" ht="23.1" customHeight="1">
      <c r="E2236" s="1" t="s">
        <v>4371</v>
      </c>
      <c r="V2236" s="9"/>
    </row>
    <row r="2237" spans="5:22" ht="23.1" customHeight="1">
      <c r="E2237" s="1" t="s">
        <v>4372</v>
      </c>
      <c r="V2237" s="9"/>
    </row>
    <row r="2238" spans="5:22" ht="23.1" customHeight="1">
      <c r="E2238" s="1" t="s">
        <v>4373</v>
      </c>
      <c r="V2238" s="9"/>
    </row>
    <row r="2239" spans="5:22" ht="23.1" customHeight="1">
      <c r="E2239" s="1" t="s">
        <v>4374</v>
      </c>
      <c r="V2239" s="9"/>
    </row>
    <row r="2240" spans="5:22" ht="23.1" customHeight="1">
      <c r="E2240" s="1" t="s">
        <v>4375</v>
      </c>
      <c r="V2240" s="9"/>
    </row>
    <row r="2241" spans="5:22" ht="23.1" customHeight="1">
      <c r="E2241" s="1" t="s">
        <v>4376</v>
      </c>
      <c r="V2241" s="9"/>
    </row>
    <row r="2242" spans="5:22" ht="23.1" customHeight="1">
      <c r="E2242" s="1" t="s">
        <v>4377</v>
      </c>
      <c r="V2242" s="9"/>
    </row>
    <row r="2243" spans="5:22" ht="23.1" customHeight="1">
      <c r="E2243" s="1" t="s">
        <v>4378</v>
      </c>
      <c r="V2243" s="9"/>
    </row>
    <row r="2244" spans="5:22" ht="23.1" customHeight="1">
      <c r="E2244" s="1" t="s">
        <v>4379</v>
      </c>
      <c r="V2244" s="9"/>
    </row>
    <row r="2245" spans="5:22" ht="23.1" customHeight="1">
      <c r="E2245" s="1" t="s">
        <v>4380</v>
      </c>
      <c r="V2245" s="9"/>
    </row>
    <row r="2246" spans="5:22" ht="23.1" customHeight="1">
      <c r="E2246" s="1" t="s">
        <v>4381</v>
      </c>
      <c r="V2246" s="9"/>
    </row>
    <row r="2247" spans="5:22" ht="23.1" customHeight="1">
      <c r="E2247" s="1" t="s">
        <v>4382</v>
      </c>
      <c r="V2247" s="9"/>
    </row>
    <row r="2248" spans="5:22" ht="23.1" customHeight="1">
      <c r="E2248" s="1" t="s">
        <v>4383</v>
      </c>
      <c r="V2248" s="9"/>
    </row>
    <row r="2249" spans="5:22" ht="23.1" customHeight="1">
      <c r="E2249" s="1" t="s">
        <v>4384</v>
      </c>
      <c r="V2249" s="9"/>
    </row>
    <row r="2250" spans="5:22" ht="23.1" customHeight="1">
      <c r="E2250" s="1" t="s">
        <v>4385</v>
      </c>
      <c r="V2250" s="9"/>
    </row>
    <row r="2251" spans="5:22" ht="23.1" customHeight="1">
      <c r="E2251" s="1" t="s">
        <v>4386</v>
      </c>
      <c r="V2251" s="9"/>
    </row>
    <row r="2252" spans="5:22" ht="23.1" customHeight="1">
      <c r="E2252" s="1" t="s">
        <v>4387</v>
      </c>
      <c r="V2252" s="9"/>
    </row>
    <row r="2253" spans="5:22" ht="23.1" customHeight="1">
      <c r="E2253" s="1" t="s">
        <v>4388</v>
      </c>
      <c r="V2253" s="9"/>
    </row>
    <row r="2254" spans="5:22" ht="23.1" customHeight="1">
      <c r="E2254" s="1" t="s">
        <v>4388</v>
      </c>
      <c r="V2254" s="9"/>
    </row>
    <row r="2255" spans="5:22" ht="23.1" customHeight="1">
      <c r="E2255" s="1" t="s">
        <v>4389</v>
      </c>
      <c r="V2255" s="9"/>
    </row>
    <row r="2256" spans="5:22" ht="23.1" customHeight="1">
      <c r="E2256" s="1" t="s">
        <v>4390</v>
      </c>
      <c r="V2256" s="9"/>
    </row>
    <row r="2257" spans="5:22" ht="23.1" customHeight="1">
      <c r="E2257" s="1" t="s">
        <v>4391</v>
      </c>
      <c r="V2257" s="9"/>
    </row>
    <row r="2258" spans="5:22" ht="23.1" customHeight="1">
      <c r="E2258" s="1" t="s">
        <v>4392</v>
      </c>
      <c r="V2258" s="9"/>
    </row>
    <row r="2259" spans="5:22" ht="23.1" customHeight="1">
      <c r="E2259" s="1" t="s">
        <v>4393</v>
      </c>
      <c r="V2259" s="9"/>
    </row>
    <row r="2260" spans="5:22" ht="23.1" customHeight="1">
      <c r="E2260" s="1" t="s">
        <v>4394</v>
      </c>
      <c r="V2260" s="9"/>
    </row>
    <row r="2261" spans="5:22" ht="23.1" customHeight="1">
      <c r="E2261" s="1" t="s">
        <v>4395</v>
      </c>
      <c r="V2261" s="9"/>
    </row>
    <row r="2262" spans="5:22" ht="23.1" customHeight="1">
      <c r="E2262" s="1" t="s">
        <v>4396</v>
      </c>
      <c r="V2262" s="9"/>
    </row>
    <row r="2263" spans="5:22" ht="23.1" customHeight="1">
      <c r="E2263" s="1" t="s">
        <v>4397</v>
      </c>
      <c r="V2263" s="9"/>
    </row>
    <row r="2264" spans="5:22" ht="23.1" customHeight="1">
      <c r="E2264" s="1" t="s">
        <v>4398</v>
      </c>
      <c r="V2264" s="9"/>
    </row>
    <row r="2265" spans="5:22" ht="23.1" customHeight="1">
      <c r="E2265" s="1" t="s">
        <v>4399</v>
      </c>
      <c r="V2265" s="9"/>
    </row>
    <row r="2266" spans="5:22" ht="23.1" customHeight="1">
      <c r="E2266" s="1" t="s">
        <v>4400</v>
      </c>
      <c r="V2266" s="9"/>
    </row>
    <row r="2267" spans="5:22" ht="23.1" customHeight="1">
      <c r="E2267" s="1" t="s">
        <v>4401</v>
      </c>
      <c r="V2267" s="9"/>
    </row>
    <row r="2268" spans="5:22" ht="23.1" customHeight="1">
      <c r="E2268" s="1" t="s">
        <v>4402</v>
      </c>
      <c r="V2268" s="9"/>
    </row>
    <row r="2269" spans="5:22" ht="23.1" customHeight="1">
      <c r="E2269" s="1" t="s">
        <v>4403</v>
      </c>
      <c r="V2269" s="9"/>
    </row>
    <row r="2270" spans="5:22" ht="23.1" customHeight="1">
      <c r="E2270" s="1" t="s">
        <v>4404</v>
      </c>
      <c r="V2270" s="9"/>
    </row>
    <row r="2271" spans="5:22" ht="23.1" customHeight="1">
      <c r="E2271" s="1" t="s">
        <v>4405</v>
      </c>
      <c r="V2271" s="9"/>
    </row>
    <row r="2272" spans="5:22" ht="23.1" customHeight="1">
      <c r="E2272" s="1" t="s">
        <v>4406</v>
      </c>
      <c r="V2272" s="9"/>
    </row>
    <row r="2273" spans="5:22" ht="23.1" customHeight="1">
      <c r="E2273" s="1" t="s">
        <v>4407</v>
      </c>
      <c r="V2273" s="9"/>
    </row>
    <row r="2274" spans="5:22" ht="23.1" customHeight="1">
      <c r="E2274" s="1" t="s">
        <v>4408</v>
      </c>
      <c r="V2274" s="9"/>
    </row>
    <row r="2275" spans="5:22" ht="23.1" customHeight="1">
      <c r="E2275" s="1" t="s">
        <v>4408</v>
      </c>
      <c r="V2275" s="9"/>
    </row>
    <row r="2276" spans="5:22" ht="23.1" customHeight="1">
      <c r="E2276" s="1" t="s">
        <v>4409</v>
      </c>
      <c r="V2276" s="9"/>
    </row>
    <row r="2277" spans="5:22" ht="23.1" customHeight="1">
      <c r="E2277" s="1" t="s">
        <v>4410</v>
      </c>
      <c r="V2277" s="9"/>
    </row>
    <row r="2278" spans="5:22" ht="23.1" customHeight="1">
      <c r="E2278" s="1" t="s">
        <v>4411</v>
      </c>
      <c r="V2278" s="9"/>
    </row>
    <row r="2279" spans="5:22" ht="23.1" customHeight="1">
      <c r="E2279" s="1" t="s">
        <v>4412</v>
      </c>
      <c r="V2279" s="9"/>
    </row>
    <row r="2280" spans="5:22" ht="23.1" customHeight="1">
      <c r="E2280" s="1" t="s">
        <v>4413</v>
      </c>
      <c r="V2280" s="9"/>
    </row>
    <row r="2281" spans="5:22" ht="23.1" customHeight="1">
      <c r="E2281" s="1" t="s">
        <v>4414</v>
      </c>
      <c r="V2281" s="9"/>
    </row>
    <row r="2282" spans="5:22" ht="23.1" customHeight="1">
      <c r="E2282" s="1" t="s">
        <v>4415</v>
      </c>
      <c r="V2282" s="9"/>
    </row>
    <row r="2283" spans="5:22" ht="23.1" customHeight="1">
      <c r="E2283" s="1" t="s">
        <v>4416</v>
      </c>
      <c r="V2283" s="9"/>
    </row>
    <row r="2284" spans="5:22" ht="23.1" customHeight="1">
      <c r="E2284" s="1" t="s">
        <v>4417</v>
      </c>
      <c r="V2284" s="9"/>
    </row>
    <row r="2285" spans="5:22" ht="23.1" customHeight="1">
      <c r="E2285" s="1" t="s">
        <v>4418</v>
      </c>
      <c r="V2285" s="9"/>
    </row>
    <row r="2286" spans="5:22" ht="23.1" customHeight="1">
      <c r="E2286" s="1" t="s">
        <v>4419</v>
      </c>
      <c r="V2286" s="9"/>
    </row>
    <row r="2287" spans="5:22" ht="23.1" customHeight="1">
      <c r="E2287" s="1" t="s">
        <v>4420</v>
      </c>
      <c r="V2287" s="9"/>
    </row>
    <row r="2288" spans="5:22" ht="23.1" customHeight="1">
      <c r="E2288" s="1" t="s">
        <v>4421</v>
      </c>
      <c r="V2288" s="9"/>
    </row>
    <row r="2289" spans="5:22" ht="23.1" customHeight="1">
      <c r="E2289" s="1" t="s">
        <v>4422</v>
      </c>
      <c r="V2289" s="9"/>
    </row>
    <row r="2290" spans="5:22" ht="23.1" customHeight="1">
      <c r="E2290" s="1" t="s">
        <v>4423</v>
      </c>
      <c r="V2290" s="9"/>
    </row>
    <row r="2291" spans="5:22" ht="23.1" customHeight="1">
      <c r="E2291" s="1" t="s">
        <v>4424</v>
      </c>
      <c r="V2291" s="9"/>
    </row>
    <row r="2292" spans="5:22" ht="23.1" customHeight="1">
      <c r="E2292" s="1" t="s">
        <v>4425</v>
      </c>
      <c r="V2292" s="9"/>
    </row>
    <row r="2293" spans="5:22" ht="23.1" customHeight="1">
      <c r="E2293" s="1" t="s">
        <v>4426</v>
      </c>
      <c r="V2293" s="9"/>
    </row>
    <row r="2294" spans="5:22" ht="23.1" customHeight="1">
      <c r="E2294" s="1" t="s">
        <v>4427</v>
      </c>
      <c r="V2294" s="9"/>
    </row>
    <row r="2295" spans="5:22" ht="23.1" customHeight="1">
      <c r="E2295" s="1" t="s">
        <v>4428</v>
      </c>
      <c r="V2295" s="9"/>
    </row>
    <row r="2296" spans="5:22" ht="23.1" customHeight="1">
      <c r="E2296" s="1" t="s">
        <v>4429</v>
      </c>
      <c r="V2296" s="9"/>
    </row>
    <row r="2297" spans="5:22" ht="23.1" customHeight="1">
      <c r="E2297" s="1" t="s">
        <v>4430</v>
      </c>
      <c r="V2297" s="9"/>
    </row>
    <row r="2298" spans="5:22" ht="23.1" customHeight="1">
      <c r="E2298" s="1" t="s">
        <v>4430</v>
      </c>
      <c r="V2298" s="9"/>
    </row>
    <row r="2299" spans="5:22" ht="23.1" customHeight="1">
      <c r="E2299" s="1" t="s">
        <v>4430</v>
      </c>
      <c r="V2299" s="9"/>
    </row>
    <row r="2300" spans="5:22" ht="23.1" customHeight="1">
      <c r="E2300" s="1" t="s">
        <v>4430</v>
      </c>
      <c r="V2300" s="9"/>
    </row>
    <row r="2301" spans="5:22" ht="23.1" customHeight="1">
      <c r="E2301" s="1" t="s">
        <v>4431</v>
      </c>
      <c r="V2301" s="9"/>
    </row>
    <row r="2302" spans="5:22" ht="23.1" customHeight="1">
      <c r="E2302" s="1" t="s">
        <v>4432</v>
      </c>
      <c r="V2302" s="9"/>
    </row>
    <row r="2303" spans="5:22" ht="23.1" customHeight="1">
      <c r="E2303" s="1" t="s">
        <v>4433</v>
      </c>
      <c r="V2303" s="9"/>
    </row>
    <row r="2304" spans="5:22" ht="23.1" customHeight="1">
      <c r="E2304" s="1" t="s">
        <v>4434</v>
      </c>
      <c r="V2304" s="9"/>
    </row>
    <row r="2305" spans="5:22" ht="23.1" customHeight="1">
      <c r="E2305" s="1" t="s">
        <v>4434</v>
      </c>
      <c r="V2305" s="9"/>
    </row>
    <row r="2306" spans="5:22" ht="23.1" customHeight="1">
      <c r="E2306" s="1" t="s">
        <v>4435</v>
      </c>
      <c r="V2306" s="9"/>
    </row>
    <row r="2307" spans="5:22" ht="23.1" customHeight="1">
      <c r="E2307" s="1" t="s">
        <v>4436</v>
      </c>
      <c r="V2307" s="9"/>
    </row>
    <row r="2308" spans="5:22" ht="23.1" customHeight="1">
      <c r="E2308" s="1" t="s">
        <v>4437</v>
      </c>
      <c r="V2308" s="9"/>
    </row>
    <row r="2309" spans="5:22" ht="23.1" customHeight="1">
      <c r="E2309" s="1" t="s">
        <v>4438</v>
      </c>
      <c r="V2309" s="9"/>
    </row>
    <row r="2310" spans="5:22" ht="23.1" customHeight="1">
      <c r="E2310" s="1" t="s">
        <v>4439</v>
      </c>
      <c r="V2310" s="9"/>
    </row>
    <row r="2311" spans="5:22" ht="23.1" customHeight="1">
      <c r="E2311" s="1" t="s">
        <v>4440</v>
      </c>
      <c r="V2311" s="9"/>
    </row>
    <row r="2312" spans="5:22" ht="23.1" customHeight="1">
      <c r="E2312" s="1" t="s">
        <v>4441</v>
      </c>
      <c r="V2312" s="9"/>
    </row>
    <row r="2313" spans="5:22" ht="23.1" customHeight="1">
      <c r="E2313" s="1" t="s">
        <v>4442</v>
      </c>
      <c r="V2313" s="9"/>
    </row>
    <row r="2314" spans="5:22" ht="23.1" customHeight="1">
      <c r="E2314" s="1" t="s">
        <v>4443</v>
      </c>
      <c r="V2314" s="9"/>
    </row>
    <row r="2315" spans="5:22" ht="23.1" customHeight="1">
      <c r="E2315" s="1" t="s">
        <v>4444</v>
      </c>
      <c r="V2315" s="9"/>
    </row>
    <row r="2316" spans="5:22" ht="23.1" customHeight="1">
      <c r="E2316" s="1" t="s">
        <v>4444</v>
      </c>
      <c r="V2316" s="9"/>
    </row>
    <row r="2317" spans="5:22" ht="23.1" customHeight="1">
      <c r="E2317" s="1" t="s">
        <v>4445</v>
      </c>
      <c r="V2317" s="9"/>
    </row>
    <row r="2318" spans="5:22" ht="23.1" customHeight="1">
      <c r="E2318" s="1" t="s">
        <v>4446</v>
      </c>
      <c r="V2318" s="9"/>
    </row>
    <row r="2319" spans="5:22" ht="23.1" customHeight="1">
      <c r="E2319" s="1" t="s">
        <v>4447</v>
      </c>
      <c r="V2319" s="9"/>
    </row>
    <row r="2320" spans="5:22" ht="23.1" customHeight="1">
      <c r="E2320" s="1" t="s">
        <v>4448</v>
      </c>
      <c r="V2320" s="9"/>
    </row>
    <row r="2321" spans="5:22" ht="23.1" customHeight="1">
      <c r="E2321" s="1" t="s">
        <v>4449</v>
      </c>
      <c r="V2321" s="9"/>
    </row>
    <row r="2322" spans="5:22" ht="23.1" customHeight="1">
      <c r="E2322" s="1" t="s">
        <v>4450</v>
      </c>
      <c r="V2322" s="9"/>
    </row>
    <row r="2323" spans="5:22" ht="23.1" customHeight="1">
      <c r="E2323" s="1" t="s">
        <v>4451</v>
      </c>
      <c r="V2323" s="9"/>
    </row>
    <row r="2324" spans="5:22" ht="23.1" customHeight="1">
      <c r="E2324" s="1" t="s">
        <v>4452</v>
      </c>
      <c r="V2324" s="9"/>
    </row>
    <row r="2325" spans="5:22" ht="23.1" customHeight="1">
      <c r="E2325" s="1" t="s">
        <v>4453</v>
      </c>
      <c r="V2325" s="9"/>
    </row>
    <row r="2326" spans="5:22" ht="23.1" customHeight="1">
      <c r="E2326" s="1" t="s">
        <v>4454</v>
      </c>
      <c r="V2326" s="9"/>
    </row>
    <row r="2327" spans="5:22" ht="23.1" customHeight="1">
      <c r="E2327" s="1" t="s">
        <v>4455</v>
      </c>
      <c r="V2327" s="9"/>
    </row>
    <row r="2328" spans="5:22" ht="23.1" customHeight="1">
      <c r="E2328" s="1" t="s">
        <v>4456</v>
      </c>
      <c r="V2328" s="9"/>
    </row>
    <row r="2329" spans="5:22" ht="23.1" customHeight="1">
      <c r="E2329" s="1" t="s">
        <v>4456</v>
      </c>
      <c r="V2329" s="9"/>
    </row>
    <row r="2330" spans="5:22" ht="23.1" customHeight="1">
      <c r="E2330" s="1" t="s">
        <v>4457</v>
      </c>
      <c r="V2330" s="9"/>
    </row>
    <row r="2331" spans="5:22" ht="23.1" customHeight="1">
      <c r="E2331" s="1" t="s">
        <v>4458</v>
      </c>
      <c r="V2331" s="9"/>
    </row>
    <row r="2332" spans="5:22" ht="23.1" customHeight="1">
      <c r="E2332" s="1" t="s">
        <v>4459</v>
      </c>
      <c r="V2332" s="9"/>
    </row>
    <row r="2333" spans="5:22" ht="23.1" customHeight="1">
      <c r="E2333" s="1" t="s">
        <v>4460</v>
      </c>
      <c r="V2333" s="9"/>
    </row>
    <row r="2334" spans="5:22" ht="23.1" customHeight="1">
      <c r="E2334" s="1" t="s">
        <v>4461</v>
      </c>
      <c r="V2334" s="9"/>
    </row>
    <row r="2335" spans="5:22" ht="23.1" customHeight="1">
      <c r="E2335" s="1" t="s">
        <v>4462</v>
      </c>
      <c r="V2335" s="9"/>
    </row>
    <row r="2336" spans="5:22" ht="23.1" customHeight="1">
      <c r="E2336" s="1" t="s">
        <v>4462</v>
      </c>
      <c r="V2336" s="9"/>
    </row>
    <row r="2337" spans="5:22" ht="23.1" customHeight="1">
      <c r="E2337" s="1" t="s">
        <v>4463</v>
      </c>
      <c r="V2337" s="9"/>
    </row>
    <row r="2338" spans="5:22" ht="23.1" customHeight="1">
      <c r="E2338" s="1" t="s">
        <v>4464</v>
      </c>
      <c r="V2338" s="9"/>
    </row>
    <row r="2339" spans="5:22" ht="23.1" customHeight="1">
      <c r="E2339" s="1" t="s">
        <v>4465</v>
      </c>
      <c r="V2339" s="9"/>
    </row>
    <row r="2340" spans="5:22" ht="23.1" customHeight="1">
      <c r="E2340" s="1" t="s">
        <v>4466</v>
      </c>
      <c r="V2340" s="9"/>
    </row>
    <row r="2341" spans="5:22" ht="23.1" customHeight="1">
      <c r="E2341" s="1" t="s">
        <v>4467</v>
      </c>
      <c r="V2341" s="9"/>
    </row>
    <row r="2342" spans="5:22" ht="23.1" customHeight="1">
      <c r="E2342" s="1" t="s">
        <v>4468</v>
      </c>
      <c r="V2342" s="9"/>
    </row>
    <row r="2343" spans="5:22" ht="23.1" customHeight="1">
      <c r="E2343" s="1" t="s">
        <v>4469</v>
      </c>
      <c r="V2343" s="9"/>
    </row>
    <row r="2344" spans="5:22" ht="23.1" customHeight="1">
      <c r="E2344" s="1" t="s">
        <v>4470</v>
      </c>
      <c r="V2344" s="9"/>
    </row>
    <row r="2345" spans="5:22" ht="23.1" customHeight="1">
      <c r="E2345" s="1" t="s">
        <v>4471</v>
      </c>
      <c r="V2345" s="9"/>
    </row>
    <row r="2346" spans="5:22" ht="23.1" customHeight="1">
      <c r="E2346" s="1" t="s">
        <v>4472</v>
      </c>
      <c r="V2346" s="9"/>
    </row>
    <row r="2347" spans="5:22" ht="23.1" customHeight="1">
      <c r="E2347" s="1" t="s">
        <v>4473</v>
      </c>
      <c r="V2347" s="9"/>
    </row>
    <row r="2348" spans="5:22" ht="23.1" customHeight="1">
      <c r="E2348" s="1" t="s">
        <v>4474</v>
      </c>
      <c r="V2348" s="9"/>
    </row>
    <row r="2349" spans="5:22" ht="23.1" customHeight="1">
      <c r="E2349" s="1" t="s">
        <v>4475</v>
      </c>
      <c r="V2349" s="9"/>
    </row>
    <row r="2350" spans="5:22" ht="23.1" customHeight="1">
      <c r="E2350" s="1" t="s">
        <v>4476</v>
      </c>
      <c r="V2350" s="9"/>
    </row>
    <row r="2351" spans="5:22" ht="23.1" customHeight="1">
      <c r="E2351" s="1" t="s">
        <v>4477</v>
      </c>
      <c r="V2351" s="9"/>
    </row>
    <row r="2352" spans="5:22" ht="23.1" customHeight="1">
      <c r="E2352" s="1" t="s">
        <v>4478</v>
      </c>
      <c r="V2352" s="9"/>
    </row>
    <row r="2353" spans="5:22" ht="23.1" customHeight="1">
      <c r="E2353" s="1" t="s">
        <v>4479</v>
      </c>
      <c r="V2353" s="9"/>
    </row>
    <row r="2354" spans="5:22" ht="23.1" customHeight="1">
      <c r="E2354" s="1" t="s">
        <v>4480</v>
      </c>
      <c r="V2354" s="9"/>
    </row>
    <row r="2355" spans="5:22" ht="23.1" customHeight="1">
      <c r="E2355" s="1" t="s">
        <v>4481</v>
      </c>
      <c r="V2355" s="9"/>
    </row>
    <row r="2356" spans="5:22" ht="23.1" customHeight="1">
      <c r="E2356" s="1" t="s">
        <v>4482</v>
      </c>
      <c r="V2356" s="9"/>
    </row>
    <row r="2357" spans="5:22" ht="23.1" customHeight="1">
      <c r="E2357" s="1" t="s">
        <v>4483</v>
      </c>
      <c r="V2357" s="9"/>
    </row>
    <row r="2358" spans="5:22" ht="23.1" customHeight="1">
      <c r="E2358" s="1" t="s">
        <v>4484</v>
      </c>
      <c r="V2358" s="9"/>
    </row>
    <row r="2359" spans="5:22" ht="23.1" customHeight="1">
      <c r="E2359" s="1" t="s">
        <v>4485</v>
      </c>
      <c r="V2359" s="9"/>
    </row>
    <row r="2360" spans="5:22" ht="23.1" customHeight="1">
      <c r="E2360" s="1" t="s">
        <v>4486</v>
      </c>
      <c r="V2360" s="9"/>
    </row>
    <row r="2361" spans="5:22" ht="23.1" customHeight="1">
      <c r="E2361" s="1" t="s">
        <v>4487</v>
      </c>
      <c r="V2361" s="9"/>
    </row>
    <row r="2362" spans="5:22" ht="23.1" customHeight="1">
      <c r="E2362" s="1" t="s">
        <v>4488</v>
      </c>
      <c r="V2362" s="9"/>
    </row>
    <row r="2363" spans="5:22" ht="23.1" customHeight="1">
      <c r="E2363" s="1" t="s">
        <v>4489</v>
      </c>
      <c r="V2363" s="9"/>
    </row>
    <row r="2364" spans="5:22" ht="23.1" customHeight="1">
      <c r="E2364" s="1" t="s">
        <v>4490</v>
      </c>
      <c r="V2364" s="9"/>
    </row>
    <row r="2365" spans="5:22" ht="23.1" customHeight="1">
      <c r="E2365" s="1" t="s">
        <v>4491</v>
      </c>
      <c r="V2365" s="9"/>
    </row>
    <row r="2366" spans="5:22" ht="23.1" customHeight="1">
      <c r="E2366" s="1" t="s">
        <v>4492</v>
      </c>
      <c r="V2366" s="9"/>
    </row>
    <row r="2367" spans="5:22" ht="23.1" customHeight="1">
      <c r="E2367" s="1" t="s">
        <v>4493</v>
      </c>
      <c r="V2367" s="9"/>
    </row>
    <row r="2368" spans="5:22" ht="23.1" customHeight="1">
      <c r="E2368" s="1" t="s">
        <v>4494</v>
      </c>
      <c r="V2368" s="9"/>
    </row>
    <row r="2369" spans="5:22" ht="23.1" customHeight="1">
      <c r="E2369" s="1" t="s">
        <v>4495</v>
      </c>
      <c r="V2369" s="9"/>
    </row>
    <row r="2370" spans="5:22" ht="23.1" customHeight="1">
      <c r="E2370" s="1" t="s">
        <v>4496</v>
      </c>
      <c r="V2370" s="9"/>
    </row>
    <row r="2371" spans="5:22" ht="23.1" customHeight="1">
      <c r="E2371" s="1" t="s">
        <v>4497</v>
      </c>
      <c r="V2371" s="9"/>
    </row>
    <row r="2372" spans="5:22" ht="23.1" customHeight="1">
      <c r="E2372" s="1" t="s">
        <v>4498</v>
      </c>
      <c r="V2372" s="9"/>
    </row>
    <row r="2373" spans="5:22" ht="23.1" customHeight="1">
      <c r="E2373" s="1" t="s">
        <v>4499</v>
      </c>
      <c r="V2373" s="9"/>
    </row>
    <row r="2374" spans="5:22" ht="23.1" customHeight="1">
      <c r="E2374" s="1" t="s">
        <v>4500</v>
      </c>
      <c r="V2374" s="9"/>
    </row>
    <row r="2375" spans="5:22" ht="23.1" customHeight="1">
      <c r="E2375" s="1" t="s">
        <v>4501</v>
      </c>
      <c r="V2375" s="9"/>
    </row>
    <row r="2376" spans="5:22" ht="23.1" customHeight="1">
      <c r="E2376" s="1" t="s">
        <v>4502</v>
      </c>
      <c r="V2376" s="9"/>
    </row>
    <row r="2377" spans="5:22" ht="23.1" customHeight="1">
      <c r="E2377" s="1" t="s">
        <v>4503</v>
      </c>
      <c r="V2377" s="9"/>
    </row>
    <row r="2378" spans="5:22" ht="23.1" customHeight="1">
      <c r="E2378" s="1" t="s">
        <v>4504</v>
      </c>
      <c r="V2378" s="9"/>
    </row>
    <row r="2379" spans="5:22" ht="23.1" customHeight="1">
      <c r="E2379" s="1" t="s">
        <v>4505</v>
      </c>
      <c r="V2379" s="9"/>
    </row>
    <row r="2380" spans="5:22" ht="23.1" customHeight="1">
      <c r="E2380" s="1" t="s">
        <v>4505</v>
      </c>
      <c r="V2380" s="9"/>
    </row>
    <row r="2381" spans="5:22" ht="23.1" customHeight="1">
      <c r="E2381" s="1" t="s">
        <v>4505</v>
      </c>
      <c r="V2381" s="9"/>
    </row>
    <row r="2382" spans="5:22" ht="23.1" customHeight="1">
      <c r="E2382" s="1" t="s">
        <v>4506</v>
      </c>
      <c r="V2382" s="9"/>
    </row>
    <row r="2383" spans="5:22" ht="23.1" customHeight="1">
      <c r="E2383" s="1" t="s">
        <v>4507</v>
      </c>
      <c r="V2383" s="9"/>
    </row>
    <row r="2384" spans="5:22" ht="23.1" customHeight="1">
      <c r="E2384" s="1" t="s">
        <v>4508</v>
      </c>
      <c r="V2384" s="9"/>
    </row>
    <row r="2385" spans="5:22" ht="23.1" customHeight="1">
      <c r="E2385" s="1" t="s">
        <v>4509</v>
      </c>
      <c r="V2385" s="9"/>
    </row>
    <row r="2386" spans="5:22" ht="23.1" customHeight="1">
      <c r="E2386" s="1" t="s">
        <v>4510</v>
      </c>
      <c r="V2386" s="9"/>
    </row>
    <row r="2387" spans="5:22" ht="23.1" customHeight="1">
      <c r="E2387" s="1" t="s">
        <v>4511</v>
      </c>
      <c r="V2387" s="9"/>
    </row>
    <row r="2388" spans="5:22" ht="23.1" customHeight="1">
      <c r="E2388" s="1" t="s">
        <v>4512</v>
      </c>
      <c r="V2388" s="9"/>
    </row>
    <row r="2389" spans="5:22" ht="23.1" customHeight="1">
      <c r="E2389" s="1" t="s">
        <v>4513</v>
      </c>
      <c r="V2389" s="9"/>
    </row>
    <row r="2390" spans="5:22" ht="23.1" customHeight="1">
      <c r="E2390" s="1" t="s">
        <v>4513</v>
      </c>
      <c r="V2390" s="9"/>
    </row>
    <row r="2391" spans="5:22" ht="23.1" customHeight="1">
      <c r="E2391" s="1" t="s">
        <v>4514</v>
      </c>
      <c r="V2391" s="9"/>
    </row>
    <row r="2392" spans="5:22" ht="23.1" customHeight="1">
      <c r="E2392" s="1" t="s">
        <v>4515</v>
      </c>
      <c r="V2392" s="9"/>
    </row>
    <row r="2393" spans="5:22" ht="23.1" customHeight="1">
      <c r="E2393" s="1" t="s">
        <v>4516</v>
      </c>
      <c r="V2393" s="9"/>
    </row>
    <row r="2394" spans="5:22" ht="23.1" customHeight="1">
      <c r="E2394" s="1" t="s">
        <v>4517</v>
      </c>
      <c r="V2394" s="9"/>
    </row>
    <row r="2395" spans="5:22" ht="23.1" customHeight="1">
      <c r="E2395" s="1" t="s">
        <v>4518</v>
      </c>
      <c r="V2395" s="9"/>
    </row>
    <row r="2396" spans="5:22" ht="23.1" customHeight="1">
      <c r="E2396" s="1" t="s">
        <v>4519</v>
      </c>
      <c r="V2396" s="9"/>
    </row>
    <row r="2397" spans="5:22" ht="23.1" customHeight="1">
      <c r="E2397" s="1" t="s">
        <v>4520</v>
      </c>
      <c r="V2397" s="9"/>
    </row>
    <row r="2398" spans="5:22" ht="23.1" customHeight="1">
      <c r="E2398" s="1" t="s">
        <v>4521</v>
      </c>
      <c r="V2398" s="9"/>
    </row>
    <row r="2399" spans="5:22" ht="23.1" customHeight="1">
      <c r="E2399" s="1" t="s">
        <v>4522</v>
      </c>
      <c r="V2399" s="9"/>
    </row>
    <row r="2400" spans="5:22" ht="23.1" customHeight="1">
      <c r="E2400" s="1" t="s">
        <v>4523</v>
      </c>
      <c r="V2400" s="9"/>
    </row>
    <row r="2401" spans="5:22" ht="23.1" customHeight="1">
      <c r="E2401" s="1" t="s">
        <v>4524</v>
      </c>
      <c r="V2401" s="9"/>
    </row>
    <row r="2402" spans="5:22" ht="23.1" customHeight="1">
      <c r="E2402" s="1" t="s">
        <v>4525</v>
      </c>
      <c r="V2402" s="9"/>
    </row>
    <row r="2403" spans="5:22" ht="23.1" customHeight="1">
      <c r="E2403" s="1" t="s">
        <v>4526</v>
      </c>
      <c r="V2403" s="9"/>
    </row>
    <row r="2404" spans="5:22" ht="23.1" customHeight="1">
      <c r="E2404" s="1" t="s">
        <v>4527</v>
      </c>
      <c r="V2404" s="9"/>
    </row>
    <row r="2405" spans="5:22" ht="23.1" customHeight="1">
      <c r="E2405" s="1" t="s">
        <v>4528</v>
      </c>
      <c r="V2405" s="9"/>
    </row>
    <row r="2406" spans="5:22" ht="23.1" customHeight="1">
      <c r="E2406" s="1" t="s">
        <v>4529</v>
      </c>
      <c r="V2406" s="9"/>
    </row>
    <row r="2407" spans="5:22" ht="23.1" customHeight="1">
      <c r="E2407" s="1" t="s">
        <v>4530</v>
      </c>
      <c r="V2407" s="9"/>
    </row>
    <row r="2408" spans="5:22" ht="23.1" customHeight="1">
      <c r="E2408" s="1" t="s">
        <v>4531</v>
      </c>
      <c r="V2408" s="9"/>
    </row>
    <row r="2409" spans="5:22" ht="23.1" customHeight="1">
      <c r="E2409" s="1" t="s">
        <v>4532</v>
      </c>
      <c r="V2409" s="9"/>
    </row>
    <row r="2410" spans="5:22" ht="23.1" customHeight="1">
      <c r="E2410" s="1" t="s">
        <v>4533</v>
      </c>
      <c r="V2410" s="9"/>
    </row>
    <row r="2411" spans="5:22" ht="23.1" customHeight="1">
      <c r="E2411" s="1" t="s">
        <v>4534</v>
      </c>
      <c r="V2411" s="9"/>
    </row>
    <row r="2412" spans="5:22" ht="23.1" customHeight="1">
      <c r="E2412" s="1" t="s">
        <v>4535</v>
      </c>
      <c r="V2412" s="9"/>
    </row>
    <row r="2413" spans="5:22" ht="23.1" customHeight="1">
      <c r="E2413" s="1" t="s">
        <v>4536</v>
      </c>
      <c r="V2413" s="9"/>
    </row>
    <row r="2414" spans="5:22" ht="23.1" customHeight="1">
      <c r="E2414" s="1" t="s">
        <v>4537</v>
      </c>
      <c r="V2414" s="9"/>
    </row>
    <row r="2415" spans="5:22" ht="23.1" customHeight="1">
      <c r="E2415" s="1" t="s">
        <v>4538</v>
      </c>
      <c r="V2415" s="9"/>
    </row>
    <row r="2416" spans="5:22" ht="23.1" customHeight="1">
      <c r="E2416" s="1" t="s">
        <v>4539</v>
      </c>
      <c r="V2416" s="9"/>
    </row>
    <row r="2417" spans="5:22" ht="23.1" customHeight="1">
      <c r="E2417" s="1" t="s">
        <v>4540</v>
      </c>
      <c r="V2417" s="9"/>
    </row>
    <row r="2418" spans="5:22" ht="23.1" customHeight="1">
      <c r="E2418" s="1" t="s">
        <v>4541</v>
      </c>
      <c r="V2418" s="9"/>
    </row>
    <row r="2419" spans="5:22" ht="23.1" customHeight="1">
      <c r="E2419" s="1" t="s">
        <v>4542</v>
      </c>
      <c r="V2419" s="9"/>
    </row>
    <row r="2420" spans="5:22" ht="23.1" customHeight="1">
      <c r="E2420" s="1" t="s">
        <v>4543</v>
      </c>
      <c r="V2420" s="9"/>
    </row>
    <row r="2421" spans="5:22" ht="23.1" customHeight="1">
      <c r="E2421" s="1" t="s">
        <v>4544</v>
      </c>
      <c r="V2421" s="9"/>
    </row>
    <row r="2422" spans="5:22" ht="23.1" customHeight="1">
      <c r="E2422" s="1" t="s">
        <v>4544</v>
      </c>
      <c r="V2422" s="9"/>
    </row>
    <row r="2423" spans="5:22" ht="23.1" customHeight="1">
      <c r="E2423" s="1" t="s">
        <v>4545</v>
      </c>
      <c r="V2423" s="9"/>
    </row>
    <row r="2424" spans="5:22" ht="23.1" customHeight="1">
      <c r="E2424" s="1" t="s">
        <v>4546</v>
      </c>
      <c r="V2424" s="9"/>
    </row>
    <row r="2425" spans="5:22" ht="23.1" customHeight="1">
      <c r="E2425" s="1" t="s">
        <v>4547</v>
      </c>
      <c r="V2425" s="9"/>
    </row>
    <row r="2426" spans="5:22" ht="23.1" customHeight="1">
      <c r="E2426" s="1" t="s">
        <v>4548</v>
      </c>
      <c r="V2426" s="9"/>
    </row>
    <row r="2427" spans="5:22" ht="23.1" customHeight="1">
      <c r="E2427" s="1" t="s">
        <v>4549</v>
      </c>
      <c r="V2427" s="9"/>
    </row>
    <row r="2428" spans="5:22" ht="23.1" customHeight="1">
      <c r="E2428" s="1" t="s">
        <v>4550</v>
      </c>
      <c r="V2428" s="9"/>
    </row>
    <row r="2429" spans="5:22" ht="23.1" customHeight="1">
      <c r="E2429" s="1" t="s">
        <v>4551</v>
      </c>
      <c r="V2429" s="9"/>
    </row>
    <row r="2430" spans="5:22" ht="23.1" customHeight="1">
      <c r="E2430" s="1" t="s">
        <v>4552</v>
      </c>
      <c r="V2430" s="9"/>
    </row>
    <row r="2431" spans="5:22" ht="23.1" customHeight="1">
      <c r="E2431" s="1" t="s">
        <v>4553</v>
      </c>
      <c r="V2431" s="9"/>
    </row>
    <row r="2432" spans="5:22" ht="23.1" customHeight="1">
      <c r="E2432" s="1" t="s">
        <v>4554</v>
      </c>
      <c r="V2432" s="9"/>
    </row>
    <row r="2433" spans="5:22" ht="23.1" customHeight="1">
      <c r="E2433" s="1" t="s">
        <v>4555</v>
      </c>
      <c r="V2433" s="9"/>
    </row>
    <row r="2434" spans="5:22" ht="23.1" customHeight="1">
      <c r="E2434" s="1" t="s">
        <v>4556</v>
      </c>
      <c r="V2434" s="9"/>
    </row>
    <row r="2435" spans="5:22" ht="23.1" customHeight="1">
      <c r="E2435" s="1" t="s">
        <v>4557</v>
      </c>
      <c r="V2435" s="9"/>
    </row>
    <row r="2436" spans="5:22" ht="23.1" customHeight="1">
      <c r="E2436" s="1" t="s">
        <v>4558</v>
      </c>
      <c r="V2436" s="9"/>
    </row>
    <row r="2437" spans="5:22" ht="23.1" customHeight="1">
      <c r="E2437" s="1" t="s">
        <v>4559</v>
      </c>
      <c r="V2437" s="9"/>
    </row>
    <row r="2438" spans="5:22" ht="23.1" customHeight="1">
      <c r="E2438" s="1" t="s">
        <v>4560</v>
      </c>
      <c r="V2438" s="9"/>
    </row>
    <row r="2439" spans="5:22" ht="23.1" customHeight="1">
      <c r="E2439" s="1" t="s">
        <v>4561</v>
      </c>
      <c r="V2439" s="9"/>
    </row>
    <row r="2440" spans="5:22" ht="23.1" customHeight="1">
      <c r="E2440" s="1" t="s">
        <v>4562</v>
      </c>
      <c r="V2440" s="9"/>
    </row>
    <row r="2441" spans="5:22" ht="23.1" customHeight="1">
      <c r="E2441" s="1" t="s">
        <v>4563</v>
      </c>
      <c r="V2441" s="9"/>
    </row>
    <row r="2442" spans="5:22" ht="23.1" customHeight="1">
      <c r="E2442" s="1" t="s">
        <v>4564</v>
      </c>
      <c r="V2442" s="9"/>
    </row>
    <row r="2443" spans="5:22" ht="23.1" customHeight="1">
      <c r="E2443" s="1" t="s">
        <v>4565</v>
      </c>
      <c r="V2443" s="9"/>
    </row>
    <row r="2444" spans="5:22" ht="23.1" customHeight="1">
      <c r="E2444" s="1" t="s">
        <v>4566</v>
      </c>
      <c r="V2444" s="9"/>
    </row>
    <row r="2445" spans="5:22" ht="23.1" customHeight="1">
      <c r="E2445" s="1" t="s">
        <v>4567</v>
      </c>
      <c r="V2445" s="9"/>
    </row>
    <row r="2446" spans="5:22" ht="23.1" customHeight="1">
      <c r="E2446" s="1" t="s">
        <v>4568</v>
      </c>
      <c r="V2446" s="9"/>
    </row>
    <row r="2447" spans="5:22" ht="23.1" customHeight="1">
      <c r="E2447" s="1" t="s">
        <v>4569</v>
      </c>
      <c r="V2447" s="9"/>
    </row>
    <row r="2448" spans="5:22" ht="23.1" customHeight="1">
      <c r="E2448" s="1" t="s">
        <v>4570</v>
      </c>
      <c r="V2448" s="9"/>
    </row>
    <row r="2449" spans="5:22" ht="23.1" customHeight="1">
      <c r="E2449" s="1" t="s">
        <v>4571</v>
      </c>
      <c r="V2449" s="9"/>
    </row>
    <row r="2450" spans="5:22" ht="23.1" customHeight="1">
      <c r="E2450" s="1" t="s">
        <v>4572</v>
      </c>
      <c r="V2450" s="9"/>
    </row>
    <row r="2451" spans="5:22" ht="23.1" customHeight="1">
      <c r="E2451" s="1" t="s">
        <v>4573</v>
      </c>
      <c r="V2451" s="9"/>
    </row>
    <row r="2452" spans="5:22" ht="23.1" customHeight="1">
      <c r="E2452" s="1" t="s">
        <v>4574</v>
      </c>
      <c r="V2452" s="9"/>
    </row>
    <row r="2453" spans="5:22" ht="23.1" customHeight="1">
      <c r="E2453" s="1" t="s">
        <v>4575</v>
      </c>
      <c r="V2453" s="9"/>
    </row>
    <row r="2454" spans="5:22" ht="23.1" customHeight="1">
      <c r="E2454" s="1" t="s">
        <v>4576</v>
      </c>
      <c r="V2454" s="9"/>
    </row>
    <row r="2455" spans="5:22" ht="23.1" customHeight="1">
      <c r="E2455" s="1" t="s">
        <v>4577</v>
      </c>
      <c r="V2455" s="9"/>
    </row>
    <row r="2456" spans="5:22" ht="23.1" customHeight="1">
      <c r="E2456" s="1" t="s">
        <v>4578</v>
      </c>
      <c r="V2456" s="9"/>
    </row>
    <row r="2457" spans="5:22" ht="23.1" customHeight="1">
      <c r="E2457" s="1" t="s">
        <v>4579</v>
      </c>
      <c r="V2457" s="9"/>
    </row>
    <row r="2458" spans="5:22" ht="23.1" customHeight="1">
      <c r="E2458" s="1" t="s">
        <v>4579</v>
      </c>
      <c r="V2458" s="9"/>
    </row>
    <row r="2459" spans="5:22" ht="23.1" customHeight="1">
      <c r="E2459" s="1" t="s">
        <v>4580</v>
      </c>
      <c r="V2459" s="9"/>
    </row>
    <row r="2460" spans="5:22" ht="23.1" customHeight="1">
      <c r="E2460" s="1" t="s">
        <v>4581</v>
      </c>
      <c r="V2460" s="9"/>
    </row>
    <row r="2461" spans="5:22" ht="23.1" customHeight="1">
      <c r="E2461" s="1" t="s">
        <v>4582</v>
      </c>
      <c r="V2461" s="9"/>
    </row>
    <row r="2462" spans="5:22" ht="23.1" customHeight="1">
      <c r="E2462" s="1" t="s">
        <v>4583</v>
      </c>
      <c r="V2462" s="9"/>
    </row>
    <row r="2463" spans="5:22" ht="23.1" customHeight="1">
      <c r="E2463" s="1" t="s">
        <v>4584</v>
      </c>
      <c r="V2463" s="9"/>
    </row>
    <row r="2464" spans="5:22" ht="23.1" customHeight="1">
      <c r="E2464" s="1" t="s">
        <v>4585</v>
      </c>
      <c r="V2464" s="9"/>
    </row>
    <row r="2465" spans="5:22" ht="23.1" customHeight="1">
      <c r="E2465" s="1" t="s">
        <v>4586</v>
      </c>
      <c r="V2465" s="9"/>
    </row>
    <row r="2466" spans="5:22" ht="23.1" customHeight="1">
      <c r="E2466" s="1" t="s">
        <v>4587</v>
      </c>
      <c r="V2466" s="9"/>
    </row>
    <row r="2467" spans="5:22" ht="23.1" customHeight="1">
      <c r="E2467" s="1" t="s">
        <v>4588</v>
      </c>
      <c r="V2467" s="9"/>
    </row>
    <row r="2468" spans="5:22" ht="23.1" customHeight="1">
      <c r="E2468" s="1" t="s">
        <v>4589</v>
      </c>
      <c r="V2468" s="9"/>
    </row>
    <row r="2469" spans="5:22" ht="23.1" customHeight="1">
      <c r="E2469" s="1" t="s">
        <v>4590</v>
      </c>
      <c r="V2469" s="9"/>
    </row>
    <row r="2470" spans="5:22" ht="23.1" customHeight="1">
      <c r="E2470" s="1" t="s">
        <v>4591</v>
      </c>
      <c r="V2470" s="9"/>
    </row>
    <row r="2471" spans="5:22" ht="23.1" customHeight="1">
      <c r="E2471" s="1" t="s">
        <v>4592</v>
      </c>
      <c r="V2471" s="9"/>
    </row>
    <row r="2472" spans="5:22" ht="23.1" customHeight="1">
      <c r="E2472" s="1" t="s">
        <v>4593</v>
      </c>
      <c r="V2472" s="9"/>
    </row>
    <row r="2473" spans="5:22" ht="23.1" customHeight="1">
      <c r="E2473" s="1" t="s">
        <v>4594</v>
      </c>
      <c r="V2473" s="9"/>
    </row>
    <row r="2474" spans="5:22" ht="23.1" customHeight="1">
      <c r="E2474" s="1" t="s">
        <v>4595</v>
      </c>
      <c r="V2474" s="9"/>
    </row>
    <row r="2475" spans="5:22" ht="23.1" customHeight="1">
      <c r="E2475" s="1" t="s">
        <v>4595</v>
      </c>
      <c r="V2475" s="9"/>
    </row>
    <row r="2476" spans="5:22" ht="23.1" customHeight="1">
      <c r="E2476" s="1" t="s">
        <v>4595</v>
      </c>
      <c r="V2476" s="9"/>
    </row>
    <row r="2477" spans="5:22" ht="23.1" customHeight="1">
      <c r="E2477" s="1" t="s">
        <v>4596</v>
      </c>
      <c r="V2477" s="9"/>
    </row>
    <row r="2478" spans="5:22" ht="23.1" customHeight="1">
      <c r="E2478" s="1" t="s">
        <v>4597</v>
      </c>
      <c r="V2478" s="9"/>
    </row>
    <row r="2479" spans="5:22" ht="23.1" customHeight="1">
      <c r="E2479" s="1" t="s">
        <v>4598</v>
      </c>
      <c r="V2479" s="9"/>
    </row>
    <row r="2480" spans="5:22" ht="23.1" customHeight="1">
      <c r="E2480" s="1" t="s">
        <v>4599</v>
      </c>
      <c r="V2480" s="9"/>
    </row>
    <row r="2481" spans="5:22" ht="23.1" customHeight="1">
      <c r="E2481" s="1" t="s">
        <v>4600</v>
      </c>
      <c r="V2481" s="9"/>
    </row>
    <row r="2482" spans="5:22" ht="23.1" customHeight="1">
      <c r="E2482" s="1" t="s">
        <v>4601</v>
      </c>
      <c r="V2482" s="9"/>
    </row>
    <row r="2483" spans="5:22" ht="23.1" customHeight="1">
      <c r="E2483" s="1" t="s">
        <v>4602</v>
      </c>
      <c r="V2483" s="9"/>
    </row>
    <row r="2484" spans="5:22" ht="23.1" customHeight="1">
      <c r="E2484" s="1" t="s">
        <v>4603</v>
      </c>
      <c r="V2484" s="9"/>
    </row>
    <row r="2485" spans="5:22" ht="23.1" customHeight="1">
      <c r="E2485" s="1" t="s">
        <v>4604</v>
      </c>
      <c r="V2485" s="9"/>
    </row>
    <row r="2486" spans="5:22" ht="23.1" customHeight="1">
      <c r="E2486" s="1" t="s">
        <v>4605</v>
      </c>
      <c r="V2486" s="9"/>
    </row>
    <row r="2487" spans="5:22" ht="23.1" customHeight="1">
      <c r="E2487" s="1" t="s">
        <v>4606</v>
      </c>
      <c r="V2487" s="9"/>
    </row>
    <row r="2488" spans="5:22" ht="23.1" customHeight="1">
      <c r="E2488" s="1" t="s">
        <v>4607</v>
      </c>
      <c r="V2488" s="9"/>
    </row>
    <row r="2489" spans="5:22" ht="23.1" customHeight="1">
      <c r="E2489" s="1" t="s">
        <v>4608</v>
      </c>
      <c r="V2489" s="9"/>
    </row>
    <row r="2490" spans="5:22" ht="23.1" customHeight="1">
      <c r="E2490" s="1" t="s">
        <v>4609</v>
      </c>
      <c r="V2490" s="9"/>
    </row>
    <row r="2491" spans="5:22" ht="23.1" customHeight="1">
      <c r="E2491" s="1" t="s">
        <v>4610</v>
      </c>
      <c r="V2491" s="9"/>
    </row>
    <row r="2492" spans="5:22" ht="23.1" customHeight="1">
      <c r="E2492" s="1" t="s">
        <v>4611</v>
      </c>
      <c r="V2492" s="9"/>
    </row>
    <row r="2493" spans="5:22" ht="23.1" customHeight="1">
      <c r="E2493" s="1" t="s">
        <v>4612</v>
      </c>
      <c r="V2493" s="9"/>
    </row>
    <row r="2494" spans="5:22" ht="23.1" customHeight="1">
      <c r="E2494" s="1" t="s">
        <v>4613</v>
      </c>
      <c r="V2494" s="9"/>
    </row>
    <row r="2495" spans="5:22" ht="23.1" customHeight="1">
      <c r="E2495" s="1" t="s">
        <v>4614</v>
      </c>
      <c r="V2495" s="9"/>
    </row>
    <row r="2496" spans="5:22" ht="23.1" customHeight="1">
      <c r="E2496" s="1" t="s">
        <v>4615</v>
      </c>
      <c r="V2496" s="9"/>
    </row>
    <row r="2497" spans="5:22" ht="23.1" customHeight="1">
      <c r="E2497" s="1" t="s">
        <v>4616</v>
      </c>
      <c r="V2497" s="9"/>
    </row>
    <row r="2498" spans="5:22" ht="23.1" customHeight="1">
      <c r="E2498" s="1" t="s">
        <v>4617</v>
      </c>
      <c r="V2498" s="9"/>
    </row>
    <row r="2499" spans="5:22" ht="23.1" customHeight="1">
      <c r="E2499" s="1" t="s">
        <v>4618</v>
      </c>
      <c r="V2499" s="9"/>
    </row>
    <row r="2500" spans="5:22" ht="23.1" customHeight="1">
      <c r="E2500" s="1" t="s">
        <v>4619</v>
      </c>
      <c r="V2500" s="9"/>
    </row>
    <row r="2501" spans="5:22" ht="23.1" customHeight="1">
      <c r="E2501" s="1" t="s">
        <v>4620</v>
      </c>
      <c r="V2501" s="9"/>
    </row>
    <row r="2502" spans="5:22" ht="23.1" customHeight="1">
      <c r="E2502" s="1" t="s">
        <v>4621</v>
      </c>
      <c r="V2502" s="9"/>
    </row>
    <row r="2503" spans="5:22" ht="23.1" customHeight="1">
      <c r="E2503" s="1" t="s">
        <v>4622</v>
      </c>
      <c r="V2503" s="9"/>
    </row>
    <row r="2504" spans="5:22" ht="23.1" customHeight="1">
      <c r="E2504" s="1" t="s">
        <v>4623</v>
      </c>
      <c r="V2504" s="9"/>
    </row>
    <row r="2505" spans="5:22" ht="23.1" customHeight="1">
      <c r="E2505" s="1" t="s">
        <v>4624</v>
      </c>
      <c r="V2505" s="9"/>
    </row>
    <row r="2506" spans="5:22" ht="23.1" customHeight="1">
      <c r="E2506" s="1" t="s">
        <v>4625</v>
      </c>
      <c r="V2506" s="9"/>
    </row>
    <row r="2507" spans="5:22" ht="23.1" customHeight="1">
      <c r="E2507" s="1" t="s">
        <v>4626</v>
      </c>
      <c r="V2507" s="9"/>
    </row>
    <row r="2508" spans="5:22" ht="23.1" customHeight="1">
      <c r="E2508" s="1" t="s">
        <v>4627</v>
      </c>
      <c r="V2508" s="9"/>
    </row>
    <row r="2509" spans="5:22" ht="23.1" customHeight="1">
      <c r="E2509" s="1" t="s">
        <v>4628</v>
      </c>
      <c r="V2509" s="9"/>
    </row>
    <row r="2510" spans="5:22" ht="23.1" customHeight="1">
      <c r="E2510" s="1" t="s">
        <v>4629</v>
      </c>
      <c r="V2510" s="9"/>
    </row>
    <row r="2511" spans="5:22" ht="23.1" customHeight="1">
      <c r="E2511" s="1" t="s">
        <v>4630</v>
      </c>
      <c r="V2511" s="9"/>
    </row>
    <row r="2512" spans="5:22" ht="23.1" customHeight="1">
      <c r="E2512" s="1" t="s">
        <v>4631</v>
      </c>
      <c r="V2512" s="9"/>
    </row>
    <row r="2513" spans="5:22" ht="23.1" customHeight="1">
      <c r="E2513" s="1" t="s">
        <v>4632</v>
      </c>
      <c r="V2513" s="9"/>
    </row>
    <row r="2514" spans="5:22" ht="23.1" customHeight="1">
      <c r="E2514" s="1" t="s">
        <v>4633</v>
      </c>
      <c r="V2514" s="9"/>
    </row>
    <row r="2515" spans="5:22" ht="23.1" customHeight="1">
      <c r="E2515" s="1" t="s">
        <v>4634</v>
      </c>
      <c r="V2515" s="9"/>
    </row>
    <row r="2516" spans="5:22" ht="23.1" customHeight="1">
      <c r="E2516" s="1" t="s">
        <v>4635</v>
      </c>
      <c r="V2516" s="9"/>
    </row>
    <row r="2517" spans="5:22" ht="23.1" customHeight="1">
      <c r="E2517" s="1" t="s">
        <v>4636</v>
      </c>
      <c r="V2517" s="9"/>
    </row>
    <row r="2518" spans="5:22" ht="23.1" customHeight="1">
      <c r="E2518" s="1" t="s">
        <v>4637</v>
      </c>
      <c r="V2518" s="9"/>
    </row>
    <row r="2519" spans="5:22" ht="23.1" customHeight="1">
      <c r="E2519" s="1" t="s">
        <v>4638</v>
      </c>
      <c r="V2519" s="9"/>
    </row>
    <row r="2520" spans="5:22" ht="23.1" customHeight="1">
      <c r="E2520" s="1" t="s">
        <v>4639</v>
      </c>
      <c r="V2520" s="9"/>
    </row>
    <row r="2521" spans="5:22" ht="23.1" customHeight="1">
      <c r="E2521" s="1" t="s">
        <v>4640</v>
      </c>
      <c r="V2521" s="9"/>
    </row>
    <row r="2522" spans="5:22" ht="23.1" customHeight="1">
      <c r="E2522" s="1" t="s">
        <v>4641</v>
      </c>
      <c r="V2522" s="9"/>
    </row>
    <row r="2523" spans="5:22" ht="23.1" customHeight="1">
      <c r="E2523" s="1" t="s">
        <v>4641</v>
      </c>
      <c r="V2523" s="9"/>
    </row>
    <row r="2524" spans="5:22" ht="23.1" customHeight="1">
      <c r="E2524" s="1" t="s">
        <v>4641</v>
      </c>
      <c r="V2524" s="9"/>
    </row>
    <row r="2525" spans="5:22" ht="23.1" customHeight="1">
      <c r="E2525" s="1" t="s">
        <v>4641</v>
      </c>
      <c r="V2525" s="9"/>
    </row>
    <row r="2526" spans="5:22" ht="23.1" customHeight="1">
      <c r="E2526" s="1" t="s">
        <v>4642</v>
      </c>
      <c r="V2526" s="9"/>
    </row>
    <row r="2527" spans="5:22" ht="23.1" customHeight="1">
      <c r="E2527" s="1" t="s">
        <v>4643</v>
      </c>
      <c r="V2527" s="9"/>
    </row>
    <row r="2528" spans="5:22" ht="23.1" customHeight="1">
      <c r="E2528" s="1" t="s">
        <v>4644</v>
      </c>
      <c r="V2528" s="9"/>
    </row>
    <row r="2529" spans="5:22" ht="23.1" customHeight="1">
      <c r="E2529" s="1" t="s">
        <v>4645</v>
      </c>
      <c r="V2529" s="9"/>
    </row>
    <row r="2530" spans="5:22" ht="23.1" customHeight="1">
      <c r="E2530" s="1" t="s">
        <v>4646</v>
      </c>
      <c r="V2530" s="9"/>
    </row>
    <row r="2531" spans="5:22" ht="23.1" customHeight="1">
      <c r="E2531" s="1" t="s">
        <v>4647</v>
      </c>
      <c r="V2531" s="9"/>
    </row>
    <row r="2532" spans="5:22" ht="23.1" customHeight="1">
      <c r="E2532" s="1" t="s">
        <v>4648</v>
      </c>
      <c r="V2532" s="9"/>
    </row>
    <row r="2533" spans="5:22" ht="23.1" customHeight="1">
      <c r="E2533" s="1" t="s">
        <v>4649</v>
      </c>
      <c r="V2533" s="9"/>
    </row>
    <row r="2534" spans="5:22" ht="23.1" customHeight="1">
      <c r="E2534" s="1" t="s">
        <v>4650</v>
      </c>
      <c r="V2534" s="9"/>
    </row>
    <row r="2535" spans="5:22" ht="23.1" customHeight="1">
      <c r="E2535" s="1" t="s">
        <v>4651</v>
      </c>
      <c r="V2535" s="9"/>
    </row>
    <row r="2536" spans="5:22" ht="23.1" customHeight="1">
      <c r="E2536" s="1" t="s">
        <v>4652</v>
      </c>
      <c r="V2536" s="9"/>
    </row>
    <row r="2537" spans="5:22" ht="23.1" customHeight="1">
      <c r="E2537" s="1" t="s">
        <v>4653</v>
      </c>
      <c r="V2537" s="9"/>
    </row>
    <row r="2538" spans="5:22" ht="23.1" customHeight="1">
      <c r="E2538" s="1" t="s">
        <v>4654</v>
      </c>
      <c r="V2538" s="9"/>
    </row>
    <row r="2539" spans="5:22" ht="23.1" customHeight="1">
      <c r="E2539" s="1" t="s">
        <v>4655</v>
      </c>
      <c r="V2539" s="9"/>
    </row>
    <row r="2540" spans="5:22" ht="23.1" customHeight="1">
      <c r="E2540" s="1" t="s">
        <v>4655</v>
      </c>
      <c r="V2540" s="9"/>
    </row>
    <row r="2541" spans="5:22" ht="23.1" customHeight="1">
      <c r="E2541" s="1" t="s">
        <v>4655</v>
      </c>
      <c r="V2541" s="9"/>
    </row>
    <row r="2542" spans="5:22" ht="23.1" customHeight="1">
      <c r="E2542" s="1" t="s">
        <v>4655</v>
      </c>
      <c r="V2542" s="9"/>
    </row>
    <row r="2543" spans="5:22" ht="23.1" customHeight="1">
      <c r="E2543" s="1" t="s">
        <v>4656</v>
      </c>
      <c r="V2543" s="9"/>
    </row>
    <row r="2544" spans="5:22" ht="23.1" customHeight="1">
      <c r="E2544" s="1" t="s">
        <v>4657</v>
      </c>
      <c r="V2544" s="9"/>
    </row>
    <row r="2545" spans="5:22" ht="23.1" customHeight="1">
      <c r="E2545" s="1" t="s">
        <v>4658</v>
      </c>
      <c r="V2545" s="9"/>
    </row>
    <row r="2546" spans="5:22" ht="23.1" customHeight="1">
      <c r="E2546" s="1" t="s">
        <v>4659</v>
      </c>
      <c r="V2546" s="9"/>
    </row>
    <row r="2547" spans="5:22" ht="23.1" customHeight="1">
      <c r="E2547" s="1" t="s">
        <v>4660</v>
      </c>
      <c r="V2547" s="9"/>
    </row>
    <row r="2548" spans="5:22" ht="23.1" customHeight="1">
      <c r="E2548" s="1" t="s">
        <v>4661</v>
      </c>
      <c r="V2548" s="9"/>
    </row>
    <row r="2549" spans="5:22" ht="23.1" customHeight="1">
      <c r="E2549" s="1" t="s">
        <v>4662</v>
      </c>
      <c r="V2549" s="9"/>
    </row>
    <row r="2550" spans="5:22" ht="23.1" customHeight="1">
      <c r="E2550" s="1" t="s">
        <v>4663</v>
      </c>
      <c r="V2550" s="9"/>
    </row>
    <row r="2551" spans="5:22" ht="23.1" customHeight="1">
      <c r="E2551" s="1" t="s">
        <v>4664</v>
      </c>
      <c r="V2551" s="9"/>
    </row>
    <row r="2552" spans="5:22" ht="23.1" customHeight="1">
      <c r="E2552" s="1" t="s">
        <v>4665</v>
      </c>
      <c r="V2552" s="9"/>
    </row>
    <row r="2553" spans="5:22" ht="23.1" customHeight="1">
      <c r="E2553" s="1" t="s">
        <v>4666</v>
      </c>
      <c r="V2553" s="9"/>
    </row>
    <row r="2554" spans="5:22" ht="23.1" customHeight="1">
      <c r="E2554" s="1" t="s">
        <v>4667</v>
      </c>
      <c r="V2554" s="9"/>
    </row>
    <row r="2555" spans="5:22" ht="23.1" customHeight="1">
      <c r="E2555" s="1" t="s">
        <v>4668</v>
      </c>
      <c r="V2555" s="9"/>
    </row>
    <row r="2556" spans="5:22" ht="23.1" customHeight="1">
      <c r="E2556" s="1" t="s">
        <v>4669</v>
      </c>
      <c r="V2556" s="9"/>
    </row>
    <row r="2557" spans="5:22" ht="23.1" customHeight="1">
      <c r="E2557" s="1" t="s">
        <v>4670</v>
      </c>
      <c r="V2557" s="9"/>
    </row>
    <row r="2558" spans="5:22" ht="23.1" customHeight="1">
      <c r="E2558" s="1" t="s">
        <v>4671</v>
      </c>
      <c r="V2558" s="9"/>
    </row>
    <row r="2559" spans="5:22" ht="23.1" customHeight="1">
      <c r="E2559" s="1" t="s">
        <v>4671</v>
      </c>
      <c r="V2559" s="9"/>
    </row>
    <row r="2560" spans="5:22" ht="23.1" customHeight="1">
      <c r="E2560" s="1" t="s">
        <v>4671</v>
      </c>
      <c r="V2560" s="9"/>
    </row>
    <row r="2561" spans="5:22" ht="23.1" customHeight="1">
      <c r="E2561" s="1" t="s">
        <v>4672</v>
      </c>
      <c r="V2561" s="9"/>
    </row>
    <row r="2562" spans="5:22" ht="23.1" customHeight="1">
      <c r="E2562" s="1" t="s">
        <v>4673</v>
      </c>
      <c r="V2562" s="9"/>
    </row>
    <row r="2563" spans="5:22" ht="23.1" customHeight="1">
      <c r="E2563" s="1" t="s">
        <v>4674</v>
      </c>
      <c r="V2563" s="9"/>
    </row>
    <row r="2564" spans="5:22" ht="23.1" customHeight="1">
      <c r="E2564" s="1" t="s">
        <v>4675</v>
      </c>
      <c r="V2564" s="9"/>
    </row>
    <row r="2565" spans="5:22" ht="23.1" customHeight="1">
      <c r="E2565" s="1" t="s">
        <v>4676</v>
      </c>
      <c r="V2565" s="9"/>
    </row>
    <row r="2566" spans="5:22" ht="23.1" customHeight="1">
      <c r="E2566" s="1" t="s">
        <v>4677</v>
      </c>
      <c r="V2566" s="9"/>
    </row>
    <row r="2567" spans="5:22" ht="23.1" customHeight="1">
      <c r="E2567" s="1" t="s">
        <v>4678</v>
      </c>
      <c r="V2567" s="9"/>
    </row>
    <row r="2568" spans="5:22" ht="23.1" customHeight="1">
      <c r="E2568" s="1" t="s">
        <v>4679</v>
      </c>
      <c r="V2568" s="9"/>
    </row>
    <row r="2569" spans="5:22" ht="23.1" customHeight="1">
      <c r="E2569" s="1" t="s">
        <v>4680</v>
      </c>
      <c r="V2569" s="9"/>
    </row>
    <row r="2570" spans="5:22" ht="23.1" customHeight="1">
      <c r="E2570" s="1" t="s">
        <v>4681</v>
      </c>
      <c r="V2570" s="9"/>
    </row>
    <row r="2571" spans="5:22" ht="23.1" customHeight="1">
      <c r="E2571" s="1" t="s">
        <v>4682</v>
      </c>
      <c r="V2571" s="9"/>
    </row>
    <row r="2572" spans="5:22" ht="23.1" customHeight="1">
      <c r="E2572" s="1" t="s">
        <v>4683</v>
      </c>
      <c r="V2572" s="9"/>
    </row>
    <row r="2573" spans="5:22" ht="23.1" customHeight="1">
      <c r="E2573" s="1" t="s">
        <v>4684</v>
      </c>
      <c r="V2573" s="9"/>
    </row>
    <row r="2574" spans="5:22" ht="23.1" customHeight="1">
      <c r="E2574" s="1" t="s">
        <v>4685</v>
      </c>
      <c r="V2574" s="9"/>
    </row>
    <row r="2575" spans="5:22" ht="23.1" customHeight="1">
      <c r="E2575" s="1" t="s">
        <v>4686</v>
      </c>
      <c r="V2575" s="9"/>
    </row>
    <row r="2576" spans="5:22" ht="23.1" customHeight="1">
      <c r="E2576" s="1" t="s">
        <v>4687</v>
      </c>
      <c r="V2576" s="9"/>
    </row>
    <row r="2577" spans="5:22" ht="23.1" customHeight="1">
      <c r="E2577" s="1" t="s">
        <v>4688</v>
      </c>
      <c r="V2577" s="9"/>
    </row>
    <row r="2578" spans="5:22" ht="23.1" customHeight="1">
      <c r="E2578" s="1" t="s">
        <v>4689</v>
      </c>
      <c r="V2578" s="9"/>
    </row>
    <row r="2579" spans="5:22" ht="23.1" customHeight="1">
      <c r="E2579" s="1" t="s">
        <v>4690</v>
      </c>
      <c r="V2579" s="9"/>
    </row>
    <row r="2580" spans="5:22" ht="23.1" customHeight="1">
      <c r="E2580" s="1" t="s">
        <v>4691</v>
      </c>
      <c r="V2580" s="9"/>
    </row>
    <row r="2581" spans="5:22" ht="23.1" customHeight="1">
      <c r="E2581" s="1" t="s">
        <v>4692</v>
      </c>
      <c r="V2581" s="9"/>
    </row>
    <row r="2582" spans="5:22" ht="23.1" customHeight="1">
      <c r="E2582" s="1" t="s">
        <v>4693</v>
      </c>
      <c r="V2582" s="9"/>
    </row>
    <row r="2583" spans="5:22" ht="23.1" customHeight="1">
      <c r="E2583" s="1" t="s">
        <v>4694</v>
      </c>
      <c r="V2583" s="9"/>
    </row>
    <row r="2584" spans="5:22" ht="23.1" customHeight="1">
      <c r="E2584" s="1" t="s">
        <v>4695</v>
      </c>
      <c r="V2584" s="9"/>
    </row>
    <row r="2585" spans="5:22" ht="23.1" customHeight="1">
      <c r="E2585" s="1" t="s">
        <v>4696</v>
      </c>
      <c r="V2585" s="9"/>
    </row>
    <row r="2586" spans="5:22" ht="23.1" customHeight="1">
      <c r="E2586" s="1" t="s">
        <v>4697</v>
      </c>
      <c r="V2586" s="9"/>
    </row>
    <row r="2587" spans="5:22" ht="23.1" customHeight="1">
      <c r="E2587" s="1" t="s">
        <v>4698</v>
      </c>
      <c r="V2587" s="9"/>
    </row>
    <row r="2588" spans="5:22" ht="23.1" customHeight="1">
      <c r="E2588" s="1" t="s">
        <v>4699</v>
      </c>
      <c r="V2588" s="9"/>
    </row>
    <row r="2589" spans="5:22" ht="23.1" customHeight="1">
      <c r="E2589" s="1" t="s">
        <v>4700</v>
      </c>
      <c r="V2589" s="9"/>
    </row>
    <row r="2590" spans="5:22" ht="23.1" customHeight="1">
      <c r="E2590" s="1" t="s">
        <v>4701</v>
      </c>
      <c r="V2590" s="9"/>
    </row>
    <row r="2591" spans="5:22" ht="23.1" customHeight="1">
      <c r="E2591" s="1" t="s">
        <v>4702</v>
      </c>
      <c r="V2591" s="9"/>
    </row>
    <row r="2592" spans="5:22" ht="23.1" customHeight="1">
      <c r="E2592" s="1" t="s">
        <v>4703</v>
      </c>
      <c r="V2592" s="9"/>
    </row>
    <row r="2593" spans="5:22" ht="23.1" customHeight="1">
      <c r="E2593" s="1" t="s">
        <v>4704</v>
      </c>
      <c r="V2593" s="9"/>
    </row>
    <row r="2594" spans="5:22" ht="23.1" customHeight="1">
      <c r="E2594" s="1" t="s">
        <v>4705</v>
      </c>
      <c r="V2594" s="9"/>
    </row>
    <row r="2595" spans="5:22" ht="23.1" customHeight="1">
      <c r="E2595" s="1" t="s">
        <v>4706</v>
      </c>
      <c r="V2595" s="9"/>
    </row>
    <row r="2596" spans="5:22" ht="23.1" customHeight="1">
      <c r="E2596" s="1" t="s">
        <v>4707</v>
      </c>
      <c r="V2596" s="9"/>
    </row>
    <row r="2597" spans="5:22" ht="23.1" customHeight="1">
      <c r="E2597" s="1" t="s">
        <v>4708</v>
      </c>
      <c r="V2597" s="9"/>
    </row>
    <row r="2598" spans="5:22" ht="23.1" customHeight="1">
      <c r="E2598" s="1" t="s">
        <v>4709</v>
      </c>
      <c r="V2598" s="9"/>
    </row>
    <row r="2599" spans="5:22" ht="23.1" customHeight="1">
      <c r="E2599" s="1" t="s">
        <v>4710</v>
      </c>
      <c r="V2599" s="9"/>
    </row>
    <row r="2600" spans="5:22" ht="23.1" customHeight="1">
      <c r="E2600" s="1" t="s">
        <v>4711</v>
      </c>
      <c r="V2600" s="9"/>
    </row>
    <row r="2601" spans="5:22" ht="23.1" customHeight="1">
      <c r="E2601" s="1" t="s">
        <v>4712</v>
      </c>
      <c r="V2601" s="9"/>
    </row>
    <row r="2602" spans="5:22" ht="23.1" customHeight="1">
      <c r="E2602" s="1" t="s">
        <v>4713</v>
      </c>
      <c r="V2602" s="9"/>
    </row>
    <row r="2603" spans="5:22" ht="23.1" customHeight="1">
      <c r="E2603" s="1" t="s">
        <v>4714</v>
      </c>
      <c r="V2603" s="9"/>
    </row>
  </sheetData>
  <sheetProtection algorithmName="SHA-512" hashValue="bKpSOY3H2j3ARDNHQKalzQnv2w6X0iDMqOBn3W7AFK9FQv0dumdDn4TZvN8L0VsFlrp5qwuy9G9f79zcbtTFBw==" saltValue="8yyB4AgthRgewxv0JMjTeQ==" spinCount="100000" sheet="1" objects="1" scenarios="1"/>
  <pageMargins left="0.75" right="0.75" top="1" bottom="1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2C77CDACA01944B9F811D26F5B07B0" ma:contentTypeVersion="2" ma:contentTypeDescription="Create a new document." ma:contentTypeScope="" ma:versionID="0ac0beec869e26b240081bdc19bac2cf">
  <xsd:schema xmlns:xsd="http://www.w3.org/2001/XMLSchema" xmlns:xs="http://www.w3.org/2001/XMLSchema" xmlns:p="http://schemas.microsoft.com/office/2006/metadata/properties" xmlns:ns2="92b8ac8e-041f-418d-b141-32591a9ffe0f" targetNamespace="http://schemas.microsoft.com/office/2006/metadata/properties" ma:root="true" ma:fieldsID="2c3bb61cd9cd293e0d8ed9a572137b01" ns2:_="">
    <xsd:import namespace="92b8ac8e-041f-418d-b141-32591a9ffe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8ac8e-041f-418d-b141-32591a9ffe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F7207F-38FF-4F55-863A-F9805C811BDA}"/>
</file>

<file path=customXml/itemProps2.xml><?xml version="1.0" encoding="utf-8"?>
<ds:datastoreItem xmlns:ds="http://schemas.openxmlformats.org/officeDocument/2006/customXml" ds:itemID="{07898327-63FE-45A8-A4D1-F921D3A4B2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4840A9-7C90-4CD8-A038-E7ED1D183FD3}">
  <ds:schemaRefs>
    <ds:schemaRef ds:uri="http://schemas.microsoft.com/sharepoint/v3"/>
    <ds:schemaRef ds:uri="http://purl.org/dc/terms/"/>
    <ds:schemaRef ds:uri="bf228657-8d97-4218-8f22-8f3c2f951724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4c809d59-d92c-4eeb-8e61-f697f9bbde7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20</vt:i4>
      </vt:variant>
    </vt:vector>
  </HeadingPairs>
  <TitlesOfParts>
    <vt:vector size="27" baseType="lpstr">
      <vt:lpstr>Mobilization</vt:lpstr>
      <vt:lpstr>Registration</vt:lpstr>
      <vt:lpstr>Attendance</vt:lpstr>
      <vt:lpstr>Service Provision</vt:lpstr>
      <vt:lpstr>Summary</vt:lpstr>
      <vt:lpstr>Summary Sheet</vt:lpstr>
      <vt:lpstr>Lists (DO NOT TOUCH)</vt:lpstr>
      <vt:lpstr>Activity</vt:lpstr>
      <vt:lpstr>Binary</vt:lpstr>
      <vt:lpstr>Current_Method</vt:lpstr>
      <vt:lpstr>Day</vt:lpstr>
      <vt:lpstr>EC_Condom</vt:lpstr>
      <vt:lpstr>Heard</vt:lpstr>
      <vt:lpstr>Last_Class</vt:lpstr>
      <vt:lpstr>LGA</vt:lpstr>
      <vt:lpstr>Marital_Status</vt:lpstr>
      <vt:lpstr>Method_Uptook</vt:lpstr>
      <vt:lpstr>Mobilized</vt:lpstr>
      <vt:lpstr>Month</vt:lpstr>
      <vt:lpstr>Pregnancy</vt:lpstr>
      <vt:lpstr>Region</vt:lpstr>
      <vt:lpstr>State</vt:lpstr>
      <vt:lpstr>Type_of_Facility</vt:lpstr>
      <vt:lpstr>Visit_Type</vt:lpstr>
      <vt:lpstr>Ward</vt:lpstr>
      <vt:lpstr>Week</vt:lpstr>
      <vt:lpstr>Year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Fanny Lomingo</dc:creator>
  <cp:keywords/>
  <dc:description/>
  <cp:lastModifiedBy>James Brown</cp:lastModifiedBy>
  <cp:revision/>
  <dcterms:created xsi:type="dcterms:W3CDTF">2019-05-15T13:31:23Z</dcterms:created>
  <dcterms:modified xsi:type="dcterms:W3CDTF">2019-05-24T12:45:53Z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0x010100782C77CDACA01944B9F811D26F5B07B0</vt:lpwstr>
  </property>
  <property fmtid="{D5CDD505-2E9C-101B-9397-08002B2CF9AE}" pid="3" name="Order">
    <vt:r8>1570700</vt:r8>
  </property>
  <property fmtid="{D5CDD505-2E9C-101B-9397-08002B2CF9AE}" pid="4" name="ComplianceAssetId">
    <vt:lpwstr/>
  </property>
  <property fmtid="{D5CDD505-2E9C-101B-9397-08002B2CF9AE}" pid="5" name="_SourceUrl">
    <vt:lpwstr/>
  </property>
  <property fmtid="{D5CDD505-2E9C-101B-9397-08002B2CF9AE}" pid="6" name="_SharedFileIndex">
    <vt:lpwstr/>
  </property>
</Properties>
</file>