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3"/>
    <sheet state="hidden" name="Programs &amp; Stages" sheetId="2" r:id="rId4"/>
    <sheet state="hidden" name="TE_Attributes" sheetId="3" r:id="rId5"/>
    <sheet state="visible" name="DataSets" sheetId="4" r:id="rId6"/>
    <sheet state="visible" name="Target_DataSets" sheetId="5" r:id="rId7"/>
    <sheet state="hidden" name="Option_sets" sheetId="6" r:id="rId8"/>
    <sheet state="hidden" name="Indicators" sheetId="7" r:id="rId9"/>
    <sheet state="hidden" name="CORE" sheetId="8" r:id="rId10"/>
    <sheet state="hidden" name="Codes" sheetId="9" r:id="rId11"/>
    <sheet state="visible" name="Data_Elements" sheetId="10" r:id="rId12"/>
    <sheet state="hidden" name="Target_Data_Elements" sheetId="11" r:id="rId13"/>
    <sheet state="hidden" name="Outcome" sheetId="12" r:id="rId14"/>
    <sheet state="hidden" name="Impact" sheetId="13" r:id="rId15"/>
    <sheet state="hidden" name="Coverage Indicators" sheetId="14" r:id="rId16"/>
    <sheet state="visible" name="All indicators" sheetId="15" r:id="rId17"/>
    <sheet state="visible" name="South Sudan" sheetId="16" r:id="rId18"/>
    <sheet state="visible" name="Liberia" sheetId="17" r:id="rId19"/>
    <sheet state="visible" name="Madagascar" sheetId="18" r:id="rId20"/>
    <sheet state="visible" name="Mali" sheetId="19" r:id="rId21"/>
    <sheet state="visible" name="Cat Combos" sheetId="20" r:id="rId22"/>
  </sheets>
  <definedNames>
    <definedName localSheetId="19" name="CatCombos">'Cat Combos'!$B$2:$B$1019</definedName>
    <definedName localSheetId="19" name="Categories">'Cat Combos'!$G$2:$G$1019</definedName>
    <definedName name="Dimension_type">Codes!$I$2:$I$142</definedName>
    <definedName localSheetId="4" name="Data_sets">Target_DataSets!$C$2:$C$538</definedName>
    <definedName name="Program_stages">'Programs &amp; Stages'!$X$2:$X$37</definedName>
    <definedName name="Intervention_area">Project!$E$3:$E$13</definedName>
    <definedName name="CORE_Option_Sets">CORE!$J$2:$J$1026</definedName>
    <definedName localSheetId="9" name="Data_elements">#REF!</definedName>
    <definedName name="CORE_Attributes">CORE!$M$2:$M$1026</definedName>
    <definedName name="Yes_No">Codes!$A$2:$A$3</definedName>
    <definedName name="Decimals">Codes!$C$2:$C$142</definedName>
    <definedName name="Value_type">Codes!$E$2:$E$142</definedName>
    <definedName name="CORE_Categories">CORE!$D$2:$D$1026</definedName>
    <definedName name="Frequency">Codes!$J$2:$J$142</definedName>
    <definedName name="Data_elements">#REF!</definedName>
    <definedName name="Aggregation_operator">Codes!$F$2:$F$142</definedName>
    <definedName name="Option_Sets">Option_sets!$D$2:$D$199</definedName>
    <definedName name="Categories">#REF!</definedName>
    <definedName localSheetId="12" name="AggregationType">Impact!$V$2:$X$3</definedName>
    <definedName name="Attributes">TE_Attributes!$A$2:$A$32</definedName>
    <definedName name="Periods">Codes!$B$2:$B$142</definedName>
    <definedName name="CORE_Data_Elements">CORE!$A$2:$A$1026</definedName>
    <definedName name="CatCombos">#REF!</definedName>
    <definedName name="DataElements">Data_Elements!$A$2:$AB$26</definedName>
    <definedName name="KIA_code">#REF!</definedName>
    <definedName name="CORE_CatCombos">CORE!$G$2:$G$1026</definedName>
    <definedName name="Tracker_Programs">'Programs &amp; Stages'!$C$2:$C$37</definedName>
    <definedName localSheetId="10" name="gf_pull">Target_Data_Elements!$P$2:$AB$6</definedName>
    <definedName name="Data_sets">DataSets!$C$2:$C$538</definedName>
    <definedName localSheetId="10" name="Data_elements">#REF!</definedName>
    <definedName name="KIA_name">#REF!</definedName>
    <definedName name="Indicators">Indicators!$B$2:$B$17</definedName>
    <definedName localSheetId="9" name="gf_pull">Data_Elements!$P$2:$AB$6</definedName>
    <definedName name="Programs">Project!$H$3:$H$13</definedName>
    <definedName name="Indicator_type">Codes!$D$2:$D$142</definedName>
    <definedName name="Program_type">Codes!$G$2:$G$142</definedName>
    <definedName name="Domain_type">Codes!$H$2:$H$3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L2">
      <text>
        <t xml:space="preserve">Ana Maria Espinoza Q:
Esta sería la misma fecha del Abordaje o consejería individual</t>
      </text>
    </comment>
  </commentList>
</comments>
</file>

<file path=xl/comments2.xml><?xml version="1.0" encoding="utf-8"?>
<comments xmlns:r="http://schemas.openxmlformats.org/officeDocument/2006/relationships" xmlns="http://schemas.openxmlformats.org/spreadsheetml/2006/main">
  <authors>
    <author/>
  </authors>
  <commentList>
    <comment authorId="0" ref="H1">
      <text>
        <t xml:space="preserve">Juan M Alcantara Acosta:
Only for value type attribute_combo_type</t>
      </text>
    </comment>
  </commentList>
</comments>
</file>

<file path=xl/comments3.xml><?xml version="1.0" encoding="utf-8"?>
<comments xmlns:r="http://schemas.openxmlformats.org/officeDocument/2006/relationships" xmlns="http://schemas.openxmlformats.org/spreadsheetml/2006/main">
  <authors>
    <author/>
  </authors>
  <commentList>
    <comment authorId="0" ref="Y1">
      <text>
        <t xml:space="preserve">Oder should be a number from 1 to X, per data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Y1">
      <text>
        <t xml:space="preserve">Oder should be a number from 1 to X, per data set.</t>
      </text>
    </comment>
  </commentList>
</comments>
</file>

<file path=xl/comments5.xml><?xml version="1.0" encoding="utf-8"?>
<comments xmlns:r="http://schemas.openxmlformats.org/officeDocument/2006/relationships" xmlns="http://schemas.openxmlformats.org/spreadsheetml/2006/main">
  <authors>
    <author/>
  </authors>
  <commentList>
    <comment authorId="0" ref="M1">
      <text>
        <t xml:space="preserve">Juan M Alcantara Acosta:
When assigning a code, the validation must be 1</t>
      </text>
    </comment>
  </commentList>
</comments>
</file>

<file path=xl/comments6.xml><?xml version="1.0" encoding="utf-8"?>
<comments xmlns:r="http://schemas.openxmlformats.org/officeDocument/2006/relationships" xmlns="http://schemas.openxmlformats.org/spreadsheetml/2006/main">
  <authors>
    <author/>
  </authors>
  <commentList>
    <comment authorId="0" ref="M1">
      <text>
        <t xml:space="preserve">Juan M Alcantara Acosta:
When assigning a code, the validation must be 1</t>
      </text>
    </comment>
  </commentList>
</comments>
</file>

<file path=xl/sharedStrings.xml><?xml version="1.0" encoding="utf-8"?>
<sst xmlns="http://schemas.openxmlformats.org/spreadsheetml/2006/main" count="2975" uniqueCount="797">
  <si>
    <t>Country</t>
  </si>
  <si>
    <t>Name *</t>
  </si>
  <si>
    <t>Project/program</t>
  </si>
  <si>
    <t>Program Name</t>
  </si>
  <si>
    <t>Short name *</t>
  </si>
  <si>
    <t>Code</t>
  </si>
  <si>
    <t>Description *</t>
  </si>
  <si>
    <t>Unique</t>
  </si>
  <si>
    <t>Inherit</t>
  </si>
  <si>
    <t>Value Type*</t>
  </si>
  <si>
    <t>Description</t>
  </si>
  <si>
    <t>Option set * (1)</t>
  </si>
  <si>
    <t>Type</t>
  </si>
  <si>
    <t>Use radio buttons</t>
  </si>
  <si>
    <t>Allow future enfollment dates</t>
  </si>
  <si>
    <t>Allow future incidence dates</t>
  </si>
  <si>
    <t>Only enroll once</t>
  </si>
  <si>
    <t>Show incidence date</t>
  </si>
  <si>
    <t>Description of incident date (label) *</t>
  </si>
  <si>
    <t>Description of enrollment date *</t>
  </si>
  <si>
    <t>Skip overdue events</t>
  </si>
  <si>
    <t>Project (prev: Intervention Areas)</t>
  </si>
  <si>
    <t>Program</t>
  </si>
  <si>
    <t>Attributes</t>
  </si>
  <si>
    <t>Display attribute in list</t>
  </si>
  <si>
    <t>Attribute is mandatory</t>
  </si>
  <si>
    <t>Stage Name *</t>
  </si>
  <si>
    <t>Sched days f/ Start</t>
  </si>
  <si>
    <t>Repeatable?</t>
  </si>
  <si>
    <t>Display generate event box after completed</t>
  </si>
  <si>
    <t>Standard interval days</t>
  </si>
  <si>
    <t>Auto-generate event?</t>
  </si>
  <si>
    <t>Block entry form after completed</t>
  </si>
  <si>
    <t>Generate events based on enrollment date (not incident date)</t>
  </si>
  <si>
    <t>Capture coordinates</t>
  </si>
  <si>
    <t>Complete allows only if validation passes</t>
  </si>
  <si>
    <t>Description of report date *</t>
  </si>
  <si>
    <t>Notes</t>
  </si>
  <si>
    <t>Stage</t>
  </si>
  <si>
    <t>Data Elements</t>
  </si>
  <si>
    <t>Compulsory</t>
  </si>
  <si>
    <t>Provided elswhere</t>
  </si>
  <si>
    <t>Display in reports</t>
  </si>
  <si>
    <t>Date in future</t>
  </si>
  <si>
    <t>Test</t>
  </si>
  <si>
    <t>Test2</t>
  </si>
  <si>
    <t>MEwR</t>
  </si>
  <si>
    <t>Yes</t>
  </si>
  <si>
    <t>Locale</t>
  </si>
  <si>
    <t>Name</t>
  </si>
  <si>
    <t>ISO2</t>
  </si>
  <si>
    <t>Disaggregations Identifier</t>
  </si>
  <si>
    <t>Initials</t>
  </si>
  <si>
    <t>Language</t>
  </si>
  <si>
    <t>GF</t>
  </si>
  <si>
    <t>Global Fund</t>
  </si>
  <si>
    <t>Madagascar</t>
  </si>
  <si>
    <t>MG</t>
  </si>
  <si>
    <t>English</t>
  </si>
  <si>
    <t>Madagascar Targets</t>
  </si>
  <si>
    <t>MG TGT</t>
  </si>
  <si>
    <t>Org Unit Structure</t>
  </si>
  <si>
    <t>Subnational_level_1</t>
  </si>
  <si>
    <t>Subnational_level_2</t>
  </si>
  <si>
    <t>Subnational_level_3</t>
  </si>
  <si>
    <t>Subnational_level_4</t>
  </si>
  <si>
    <t>Subnational_level_5</t>
  </si>
  <si>
    <t>Subnational_level_6</t>
  </si>
  <si>
    <t>CB RH - Programa Serv MAC</t>
  </si>
  <si>
    <t>Full name</t>
  </si>
  <si>
    <t>DHIS2 versions 2.22 ~ 2.25</t>
  </si>
  <si>
    <t>Sex</t>
  </si>
  <si>
    <t>Age</t>
  </si>
  <si>
    <t>CB BCC - Programa Charlas</t>
  </si>
  <si>
    <t>ID</t>
  </si>
  <si>
    <t>Consejera</t>
  </si>
  <si>
    <t>Data Set Name</t>
  </si>
  <si>
    <t>Data Set Short Name</t>
  </si>
  <si>
    <t>Code_base</t>
  </si>
  <si>
    <t>Data Set Code</t>
  </si>
  <si>
    <t>code validation</t>
  </si>
  <si>
    <t>Data Set Description</t>
  </si>
  <si>
    <t>Expiry Days</t>
  </si>
  <si>
    <t>Days after period to qualify for timely submission</t>
  </si>
  <si>
    <t>Frequency *</t>
  </si>
  <si>
    <t>Combination of categories</t>
  </si>
  <si>
    <t>Approve data</t>
  </si>
  <si>
    <t>Open future periods</t>
  </si>
  <si>
    <t>Complete allowed only if validation passes</t>
  </si>
  <si>
    <t>Fecha de ejecución de charla</t>
  </si>
  <si>
    <t>Sections as Tabs</t>
  </si>
  <si>
    <t>Data Set UID</t>
  </si>
  <si>
    <t>SectionID</t>
  </si>
  <si>
    <t>D Set</t>
  </si>
  <si>
    <t>Data Set Section Name</t>
  </si>
  <si>
    <t>DS and Section Name</t>
  </si>
  <si>
    <t>Section Code</t>
  </si>
  <si>
    <t>S Code Valid</t>
  </si>
  <si>
    <t>Order</t>
  </si>
  <si>
    <t>Space2</t>
  </si>
  <si>
    <t>Short Name *</t>
  </si>
  <si>
    <t>nchars</t>
  </si>
  <si>
    <t>DE_Name *</t>
  </si>
  <si>
    <t>DE_Short_name</t>
  </si>
  <si>
    <t>DE_Code</t>
  </si>
  <si>
    <t>Code validation</t>
  </si>
  <si>
    <t>code_valid</t>
  </si>
  <si>
    <t>DE_form_name</t>
  </si>
  <si>
    <t>Domain Type *</t>
  </si>
  <si>
    <t>Value Type *</t>
  </si>
  <si>
    <t>Aggregation type *</t>
  </si>
  <si>
    <t>Zero significant</t>
  </si>
  <si>
    <t>Category Combination *</t>
  </si>
  <si>
    <t>Cat Combo</t>
  </si>
  <si>
    <t>Option_set</t>
  </si>
  <si>
    <t>Option_set-data_values</t>
  </si>
  <si>
    <t>Comments Option_set</t>
  </si>
  <si>
    <t>Option_set-comments</t>
  </si>
  <si>
    <t>Legend set</t>
  </si>
  <si>
    <t>DE_UID *</t>
  </si>
  <si>
    <t>Malaria Cadre de résultats</t>
  </si>
  <si>
    <t>Monthly</t>
  </si>
  <si>
    <t>HIpmwZxN4jh</t>
  </si>
  <si>
    <t>BzSlzCgRgqJ</t>
  </si>
  <si>
    <t>Outcome Indicators</t>
  </si>
  <si>
    <t>Outcome</t>
  </si>
  <si>
    <t>Malaria O-1a: Proportion de la population ayant dormi sous une moustiquaire imprégnée d'insecticide la nuit précédente</t>
  </si>
  <si>
    <t>Malaria O-1a:</t>
  </si>
  <si>
    <t>GF MG - Malaria O-1a: Proportion de la population ayant dormi sous une moustiquaire imprégnée d'insecticide la nuit précédente</t>
  </si>
  <si>
    <t>GF MG - Malaria O-1a:</t>
  </si>
  <si>
    <t>Cet indicateur mesure l'utilisation des moustiquaires imprégnées d'insecticide longue durée. Cet indicateur est mesuré à travers l'enquête sur les indicateurs du paludisme (MIS). Les valeurs de référence proviennent du MIS 2016. La prochaine mesure est attendue du MIS 2019.Les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population dormant sous MID la nuit précédente
 Dénominateur : Nombre total de la population dans l’échantillon d’enquête</t>
  </si>
  <si>
    <t>Aggregate</t>
  </si>
  <si>
    <t>Percentage</t>
  </si>
  <si>
    <t>Average</t>
  </si>
  <si>
    <t>GF SYSTEM Default</t>
  </si>
  <si>
    <t>vBNfvFQQ0q3</t>
  </si>
  <si>
    <t>MSxoz80vxz2</t>
  </si>
  <si>
    <t>Malaria O-1b: Proportion d'enfants de moins de cinq ans qui ont dormi la nuit précédente sous une moustiquaire imprégnée d’insecticide*</t>
  </si>
  <si>
    <t>Malaria O-1b:</t>
  </si>
  <si>
    <t>GF MG - Malaria O-1b: Proportion d'enfants de moins de cinq ans qui ont dormi la nuit précédente sous une moustiquaire imprégnée d’insecticide*</t>
  </si>
  <si>
    <t>GF MG - Malaria O-1b:</t>
  </si>
  <si>
    <t>Cet indicateur mesure l'utilisation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d’enfants de moins de 5 ans qui ont dormi sous une MID la nuit dernière
 Dénominateur : Nombre total d’enfants de moins de 5 ans qui ont dormi au sein du ménage enquêté la nuit précédent l'enquête</t>
  </si>
  <si>
    <t>ykrnFmnswaZ</t>
  </si>
  <si>
    <t>Malaria O-1c: Proportion de femmes enceintes qui ont dormi sous une moustiquaire imprégnée d’insecticide* la nuit précédente</t>
  </si>
  <si>
    <t>Malaria O-1c:</t>
  </si>
  <si>
    <t>GF MG - Malaria O-1c: Proportion de femmes enceintes qui ont dormi sous une moustiquaire imprégnée d’insecticide* la nuit précédente</t>
  </si>
  <si>
    <t>GF MG - Malaria O-1c:</t>
  </si>
  <si>
    <t>Cet indicateur mesure l'utilisation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de femmes enceintes qui ont dormi sous une MID la nuit précédent l'enquête
 Dénominateur : Nombre total de femmes enceintes enquêtées</t>
  </si>
  <si>
    <t>YPaUWcpZDXu</t>
  </si>
  <si>
    <t>Malaria O-4: Proportion de ménages équipés d'au moins une moustiquaire imprégnée d'insecticide pour deux personnes et/ou ayant fait l'objet de pulvérisation intradomiciliaire d'insecticide à effet rémanent au cours des 12 derniers mois</t>
  </si>
  <si>
    <t>Malaria O-4:</t>
  </si>
  <si>
    <t xml:space="preserve">GF MG - Malaria O-4: Proportion de ménages équipés d'au moins une moustiquaire imprégnée d'insecticide pour deux personnes et/ou ayant fait l'objet de pulvérisation intradomiciliaire d'insecticide à effet rémanent au cours des 12 </t>
  </si>
  <si>
    <t>GF MG - Malaria O-4:</t>
  </si>
  <si>
    <t>Cet indicateur mesure la disponibilité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total de ménage ayant au moins 1 MID pour 2 personnes et/ou ayant fait l'objet de pulvérisation intradomiciliaire d'insecticide à effet rémanent au cours des 12 derniers mois
 Dénominateur : Nombre total de ménage dans l’échantillon d’enquête</t>
  </si>
  <si>
    <t>w8A0hMGXADw</t>
  </si>
  <si>
    <t>Malaria O-6: Proportion de ménages disposant d'au moins une moustiquaire imprégnée d'insecticide pour deux personnes</t>
  </si>
  <si>
    <t>Malaria O-6:</t>
  </si>
  <si>
    <t>GF MG - Malaria O-6: Proportion de ménages disposant d'au moins une moustiquaire imprégnée d'insecticide pour deux personnes</t>
  </si>
  <si>
    <t>GF MG - Malaria O-6:</t>
  </si>
  <si>
    <t>Cet indicateur mesure la disponibilité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total de ménage ayant au moins 1 MID pour 2 personnes 
 Dénominateur : Nombre total de ménage dans l’échantillon d’enquête</t>
  </si>
  <si>
    <t>LrGYdYf4tE9</t>
  </si>
  <si>
    <t>LarkbKJM8tD</t>
  </si>
  <si>
    <t>Impact Indicators</t>
  </si>
  <si>
    <t>Impact</t>
  </si>
  <si>
    <t>Malaria I-1(M): Cas de paludisme enregistrés, présumés et confirmés</t>
  </si>
  <si>
    <t>Malaria I-1(M):</t>
  </si>
  <si>
    <t>GF MG - Malaria I-1(M): Cas de paludisme enregistrés, présumés et confirmés</t>
  </si>
  <si>
    <t>GF MG - Malaria I-1(M):</t>
  </si>
  <si>
    <t>La période de la subvention est du 1er juillet 2018 au 31 juin 2021. Par soucis de clarté, les cibles des indicateurs d’impact indiquées dans le cadre de performance sont annuelles (janvier-décembre) pour chaque année.
 Cet indicateur mesure tous les cas de paludisme signalés dans le pays. Il comprend les cas dans tous les groupes d'âge (adultes, enfants) et tous les secteurs (public, communautaire et privé) combinés. Seuls les cas de paludisme confirmés parasitologiquement devraient être déclarés comme cas de paludisme dans les registres du système national d’information sanitaire. Ces données sont collectées à travers les formulaires mensuels de rapportage mensuels («Rapport Mensuel d'Activite» ou RMA).
 La valeur de référence de 2017 correspond aux cas déclarés par les établissements du secteur publics et privés. Toutefois, etant donnée le taux de complétude et l'insuffisance de remonté des données au niveau communautaire, une pondération a été effectuée afin de mieux reflété la situation du paludisme dans le pays et en incluant tous les secteurs pour établir les cibles. Ceci explique que la cible 2018 soit superieure à la valeur de référence. 
 Durant la mise en œuvre du PSN 2018-2022, le programme s'est fixé comme objectif l'élimination progressive du paludisme avec une diminution progressive de l'incidence et du taux de positivité de 20% en 2018 par rapport aux valeurs de 2016, puis une diminution des indicateurs de 40% dans les districts à haute incidence et de 30% dans les autres districts à partir de 2019. En parallèle avec cette hypothèse, le nombre de cas attendu (Cas confirmés) devrait aussi diminuer. Ainsi, le nombre de cas attendu au niveau national a été calculé à partir de l'incidence annuelle suivant l'hypothèse de diminution et le nombre estimé de la population . Le détail des calculs est disponible dans le fichier excel "Stratification". 
 Numérateur : Nombre de cas de paludisme signalés (confirmés)
 Dénominateur : N/A</t>
  </si>
  <si>
    <t>Integer</t>
  </si>
  <si>
    <t xml:space="preserve">Sum
</t>
  </si>
  <si>
    <t>Mr3I1rjizHr</t>
  </si>
  <si>
    <t>Malaria I-2.1: Cas de paludisme confirmés (par microscopie ou test de dépistage rapide) : taux pour 1000 habitants par an</t>
  </si>
  <si>
    <t>Malaria I-2.1:</t>
  </si>
  <si>
    <t>GF MG - Malaria I-2.1: Cas de paludisme confirmés (par microscopie ou test de dépistage rapide) : taux pour 1000 habitants par an</t>
  </si>
  <si>
    <t>GF MG - Malaria I-2.1:</t>
  </si>
  <si>
    <t>La période de la subvention est du 1er juillet 2018 au 31 juin 2021. Par soucis de clarté, les cibles des indicateurs d’impact indiquées dans le cadre de performance sont annuelles (janvier-décembre) pour chaque année.
 Cet indicateur mesure le taux de cas confirmés de paludisme pour 1000 habitants par an.
 Les valeurs de référence et cibles sont cohérentes avec l'indicateur I-1 (M) ci-dessus, en relation avec la taille de la population projetée du pays. Comme dans l'indicateur I-1 (M), la valeur de référence de 2016 correspond aux cas pondérés. Les cibles par année sont en rapport à l'hypothèse de diminution de l'incidence et de diminution du nombre de cas attendu conformémént aux objectifs du PSN 2018-2022.
 La taille de la population est basée sur le recenssement générale de la population et de l'habitation en 1993 durant laquelle une croissance annuelle de 2,8% a été mise en évidence. Le nombre de population de 2016 à 2021 a été estimé à partir du dernier dénombrement de 2012-2013 sur laquelle la croissance a été appliquée. 
 La valeur de référence de 2017 correspond aux cas déclarés par les établissements du secteur publics et privés. Toutefois, etant donnée le taux de complétude et l'insuffisance de remonté des données au niveau communautaire, une pondération a été effectuée afin de mieux reflété la situation du paludisme dans le pays et en incluant tous les secteurs pour établir les cibles. Ceci explique que la cible 2018 soit superieure à la valeur de référence. 
 Numérateur : Nombre de cas suspects de paludisme confirmés par microscopie ou TDR 
 Dénominateur : Population à risque (nombre de personnes vivant dans des zones où la transmission du paludisme se produit) (=population totale de Madagascar)
 Les cibles sont : 
 2018 : (1.289.512/ 25.520.812)*1.000 = 50,53 
 2019 : (849.204/ 26.235.394)*1.000 = 32,37 
 2020 : (562.527/ 26.969.985)*1.000 = 20,86 
 2021 : (374.842/ 27.725.145)*1.000 = 13,52</t>
  </si>
  <si>
    <t>wm6vYchRZXc</t>
  </si>
  <si>
    <t>Malaria I-3.1(M): Nombre de décès de patients hospitalisés dus au paludisme : taux pour 100 000 habitants par an</t>
  </si>
  <si>
    <t>Malaria I-3.1(M):</t>
  </si>
  <si>
    <t>GF MG - Malaria I-3.1(M): Nombre de décès de patients hospitalisés dus au paludisme : taux pour 100 000 habitants par an</t>
  </si>
  <si>
    <t>GF MG - Malaria I-3.1(M):</t>
  </si>
  <si>
    <t>La période de la subvention est du 1er juillet 2018 au 31 juin 2021. Par soucis de clarté, les cibles des indicateurs d’impact indiquées dans le cadre de performance sont annuelles (janvier-décembre) pour chaque année.
 Cet indicateur mesure les décès dus au paludisme chez les patients hospitalisés pour 100.000 habitants par an. Les données sont collectées via les formulaires mensuels de déclaration des hôpitaux («Rapport Mensuel d'Activite» ou RMA pour les hôpitaux).
 En 2017, il y a été enregistré un total de 418 décès dus au paludisme, en rapportant cette valeur à la population de 24,678,542 personnes, la mortalité liée au paludisme a été estimé à 1,69 pour 100.000.
 Les objectifs par années sont basés sur l'objectif du Plan stratégique national (PSN) 2018-2022 visant à réduire à zéro les décès liés au paludisme d'ici 2022. L'hypothèse adoptée est une diminution de 40% par an de la mortalité.
 Numérateur : Nombre de décès dus au paludisme chez les patients 
 Dénominateur : Population totale</t>
  </si>
  <si>
    <t>pzJkoYaMCj2</t>
  </si>
  <si>
    <t>Malaria I-4: Taux de positivité aux tests de paludisme</t>
  </si>
  <si>
    <t>Malaria I-4:</t>
  </si>
  <si>
    <t>GF MG - Malaria I-4: Taux de positivité aux tests de paludisme</t>
  </si>
  <si>
    <t>GF MG - Malaria I-4:</t>
  </si>
  <si>
    <t>La période de la subvention est du 1er juillet 2018 au 31 juin 2021. Par soucis de clarté, les cibles des indicateurs d’impact indiquées dans le cadre de performance sont annuelles (janvier-décembre) pour chaque année.
 Cet indicateur mesure le taux de positivité du test de paludisme à l'aide de tests de diagnostic rapides. La valeur de référence de 2017 est considérée comme élevée est liée à la recrudescence des cas de paludisme observée en 2017 dans de nombreuses régions du pays. Les cibles par année sont en rapport avec l'hypothèse de diminution des taux de positivité des tests selon le Plan stratégique national (PSN) 2018-2022 grace aux activites de controle (distribubution de moustiquaire de masse, routine et continue). 
 La baseline de 2017 inclut les données déclarées par les établissements du secteur public et privés ainsi que les donnees communautaires disponibles. À partir de 2018, les donnees communautaires devraient plus completes grace aux activites de renforcement du systeme d'information et du systeme communautaire. 
 Numérateur : Nombre de cas confirmés de paludisme (par microscopie ou TDR).
 Dénominateur : Nombre de cas suspects de paludisme avec un test parasitologique.</t>
  </si>
  <si>
    <t>FiRiHq0pItK</t>
  </si>
  <si>
    <t>Malaria I-5: Prévalence parasitaire palustre : proportion d'enfants âgés de 6 à 59 mois présentant une infection palustre</t>
  </si>
  <si>
    <t>Malaria I-5:</t>
  </si>
  <si>
    <t>GF MG - Malaria I-5: Prévalence parasitaire palustre : proportion d'enfants âgés de 6 à 59 mois présentant une infection palustre</t>
  </si>
  <si>
    <t>GF MG - Malaria I-5:</t>
  </si>
  <si>
    <t>La période de la subvention est du 1er juillet 2018 au 31 juin 2021. Par soucis de clarté, les cibles des indicateurs d’impact indiquées dans le cadre de performance sont annuelles (janvier-décembre) pour chaque année.
 Cet indicateur mesure la prévalence parasitaire chez les enfants âgés de 6 à 59 mois atteints d'une infection palustre, mesurée à l'aide des enquêtes sur les indicateurs du paludisme (MIS). La valeur de référence provient du MIS 2016. La prochaine mesure est attendue du MIS 2019. Les données seront disponibles en Décembre 2019 et rapportés en Fevrier 2020. La source de financement du prochain MIS n'est pas encore définie. Une partie du financement est dans l'au-dela (PAAR) de NFM2. 
 L'augmentation de l'utilisation de moustiquaire (distribution de masse en Septembre 2018, distribution de routine et continue) devrait permettre de reduire le nombre d'infections palustres des enfants. 
 Numérateur: Nombre d'enfants âgés de 6-59 mois présentant une infection palustre détectée par microscopie ou TDR.
 Dénominateur : Nombre d'enfants âgés de 6-59 mois testés pour les parasites du paludisme par microscopie ou TDR.</t>
  </si>
  <si>
    <t>mXUWmFBEKUd</t>
  </si>
  <si>
    <t>Malaria I-6: Taux de mortalité des enfants de moins de 5 ans, toutes causes confondues, pour 1000 naissances vivantes</t>
  </si>
  <si>
    <t>Malaria I-6:</t>
  </si>
  <si>
    <t>GF MG - Malaria I-6: Taux de mortalité des enfants de moins de 5 ans, toutes causes confondues, pour 1000 naissances vivantes</t>
  </si>
  <si>
    <t>GF MG - Malaria I-6:</t>
  </si>
  <si>
    <t>La période de la subvention est du 1er juillet 2018 au 31 juin 2021. Par soucis de clarté, les cibles des indicateurs d’impact indiquées dans le cadre de performance sont annuelles (janvier-décembre) pour chaque année.
 La source de 2016 est le système de données de santé de routine. 
 La mortalité infantile reste un grand défi à relever à Madagascar. Chaque année, environ 44,000 enfants de moins de 5 ans décèdent, soit 120 par jour suite à des causes qui peuvent être prevenues (20% pneumonie, 20% paludisme, 17% diarrhée). (source: NSP Paludisme). 
 Les cibles sont des cibles nationales du MOH . La source des resultats des cibles est le SNIS.
 En 2018/2019, une DHS est prevue (financee par USAID) et rapportera des résultats qui pourront etre triangules avec les resultats du SNIS. Les baseline et cibles pourront etre adaptees en fonction des resultats du DHS 2018/2019. 
 Numerateur: Nombre de décès parmi les enfants de 0-4 ans (0-59 mois).
 Dénominateur: Nombre de naissance vivantes</t>
  </si>
  <si>
    <t>jry2sC2KBL3</t>
  </si>
  <si>
    <t/>
  </si>
  <si>
    <t>owJPCUaSMSK</t>
  </si>
  <si>
    <t>Coverage</t>
  </si>
  <si>
    <t>VC-3(M): Nombre de moustiquaires imprégnées d'insecticide de longue durée distribuées de manière continue aux groupes à risque cibles</t>
  </si>
  <si>
    <t>VC-3(M):</t>
  </si>
  <si>
    <t>GF MG - VC-3(M): Nombre de moustiquaires imprégnées d'insecticide de longue durée distribuées de manière continue aux groupes à risque cibles</t>
  </si>
  <si>
    <t>GF MG - VC-3(M):</t>
  </si>
  <si>
    <t>Baseline: résultats annuels 2017 PUDR NMF1 PSI (Responsable Paludisme District et GESIS)
 Définition de l'indicateur: Cet indicateur mesure le nombre de moustiquaires imprégnées d'insecticide longue durée (MILD) distribuées dans les formations sanitaires en mode routine aux femmes enceintes vues en CPN, enfants âgés de 0 à 11 mois complètement vaccinés et aux enfants moins de 5 ans gravement malade. 
 Hypothèses des cibles: Les canaux de distribution autres que la campagne sont constitués par la distribution de routine des femmes enceintes au cours de la CPN, la distribution de routine aux enfants moins de 1 an durant la visite PEV, la distribution aux enfants moins de 5 ans gravement malade venus en consultation, et la distribution continue au niveau communautaire pour remplacer les moustiquaires abimés. Les populations clés déjà inclus durant la distribution de la campagne bénéficieront aussi d'une distribution continue à travers un point focal.
 Les objectifs du PSN sont calculés sur la base des projections de taille de population pour les femmes enceintes et les enfants (avec un taux de croissance démographique de 2,8% par an), des taux d'utilisation des services de santé et des taux de couverture vaccinale (PEV) attendus. Les cibles annuelles sont calculées selon l’analyse de Gap Programmatique au niveau pays et en lien avec l’hypothèse de quantification des intrants. Le nombre de districts couverts dimunue au cours de la subvention, en fonction des hypotheses du PSN. Les cibles du PF sont basees sur le nombre de MILD financees par NFM2 et non sur les cibles nationales, en raison de l'incertitude de la contribution PMI dans les annees a venir pour les MID restantes. 
 Note: Le PSN inclut la distribution continue (agents communautaires), qui a ete pilotee par PMI et est maintenant reprise par le MoH. Selon les recommendation du TRP, NFM2 pourra financer la distributoin continue en fonction des resultats de l'etude post-distribution de masse (sept 2018) demandee par le TRP. La demande pour distribution continue 2020 et 2021 est dans l'au-dela (PAAR), a definir en fonction des contributions de PMI. Les cibles actuelles du PF n'inclut que la distribution de routine. 
 Cibles nationales versus cibles PF: 
 2018: PSN: 1,8m (routine) &gt;&gt; PF: 338,397 (routine) 
 2019: PSN: 1,7m (routine) + 787k (continue) &gt;&gt; PF: 926,984 (routine)
 2020:PSN:1,2m (routine) + 1,2m (continue) &gt;&gt; PF: 585,792 (routine) 
 2021:PSN: 959k (routine) + 1.2m (continue) &gt;&gt; PF: 0 car pas dans le budet NFM2 (au-dela)
 Districts cibles: 2018-2019: 106 Districts (+3 districts en phase de pre-elimination en 2019); 2020: 64 Districts, 2021: 56 Districts.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Direction de lutte du Paludisme (DLP), SR de PSI a acces à ces données.</t>
  </si>
  <si>
    <t>Positive or Zero Integer</t>
  </si>
  <si>
    <t>Sum</t>
  </si>
  <si>
    <t>TJSChQRs4wL</t>
  </si>
  <si>
    <t>VC-3(Other): Nombre de moustiquaires imprégnées d'insecticide de longue durée distribuées à travers le Marketing Social</t>
  </si>
  <si>
    <t>VC-3(Other):</t>
  </si>
  <si>
    <t>GF MG - VC-3(Other): Nombre de moustiquaires imprégnées d'insecticide de longue durée distribuées à travers le Marketing Social</t>
  </si>
  <si>
    <t>GF MG - VC-3(Other):</t>
  </si>
  <si>
    <t>Baseline: résultats annuels 2017 PUDR NMF1 PSI (rapports de vente) 
 Hypothèses des cibles: Les objectifs par année ont été déterminés à partir des données historiques sur les ventes de marketing social.
 Stratégie de distribution : Les moustiquaires sont distribuées dans le circuit commercial, à un prix fortement subventionne (3000 Ariary), très abordable pour assurer l’accessibilité aux personnes à faible et moyen revenu, résidant dans les zones qui ne sont pas couvertes par la campagne de masse.
 Mise en œuvre : Les moustiquaires sont de la marque ‘Supermoustiquaire’, qui a déjà une forte notoriété à Madagascar. PSI utilise le réseau de distribution déjà existant, distribuant directement aux grossistes qui, à leur tour, vendent aux détaillants couvrant largement les zones ciblées.
 Contribution NFM2: la contribution couvre l'achat des moustiquaire (450,000 par an, qui sont equivalents aux cibles). Le benefice de la vente des moustiquaires retourne a la subvention. 
 Definition de l'indicateur: Cet indicateur mesure le nombre de moustiquaires imprégnées d'insecticide de longue durée (MILD) distribué à des prix subventionnés grâce au marketing social. Cet indicateur sera rapporté en nombre.
 Districts cibles : Ciblage géographique : Cette stratégie est principalement mise en œuvre dans les zones urbaines et périurbaines en dehors des districts de Haute de Terre centrale
 Rapportage : Les données seront collectées à partir des rapports de vente de PSI</t>
  </si>
  <si>
    <t>O7tNVoatPQy</t>
  </si>
  <si>
    <t>CM-1a(M): Proportion de cas suspect de paludisme soumis à un test parasitologique dans des établissements de santé du secteur public</t>
  </si>
  <si>
    <t>CM-1a(M):</t>
  </si>
  <si>
    <t>GF MG - CM-1a(M): Proportion de cas suspect de paludisme soumis à un test parasitologique dans des établissements de santé du secteur public</t>
  </si>
  <si>
    <t>GF MG - CM-1a(M):</t>
  </si>
  <si>
    <t>Baseline: 2017 PUDR. Le baseline est obtenu à partir du Rapport annuel DLP 2017. Source de données: Système d'Information National Sanitaire (SNIS)
 Hypothèses des cibles: Les cibles sont alignées avec le PSN 2018-2022. Les cibles sont définies en pourcentage seulement. Les résultats seront présentés avec le numérateur, le dénominateur et le pourcentage avec les résultats du programme de la période de rapportage. Le cas suspect de paludisme est défini comme tout cas de fièvre ou signes évocateurs de paludisme. 
 Conformément à l'hypothèse de diminution de l'incidence du paludisme, le nombre de cas attendu (Cas confirmés) a été calculé à partir de l'incidence annuelle et le nombre estimé de la population avec un taux de croissance de 2,8% . Le nombre de cas suspect (cas présumés) a été estimé en divisant le nombre de cas attendu avec le taux de positivité. Les cibles annuels sont alignés avec les objectifs de prise en charge dans le PSN 2018-2022 qui est de prendre en charge correctement au moins 95% des cas de paludisme.
 Definition de l'indicateur: Cet indicateur mesure la couverture des tests parasitologiques (par TDR ou microscopie) dans les établissements de santé publique. Selon les estimations historiques, environ 32,7% de tous les cas sont reçus dans le secteur public.
 Numérateur: Nombre de TDR ou Microscopie effectué au niveau des formations sanitaires publiques
 Dénominateur: Nombre de cas suspects au niveau des formations sanitaires publiques
 Contribution NFM2: cet indicateur est rapporté par les 2 PRs (couverture nationale). PSI ets responsable de l'acquisition des intrants, des formations, du controle qualité, des couts GAS et MOH est responsable du renforcement du systeme de santé (GAS, SNIS, surveillance, 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t>
  </si>
  <si>
    <t>yeyH7xjwyhA</t>
  </si>
  <si>
    <t>CM-1b(M): Proportion de cas suspects de paludisme soumis à un test parasitologique dans la communauté</t>
  </si>
  <si>
    <t>CM-1b(M):</t>
  </si>
  <si>
    <t>GF MG - CM-1b(M): Proportion de cas suspects de paludisme soumis à un test parasitologique dans la communauté</t>
  </si>
  <si>
    <t>GF MG - CM-1b(M):</t>
  </si>
  <si>
    <t>Baseline: 2017 PUDR.Le baseline est obtenu à partir du Rapport annuel DLP 2017. Source de données: Système d'Information National Sanitaire (SNIS)
 Hypothèses des cibles:Les cibles sont alignées avec le PSN 2018-2022. Les cibles sont définies en pourcentage seulement. Les résultats seront présentés avec le numérateur, le dénominateur et le pourcentage avec les résultats du programme de la période de rapportage ( La performance sera évaluée par rapport au pourcentage cible.). Le cas suspect de paludisme est défini comme tout cas de fièvre ou signes évocateurs de paludisme. Les objectifs prévus sont basés sur le Gap Programmatique au niveau pays et en lien avec les hypothèses de quantification des intrants. Le nombre estimé de cas de paludisme suspectés est calculé sur la base du nombre attendu de cas de paludisme par strate épidémiologique et des taux de positivité attendus. Le système communautaire sera renforcé dans le cadre du NFM2.
 Definition de l'indicateur: Cet indicateur mesure la couverture des tests parasitologiques (par TDR) au niveau de la communauté. 
 Numérateur: Nombre de TDR effectué au niveau communauté
 Dénominateur: Nombre de cas suspects au niveau communauté.
 Contribution NFM2:  cet indicateur est rapporté par les 2 PRs (couverture nationale). PSI ets responsable de l'acquisition des intrants, des formations, du controle qualité, des couts GAS et MOH est responsable du renforcement du systeme de santé (GAS, SNIS, surveillance, supervision des AC, contractualisation de personnel de santé,etc).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communautaires.Les données des ONGs sont aussi comptabilisées.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subvention inclut une allowance (environ 3 USD) pour les transports des ACs vers le niveau districts pour rapporter les données une fois par trimestre.</t>
  </si>
  <si>
    <t>R3CLDKNdTfL</t>
  </si>
  <si>
    <t>CM-1c(M): Proportion de cas suspects de paludisme soumis à un test parasitologique dans des locaux du secteur privé</t>
  </si>
  <si>
    <t>CM-1c(M):</t>
  </si>
  <si>
    <t>GF MG - CM-1c(M): Proportion de cas suspects de paludisme soumis à un test parasitologique dans des locaux du secteur privé</t>
  </si>
  <si>
    <t>GF MG - CM-1c(M):</t>
  </si>
  <si>
    <t>Baseline: 2017 PUDR NMF1-PSI. Resultat de 264 centres de sante prives pour le 2e semestre 2017.
 Hypothèses des cibles:Cet indicateur mesure la couverture des tests parasitologiques (par TDR ou microscopie) dans les établissements au niveau du secteur privé. Selon les estimations historiques, environ 35% de tous les cas sont reçus dans le secteur privé. Le PR PSI a établi un partenariat avec les prestataires privés notamment la franchise sociale Top Réseau, Organisation Inter-Entreprises et les établissements confessionnels ainsi que les cliniques privés. Les objectifs prévus sont basés sur le Gap Programmatique au niveau pays et en lien avec les hypothèses de quantification des intrants. Le nombre de formations sanitaires privées sera augmenté de 264 à 528 pour le NMF2. 
 Les cibles annuels sont alignées avec le PSN 2018-2022.
 Definition de l'indicateur: Les cibles sont définies en pourcentage seulement. Les résultats seront présentés avec le numérateur, le dénominateur et le pourcentage avec les résultats du programme de la période de déclaration. 
 Numérateur: Nombre de TDR ou Microscopie effectué au niveau du secteur privé.
 Dénominateur: Nombre de cas suspects au niveau du secteur privé.
 Contribution NFM2: financement des intrants + supervisions. 
 Rapportage: Les données sont collectés par le biais du Système national d'information sanitaire, qui est indiqué dans les « Rapport Mensuel d'Activite » ou RMA du secteur privé. Le système de collecte de données au niveau du secteur privés sera renforcé dans le cadre du NFM2, notamment la mise en place de la collecte de données mobile via le système DHIS2.</t>
  </si>
  <si>
    <t>YJwI1g6LJyt</t>
  </si>
  <si>
    <t>CM-2a(M): Proportion de cas de paludisme confirmés ayant reçu un traitement antipaludique de première intention, conformément à la politique nationale, dans des établissements de santé du secteur public</t>
  </si>
  <si>
    <t>CM-2a(M):</t>
  </si>
  <si>
    <t>GF MG - CM-2a(M): Proportion de cas de paludisme confirmés ayant reçu un traitement antipaludique de première intention, conformément à la politique nationale, dans des établissements de santé du secteur public</t>
  </si>
  <si>
    <t>GF MG - CM-2a(M):</t>
  </si>
  <si>
    <t>Baseline: PUDR 2017 . Le baseline est obtenu à partir du Rapport annuel DLP 2017. Source de données: Système d'Information National Sanitaire (SNIS)
 Hypothèses des cibles: Selon les estimations historiques, environ 32,7% de tous les cas sont reçus dans le secteur public. Conformément à l'hypothèse de diminution de l'incidence du paludisme, le nombre de cas attendu (Cas confirmés à traiter) a été calculé à partir de l'incidence annuelle et le nombre estimé de la population avec un taux de croissance de 2,8% . Les cibles annuels sont alignés avec les objectifs de prise en charge dans le PSN 2018-2022 qui est de prendre en charge correctement au moins 95% des cas de paludisme. Les objectifs prévus sont alignés avec l'analyse du Gap Programmatique au niveau pays et en lien avec les hypothèses de quantification des intrants. Les cibles annuels sont maintenus à au moins 95% à partir l'année 2018 (en tenant compte du baseline de 94% et la phase de démarrage de NMF2).
 Definition de l'indicateur: Cet indicateur surveille la couverture du traitement pour les cas confirmés de paludisme dans les établissements de santé publique. 
 Numérateur: Nombre de cas confirmés de paludisme ayant reçu un traitement ACT au niveau du secteur public
 Dénominateur: Nombre de cas confirmé au niveau du secteur public
 Contribution NFM2:  cet indicateur est rapporté par les 2 PRs (couverture nationale). PSI ets responsable de l'acquisition des intrants, des formations, du controle qualité, des couts GAS et MOH est responsable du renforcement du systeme de santé (GAS, SNIS, surveillance, 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t>
  </si>
  <si>
    <t>dUfhyX7apym</t>
  </si>
  <si>
    <t>CM-2b(M): Proportion de cas de paludisme confirmés ayant reçu un traitement antipaludique de première intention dans la communauté</t>
  </si>
  <si>
    <t>CM-2b(M):</t>
  </si>
  <si>
    <t>GF MG - CM-2b(M): Proportion de cas de paludisme confirmés ayant reçu un traitement antipaludique de première intention dans la communauté</t>
  </si>
  <si>
    <t>GF MG - CM-2b(M):</t>
  </si>
  <si>
    <t>Baseline: PUDR 217. Le baseline est obtenu à partir du Rapport annuel DLP 2017. Source de données: Système d'Information National Sanitaire (SNIS)
 Hypothèses des cibles: Cet indicateur surveille la couverture du traitement pour les cas confirmés de paludisme au niveau de la communauté. Le nombre estimé de cas de paludisme est calculé sur la base de la prévalence attendue du paludisme dans les différentes strates épidémiologiques. Les objectifs prévus sont basés sur le Gap Programmatique au niveau pays et en lien avec les hypothèses de quantification des intrants.
 Le PSN 2018-2019 définit des cibles de 95% pour cet indicateur. Par soucis de realisme compte tenu des défis actuels au niveau du système communautaire,les cibles annuelles du PF sont un peu inferieures et augmentent graduellement pour atteindre 95% en 2021: 
 2018 : 90%, 2019: 93%, 2020 et 2021: 95%
 Numérateur: Nombre de cas confirmés de paludisme ayant reçu un traitement ACT au niveau de la communauté
 Dénominateur: Nombre de cas confirmé au niveau de la communauté
 Contribution NFM2: cet indicateur est rapporté par les 2 PRs (couverture nationale). PSI ets responsable de l'acquisition des intrants, des formations, du controle qualité, des couts GAS et MOH est responsable du renforcement du systeme de santé (GAS, SNIS, surveillance, supervision des AC,contractualisation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communautaires.Les données des ONGs sont aussi comptabilisées.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subvention inclut une allowance (environ 3 USD) pour les transports des ACs vers le niveau districts pour rapporter les données une fois par trimestre.</t>
  </si>
  <si>
    <t>YSGJOBcjtUI</t>
  </si>
  <si>
    <t>CM-2c(M): Proportion de cas de paludisme confirmés ayant reçu un traitement antipaludique de première intention dans des locaux du secteur privé</t>
  </si>
  <si>
    <t>CM-2c(M):</t>
  </si>
  <si>
    <t>GF MG - CM-2c(M): Proportion de cas de paludisme confirmés ayant reçu un traitement antipaludique de première intention dans des locaux du secteur privé</t>
  </si>
  <si>
    <t>GF MG - CM-2c(M):</t>
  </si>
  <si>
    <t>Baseline: 2017 PUDR NMF1 PSI
 Hypothèses des cibles: Cet indicateur surveille la prise en charge des paludismes au niveau du secteur privé. Selon les estimations historiques, environ 35% de tous les cas sont reçus dans le secteur privé. Le PR PSI a établi un partenariat avec les prestataires privés notamment la franchise sociale Top Réseau, Organisation Inter-Entreprises et les établissements confessionnels ainsi que les cliniques privés. Les objectifs prévus sont basés sur le Gap Programmatique au niveau pays et en lien avec les hypothèses de quantification des intrants. Le nombre de formation sanitaire privé sera augmenté de 264 à 528 pour le NMF2. Les cibles du PSN 2018-2019 étant trop élevés et compte tenu des défis actuels au niveau du système communautaire, Les cibles annuels sont définis comme suivent: 
 - Année 2018: Le cible de 90% est maintenu selon le baseline de 2016
 - Une augmentation progressive pour les prochaines années: 95% en 2019, 98% en 2020 et 99% en 2021 afin d'atteindre les cibles du PSN 2018-2022
 Definition de l'indicateur:
 Numérateur: Nombre de cas confirmés de paludisme ayant reçu un traitement ACT au niveau du secteur privé.
 Dénominateur: Nombre de cas confirmé au niveau du secteur privé.
 Contribution NFM2: financement des intrants + supervisions. 
 Rapportage: Les données sont collectées par le biais du Système national d'information sanitaire, qui est indiqué dans les « Rapport Mensuel d'Activite » ou RMA du secteur privé. Le système de collecte de données au niveau du secteur privé sera renforcé dans le cadre du RSS2
 Les cibles sont définies en pourcentage seulement. Les résultats seront présentés avec le numérateur, le dénominateur et le pourcentage avec les résultats du programme de la période de déclaration. La performance sera évaluée par rapport au pourcentage cible.</t>
  </si>
  <si>
    <t>Q28Czg5UnPM</t>
  </si>
  <si>
    <t>SPI-1: Pourcentage de femmes bénéficiant de services de soins prénatals ayant reçu au moins 3 doses de traitement préventif intermittent</t>
  </si>
  <si>
    <t>SPI-1:</t>
  </si>
  <si>
    <t>GF MG - SPI-1: Pourcentage de femmes bénéficiant de services de soins prénatals ayant reçu au moins 3 doses de traitement préventif intermittent</t>
  </si>
  <si>
    <t>GF MG - SPI-1:</t>
  </si>
  <si>
    <t>Baseline: Le baseline est obtenu à partir du Rapport annuel DLP 2016. Source de données: Système d'Information National Sanitaire (SNIS)
 Hypothèses des cibles: Cet indicateur surveille la couverture du traitement préventif intermittent du paludisme (TPI) parmi le nombre de femmes vues en CPN 1. Il mesure le nombre de femmes enceintes qui ont reçu trois doses ou plus de TPI, parmi toutes celles qui ont bénéficié de soin prénatal au cours de la période considérée. Selon le Plan Stratégique 2018-2022, Le TPI sera mis en œuvre dans 106 districts en phase de contrôle pour l’année 2018-2022, 103 Districts pour 2020, 95 Districts pour 2021 et 92 Districts pour 2022. Les cibles annuels sont alignés avec le PSN 2018-2022 avec une augmentation progressive. 2018: 55% 2019: 60% 2020: 65% 2021: 65%.
 Definition de l'indicateur:
 Numérateur : Nombre de femmes enceintes vues en CPN 1 ayant reçues au moins 3 doses de TPI
 Dénominateur : Nombre de femmes enceintes vues en CPN 1
 Rapportage: Les données sont signalées par le biais du Système national d'information sanitaire (Système national d'information sanitaire), qui est indiqué dans les formulaires mensuels de déclaration des établissements de santé. ("Rapport Mensuel d'Activite" ou RMA).</t>
  </si>
  <si>
    <t>vUR0Z3k9Kkh</t>
  </si>
  <si>
    <t>of0iYkqbXQo</t>
  </si>
  <si>
    <t>GjnB5IqRwfj</t>
  </si>
  <si>
    <t>M&amp;E-1: Pourcentage d’entités déclarantes présentant leurs rapports dans les délais selon les directives nationales</t>
  </si>
  <si>
    <t>M&amp;E-1:</t>
  </si>
  <si>
    <t>GF MG - M&amp;E-1: Pourcentage d’entités déclarantes présentant leurs rapports dans les délais selon les directives nationales</t>
  </si>
  <si>
    <t>GF MG - M&amp;E-1:</t>
  </si>
  <si>
    <t>Cet indicateur se réfère aux formations sanitaires privées uniquement. 
 Baseline:2017 PUDR NMF1 PSI. En 2016 et 2017, 264 formations sanitaires privées devaient rapporter mensuellement. Le dénominateur était 264*12= 3168. 2376 formations sanitaires privées ont rapporté selon les directives nationales. Le nombre de formations sanitaires qui va rapporter dans NFM2 va augmenter graduellement à 528. 
 Hypothèses des cibles: Cet indicateur surveille la rapidité et l'exhaustivité des rapports au niveau du secteur privé. Les objectifs visent à recevoir des rapports complets et en temps opportuns provenant d'au moins 95% des 528 formations sanitaires privés à la fin de la période de subvention.Le nombre total des formations sanitaires privées passera progressivement de 264 (NMF1) à 528 (NMF2), avec comme ratio d'augmentation: +25% Année 1, +50% Année 2 et +25% Année 3. Le processus est soutenu par des interventions transversales du système de santé pour renforcer les systèmes d'information sur la santé dans la subvention au niveau du secteur privé. Les cibles annuels sont alignés avec le PSN 2018-2022. 2018: 90%; 2019: 95%; 2020: 95%; 2021: 95%.
 Les numérateurs et denominateurs pour chaque semestre sont calculés en fonction du nombre de rapports attendus: 
 2018: N= 90%* 330*6= 1,782 , D= 330*6= 1,980; Cette cible est calculée sur la base de 330 centres. L'objectif est fixé en tenant compte du démarrage de la subvention
 2019: N= 95%* 462*6= 2,633, D= 462*6= 2,772. 132 centres vont s'ajouter au cours de l'année 2.
 2020: N= 95%*528*6= 3,009, D= 528*6= 3,168. 66 centres vont s'ajouter au cours de l'année 3. Le nombre total de 528 centres seront complétés à la fin de la subvention
 2021: N=95%*528*6= 3,009, D= 528*6= 3,168
 Numérateur: Nombre de formation sanitaire du secteur privés ayant rapporté des rapports dans les delais et complets durant la période de rapportage.
 Dénominateur: Nombre total des formations sanitaires.
 Rapportage: Les données sont collectées à partir de la complétude et promptitude du rapportage dans le système d'information national sanitaire.</t>
  </si>
  <si>
    <t>QP2WedDxYh3</t>
  </si>
  <si>
    <t>HSS-other1- Pourcentage d'alertes verifiées sur les alertes notifiées</t>
  </si>
  <si>
    <t>HSS-other1</t>
  </si>
  <si>
    <t>GF MG - HSS-other1- Pourcentage d'alertes verifiées sur les alertes notifiées</t>
  </si>
  <si>
    <t>GF MG - HSS-other1</t>
  </si>
  <si>
    <t>GF MG TGT - Malaria O-1a: Proportion de la population ayant dormi sous une moustiquaire imprégnée d'insecticide la nuit précédente</t>
  </si>
  <si>
    <t>GF MG TGT - Malaria O-1a:</t>
  </si>
  <si>
    <t>Baseline: PUDR 2017. Le baseline est obtenu à partir du Rapport annuel DLP 2017. Source de données: Système d'Information National Sanitaire (SNIS).
 Hypothèses des cibles: Cet indicateur mesure la reponse aux alertes sur la situation du paludisme dans le pays. En 2016. le programme DLP a verifie 44 alertes sur 56 alertes notifies. 
 Definition de l'indicateur: Une "alerte" est definie comme une situation anormale decoulant de l'analyse de donnees hebdomadaires par un depassement de seuils notifies ou observes dans les cas de paludisme, les cas de fievre, ou les deces dus au paludisme. Le delai de verification est de 48 a 72 heures avec une limite maximale de 15 jours a partir du moment de l'investigation (juste apres la confirmation de l'alerte).
 Contribution NFM2: NFM2 soutient le renforcement du systeme national de surveillance (volet HSS de la subvention pour le MOH). Le ssysteme de surveillance national relegue les alertes paludismes a la DLP, qui est responsable de l'analyse de la situation et de l'organisation de la reponse. NFM2 finance les inevstigations et activites de riposte mise en oeuvre par la DLP dans la subvention de PSI.
 Numérateur : Nombre d'alertes verifiées sur la période considérée
 Dénominateur : Nombre d'alertes notifiées
 Rapportage: Les données sont collectées à partir du système de surveillance tant au niveau communautaire que les formations sanitaires.
 NFM2 inclut un stock de 50,000 MILD a utiliser en cas de riposte.</t>
  </si>
  <si>
    <t>Z8E4NWZv2GR</t>
  </si>
  <si>
    <t>yjBZKiDm2SG</t>
  </si>
  <si>
    <t>GF MG TGT - Malaria O-1b: Proportion d'enfants de moins de cinq ans qui ont dormi la nuit précédente sous une moustiquaire imprégnée d’insecticide*</t>
  </si>
  <si>
    <t>GF MG TGT - Malaria O-1b:</t>
  </si>
  <si>
    <t>lmcNA9g1QL9</t>
  </si>
  <si>
    <t>GF MG TGT - Malaria O-1c: Proportion de femmes enceintes qui ont dormi sous une moustiquaire imprégnée d’insecticide* la nuit précédente</t>
  </si>
  <si>
    <t>GF MG TGT - Malaria O-1c:</t>
  </si>
  <si>
    <t>we4BLJIdOqC</t>
  </si>
  <si>
    <t>GF MG TGT - Malaria O-4: Proportion de ménages équipés d'au moins une moustiquaire imprégnée d'insecticide pour deux personnes et/ou ayant fait l'objet de pulvérisation intradomiciliaire d'insecticide à effet rémanent au cours des</t>
  </si>
  <si>
    <t>GF MG TGT - Malaria O-4:</t>
  </si>
  <si>
    <t>YMmzSoeXIJR</t>
  </si>
  <si>
    <t>GF MG TGT - Malaria O-6: Proportion de ménages disposant d'au moins une moustiquaire imprégnée d'insecticide pour deux personnes</t>
  </si>
  <si>
    <t>GF MG TGT - Malaria O-6:</t>
  </si>
  <si>
    <t>G5gPuXhIQmL</t>
  </si>
  <si>
    <t>Période</t>
  </si>
  <si>
    <t>1-Jul-19 to 31-Dec-19</t>
  </si>
  <si>
    <t>1-Jul-18 to 31-Dec-18</t>
  </si>
  <si>
    <t>1-Jan-19 to 30-Jun-19</t>
  </si>
  <si>
    <t>I2kWdYk0dX4</t>
  </si>
  <si>
    <t>GF MG TGT - Malaria I-1(M): Cas de paludisme enregistrés, présumés et confirmés</t>
  </si>
  <si>
    <t>GF MG TGT - Malaria I-1(M):</t>
  </si>
  <si>
    <t>AFTcS1XCgH0</t>
  </si>
  <si>
    <t>1-Jan-20 to 30-Jun-20</t>
  </si>
  <si>
    <t>1-Jul-20 to 31-Dec-20</t>
  </si>
  <si>
    <t>GF MG TGT - Malaria I-2.1: Cas de paludisme confirmés (par microscopie ou test de dépistage rapide) : taux pour 1000 habitants par an</t>
  </si>
  <si>
    <t>GF MG TGT - Malaria I-2.1:</t>
  </si>
  <si>
    <t>D0wvqIwBHvj</t>
  </si>
  <si>
    <t>GF MG TGT - Malaria I-3.1(M): Nombre de décès de patients hospitalisés dus au paludisme : taux pour 100 000 habitants par an</t>
  </si>
  <si>
    <t>GF MG TGT - Malaria I-3.1(M):</t>
  </si>
  <si>
    <t>I0AOnjSCm2R</t>
  </si>
  <si>
    <t>GF MG TGT - Malaria I-4: Taux de positivité aux tests de paludisme</t>
  </si>
  <si>
    <t>GF MG TGT - Malaria I-4:</t>
  </si>
  <si>
    <t>KCUcjWtELFV</t>
  </si>
  <si>
    <t>GF MG TGT - Malaria I-5: Prévalence parasitaire palustre : proportion d'enfants âgés de 6 à 59 mois présentant une infection palustre</t>
  </si>
  <si>
    <t>GF MG TGT - Malaria I-5:</t>
  </si>
  <si>
    <t>C2NE3N3Q4eL</t>
  </si>
  <si>
    <t>GF MG TGT - Malaria I-6: Taux de mortalité des enfants de moins de 5 ans, toutes causes confondues, pour 1000 naissances vivantes</t>
  </si>
  <si>
    <t>GF MG TGT - Malaria I-6:</t>
  </si>
  <si>
    <t>V81WMqOWhdB</t>
  </si>
  <si>
    <t>kXCuSf4VcJL</t>
  </si>
  <si>
    <t>GF MG TGT - VC-3(M): Nombre de moustiquaires imprégnées d'insecticide de longue durée distribuées de manière continue aux groupes à risque cibles</t>
  </si>
  <si>
    <t>GF MG TGT - VC-3(M):</t>
  </si>
  <si>
    <t>DqFrvbBcRPG</t>
  </si>
  <si>
    <t>Intervention area</t>
  </si>
  <si>
    <t>GF MG TGT - VC-3(Other): Nombre de moustiquaires imprégnées d'insecticide de longue durée distribuées à travers le Marketing Social</t>
  </si>
  <si>
    <t>GF MG TGT - VC-3(Other):</t>
  </si>
  <si>
    <t>ah1ctmqOfiK</t>
  </si>
  <si>
    <t>Option Set Name</t>
  </si>
  <si>
    <t>Option_Set_Code</t>
  </si>
  <si>
    <t>Option_Set_uid</t>
  </si>
  <si>
    <t>space1</t>
  </si>
  <si>
    <t>Option Set</t>
  </si>
  <si>
    <t>GF MG TGT - CM-1a(M): Proportion de cas suspect de paludisme soumis à un test parasitologique dans des établissements de santé du secteur public</t>
  </si>
  <si>
    <t>GF MG TGT - CM-1a(M):</t>
  </si>
  <si>
    <t>Option</t>
  </si>
  <si>
    <t>Code base</t>
  </si>
  <si>
    <t>zdABlkDkbZM</t>
  </si>
  <si>
    <t>Option_uid</t>
  </si>
  <si>
    <t>GF MG TGT - CM-1b(M): Proportion de cas suspects de paludisme soumis à un test parasitologique dans la communauté</t>
  </si>
  <si>
    <t>GF MG TGT - CM-1b(M):</t>
  </si>
  <si>
    <t>cedronyjxOL</t>
  </si>
  <si>
    <t>GF MG TGT - CM-1c(M): Proportion de cas suspects de paludisme soumis à un test parasitologique dans des locaux du secteur privé</t>
  </si>
  <si>
    <t>GF MG TGT - CM-1c(M):</t>
  </si>
  <si>
    <t>PipMfZwsHuw</t>
  </si>
  <si>
    <t>GF MG TGT - CM-2a(M): Proportion de cas de paludisme confirmés ayant reçu un traitement antipaludique de première intention, conformément à la politique nationale, dans des établissements de santé du secteur public</t>
  </si>
  <si>
    <t>GF MG TGT - CM-2a(M):</t>
  </si>
  <si>
    <t>YV297bmnHHu</t>
  </si>
  <si>
    <t>GF MG TGT - CM-2b(M): Proportion de cas de paludisme confirmés ayant reçu un traitement antipaludique de première intention dans la communauté</t>
  </si>
  <si>
    <t>GF MG TGT - CM-2b(M):</t>
  </si>
  <si>
    <t>Xq4gnugntbE</t>
  </si>
  <si>
    <t>GF MG TGT - CM-2c(M): Proportion de cas de paludisme confirmés ayant reçu un traitement antipaludique de première intention dans des locaux du secteur privé</t>
  </si>
  <si>
    <t>GF MG TGT - CM-2c(M):</t>
  </si>
  <si>
    <t>po1pB4FjnbO</t>
  </si>
  <si>
    <t>GF MG TGT - SPI-1: Pourcentage de femmes bénéficiant de services de soins prénatals ayant reçu au moins 3 doses de traitement préventif intermittent</t>
  </si>
  <si>
    <t>GF MG TGT - SPI-1:</t>
  </si>
  <si>
    <t>NmiHWpFodPx</t>
  </si>
  <si>
    <t>GF MG TGT - M&amp;E-1: Pourcentage d’entités déclarantes présentant leurs rapports dans les délais selon les directives nationales</t>
  </si>
  <si>
    <t>GF MG TGT - M&amp;E-1:</t>
  </si>
  <si>
    <t>SEC2xVK3ceq</t>
  </si>
  <si>
    <t>GF MG TGT - HSS-other1- Pourcentage d'alertes verifiées sur les alertes notifiées</t>
  </si>
  <si>
    <t>GF MG TGT - HSS-other1</t>
  </si>
  <si>
    <t>b4UVRH5m036</t>
  </si>
  <si>
    <t>Name of the Indicator</t>
  </si>
  <si>
    <t>Shortname</t>
  </si>
  <si>
    <t>Anualized</t>
  </si>
  <si>
    <t>#_Decimals</t>
  </si>
  <si>
    <t>Indicator_type</t>
  </si>
  <si>
    <t>Legend_set</t>
  </si>
  <si>
    <t>Numerator</t>
  </si>
  <si>
    <t>Denominator</t>
  </si>
  <si>
    <t>Example</t>
  </si>
  <si>
    <t>Data Element Name</t>
  </si>
  <si>
    <t>Data Element UID</t>
  </si>
  <si>
    <t>Category Name</t>
  </si>
  <si>
    <t>Category UID</t>
  </si>
  <si>
    <t>Category Combination Name</t>
  </si>
  <si>
    <t>Category Combination UID</t>
  </si>
  <si>
    <t>Option Set UID</t>
  </si>
  <si>
    <t>Attribute Name</t>
  </si>
  <si>
    <t>Attribute UID</t>
  </si>
  <si>
    <t>CORE - Women of Reproductive Age</t>
  </si>
  <si>
    <t>EZOZj0RGfyP</t>
  </si>
  <si>
    <t>CORE - Gender (incl. unspecified)</t>
  </si>
  <si>
    <t>eolqOUbX0Oe</t>
  </si>
  <si>
    <t xml:space="preserve">CORE - Gender, simple (incl. unspecified) </t>
  </si>
  <si>
    <t>D2mMuBwydEg</t>
  </si>
  <si>
    <t>CORE - Product Source</t>
  </si>
  <si>
    <t>y2ZANF8gZBC</t>
  </si>
  <si>
    <t>CORE - Children Alive</t>
  </si>
  <si>
    <t>FjN9pWDBEhU</t>
  </si>
  <si>
    <t>CORE - Population density</t>
  </si>
  <si>
    <t>dT0YpJrpmYA</t>
  </si>
  <si>
    <t>CORE - Client Type</t>
  </si>
  <si>
    <t>GL0tbZ52CcD</t>
  </si>
  <si>
    <t>CORE - Gender, simple (m/f)</t>
  </si>
  <si>
    <t>ruOasFeA6vw</t>
  </si>
  <si>
    <t>CORE - Costo para cliente</t>
  </si>
  <si>
    <t>jQz0qNIEnmC</t>
  </si>
  <si>
    <t>CORE - Number of living children</t>
  </si>
  <si>
    <t>fSw2eJ7gHaO</t>
  </si>
  <si>
    <t>CORE - Date of submission</t>
  </si>
  <si>
    <t>GrtrDHllEcV</t>
  </si>
  <si>
    <t>CORE - LTM Years</t>
  </si>
  <si>
    <t>tXPK8tWuHwU</t>
  </si>
  <si>
    <t>CORE - Gender</t>
  </si>
  <si>
    <t>JcrjFWShJTL</t>
  </si>
  <si>
    <t>CORE - Birth date</t>
  </si>
  <si>
    <t>wSp6Q7QDMsk</t>
  </si>
  <si>
    <t>CORE - MIS Form Number</t>
  </si>
  <si>
    <t>J1uylfzRUNw</t>
  </si>
  <si>
    <t>CORE - STM months</t>
  </si>
  <si>
    <t>sXvkQBaso6m</t>
  </si>
  <si>
    <t>CORE - Positive / Negative</t>
  </si>
  <si>
    <t>eVBihywHBmP</t>
  </si>
  <si>
    <t>CORE - Full name</t>
  </si>
  <si>
    <t>LoGHwYUQZ9y</t>
  </si>
  <si>
    <t>CORE - Estimated Population Living with HIV/AIDS</t>
  </si>
  <si>
    <t>MlDCHxlXn9T</t>
  </si>
  <si>
    <t>CORE - Age Under 15, +15, unknown</t>
  </si>
  <si>
    <t>NhKXjUEK9W7</t>
  </si>
  <si>
    <t>CORE - Marital Status</t>
  </si>
  <si>
    <t>NQieWmhlq9b</t>
  </si>
  <si>
    <t>CORE - Sex</t>
  </si>
  <si>
    <t>CCVO6BZMrnp</t>
  </si>
  <si>
    <t>CORE - Number of households</t>
  </si>
  <si>
    <t>fQ4p7s4pPMi</t>
  </si>
  <si>
    <t>CORE - Age 15-25, 25+</t>
  </si>
  <si>
    <t>a8J6kVPZWe8</t>
  </si>
  <si>
    <t>CORE - Yes/No</t>
  </si>
  <si>
    <t>HAQAYjL6Cxt</t>
  </si>
  <si>
    <t>CORE - Age</t>
  </si>
  <si>
    <t>JM9qqwDihBV</t>
  </si>
  <si>
    <t>CORE - Population by gender</t>
  </si>
  <si>
    <t>RSGswDVqKzE</t>
  </si>
  <si>
    <t>YtRFAretuC1</t>
  </si>
  <si>
    <t>CORE - Employment Status</t>
  </si>
  <si>
    <t>mnAO9aAvwkn</t>
  </si>
  <si>
    <t>CORE - Address</t>
  </si>
  <si>
    <t>REZfc0t8Kdw</t>
  </si>
  <si>
    <t>CORE - Age Under 25, 25+</t>
  </si>
  <si>
    <t>c6BybHbPA45</t>
  </si>
  <si>
    <t>CORE - HIV Test Result</t>
  </si>
  <si>
    <t>pURQnAwosm3</t>
  </si>
  <si>
    <t>JcGai6pHG1M</t>
  </si>
  <si>
    <t>L6OVeSQu5yS</t>
  </si>
  <si>
    <t>TKECf3zs7zi</t>
  </si>
  <si>
    <t>CORE - Phone number</t>
  </si>
  <si>
    <t>C1twCsH0rjI</t>
  </si>
  <si>
    <t>CORE - Number of Living Children</t>
  </si>
  <si>
    <t>FLAGFhEmQyI</t>
  </si>
  <si>
    <t>CORE - Place of residence</t>
  </si>
  <si>
    <t>GfeneNwPZmH</t>
  </si>
  <si>
    <t>CORE - Tipo de Usuaria</t>
  </si>
  <si>
    <t>J1jpOrTkgUr</t>
  </si>
  <si>
    <t>CORE - Last name</t>
  </si>
  <si>
    <t>mUxDHgywnn2</t>
  </si>
  <si>
    <t>CORE - First name</t>
  </si>
  <si>
    <t>mW2l3T2zL0N</t>
  </si>
  <si>
    <t>Yes_No</t>
  </si>
  <si>
    <t>Periods</t>
  </si>
  <si>
    <t>Decimals</t>
  </si>
  <si>
    <t>Indicator type</t>
  </si>
  <si>
    <t>value type</t>
  </si>
  <si>
    <t>aggregation operator</t>
  </si>
  <si>
    <t>Program type</t>
  </si>
  <si>
    <t>Domain type</t>
  </si>
  <si>
    <t>Dimension type</t>
  </si>
  <si>
    <t>Frequency</t>
  </si>
  <si>
    <t>1 - Atomic (number)</t>
  </si>
  <si>
    <t>Text</t>
  </si>
  <si>
    <t>Disaggregation</t>
  </si>
  <si>
    <t>Daily</t>
  </si>
  <si>
    <t>No</t>
  </si>
  <si>
    <t>1 - Ratio</t>
  </si>
  <si>
    <t>Long text</t>
  </si>
  <si>
    <t>Average (sum in org unit hierarchy)</t>
  </si>
  <si>
    <t>SEwoR</t>
  </si>
  <si>
    <t>Tracker</t>
  </si>
  <si>
    <t>Attribute</t>
  </si>
  <si>
    <t>Weekly</t>
  </si>
  <si>
    <t>Letter</t>
  </si>
  <si>
    <t>Phone number</t>
  </si>
  <si>
    <t>Count</t>
  </si>
  <si>
    <t>Bimonthly</t>
  </si>
  <si>
    <t>Email</t>
  </si>
  <si>
    <t>Standard deviation</t>
  </si>
  <si>
    <t>Quarterly</t>
  </si>
  <si>
    <t>Yes Only</t>
  </si>
  <si>
    <t>Variance</t>
  </si>
  <si>
    <t>Six-monthly</t>
  </si>
  <si>
    <t>Yes/No</t>
  </si>
  <si>
    <t>Min</t>
  </si>
  <si>
    <t>Six-monthly April</t>
  </si>
  <si>
    <t>Date</t>
  </si>
  <si>
    <t>Max</t>
  </si>
  <si>
    <t>Financial-July</t>
  </si>
  <si>
    <t>Date &amp; time</t>
  </si>
  <si>
    <t>Financial-Oct</t>
  </si>
  <si>
    <t>Number</t>
  </si>
  <si>
    <t>Unit interval</t>
  </si>
  <si>
    <t>Positive Integer</t>
  </si>
  <si>
    <t>Negative Integer</t>
  </si>
  <si>
    <t>Tracker Associate</t>
  </si>
  <si>
    <t>User name</t>
  </si>
  <si>
    <t>File</t>
  </si>
  <si>
    <t>Coordinate</t>
  </si>
  <si>
    <t>Data_Set</t>
  </si>
  <si>
    <t>Data_Set_Section</t>
  </si>
  <si>
    <t>Indicateur d'effet numero</t>
  </si>
  <si>
    <t>Indicateur d'effet standard</t>
  </si>
  <si>
    <t>Indicateur d'effet standard personnalisé</t>
  </si>
  <si>
    <t>Référence Valeur</t>
  </si>
  <si>
    <t>Référence Année</t>
  </si>
  <si>
    <t>Référence Source</t>
  </si>
  <si>
    <t>Ventilation obligatoire</t>
  </si>
  <si>
    <t>Récipiendaires principaux responsables</t>
  </si>
  <si>
    <t>Pays</t>
  </si>
  <si>
    <t>Commentaires</t>
  </si>
  <si>
    <t>Baseline Source - English</t>
  </si>
  <si>
    <t>Comments - English</t>
  </si>
  <si>
    <t>Custom Indicator - English</t>
  </si>
  <si>
    <t>De-activate indicator</t>
  </si>
  <si>
    <t>Malaria Indicator Survey (MIS)</t>
  </si>
  <si>
    <t>Sexe</t>
  </si>
  <si>
    <t>MIS</t>
  </si>
  <si>
    <t>This indicator measures the use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Number of people sleeping under an LLIN the night before the survey
 Denominator: Total number of people in the survey sample</t>
  </si>
  <si>
    <t>This indicator measures the use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Number of children under 5 who slept under an LLIN the night before the survey
 Denominator: Total number of children under 5 who slept in a surveyed household the night before the survey</t>
  </si>
  <si>
    <t>This indicator measures the use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Number of pregnant women who slept under an LLIN the night before the survey
 Denominator: Total number of pregnant women surveyed</t>
  </si>
  <si>
    <t>This indicator measures the availability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Total number of households with at least one LLIN for two people and/or that have benefited from indoor residual spraying (IRS) during the last 12 months
 Denominator: Total number of households in the survey sample</t>
  </si>
  <si>
    <t>This indicator measures the availability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Total number of households with at least one LLIN for two people 
 Denominator: Total number of households in the survey sample</t>
  </si>
  <si>
    <t>Indicateur d'effet cibles</t>
  </si>
  <si>
    <t>Indicateur d'effet</t>
  </si>
  <si>
    <t>Année cible</t>
  </si>
  <si>
    <t>Cible N#</t>
  </si>
  <si>
    <t>Cible D#</t>
  </si>
  <si>
    <t>Cible %</t>
  </si>
  <si>
    <t>Date de remise du rapport</t>
  </si>
  <si>
    <t>Mark if target is TBD?</t>
  </si>
  <si>
    <t>Indicateurs d'impact numero</t>
  </si>
  <si>
    <t>Indicateurs d'impact standard</t>
  </si>
  <si>
    <t>Indicateurs d'impact personnalisé</t>
  </si>
  <si>
    <t>is integer?</t>
  </si>
  <si>
    <t>is a percentage</t>
  </si>
  <si>
    <t>aggregationType</t>
  </si>
  <si>
    <t>Aggregation Type</t>
  </si>
  <si>
    <t>Value Type</t>
  </si>
  <si>
    <t>Dictionery</t>
  </si>
  <si>
    <t>SNIS - Routine Data</t>
  </si>
  <si>
    <t>Définition des cas,Espèce,Age</t>
  </si>
  <si>
    <t>National Health Information System (NHIS) – routine data</t>
  </si>
  <si>
    <t>The grant period is from 1 July 2018 to 31 June 2021. For clarity, the impact indicator targets indicated in the performance framework are based on a calendar year (January–December) for each year.
 This indicator measures all malaria cases reported in the country. It includes cases among all age groups (adults and children) and all sectors (public, community and private) combined. Only parasitologically confirmed malaria cases should be reported as cases in the NHIS records. These data will be collected through the monthly reporting forms (known as “monthly activity reports”).
 The baseline value for 2016 is derived from the cases reported by facilities in the public and private sectors. However, given the completeness rate and inadequacy of data feedback from the community level, a weighting has been applied to provide a more accurate reflection of the malaria situation in the country, across all sectors.
 During the implementation of the National Strategic Plan (NSP) 2018–2022, gradual elimination of malaria was set as the program target, with a steady reduction in incidence and a positivity rate of 20 percent in 2018 compared with the 2016 values, followed by a reduction in the same indicators of 40 percent in high-incidence districts and 30 percent in other districts from 2019 onward. The number of expected (confirmed) cases should also decrease accordingly. The number of cases expected nationally has therefore been calculated based on annual incidence, in line with an assumed reduction and the estimated population size. The detailed calculations can be found in the “Stratification” Excel file. 
 Numerator: Number of malaria cases reported (confirmed)
 Denominator: N/A</t>
  </si>
  <si>
    <t>NHIS – routine data</t>
  </si>
  <si>
    <t>The grant period is from 1 July 2018 to 31 June 2021. For clarity, the impact indicator targets indicated in the performance framework are based on a calendar year (January–December) for each year.
 This indicator measures the number of confirmed malaria cases per 1,000 population per year.
 The baseline values and targets are consistent with the l-1 (M) indicator above, in relation to the country’s projected population size. As with the l-1 (M) indicator, the baseline value for 2016 is derived from weighted cases. The annual targets are linked to the assumed reduction in incidence and the reduction in the number of expected cases, in accordance with the NSP 2018–2022 targets.
 The population size is based on the 1993 General Population and Housing Census, which recorded an annual growth rate of 2.8 percent. The population size for 2016–2021 has been estimated based on the latest count for 2012–2013, to which this growth rate has been applied. 
 Numerator: Number of suspected malaria cases confirmed by microscopy or RDT 
 Denominator: At-risk population (number of people living in areas where malaria is transmitted) (=total population of Madagascar)
 The targets are: 
 2018: (1,289,512/25,520,812)*1,000 = 50.53 
 2019: (849,204/26,235,394)*1,000 = 32.37 
 2020: (562,527/26,969,985)*1,000 = 20.86 
 2021: (374,842/27,725,145)*1,000 = 13.52</t>
  </si>
  <si>
    <t>The grant period is from 1 July 2018 to 31 June 2021. For clarity, the impact indicator targets indicated in the performance framework are based on a calendar year (January–December) for each year.
 This indicator measures deaths from malaria among patients who are hospitalized, per 100,000 population per year. The data will be collected through the hospital monthly activity reports.
 In 2016, a total of 443 deaths from malaria were recorded; by relating this value to the population size of 24,149,506, malaria-related mortality has been estimated at 1.83 per 100,000 population.
 The annual targets are based on the NSP 2018–2022 target, which aims to reduce malaria-related deaths to zero by 2022. The assumption made is a 40-percent reduction in mortality per year.
 Numerator: Number of patient deaths from malaria 
 Denominator: Total population</t>
  </si>
  <si>
    <t>Espèce,Type de tests</t>
  </si>
  <si>
    <t>The grant period is from 1 July 2018 to 31 June 2021. For clarity, the impact indicator targets indicated in the performance framework are based on a calendar year (January–December) for each year.
 This indicator measures the positivity rate for malaria tests using RDTs. The baseline value for 2016, which is considered high, is related to the resurgence in malaria cases observed in numerous regions in the country in 2016. The baseline is derived only from data reported by public- and private-sector facilities. From 2018 onward, cases from the community sector should also be included in targets and reports. 
 Numerator: Number of malaria cases confirmed by microscopy or RDT
 Denominator: Number of suspected malaria cases checked using a parasitological test
 The annual targets are linked to an assumed reduction in test positivity rates, in accordance with the NSP 2018–2022.</t>
  </si>
  <si>
    <t>The grant period is from 1 July 2018 to 31 June 2021. For clarity, the impact indicator targets indicated in the performance framework are based on a calendar year (January–December) for each year.
 This indicator measures parasite prevalence among children aged 6 to 59 months with a malaria infection, measured using MIS. The baseline value comes from the 2016 MIS. The next measurement is due to be taken from the 2019 MIS. Data will be available in December 2019 and reported in February 2020. The funding source for the next MIS has not yet been defined. 
 Numerator: Number of children aged 6 to 59 months with a malaria infection detected by microscopy or RDT
 Denominator: Number of children aged 6 to 59 months tested for malaria parasites using microscopy or RDT</t>
  </si>
  <si>
    <t>Indicateurs d'impact Cibles</t>
  </si>
  <si>
    <t>Indicateurs d'impact</t>
  </si>
  <si>
    <t>Indicateur de couverture/produit numero</t>
  </si>
  <si>
    <t>Module</t>
  </si>
  <si>
    <t>Indicateur de couverture/produit standard</t>
  </si>
  <si>
    <t>Indicateur de couverture/produit personnalisé</t>
  </si>
  <si>
    <t>Référence N#</t>
  </si>
  <si>
    <t>Référence D#</t>
  </si>
  <si>
    <t>Référence %</t>
  </si>
  <si>
    <t>Référence année</t>
  </si>
  <si>
    <t>Est un sous-ensemble d'un autre indicateur (le cas échéant)</t>
  </si>
  <si>
    <t>Zone géographique
 (si infranational, l'indiquer sous "Commentaires")</t>
  </si>
  <si>
    <t>Total cumulé pour la décision annuelle de financement</t>
  </si>
  <si>
    <t>code</t>
  </si>
  <si>
    <t>category</t>
  </si>
  <si>
    <t>Indicator</t>
  </si>
  <si>
    <t>disaggregations</t>
  </si>
  <si>
    <t>Coverage Indicator Number</t>
  </si>
  <si>
    <t>Module Name</t>
  </si>
  <si>
    <t>Standard Indicator</t>
  </si>
  <si>
    <t>Custom Indicator</t>
  </si>
  <si>
    <t>Baseline N#</t>
  </si>
  <si>
    <t>Baseline D#</t>
  </si>
  <si>
    <t>Baseline %</t>
  </si>
  <si>
    <t>Baseline Year</t>
  </si>
  <si>
    <t>Baseline Source</t>
  </si>
  <si>
    <t>Required Disaggregation</t>
  </si>
  <si>
    <t>Subset of another indicator (when applicable)</t>
  </si>
  <si>
    <t>Responsible PR</t>
  </si>
  <si>
    <t>Geographic Coverage (if sub-national specify in Comments)</t>
  </si>
  <si>
    <t>Cumulation type</t>
  </si>
  <si>
    <t>Comments</t>
  </si>
  <si>
    <t>De-activate indicatorIs</t>
  </si>
  <si>
    <t>is integer</t>
  </si>
  <si>
    <t>Aggregation Type2</t>
  </si>
  <si>
    <t>Lutte antivectorielle</t>
  </si>
  <si>
    <t>Rapport Responsables Paludisme Districts / GESIS</t>
  </si>
  <si>
    <t>Groupe à risque cible</t>
  </si>
  <si>
    <t>Infrantional</t>
  </si>
  <si>
    <t>N-Non-cumulative</t>
  </si>
  <si>
    <t>Rapports de vente PSI</t>
  </si>
  <si>
    <t>National</t>
  </si>
  <si>
    <t>Y- Cumulative annually</t>
  </si>
  <si>
    <t>Prise en charge</t>
  </si>
  <si>
    <t>Rapport Annuel DLP</t>
  </si>
  <si>
    <t>Age,Type de tests</t>
  </si>
  <si>
    <t>Type de tests,Age</t>
  </si>
  <si>
    <t>PUDR NMF1 PSI</t>
  </si>
  <si>
    <t>South Sudan</t>
  </si>
  <si>
    <t>Interventions de prévention spécifiques</t>
  </si>
  <si>
    <t>Systèmes de santé résilients et pérennes : système de gestion de l'information sanitaire et suivi et évaluation</t>
  </si>
  <si>
    <t>Rapports PSI</t>
  </si>
  <si>
    <t>Systèmes de santé résilients et pérennes : ripostes et systèmes communautaires</t>
  </si>
  <si>
    <t>Indicateur de couverture/produit cibles</t>
  </si>
  <si>
    <t>Indicateur de couverture/produit</t>
  </si>
  <si>
    <t>734 739</t>
  </si>
  <si>
    <t>1 124 363</t>
  </si>
  <si>
    <t>Mali</t>
  </si>
  <si>
    <t>?</t>
  </si>
  <si>
    <t>Age ((U5, 5+)</t>
  </si>
  <si>
    <t xml:space="preserve">Age (U5, 5+);
Malaria case definition (Confirmed,
Presumptive)
</t>
  </si>
  <si>
    <t xml:space="preserve">Age (U5, 5+);
Type of testing (microscopy, rapid
diagnostic test)
</t>
  </si>
  <si>
    <t xml:space="preserve">Age (U5, 5+)
</t>
  </si>
  <si>
    <t>Impact Indicator Number</t>
  </si>
  <si>
    <t>Baseline Value</t>
  </si>
  <si>
    <t>HIV I-13: Number and % of people living with HIV</t>
  </si>
  <si>
    <t>Liberia Demographic and Health Survey</t>
  </si>
  <si>
    <t>Gender,Age,Age | Gender</t>
  </si>
  <si>
    <t>Liberia</t>
  </si>
  <si>
    <t>This indicator will be reported by MOH as well.</t>
  </si>
  <si>
    <t>HIV I-4: Number of AIDS-related deaths per 100,000 population</t>
  </si>
  <si>
    <t>Liberia Spectrum Projection 2017</t>
  </si>
  <si>
    <t>Age,Gender,Age | Gender</t>
  </si>
  <si>
    <t>HIV I-9a(M): Percentage of men who have sex with men who are living with HIV</t>
  </si>
  <si>
    <t>Liberia's IBBSS 2013 Report</t>
  </si>
  <si>
    <t>Two rounds of IBBSS are planned in 2018 and 2020</t>
  </si>
  <si>
    <t>HIV I-10(M): Percentage of sex workers who are living with HIV</t>
  </si>
  <si>
    <t>HIV I-6: Estimated percentage of child HIV infections from HIV-positive women delivering in the past 12 months</t>
  </si>
  <si>
    <t>Malaria I-1(M): Reported malaria cases (presumed and confirmed)</t>
  </si>
  <si>
    <t>HMIS</t>
  </si>
  <si>
    <t>Malaria case definition,Species,Age</t>
  </si>
  <si>
    <t>Population Services International</t>
  </si>
  <si>
    <t>This includes the number of presumed and confirmed cases reported in both public health facilities and in the community. The baseline number is affected by reporting rates in the country. Target case projections based on RBM tool -details on separate attachment. Cases are going up due to increase in access to treatment services</t>
  </si>
  <si>
    <t>Malaria I-2.1: Confirmed malaria cases (microscopy or RDT): rate per 1000 persons per year</t>
  </si>
  <si>
    <t>This is the number of confirmed cases (microscopy or RDT) in both the public sector health facilities and the community as reported through the HMIS in 2016, and compared to the overall population in 2016. The rate therefore is 101 per 1000 population (=1156547/11425377*1000). The targets are computed as follow:
 2018 - (5477012*.4*1000/12,315,640)
 2019-(5951874*.4*1000/12,779,940)
 2020-(6534326*.4*1000/13,261,744)</t>
  </si>
  <si>
    <t>Malaria I-3.1(M): Inpatient malaria deaths per year: rate per 100,000 persons per year</t>
  </si>
  <si>
    <t>This indicator measures the "number of in patient malaria deaths against the total population at risk of malaria (number of people living in areas where malaria transmission occurs)". Data source is the inpatient register as reported monthly through the HMIS. The indicator will be reported six month and annually to the GF. Assumptions for baselines: this is the number of inpatient malaria deaths in 2016 (HMIS). The proportion is 12 per 100,000 population per year (1369/11425377*100,000). This is also affected by reporting rates. Important to note that many deaths in South Sudan occur in the community and are not reported in health facility reports . There is no functional [civil registration vital statistics] CRVS system in the country.
 Assumption: drop in in-patient malaria mortality rate per year is 1/100000 population due to improved case management.</t>
  </si>
  <si>
    <t>Malaria I-4: Malaria test positivity rate</t>
  </si>
  <si>
    <t>Outcome Indicator Number</t>
  </si>
  <si>
    <t>HIV O-1(M): Percentage of adults and children with HIV, known to be on treatment 12 months after initiation of antiretroviral therapy</t>
  </si>
  <si>
    <t>Species,Type of testing</t>
  </si>
  <si>
    <t>ART Cohort Study 2013</t>
  </si>
  <si>
    <t>Duration of treatment,Age,Gender</t>
  </si>
  <si>
    <t>This indicator measures the total number of positive tests (RDT or microscopy) against the total number of tests done (both RDT or microscopy) at the public health facilities and community level. It is reported as a percentage, disaggregated by type of test (RDT, microscopy). Frequency of reporting is semi-annually to the GF. Data source is the laboratory registers, CBD records as reported through the HMIS. Assumptions for baseline: This is the total number of positive tests reported through the HMIS compared with all tests done at all levels, and is 43% (1,124,171/1,990,822*100). 
 The test positivity rate reports will be informed based on data from the sentinel sites only.  The reporting rate for HF data is at 67% and consistency of reporting is at 26% and thus cannot be relied upon to compute the test positivity rate. However, the grant will provide both (sentinel and HMIS) sets of data to GF</t>
  </si>
  <si>
    <t>Malaria I-5: Malaria parasite prevalence: Proportion of children aged 6-59 months with malaria infection</t>
  </si>
  <si>
    <t>The ART Cohort study of 2013 puts retention among adults and children initiated on ART at 74%. Key among reasons identified for lost to follow-up was "distance to facility" and "lack of transportation". The NSP 2015-2020 targets 85% retention by 2020. With the strengthening of the mother-to-mother peer program, the PLHIV Peer Education program as well as the increase in number of sites providing care, treatment and support (from 54 to 254) it is anticipated that retention can be optimized. We however recommend a re-visit of these targets upon the completion of the ongoing ART cohort study. This indicator will be reported by MOH as well.</t>
  </si>
  <si>
    <t>Gender</t>
  </si>
  <si>
    <t>This is per NSP target that is based on the MIS 2013 finding. Performance reporting on this indicator will not happen on yearly basis because MIS which is the main source for measuring progress is conducted every 2-3 years. The next MIS is expected in 2017, hence performance will be reported in 2018. 
 The grant will aim to reduce the Malaria parasite prevalence in &lt;5s by 30% by the year 2020.</t>
  </si>
  <si>
    <t>Malaria I-6: All-cause under-5 mortality rate per 1000 live births</t>
  </si>
  <si>
    <t>SSHHS</t>
  </si>
  <si>
    <t>The next South Sudan Household Health Survey (SSHHS)/MICS is expected in 2017/18. This intervention through improved case management of malaria and universal coverage of LLIN will aim to reduce all-causes under-five mortality rate from 2010 rate of 105 to 101 by 2020. Where MICS/SHHS survey results are not available [2019 &amp; 2020] modelled results from UNICEF Global Mortality database [https://data.unicef.org/topic/child-survival/under-five-mortality/ ]can be used as proxy results.</t>
  </si>
  <si>
    <t>HIV O-4a(M): Percentage of men reporting the use of a condom the last time they had anal sex with a male partner</t>
  </si>
  <si>
    <t>IBBSS 2013</t>
  </si>
  <si>
    <t>HIV O-5(M): Percentage of sex workers reporting the use of a condom with their most recent client</t>
  </si>
  <si>
    <t>Age,Gender</t>
  </si>
  <si>
    <t>HIV O-11: Percentage of (estimated) people living with HIV who have been tested HIV-positive</t>
  </si>
  <si>
    <t>Liberia HMIS December 2016</t>
  </si>
  <si>
    <t>As at December 31, 2016, a total of 10850 PHIV were enrolled in care in Liberia. The translates to 25.05% of the estimated number of people living with HIV (Spectrum estimates 2017).The NSP targets a total of 17,747 PLHIV by 2020; however, based on the approval of the PAAR the country wish to augment this number to over 27,000 PLHIV. This indicator will be reported by MOH as well.</t>
  </si>
  <si>
    <t>HIV O-10: Percentage of women and men with non-regular partner in the past 12 months who report the use of a condom during their last intercourse</t>
  </si>
  <si>
    <t>Liberia Demographic Health Survey 2013</t>
  </si>
  <si>
    <t>Coverage Indicators</t>
  </si>
  <si>
    <t>Malaria O-1a: Proportion of population that slept under an insecticide-treated net the previous night</t>
  </si>
  <si>
    <t>PRName from overview page</t>
  </si>
  <si>
    <t>The baseline value is from the MIS 2013. MIS 2017 is planned to be conducted late in 2017/early 2018. The next MIS is expected to be conducted in 2020. The programme will be tracking LLINs (not ITNs) results only. The 2018 target will be adjusted with results from the MIS 2017. However it has been set based on actual distribution coverage as at 30 June 2017 and discounted by use as seen in the MIS 2013. The 2020 target factor the distribution of nets within allocation and closing balance from 2017 distribution (LLINs=5,832,981). The target is based on population covered with LLIN distribution in 2018 and 2019. The following state and populations will not be covered: Jonglei -1,261,679; Unity State -1,100,998; Upper NIle - 947,739</t>
  </si>
  <si>
    <t>Malaria O-1b: Proportion of children under five years old who slept under an insecticide-treated net the previous night</t>
  </si>
  <si>
    <t>The indicator is based on the targeted population for this program for the 7 states to be covered in 2018 and 2019 (9,544,878). The baseline value is based on MIS 2013. In 2018, distribution will be conducted in two states only (WES and WBeg) and 2019 (Lakes, NBeg, EES, CES and Warrap). Intensive BCC will be done to improve the number of children U5 years sleeping under an LLIN the previous night. Routine distribution of LLINs which will be done by other MOH partners iin the country will maintain coverage.</t>
  </si>
  <si>
    <t>Malaria O-1c: Proportion of pregnant women who slept under an insecticide-treated net the previous night</t>
  </si>
  <si>
    <t>The indicator is based on the targeted population for this program for the 7 states to be covered in 2018 and 2019 (9,544,878). The baseline value is based on MIS 2013. In 2018, distribution will be conducted in two states only (WES and WBeg) and 2019 (Lakes, NBeg, EES, CES and Warrap). Intensive interpersonal BCC will be done to improve the number of children U5 years sleeping under an LLIN the previous night. Routine distribution of LLINs which will be done by other MOH partners iin the country will maintain coverage.</t>
  </si>
  <si>
    <t>Malaria O-2: Proportion of population with access to an ITN within their household</t>
  </si>
  <si>
    <t>This is a new indicator. There is no baseline for this indicator for South Sudan. The 2018 targets is based on distribution in WES and WBeg using stock from the closing balance -buffer (684,000), UNICEF (330,200) and 2017 distribution (673,302). 2019 target factors in the distribution of nets within allocation (4,145,479). The 2020 has been discounted by the total population of the three states (US, UN, JS) not covered within the allocation.</t>
  </si>
  <si>
    <t>Comprehensive prevention programs for MSM</t>
  </si>
  <si>
    <t>KP-1a(M): Percentage of men who have sex with men reached with HIV prevention programs - defined package of services</t>
  </si>
  <si>
    <t>Malaria O-4: Proportion of households with at least one insecticide-treated net for every two people and/or sprayed by IRS within the last 12 months</t>
  </si>
  <si>
    <t>Program records</t>
  </si>
  <si>
    <t>No baseline exists for this indicator. The baseline value will be updated at end of year one of implementation with results from MIS 2017 funded under the current grant. The Percentage of households with at least one net (Treated or untreated) for every two people is at 28% in the last MIS study (2013). Target set in 2020 is conservative due to lack of funds for mass campaign in 2020 (7 out of 10 States covered). Further, the 2018 target is building upon the proxy of 28% which is definitely higher than that of Percentage of households with at least one LLIN net for every two people which is its subset.</t>
  </si>
  <si>
    <t>Malaria O-7(M): Percentage of existing ITNs used the previous night</t>
  </si>
  <si>
    <t>This is a new indicator and no baseline exists. The baseline value will be updated at end of year one of implementation with indictor results from the 2017/2018 MIS study. Measures the level of ITN use the previous night among all ITNs that are owned by the households during the survey. The data for the denominator are obtained from the household questionnaire that lists all the ITNs owned by the household the previous night. The data for the numerator are obtained from a listing of the same ITNs in the house that were slept under the previous night.</t>
  </si>
  <si>
    <t>Subnational</t>
  </si>
  <si>
    <t>Liberia Size Estimation Study preliminary projected MSM population for Montserrado, Grand Bassa and Margibi is used until the final report with the projected MSM population for the five implementation counties is available after which the PF will be updated. 
 The baseline N# is program achievement as at April, 30th 2017.
 Numerator for the yearly target: both old and new members of the MSM community receiving package of services (information on HIV and MoT and STI signs and symptoms, Availability of HIV testing, condom use demonstration, availability of legal services, TB signs and symptoms and generation of UIC for new community members). Operational definition of 'reached' will be agreed upon the finlization of package of services assessment' by the end of 2017.
 Denominator for yearly targets: projected MSM population from 2017 Liberia Size Estimation study for Montserrado, Margibi and Grand Bassa will be used and increased at 2.4% yearly growth rate. This value will be updated to reflect MSM population for the 5 implementation counties (Montserrado, Margibi, Grand Bassa, Nimba and Grand Gedeh).</t>
  </si>
  <si>
    <t>KP-3a(M): Percentage of men who have sex with men that have received an HIV test during the reporting period and know their results</t>
  </si>
  <si>
    <t>Liberia 2017 Size Estimation study preliminary projected MSM population for Monerrado, Margibi and Grand Bassa is used until the final report with the projected MSM population for the five implementation counties is available after which the PF will be updated approriately. The number of MSM tested arevreflected based on 100% coverage and tested at least once in the projected period. More repeat tests will be encouraged as per MOH guidelines.
 The baseline N# is programm achievement as at April, 30th 2017.
 Numerator for the yearly target: number of MSM community motivated to get tested for HIV at least once a year. All beneficiaries enrolled in the program will be tested at least once during life of project, but at the most, all beneficiaries will be tested once every year during the project implementation period. 
 Denominator for the yearly target: projected number of MSM Montserrado, Margibi and Grand Bassa Counties will be used and increased at a constant yearly population growth rate of 2.4%. This value will be updated using the projected population for the 5 implementation counties (Montserrado, Grand Bassa, Margibi, Nimba and Grand Gedeh).</t>
  </si>
  <si>
    <t>Comprehensive prevention programs for sex workers and their clients</t>
  </si>
  <si>
    <t>KP-1c(M): Percentage of sex workers reached with HIV prevention programs - defined package of services</t>
  </si>
  <si>
    <t>Liberia 2017 Size Estimation study preliminary projected SW population for Montserrado, Grand Bassa and Margibi is used till the final report with the projected values for the 5 implementation counties is available after which the PF will be updated. The denominator will be revisited once final report of estimates is available. 
 The baseline N# is programm achievement as at April, 30th 2017.
 Numerator for the yearly target: both old and new program SWs receiving the package of services (information on HIV and MoT and STI signs and symptoms, availability of HIV testing services, condom use demonstration, availability of legal services, TB signs and symptoms and generation of UICs for newly enrolled). Operational definition of 'reached' will be agreed upon the finlization of package of services assessment' by the end of 2017.
 Denominator for the yearly target: projected number of SW for Montserrado, Grand Bassa and Margibi Counties will be used and increased at a constantly yearly growth rate of 2.4%. This value will be updataed with the projected SW population for the 5 implementation counties (Montserrado, Grand Bassa, Nimba, Grand Gedeh and Margibi). The denominator will be revisited once final report of estimates is available.</t>
  </si>
  <si>
    <t>KP-3c(M): Percentage of sex workers that have received an HIV test during the reporting period and know their results</t>
  </si>
  <si>
    <t>The2017 Liberia Size Estimation study preliminary projected SW population for Montserrado, Grand Bassa and Margibi is used until the final report with projected SW population for the 5 implementation counties is available after which the PF will be updated appropriately. The number of SW tested are reflected based on 100% coverage and tested at least once in the projected period. More repeat tests will be encouraged as per MOH guidelines
 The baseline N# is programme achievement as at April 30th, 2017
 Numerator for the yearly target: number of SW community members motivated to get tested for HIV at least once a year. All beneficiaries enrolled in the program will be tested for HIV at least once during life of project, but at the most, all beneficiaries will be tested for HIV once every year during the project implementation period.
 Denominator for the project target: projected preliminary number of SWs in Montserrado, Grand Bassa and Margibi Counties will be used to and increased at a constant yearly growth rate of 2.4%. This value will be updated with the final SW projected population for the 5 implementation counties (Montserrado, Grand Bassa, Margibi, Nimba and Grand Gedeh) The denominator will be revisited once final report of estimates is available.</t>
  </si>
  <si>
    <t>Vector control</t>
  </si>
  <si>
    <t>VC-1(M): Number of long-lasting insecticidal nets distributed to at-risk populations through mass campaigns</t>
  </si>
  <si>
    <t>PSI reports and HMIS</t>
  </si>
  <si>
    <t>Number of insecticide-treated nets distributed to- at-risk populations through mass campaigns. The data source is mass campaign reports. Assumption for baseline: This baseline covers mass distribution for the year 2016. The baseline distribution covers the following states: CE= 292,956, JS=243,685, EE=497,384, LS=625,224, NBeg = 648,267, UN = 48,854, Warrap=575,295, WBeg=25,738 and US=87,852. As at June 2017, a total of 489,171 nets had been distributed. We project to have distributed 1,624,480 nets by October 2017 as follows: CE = 170,767, EE=22,789, JS=22,789, Lakes=7,365, UN=221,065, US=436,386, WES=129,670. A rolling mass campaign will be deployed in the programme. The projected target for 2018 -2020 thus covers replacement mass distribution of LLIN in the country as follows:
 *2018 -WES=555,013 and WBeg =330,200, Total 2018=885,213
 *2019 -Warrap=1,283,333; CES=1,136,396; EES=1,020,757; Nbeg=736,118; Lakes=771,164; Total 2019=4,947,768
 Funding allocation is inadequate to provide for LLIN repalcement requirements for 2020.</t>
  </si>
  <si>
    <t>Case management</t>
  </si>
  <si>
    <t>CM-2a(M): Proportion of confirmed malaria cases that received first-line antimalarial treatment at public sector health facilities</t>
  </si>
  <si>
    <t>The baseline is based on Sentinel site data for period Jan to jun 2017 as proxy for the country. The confirmed malaria cases as opposed to the treated cases are not currently reflected in the HMIS. This indicator measures the proportion of confirmed malaria cases (RDT or Microscopy) that received treatment at the public health facilities. Target is based on MSP and expected parasitology tests for the country. Reporting during grant implementation fro the new grant will be based on HMIS [Sentinnel based reported results could be provided as contextaul information in the comments explaing achieved results. Assumes that 40% of malaria cases will be in the first half year. Further the malaria test positivity rate (I-4) projected targets for 2018-2020 has been factored.</t>
  </si>
  <si>
    <t>CM-1a(M): Proportion of suspected malaria cases that receive a parasitological test at public sector health facilities</t>
  </si>
  <si>
    <t>Age,Type of testing</t>
  </si>
  <si>
    <t>This indicator measures the coverage of malaria diagnostic services in health facilities. South Sudan has introduced mandatory laboratory confirmation before providing malaria treatment since 2014 and the process is being rolled out. The numerator measures the number of suspected malaria cases among &lt;5/&gt;5 who receive parasitological test at public health facilities. The denominator measures the number of suspected malaria cases among &lt;5/&gt;5 that present at public sector health facilities. Results will be reported as numerator, denominator and percentage, disaggregated by age (&lt;5, &gt;5) and type of test (RDT/Microscopy). Data source will be laboratory records (for numerator) and OPD register/treatment register (for denominator), and will be measured every six months. Assumption for baseline and targets: the numerator is the total number of confirmed malaria cases (both by microscopy and RDT) at public sector health facilities and the denominator is the total number of suspected and confirmed malaria cases reported through the HMIS. Target factors in the current coverage of testing (43%).</t>
  </si>
  <si>
    <t>CM-1b(M): Proportion of suspected malaria cases that receive a parasitological test in the community</t>
  </si>
  <si>
    <t>PSI reports</t>
  </si>
  <si>
    <t>Type of testing,Age</t>
  </si>
  <si>
    <t>The baseline numerator is small because testing at community level has not been implemented. A pilot was conducted. Reporting will start in year 2 of implementation once testing is rolled out at the community through GF supported. 
 The numerator measures the number of suspected malaria cases among &lt;5/ &gt;5 who receive a parasitological test in the community and the denominator measures the number of suspected malaria cases among &lt;5/ &gt;5 in the community. Results will be reported as numerator, denominator and percentage, disaggregated by age (&lt;5, &gt;5), sex (male, female) and type of treatment (ACT, non-ACT), and type of test (RDT, other). Data source is the records of RDT use (for the numerator) and suspect/treatment register (for the denominator) and will be reported every six months. Assumption for baselines: the numerator is the total number of suspected malaria cases that were tested at the community level by partners such as Diaekonie and ACROSS, obtained from the MoH/HMIS for year 2016. The denominator is the total number of suspected malaria cases seen at the community level for the same period. It combines figures reported through the MoH/HMIS system and from Global Fund-funded iCCM partners that report directly to PSI (IRC, MC, PSI, BRAC and Save the Children). 
 CT to follow up with PR for baselines for the indicator cm-1c(M) During grant making stage.</t>
  </si>
  <si>
    <t>CM-2b(M): Proportion of confirmed malaria cases that received first-line antimalarial treatment in the community</t>
  </si>
  <si>
    <t>This indicator measures treatment practices at the community level using the national treatment policy (ACTs). The numerator measures the number of confirmed cases among &lt;5/ &gt;5 years that received first-line antimalaria treatment in the community, and the denominator measures the number of confirmed malaria cases among &lt;5/ &gt;5 years in the community. Results will be reported in numerator, denominator and percentage, disaggregated by age (&lt;5/&gt;5), sex (male, female) and type of treatment (recommended ACT/non-ACT). Data source is the Community health worker records and will be reported annually and every six months. Assumption for baseline and targets: the numerator is the total number confirmed malaria cases in the community as reported through the MoH/HMIS. All the confirmed cases were treated. The number is small because iCCM Global Fund supported partners did not conduct testing at community level due to delays in conducting a baseline assessment before roll-out ( the number tested and treated was a pilot of mRDT at the community).</t>
  </si>
  <si>
    <t>CM-3a: Proportion of malaria cases (presumed and confirmed) that received first line antimalarial treatment at public sector health facilities</t>
  </si>
  <si>
    <t>Due to poor data quality in 2016 datasets, the baseline is from 2015 HMIS/PUDR report .This indicator measures treatment practices at public sector health facilitiesl using the national treatment policy (ACTs). The numerator is the number of malaria cases (presumed and confirmed) that received first line anti malarial treatment and the denominator measures the total number of suspected malaria cases (derived by adding confirmed and suspected cases) that received treatment. Results are reported as numerator, denominator and percentage, disaggregated by age (&lt;5/&gt;5) and type of treatment (ACT/non-ACT). Data source is the OPD/Pharmacy register (for the numerator). Frequency of reporting is monthly but annually and every six months to the Global Fund. Assumption for baseline: the numerator is the total number of cases (presumed and confirmed) treated using ACTs at public health facilities and the denominator is the total number of confirmed and suspected malaria cases seen in the same health facilities. The numerator is small because the pharmaceutical component has been removed from DHIS-1 (which is used by most counties). The facilities that have reported are the once using DHIS-II.</t>
  </si>
  <si>
    <t>CM-3b: Proportion of malaria cases (presumed and confirmed) that received first line antimalarial treatment in the community</t>
  </si>
  <si>
    <t>This indicator captures the number of &lt;5s treated at the comunity level for malaria. the numerator is the number of malaria cases (presumed and confirmed) among &lt;5 years that received first-line antimalaria treatment in the community and the denominator is the number of malaria cases (presumed and confirmed) among &lt;5 years in the community. Data source is CBD records. The indicator will be reported in numberss, in terms of numerator, denominator and percentage, disagregated by age (&lt;5), sex (male, female) and type of treatment (ACT, non-ACT). Frequency of reporting is monthly but will be will every six months and annually to the Global Fund. Assumption for baselines: the numerator is the total number of cases (presumed and confirmed) treated at the community level by all iCCM partners and the denominator is the total number of cases seen at the community level (both tested and presumed).</t>
  </si>
  <si>
    <t>CM-4: Proportion of health facilities without stock-outs of key commodities during the reporting period</t>
  </si>
  <si>
    <t>This indicator measures the number of health facilities that had stock outs during the period under review and will be measured in number and percentages. Assumptions for baselines: the numerator is the total number of health facilities that did not report any stock outs of ACTs in 2016. The denominator is the total number of health facilities that reported in 2016 through the HMIS. The numerator is small because counties using DHIS-II are the once that reported, the others use DHIS-I where the parmarceutical indicators were removed to be included in the LMU (which is still under review). The country will target to attain a minimum of 80% throughout the grant period.</t>
  </si>
  <si>
    <t>Specific prevention interventions (SPI)</t>
  </si>
  <si>
    <t>SPI-1: Proportion of pregnant women attending antenatal clinics who received three or more doses of intermittent preventive treatment for malaria</t>
  </si>
  <si>
    <t>This indicator captures the number of pregnant woment who received three or more doses of IPTp against all pregnant women who attended first ANC visit. The indicator is reported as numerator, denominator and percentage. Frequency of reporting to GF is every six months and annually. Data source is the HMIS. Assumptions for baselines: the numerator is all preg. women who received three or more doses of IPTp against ANC-1 attendance reported through the HMIS in 2016. The numerator is small because it is only the facilities using DHIS-II which are capturing the indicator. This explains why IPTp uptake is higher (162777/297979 = 54.63%). 55% ANC attendance in the first half year</t>
  </si>
  <si>
    <t>This indicator captures the number of HMIS or other routine reporting units submitting timely reports according to national guidelines (numerator) against the total number of HMIS or other routine reporting systems records (denominator). It will be reported in terms of numbers (as numerator, denominator) and percentage. Data sources is the national HMIS system and will be reported monthly. Assumptions: numerator is the total number of functional health facilities that submitted timely HMIS reports in 2016 and the denominator is the total number of HMIS reporting health facilities. The number is low because a. the designation of new states created confusion on whom to report to. b. insecurity (TO BE REVIEWED)</t>
  </si>
  <si>
    <t>RSSH: Health management information systems and M&amp;E</t>
  </si>
  <si>
    <t>M&amp;E-2: Proportion of facility reports received over the reports expected during the reporting period</t>
  </si>
  <si>
    <t>This indicator captures the number of reports received out of the expected. It will be reported as numerator, denominator and percentage on a six month and annual basis. Data source is the HMIS and will be reported on a six monthly and annual basis. Assumptions for baselines: the baseline numerator is the total number of reports received and the denominator is the number of reports expected from functional health facilities (BASELINE TO BE REVIEWED)</t>
  </si>
  <si>
    <t>Custom: Percentage of CBDs submitting monthly reports during the reporting period (PSI)</t>
  </si>
  <si>
    <t>Sub-National</t>
  </si>
  <si>
    <t>Community based distributor (CBD) implement the Home Based malaria management program (HMM). Each CBD is expected to report monthly. The total number of reports received in a given period against expected reports in the period. The expected number of reports is related to the number of existing active CBDs multiplied by 6 for semiannual report</t>
  </si>
  <si>
    <t>CatCombo Name</t>
  </si>
  <si>
    <t>Skyp cat total in reports</t>
  </si>
  <si>
    <t>catCombo UID</t>
  </si>
  <si>
    <t>Use as data dimension</t>
  </si>
  <si>
    <t>Category dimension type</t>
  </si>
  <si>
    <t>Cat Name</t>
  </si>
  <si>
    <t>Cat Option Name</t>
  </si>
  <si>
    <t>Cat Option Short Name</t>
  </si>
  <si>
    <t>Cat Option Code</t>
  </si>
  <si>
    <t>SYSTEM Default</t>
  </si>
  <si>
    <t>Malaria I-5: Prévalence parasitaire palustre : proportion d'enfants âgés de 6 à 59 mois présentant une infection palustre</t>
  </si>
  <si>
    <t>Distribution Channel</t>
  </si>
  <si>
    <t>EIPM</t>
  </si>
  <si>
    <t>hVJMkKTMST6</t>
  </si>
  <si>
    <t>Cette valeur de base sera corrigée avec les résultats de l'EDSM 2018, La prochaine valeur de cet indicateur sera donnée par l'EIPM de 2021 financée par l'USAID/PMI. Les progressions ont été estimées en fonction des progrès réalisées entre l'EDS 2012-13 et l'EIPM de 2015. Cet indicateur est passé de 52% à l'EDSM 2012-2013 à 36% à l'EIPM 2015. Cette progession est alignée sur celle du cadre de performance du plan stratégique national. La cible pour la fin de la subvention (2021) est de 20% par le PSN 2018-2022.</t>
  </si>
  <si>
    <t>National malaria indicators survey (EIPM)</t>
  </si>
  <si>
    <t>This baseline value will be corrected using the results of the Demographic and Health Survey (DHS) Mali 2018. The next value for this indicator will be provided by the EIPM 2021, funded by the United States Agency for International Development/the President’s Malaria Initiative (USAID/PMI). Progress has been estimated based on the advances made between the DHS 2012-13 and the EIPM 2015. This indicator fell from 52 percent in the DHS Mali 2012-2013 to 36 percent in the EIPM 2015. This is aligned with the progress indicated in the performance framework for the national strategic plan. The target for the end of the grant (2021) is 20% per the NSP 2018-2022.</t>
  </si>
  <si>
    <t>Facility Type</t>
  </si>
  <si>
    <t>A27TKPV7aQz</t>
  </si>
  <si>
    <t>Target of Notification</t>
  </si>
  <si>
    <t>DHIS2</t>
  </si>
  <si>
    <t>XV1ExqvknjT</t>
  </si>
  <si>
    <t xml:space="preserve">LLIN Continuos Distribution </t>
  </si>
  <si>
    <t>Cet indicateur sera renseigné de façon annuelle à travers DHIS2 et reflétera les résultats obtenus au niveau national. La valeur de base est 111 (2,092,743 confirmed cases in 2017 / 18,874,000 pop in 2017 *1000 = 111) en fonction des données du fichier "Mali-M-PSI_Hyothèses_cibles" et du PSN 2018-2022. Les cibles reflètent les objectifs du PSN 2018-2022. Les populations projetées pour 2019-2021 sont les suivantes: 19,972,000 (2019); 20,537,000 (2020) et 21,112,000 (2021).</t>
  </si>
  <si>
    <t>oyBLmV6B1UP</t>
  </si>
  <si>
    <t>District Health Information System 2 (DHIS 2)</t>
  </si>
  <si>
    <t>This indicator will be reported annually through DHIS2 and reflects the results achieved at the national level. The baseline value is 111 (2,092,743 confirmed cases in 2017 /18,874,000 pop in 2017 * 1000 = 111) based on the data in the file "Mali-M-PSI _ Hyothèses_cibles" and NSP 2018-2022. Targets reflect the objectives of the NSP 2018-2022. The projected populations for 2019-2021 are as follows: 19,972,000 (2019); 20,537,000 (2020) and 21,112,000 (2021).</t>
  </si>
  <si>
    <t>Gender (simple) I Age (&lt;15, 15 +) I Regimen</t>
  </si>
  <si>
    <t>Cet indicateur sera rempli annuellement par l'entremise du DHIS2 et reflétera les résultats obtenus au niveau national. La valeur de référence pour 2017 était de 10,3807 par 100 000 habitants (1038 décès en 2017/18 874 000 pop en 2017 * 100 000) selon le NSP 2018-2022. Il est à noter que le NSP 2018-2022 exprime cet indicateur en tant que décès d'hospitalisés dus au paludisme par 1 000 habitants (0,055 décès en 2017 / 18 874 000 pop en 2017 * 1000). Les cibles reflètent les objectifs du PSN 2018-2022 (0,050 en 2019, 0,048 en 2020 et 0,045 en 2021), mais sont exprimés par 100 000 habitants. Les populations projetées pour 2019-2021 sont les suivantes: 19 972 000 (2019); 20 537 000 (2020) et 21 112 000 (2021).</t>
  </si>
  <si>
    <t>This indicator will be reported annually through the DHIS2 and reflects the results achieved at the national level. The baseline value for 2017 was 10.3807 per 100 000 population (1038 deaths in 2017/18 874 000 pop in 2017 * 100 000) per the NSP 2018-2022. It should be noted that NHP 2018-2022 expresses this indicator as inpatient deaths due to malaria per 1 000 population (0.055 deaths in 2017 / 18 874 000 pop in 2017 * 1000). Targets reflect the objectives of NSP 2018-2022 (0.050 in 2019, 0.048 in 2020 and 0.045 in 2021), but are expressed per 100 000 population. The projected populations for 2019-2021 are as follows: 19 972 000 (2019); 20 537 000 (2020) and 21 112 000 (2021).</t>
  </si>
  <si>
    <t>Cet indicateur sera renseigné de façon annuelle à travers DHIS2 et reflétera les résultats obtenus au niveau national. Cet indicateur ne figure pas encore sur la liste des indicateurs du DHIS2 in 2018 et donc une valeur de base n'était pas disponible. Il sera pris en compte lors de la future session de parametrage des indicateurs du DHIS2. La projection est basée sur le nombre de cas de paludisme attendu dans les formations sanitaires et au niveau communautaire. Cette progession est alignée sur celle du cadre de performance du plan stratégique national.</t>
  </si>
  <si>
    <t>EnDjBsDEG4S</t>
  </si>
  <si>
    <t>This indicator will be reported annually, through DHIS2 and will reflect results at the national level. This indicator is not yet included in the list of malaria control indicators within the DHIS2 in 2018 and therefore a baseline value was not available. It will be included at the next indicator setup session for DHIS 2. The forecast is based on the number of malaria cases expected in health care facilities and at the community level. This is aligned with the progress indicated in the performance framework for the national strategic plan.</t>
  </si>
  <si>
    <t>Gender (simple) I Age (&lt;15, 15+)</t>
  </si>
  <si>
    <t>uuqjrclsImU</t>
  </si>
  <si>
    <t>Gender (simple) I Age (&lt;15, 15+) I HIV Status (N, P, Not Documented)</t>
  </si>
  <si>
    <t>XUu9iULheqn</t>
  </si>
  <si>
    <t>Gender (simple) I Age (15-19, 20-24)</t>
  </si>
  <si>
    <t>HMVzVo4uBIh</t>
  </si>
  <si>
    <t>Gender (simple) I Age (15-19, 20-24) I KP I Age &amp; Gender</t>
  </si>
  <si>
    <t>eiH3aGEX6Aq</t>
  </si>
  <si>
    <t>Cette valeur de base sera corrigée avec les résultats de l'EDSM 2018, La prochaine valeur de cet indicateur sera donnée par l'EIPM de 2021 financée par l'USAID/PMI. Les progressions ont été estimées en fonction des progrès réalisées entre l'EDS 2012-13 et l'EIPM de 2015. Cet indicateur qui n'a pas été évalué lors de l' l'EDSM 2012-2013 était de 68% à l'EIPM 2015. Nous restons prudents sur la progression de cet indicateur du fait de l'incertitude actuelle sur le financement des campagnes de couverture de 2019 à Bamako et 2021 couvrant 2 régions.</t>
  </si>
  <si>
    <t>This baseline value will be corrected using the results of the DHS Mali 2018. The next value for this indicator will be provided by the EIPM 2021, funded by the United States Agency for International Development/the President’s Malaria Initiative (USAID/PMI). Progress has been estimated based on the advances made between the DHS 2012-13 and the EIPM 2015. The DHS Mali 2012-2013 did not measure this indicator but it was 68 percent in the EIPM 2015. We have continued to adopt a prudent approach for this indicator because of the current uncertainty surrounding funding of the coverage campaign in Bamako in 2019, and in two regions in 2021.</t>
  </si>
  <si>
    <t>Cette valeur de base sera corrigée avec les résultats de l'EDSM 2018, La prochaine valeur de cet indicateur sera donnée par l'EIPM de 2021 financée par l'USAID/PMI. La progresion entre 2015 et 2019 est basée sur le niveau de mise en oeuvre des activités de distribution de MILD réalisées entre 2015 et 2018, Les progressions ont été estimées en fonction des progrès réalisées entre l'EDS 2012-13 et l'EIPM de 2015. Cet indicateur estv passé de 41% à l'EDSM 2012-2013 à 39% à l'EIPM 2015. Nous restons prudents sur laprogression de cet indicateur du fait de l'incertitude actuelle sur le financement des campagnes de couverture de 2019 de Bamako et 2021 couvrant 2 régions.</t>
  </si>
  <si>
    <t>This baseline value will be corrected using the results of the DHS Mali 2018. The next value for this indicator will be provided by the EIPM 2021, funded by the United States Agency for International Development/the President’s Malaria Initiative (USAID/PMI). Progress between 2015 and 2019 is based on the level of implementation of long-lasting insecticidal net (LLIN) distribution activities carried out between 2015 and 2018. Progress has been estimated based on the advances made between the DHS 2012-13 and the EIPM 2015. This indicator fell from 41 percent in the DHS Mali 2012-2013 to 39 percent in the EIPM 2015. We have continued to adopt a prudent approach for this indicator because of the current uncertainty around funding for the coverage campaign in Bamako in 2019, and in two regions in 2021.</t>
  </si>
  <si>
    <t>Cette valeur de base sera corrigée avec les résultats de l'EDSM 2018, La prochaine valeur de cet indicateur sera donnée par l'EIPM de 2021 financée par l'USAID/PMI. Les progressions ont été estimées en fonction des progrès réalisées entre l'EDS 2012-13 et l'EIPM de 2015. Cet indicateur est passé de 70% à l'EDSM 2012-2013 à 71% à à l'EIPM 2015. Nous restons prudents sur laprogression de cet indicateur du fait de l'incertitude actuelle sur le financement des campagnes de couverture de 2019 de Bamako et 2021 couvrant 2 régions.</t>
  </si>
  <si>
    <t>This baseline value will be corrected using the results of the DHS Mali 2018. The next value for this indicator will be provided by the EIPM 2021, funded by the United States Agency for International Development/the President’s Malaria Initiative (USAID/PMI). Progress has been estimated based on the advances made between the DHS 2012-13 and the EIPM 2015. This indicator increased from 70 percent in the DHS Mali 2012-2013 to 71 percent in the EIPM 2015. We have continued to adopt a prudent approach for this indicator because of the current uncertainty around funding for the coverage campaign in Bamako in 2019, and in two regions in 2021.</t>
  </si>
  <si>
    <t>Cette valeur de base sera corrigée avec les résultats de l'EDSM 2018, La prochaine valeur de cet indicateur sera donnée par l'EIPM de 2021 financée par l'USAID/PMI. Les progressions ont été estimées en fonction des progrès réalisées entre l'EDS 2012-13 et l'EIPM de 2015. Cet indicateur est passé de 75% à l'EDSM 2012-2013 à 78% à à l'EIPM 2015. Nous restons prudents sur laprogression de cet indicateur du fait de l'incertitude actuelle sur le financement des campagnes de couverture de 2019 de Bamako et 2021 couvrant 2 régions.</t>
  </si>
  <si>
    <t>This baseline value will be corrected using the results of the DHS Mali 2018. The next value for this indicator will be provided by the EIPM 2021, funded by the United States Agency for International Development/the President’s Malaria Initiative (USAID/PMI). Progress has been estimated based on the advances made between the DHS 2012-13 and the EIPM 2015. This indicator increased from 75 percent in the DHS Mali 2012-2013 to 78 percent in the EIPM 2015. We have continued to adopt a prudent approach for this indicator because of the current uncertainty around funding for the coverage campaign in Bamako in 2019, and in two regions in 2021.</t>
  </si>
  <si>
    <t>Guiding messages</t>
  </si>
  <si>
    <t>VC-1(M): Nombre de moustiquaires imprégnées d’insecticide longue durée distribuées aux populations à risque à travers de campagnes à grande échelle</t>
  </si>
  <si>
    <t>RA PNLP 2017</t>
  </si>
  <si>
    <t>Cette baseline est fixée à partir des données de campagne de Kayes et Mopti en 2017. La progréssion est basée sur le nombre de MILD à distribuer durant la période. Moustiquaires prévues pour 2019 dans les regions du Nord (Tombouctou, Gao et Kidal) et Segou 3 043 735MILD (1 876 500 achetés par le biais du NFM 1 et 220 000 provenant des stocks existants). Les campagnes de Kayes et Mopti 3 481 110 MILD en 2020 seront programmées sur la somme allouée. Pour les campagnes de 2021 (Sikasso, Koulikoro) la somme allouée couvera 400 843 MILD (pas les frais de distribution) et le déficit (4 221 601 MILD) sera programmées sur la somme au-déla -- par conséquent, il n'y a pas d'objectif pour 2021 jusqu'à ce que le financement soit obtenu. Toutes les hypothèses sont disponible dans la fichier «Hyotheses cibles 31_07_2018.xls ».</t>
  </si>
  <si>
    <t>This baseline is based on Kayes and Mopti campaign data in 2017. The progress is based on the number of LLINs to be distributed during the period. Mosquito nets planned for 2019 in the northern regions (Timbuktu, Gao and Kidal) and Segou 3 043 075 LLINs (1 876 500 purchased through NFM 1 and 220 000 from existing stocks). The campaigns of Kayes and Mopti 3 481 110 LLINs in 2020 will be programmed on the allocated amount. For the 2021 campaigns (Sikasso, Koulikoro) the sum allocated will cover 400 843 LLINs (not the distribution costs) and the deficit (4,221,601 LLINs) will be programmed on the sum at the end of the year -- and as consequence there is no target for 2021 until funding is obtained. All assumptions are available in the file "Target Hyotheses 31_07_2018.xls".</t>
  </si>
  <si>
    <t>Please enter the geographic area in the comments section</t>
  </si>
  <si>
    <t>L’indicateur sera renseigné via DHIS2 et reflétera les résultats obtenus au niveau national. Le dénominateur sera le nombre de premières visites CPN1 au cours de la période de référence. La projection représente une augmentation de 5% par an conformément au cadre de performance du PSN Mali. Pour les cibles définies, toutes les hypothèses sont disponibles dans la fiche "Cible Hyotheses 31_07_2018.xls".</t>
  </si>
  <si>
    <t>The indicator will be reported through the DHIS2 and will reflect results at the national level. The denominator will be the number of first ANC1 visits during the reference period.The targets are based on Mali's national strategic plan and use a 5% increase per year. For the targets, all hypotheses are available in the file «Hyotheses cibles 31_07_2018.xls ».</t>
  </si>
  <si>
    <t>SPI-2: Pourcentage d'enfants de 3-59 mois ayant reçu le nombre total de doses de CPS (chimio-prophylaxie saisonnière) (3 ou 4) pour la saison de transmission dans les zones cibles</t>
  </si>
  <si>
    <t>Enquête de couverture du MRTC</t>
  </si>
  <si>
    <t xml:space="preserve">Cette valeur de base provient de l'enquête de couverture réalisée en 2017 par le MRTC (Malaria research and training Center) dans les districts couverts par  le projet paludisme MTN financé par la Banque mondiale. Cet indicateur a connu une évolution substentielle à cause du changement de stratégie passant ainsi de 44% en 2015 à 71 % en 2017, selon les résultats des enquêtes  de couverture post campagne réalisées par le MRTC. Pour les cibles, toutes les hypothèses sont disponible dans la fiche «Hyotheses cibles 31_07_2018.xls ». Le niveau de progression de cet indicateur sera mesuré à travers les enquêtes de monitoring indépendant dans 25 districts couverts par le FM. </t>
  </si>
  <si>
    <t>MRTC coverage survey</t>
  </si>
  <si>
    <t>This baseline value comes from the coverage survey carried out in 2017 by the Malaria Research and Training Center (MRTC) in districts covered by the Malaria and Neglected Tropical Diseases project, funded by the World Bank. There has been a substantial change in this indicator because of the change of strategy, taking it from 44 percent in 2015 to 71 percent in 2017 (according to the results of the post-campaign coverage surveys carried out by the MRTC). For the targets, all hypotheses are available in the file «Hyotheses cibles 31_07_2018.xls ». This indicator will be monitored through independent monitoring surveys in the 25 districts covered by the GF.</t>
  </si>
  <si>
    <t xml:space="preserve">Cet indicateur sera renseigné de façon semestrielle à travers DHIS2 et reflétera les résultats obtenus au niveau national. Cet indicateur a connue une augmentation régulière passant de 82% en 2013 à 94% en 2017 selon les données du DHIS2. Pour les cibles, toutes les hypothèses sont disponibles dans la fiche "Hypotheses¦Çdes cibles 31_07_2018.xls". Parmi tous les cas suspects rencontrés par le système de santé, les cas suspects de paludisme dans le secteur public représentent 84%  en 2019 et 80% en 2020; 75% en 2021. Le nombre de structures prévu en 2019 est de 2021 ; 2025 en 2020 et 2030 en 2021. GF exigera uniquement des estimations au niveau national aux fins de la notation de la subvention, mais les données par district pouraient être mises à la disposition sur demande du FM. Le PR travaillera avec le MSHP et ses partenaires pour assurer le développement et l'utilisation de contrôle de qualité standard sur la saisie des données ainsi que des tableaux de bord et des cartes standards dans le DHIS2 pour promouvoir la qualité et l'utilisation des données. </t>
  </si>
  <si>
    <t>DHIS 2</t>
  </si>
  <si>
    <t>This indicator will be reported semestrially (every 6 months) through DHIS2 and will reflect results at national level. This indicator has increased steadily, from 82 percent in 2013 to 94 percent in 2017, according to data from the DHIS2. For the targets, all hypotheses are available in the file «Hyotheses cibles 31_07_2018.xls ». Among all suspected cases of malaria encountered in the health system, the public sector will represent 84% in 2019, 80% in 2020 and 75% in 2021.The number of structures planned in 2019 is 2021; 2025 in 2020 and 2030 in 2021. GF only requires results at national level for grant rating, however the data by district will be made available to the GF upon request. The PR will work with the MSHP and partners to ensure the development and utilisation of standard quality control processes, data cleaning, dashboards and maps within the DHIS2 to promote data quality and use.</t>
  </si>
  <si>
    <t>Cet indicateur sera renseigné de façon semestrielle à travers DHIS2 et reflétera les résultats obtenus au niveau national. Cet indicateur a connue une augmentation régulière passant de 94% en 2013 à 97% en 2017 selon les données du DHIS2. L'augmentation par rapport au chiffre de base de 2017 s'explique par l'augmentation de la population, l'extension de la stratégie des soins essentiels dans la communauté(SEC) ainsi qu'une augmention de l'utilisation des TDR par les ASC. Pour les cibles, toutes les hypothèses sont disponibles dans la fiche «Hyothe¦Çses cibles 31_07_2018.xls ». Le nombre d’ASC fonctionnel en fin 2017 était de 2338 selon la revue SEC. Parmi tous les cas suspects rencontrés par le système de santé, les cas suspects de paludisme dans la communauté représentent 16%  en 2019 ; 20%en 2020; 25% en 2021. GF exigera uniquement des estimations au niveau national aux fins de la notation de la subvention, mais les données par district pourant être mises à la disposition sur demande du FM. Le PR travaillera avec le MSHP et ces partenaires pour assurer le développement et l'utilisation de contrôles de qualité standard sur la saisie des données ainsi que des tableaux de bord et des cartes standards dans le DHIS2 pour promouvoir la qualité et l'utilisation des données.</t>
  </si>
  <si>
    <t>This indicator will be reported annually through DHIS2 and will reflect results at the national level. This indicator has increased regularly, from 94% in 2013 to 97% in 2017, according to data from the DHIS2. The increase compared with the baseline figure for 2017 is explained by the population increase, the scale up of the essential community care strategy and an increase in the use of rapid diagnostic tests (RDTs) by community health workers (CHWs). For the targets, all hypotheses are available in the file «Hyotheses cibles 31_07_2018.xls ». The number of functional ASCs at the end of 2017 was 2338, according to the review of the SEC. Among all of the suspected cases of malaria encountered within the health system, the community will represent 16% in 2019; 20% in 2020 and 25% in 2021. GF only requires results at national level for grant rating, however the data by district will be made available to the GF upon request. The PR will work with the MSHP and partners to ensure the development and utilisation of standard quality control processes, data cleaning, dashboards and maps within the DHIS2 to promote data quality and use.</t>
  </si>
  <si>
    <t>Cet indicateur sera renseigné de façon semestrielle à travers DHIS2 et reflétera les résultats obtenus au niveau national. Cet indicateur a resté stable à 93% entre 2014 et 2017 selon les données du DHIS2. Pour les cibles, toutes les hypothèses sont disponibles dans la fiche «Hyothe¦Çses cibles 31_07_2018.xls ». Le nombre de structures prévu en 2019 est de 2021 ; 2025 en 2020 et 2030 en 2021. GF exigera uniquement des estimations au niveau national aux fins de la notation de la subvention, mais les données par district pourant être mises à la disposition sur demande du FM. Le PR travaillera avec le MSHP et ses partenaires pour assurer le développement et l'utilisation de contrôle de qualité standard sur la saisie des données ainsi que des tableaux de bord et des cartes standards dans le DHIS2 pour promouvoir la qualité et l'utilisation des données. Le PR va ajouter le nombre des cas grâves dans les commentaires, et le nombre des cas grâves traités.</t>
  </si>
  <si>
    <t>This indicator will be reported annually, through DHIS2 and will reflect results at the national level. This indicator has remained stable at 93% between 2014 and 2017, according to data from the DHIS2. For the targets, all hypotheses are available in the file «Hyotheses cibles 31_07_2018.xls ». The number of structures planned in 2019 is 2021; 2025 in 2020 and 2030 in 2021. GF only requires results at national level for grant rating, however the data by district will be made available to the GF upon request. The PR will work with the MSHP and partners to ensure the development and utilisation of standard quality control processes, data cleaning, dashboards and maps within the DHIS2 to promote data quality and use. The PR will add the number of severe cases and the number of severe cases treated in the comments.</t>
  </si>
  <si>
    <t>Cet indicateur sera renseigné à partir du DHIS2 et reflétera les résultats obtenus au niveau national en termes de formations sanitaires sans ruptures de stock de CTA. Cet indicateur a connue une augmentation passant de 81% en 2012 à 83,1% en 2017 selon les données du système d'information sanitaire.</t>
  </si>
  <si>
    <t>CM-4: Pourcentage d'établissements de santé dont les principaux produits de base n'ont pas connu de rupture de stock (y compris les agents de santé communautaires)</t>
  </si>
  <si>
    <t>Canevas PNLP 2017</t>
  </si>
  <si>
    <t>NMCP report 2017</t>
  </si>
  <si>
    <t>M&amp;E-2: Proportion de rapports reçus des formations sanitaires par rapport aux rapports attendus attendus au cours de la période de rapportage</t>
  </si>
  <si>
    <t>Cet indicateur sera renseigné à partir du DHIS2 et reflétera les résultats obtenus au niveau national. Cet indicateur est passé  de 94% en 2015 à 71% en 2016 puis  82% en 2017 selon les données du système d'information sanitaire. En 2017 cet indicateur est de 82% selon le canevas PNLP.</t>
  </si>
  <si>
    <t>NMCP report 2018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</si>
</sst>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52">
    <font>
      <sz val="10.0"/>
      <color rgb="FF000000"/>
      <name val="Arial"/>
    </font>
    <font>
      <b/>
      <sz val="12.0"/>
      <color rgb="FF000000"/>
      <name val="Arial"/>
    </font>
    <font>
      <b/>
      <sz val="9.0"/>
      <color rgb="FF000000"/>
      <name val="Trebuchet MS"/>
    </font>
    <font>
      <b/>
      <sz val="12.0"/>
      <color rgb="FFFFFFFF"/>
      <name val="Calibri"/>
    </font>
    <font>
      <sz val="9.0"/>
      <color rgb="FF000000"/>
      <name val="Trebuchet MS"/>
    </font>
    <font>
      <sz val="12.0"/>
      <color rgb="FF000000"/>
      <name val="Calibri"/>
    </font>
    <font>
      <b/>
      <sz val="10.0"/>
      <color rgb="FF000000"/>
      <name val="Arial"/>
    </font>
    <font>
      <b/>
      <sz val="10.0"/>
      <color rgb="FFFFFFFF"/>
      <name val="Arial"/>
    </font>
    <font>
      <color rgb="FFFFFFFF"/>
      <name val="Arial"/>
    </font>
    <font>
      <sz val="11.0"/>
      <color rgb="FF000000"/>
      <name val="Arial"/>
    </font>
    <font>
      <color rgb="FF000000"/>
      <name val="Arial"/>
    </font>
    <font>
      <sz val="10.0"/>
    </font>
    <font/>
    <font>
      <sz val="11.0"/>
      <color rgb="FF000000"/>
      <name val="Calibri"/>
    </font>
    <font>
      <b/>
      <color rgb="FFFFFFFF"/>
      <name val="Arial"/>
    </font>
    <font>
      <sz val="9.0"/>
      <color rgb="FF000000"/>
      <name val="Arial"/>
    </font>
    <font>
      <color rgb="FFCCCCCC"/>
      <name val="Arial"/>
    </font>
    <font>
      <name val="Arial"/>
    </font>
    <font>
      <b/>
      <sz val="10.0"/>
      <name val="Arial"/>
    </font>
    <font>
      <b/>
      <sz val="10.0"/>
      <color rgb="FFCCCCCC"/>
      <name val="Arial"/>
    </font>
    <font>
      <b/>
      <color rgb="FF000000"/>
      <name val="Arial"/>
    </font>
    <font>
      <color rgb="FFFFFFFF"/>
    </font>
    <font>
      <color rgb="FF000000"/>
      <name val="Monospace"/>
    </font>
    <font>
      <b/>
      <sz val="10.0"/>
      <color rgb="FFFFFFFF"/>
      <name val="Calibri"/>
    </font>
    <font>
      <sz val="10.0"/>
      <color rgb="FF000000"/>
      <name val="Calibri"/>
    </font>
    <font>
      <color rgb="FF1A1AA6"/>
      <name val="Arial"/>
    </font>
    <font>
      <b/>
      <sz val="12.0"/>
      <color rgb="FF000000"/>
      <name val="Calibri"/>
    </font>
    <font>
      <b/>
      <sz val="12.0"/>
      <name val="Calibri"/>
    </font>
    <font>
      <b/>
      <sz val="12.0"/>
      <color rgb="FFBFBFBF"/>
      <name val="Calibri"/>
    </font>
    <font>
      <sz val="12.0"/>
      <color rgb="FFBFBFBF"/>
      <name val="Calibri"/>
    </font>
    <font>
      <sz val="12.0"/>
      <name val="Calibri"/>
    </font>
    <font>
      <sz val="12.0"/>
      <color rgb="FF5B9BD5"/>
      <name val="Calibri"/>
    </font>
    <font>
      <sz val="9.0"/>
      <color rgb="FFFF0000"/>
      <name val="Calibri"/>
    </font>
    <font>
      <b/>
      <sz val="9.0"/>
      <color rgb="FF000000"/>
      <name val="Calibri"/>
    </font>
    <font>
      <b/>
      <sz val="12.0"/>
      <color rgb="FF808080"/>
      <name val="Calibri"/>
    </font>
    <font>
      <sz val="12.0"/>
      <color rgb="FFFF0000"/>
      <name val="Calibri"/>
    </font>
    <font>
      <b/>
      <u/>
      <sz val="12.0"/>
      <name val="Calibri"/>
    </font>
    <font>
      <b/>
      <u/>
      <sz val="12.0"/>
      <name val="Calibri"/>
    </font>
    <font>
      <sz val="12.0"/>
      <color rgb="FF4472C4"/>
      <name val="Calibri"/>
    </font>
    <font>
      <sz val="11.0"/>
      <color rgb="FF000000"/>
      <name val="Inconsolata"/>
    </font>
    <font>
      <b/>
      <sz val="12.0"/>
      <color rgb="FF8DB4E2"/>
      <name val="Calibri"/>
    </font>
    <font>
      <sz val="12.0"/>
      <color rgb="FFDDEBF7"/>
      <name val="Calibri"/>
    </font>
    <font>
      <sz val="12.0"/>
      <color rgb="FFDAEEF3"/>
      <name val="Calibri"/>
    </font>
    <font>
      <sz val="12.0"/>
      <color rgb="FF808080"/>
      <name val="Calibri"/>
    </font>
    <font>
      <sz val="9.0"/>
      <name val="Calibri"/>
    </font>
    <font>
      <b/>
      <sz val="12.0"/>
      <color rgb="FF9BC2E6"/>
      <name val="Calibri"/>
    </font>
    <font>
      <sz val="12.0"/>
      <color rgb="FF00B0F0"/>
      <name val="Calibri"/>
    </font>
    <font>
      <sz val="9.0"/>
      <color rgb="FF000000"/>
      <name val="Calibri"/>
    </font>
    <font>
      <color rgb="FF881280"/>
      <name val="Arial"/>
    </font>
    <font>
      <color rgb="FF1A1AA6"/>
      <name val="Monospace"/>
    </font>
    <font>
      <sz val="11.0"/>
      <color rgb="FF333333"/>
      <name val="Roboto"/>
    </font>
    <font>
      <sz val="12.0"/>
      <color rgb="FF008000"/>
      <name val="Monospace"/>
    </font>
  </fonts>
  <fills count="32">
    <fill>
      <patternFill patternType="none"/>
    </fill>
    <fill>
      <patternFill patternType="lightGray"/>
    </fill>
    <fill>
      <patternFill patternType="solid">
        <fgColor rgb="FFC4BD97"/>
        <bgColor rgb="FFC4BD97"/>
      </patternFill>
    </fill>
    <fill>
      <patternFill patternType="solid">
        <fgColor rgb="FF5B9BD5"/>
        <bgColor rgb="FF5B9BD5"/>
      </patternFill>
    </fill>
    <fill>
      <patternFill patternType="solid">
        <fgColor rgb="FFEEECE1"/>
        <bgColor rgb="FFEEECE1"/>
      </patternFill>
    </fill>
    <fill>
      <patternFill patternType="solid">
        <fgColor rgb="FF8DB3E2"/>
        <bgColor rgb="FF8DB3E2"/>
      </patternFill>
    </fill>
    <fill>
      <patternFill patternType="solid">
        <fgColor rgb="FFFEF2CB"/>
        <bgColor rgb="FFFEF2CB"/>
      </patternFill>
    </fill>
    <fill>
      <patternFill patternType="solid">
        <fgColor rgb="FF4472C4"/>
        <bgColor rgb="FF4472C4"/>
      </patternFill>
    </fill>
    <fill>
      <patternFill patternType="solid">
        <fgColor rgb="FF434343"/>
        <bgColor rgb="FF434343"/>
      </patternFill>
    </fill>
    <fill>
      <patternFill patternType="solid">
        <fgColor rgb="FFA1B8E1"/>
        <bgColor rgb="FFA1B8E1"/>
      </patternFill>
    </fill>
    <fill>
      <patternFill patternType="solid">
        <fgColor rgb="FFCCCCCC"/>
        <bgColor rgb="FFCCCCCC"/>
      </patternFill>
    </fill>
    <fill>
      <patternFill patternType="solid">
        <fgColor rgb="FFD9E2F3"/>
        <bgColor rgb="FFD9E2F3"/>
      </patternFill>
    </fill>
    <fill>
      <patternFill patternType="solid">
        <fgColor rgb="FFDEEBF6"/>
        <bgColor rgb="FFDEEBF6"/>
      </patternFill>
    </fill>
    <fill>
      <patternFill patternType="solid">
        <fgColor rgb="FFFF9900"/>
        <bgColor rgb="FFFF9900"/>
      </patternFill>
    </fill>
    <fill>
      <patternFill patternType="solid">
        <fgColor rgb="FFB7B7B7"/>
        <bgColor rgb="FFB7B7B7"/>
      </patternFill>
    </fill>
    <fill>
      <patternFill patternType="solid">
        <fgColor rgb="FF6AA84F"/>
        <bgColor rgb="FF6AA84F"/>
      </patternFill>
    </fill>
    <fill>
      <patternFill patternType="solid">
        <fgColor rgb="FFFFFF00"/>
        <bgColor rgb="FFFFFF00"/>
      </patternFill>
    </fill>
    <fill>
      <patternFill patternType="solid">
        <fgColor rgb="FF00FF00"/>
        <bgColor rgb="FF00FF00"/>
      </patternFill>
    </fill>
    <fill>
      <patternFill patternType="solid">
        <fgColor rgb="FFE06666"/>
        <bgColor rgb="FFE06666"/>
      </patternFill>
    </fill>
    <fill>
      <patternFill patternType="solid">
        <fgColor rgb="FFB7E1CD"/>
        <bgColor rgb="FFB7E1CD"/>
      </patternFill>
    </fill>
    <fill>
      <patternFill patternType="solid">
        <fgColor rgb="FFFFFFFF"/>
        <bgColor rgb="FFFFFFFF"/>
      </patternFill>
    </fill>
    <fill>
      <patternFill patternType="solid">
        <fgColor rgb="FFFF0000"/>
        <bgColor rgb="FFFF0000"/>
      </patternFill>
    </fill>
    <fill>
      <patternFill patternType="solid">
        <fgColor rgb="FF999999"/>
        <bgColor rgb="FF999999"/>
      </patternFill>
    </fill>
    <fill>
      <patternFill patternType="solid">
        <fgColor rgb="FF8DB4E2"/>
        <bgColor rgb="FF8DB4E2"/>
      </patternFill>
    </fill>
    <fill>
      <patternFill patternType="solid">
        <fgColor rgb="FFBFBFBF"/>
        <bgColor rgb="FFBFBFBF"/>
      </patternFill>
    </fill>
    <fill>
      <patternFill patternType="solid">
        <fgColor rgb="FFDAEEF3"/>
        <bgColor rgb="FFDAEEF3"/>
      </patternFill>
    </fill>
    <fill>
      <patternFill patternType="solid">
        <fgColor rgb="FFB6E4E6"/>
        <bgColor rgb="FFB6E4E6"/>
      </patternFill>
    </fill>
    <fill>
      <patternFill patternType="solid">
        <fgColor rgb="FFFFF2CC"/>
        <bgColor rgb="FFFFF2CC"/>
      </patternFill>
    </fill>
    <fill>
      <patternFill patternType="solid">
        <fgColor rgb="FFDDEBF7"/>
        <bgColor rgb="FFDDEBF7"/>
      </patternFill>
    </fill>
    <fill>
      <patternFill patternType="solid">
        <fgColor rgb="FF808080"/>
        <bgColor rgb="FF808080"/>
      </patternFill>
    </fill>
    <fill>
      <patternFill patternType="solid">
        <fgColor rgb="FFEBEEF9"/>
        <bgColor rgb="FFEBEEF9"/>
      </patternFill>
    </fill>
    <fill>
      <patternFill patternType="solid">
        <fgColor rgb="FFFCE4D6"/>
        <bgColor rgb="FFFCE4D6"/>
      </patternFill>
    </fill>
  </fills>
  <borders count="11">
    <border/>
    <border>
      <left/>
      <right/>
      <top/>
      <bottom/>
    </border>
    <border>
      <right style="thin">
        <color rgb="FFCCCCCC"/>
      </right>
    </border>
    <border>
      <left style="thin">
        <color rgb="FFCCCCCC"/>
      </left>
      <right style="thin">
        <color rgb="FFCCCCCC"/>
      </right>
      <top style="thin">
        <color rgb="FFCCCCCC"/>
      </top>
      <bottom style="thin">
        <color rgb="FFCCCCCC"/>
      </bottom>
    </border>
    <border>
      <left style="thin">
        <color rgb="FF4472C4"/>
      </left>
      <right style="thin">
        <color rgb="FF4472C4"/>
      </right>
      <top style="thin">
        <color rgb="FF4472C4"/>
      </top>
      <bottom style="thin">
        <color rgb="FF4472C4"/>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320">
    <xf borderId="0" fillId="0" fontId="0" numFmtId="0" xfId="0" applyAlignment="1" applyFont="1">
      <alignment readingOrder="0" shrinkToFit="0" vertical="bottom" wrapText="1"/>
    </xf>
    <xf borderId="0" fillId="0" fontId="1" numFmtId="0" xfId="0" applyAlignment="1" applyFont="1">
      <alignment shrinkToFit="0" wrapText="1"/>
    </xf>
    <xf borderId="0" fillId="0" fontId="0" numFmtId="0" xfId="0" applyAlignment="1" applyFont="1">
      <alignment shrinkToFit="0" wrapText="1"/>
    </xf>
    <xf borderId="0" fillId="2" fontId="2" numFmtId="0" xfId="0" applyAlignment="1" applyFill="1" applyFont="1">
      <alignment shrinkToFit="0" vertical="top" wrapText="1"/>
    </xf>
    <xf borderId="0" fillId="3" fontId="3" numFmtId="0" xfId="0" applyAlignment="1" applyFill="1" applyFont="1">
      <alignment horizontal="left" shrinkToFit="0" wrapText="0"/>
    </xf>
    <xf borderId="0" fillId="2" fontId="2" numFmtId="0" xfId="0" applyAlignment="1" applyFont="1">
      <alignment readingOrder="0" shrinkToFit="0" vertical="top" wrapText="1"/>
    </xf>
    <xf borderId="0" fillId="2" fontId="2" numFmtId="0" xfId="0" applyAlignment="1" applyFont="1">
      <alignment shrinkToFit="0" vertical="top" wrapText="1"/>
    </xf>
    <xf borderId="0" fillId="0" fontId="0" numFmtId="0" xfId="0" applyAlignment="1" applyFont="1">
      <alignment readingOrder="0" shrinkToFit="0" wrapText="1"/>
    </xf>
    <xf borderId="0" fillId="0" fontId="2" numFmtId="0" xfId="0" applyAlignment="1" applyFont="1">
      <alignment shrinkToFit="0" vertical="top" wrapText="1"/>
    </xf>
    <xf borderId="0" fillId="4" fontId="2" numFmtId="0" xfId="0" applyAlignment="1" applyFill="1" applyFont="1">
      <alignment readingOrder="0" shrinkToFit="0" vertical="top" wrapText="1"/>
    </xf>
    <xf borderId="0" fillId="4" fontId="2" numFmtId="0" xfId="0" applyAlignment="1" applyFont="1">
      <alignment shrinkToFit="0" vertical="top" wrapText="1"/>
    </xf>
    <xf borderId="0" fillId="5" fontId="2" numFmtId="0" xfId="0" applyAlignment="1" applyFill="1" applyFont="1">
      <alignment readingOrder="0" shrinkToFit="0" vertical="top" wrapText="1"/>
    </xf>
    <xf borderId="0" fillId="5" fontId="2" numFmtId="0" xfId="0" applyAlignment="1" applyFont="1">
      <alignment shrinkToFit="0" vertical="top" wrapText="1"/>
    </xf>
    <xf borderId="0" fillId="6" fontId="2" numFmtId="0" xfId="0" applyAlignment="1" applyFill="1" applyFont="1">
      <alignment readingOrder="0" shrinkToFit="0" vertical="top" wrapText="1"/>
    </xf>
    <xf borderId="0" fillId="0" fontId="0" numFmtId="0" xfId="0" applyAlignment="1" applyFont="1">
      <alignment readingOrder="0" shrinkToFit="0" vertical="top" wrapText="1"/>
    </xf>
    <xf borderId="0" fillId="0" fontId="4" numFmtId="0" xfId="0" applyAlignment="1" applyFont="1">
      <alignment readingOrder="0" shrinkToFit="0" vertical="top" wrapText="1"/>
    </xf>
    <xf borderId="0" fillId="0" fontId="1" numFmtId="0" xfId="0" applyAlignment="1" applyFont="1">
      <alignment readingOrder="0" shrinkToFit="0" wrapText="0"/>
    </xf>
    <xf borderId="0" fillId="0" fontId="4" numFmtId="0" xfId="0" applyAlignment="1" applyFont="1">
      <alignment shrinkToFit="0" vertical="top" wrapText="1"/>
    </xf>
    <xf borderId="0" fillId="0" fontId="5" numFmtId="0" xfId="0" applyAlignment="1" applyFont="1">
      <alignment shrinkToFit="0" wrapText="0"/>
    </xf>
    <xf borderId="0" fillId="0" fontId="1" numFmtId="0" xfId="0" applyAlignment="1" applyFont="1">
      <alignment readingOrder="0" shrinkToFit="0" wrapText="1"/>
    </xf>
    <xf borderId="0" fillId="0" fontId="2" numFmtId="0" xfId="0" applyAlignment="1" applyFont="1">
      <alignment readingOrder="0" shrinkToFit="0" vertical="top" wrapText="1"/>
    </xf>
    <xf borderId="0" fillId="0" fontId="6" numFmtId="0" xfId="0" applyAlignment="1" applyFont="1">
      <alignment readingOrder="0" shrinkToFit="0" wrapText="1"/>
    </xf>
    <xf borderId="0" fillId="0" fontId="0" numFmtId="0" xfId="0" applyAlignment="1" applyFont="1">
      <alignment shrinkToFit="0" wrapText="1"/>
    </xf>
    <xf borderId="0" fillId="7" fontId="7" numFmtId="0" xfId="0" applyAlignment="1" applyFill="1" applyFont="1">
      <alignment shrinkToFit="0" wrapText="1"/>
    </xf>
    <xf borderId="0" fillId="8" fontId="8" numFmtId="0" xfId="0" applyAlignment="1" applyFill="1" applyFont="1">
      <alignment readingOrder="0" shrinkToFit="0" vertical="bottom" wrapText="1"/>
    </xf>
    <xf borderId="0" fillId="0" fontId="0" numFmtId="0" xfId="0" applyAlignment="1" applyFont="1">
      <alignment shrinkToFit="0" vertical="top" wrapText="1"/>
    </xf>
    <xf borderId="0" fillId="0" fontId="5" numFmtId="0" xfId="0" applyAlignment="1" applyFont="1">
      <alignment shrinkToFit="0" wrapText="1"/>
    </xf>
    <xf borderId="0" fillId="7" fontId="7" numFmtId="0" xfId="0" applyAlignment="1" applyFont="1">
      <alignment shrinkToFit="0" wrapText="1"/>
    </xf>
    <xf borderId="0" fillId="7" fontId="7" numFmtId="0" xfId="0" applyAlignment="1" applyFont="1">
      <alignment readingOrder="0" shrinkToFit="0" wrapText="1"/>
    </xf>
    <xf borderId="0" fillId="0" fontId="7" numFmtId="0" xfId="0" applyAlignment="1" applyFont="1">
      <alignment shrinkToFit="0" wrapText="1"/>
    </xf>
    <xf borderId="0" fillId="9" fontId="9" numFmtId="0" xfId="0" applyAlignment="1" applyFill="1" applyFont="1">
      <alignment readingOrder="0" shrinkToFit="0" wrapText="1"/>
    </xf>
    <xf borderId="0" fillId="0" fontId="4" numFmtId="0" xfId="0" applyAlignment="1" applyFont="1">
      <alignment readingOrder="0" shrinkToFit="0" vertical="top" wrapText="0"/>
    </xf>
    <xf borderId="0" fillId="9" fontId="0" numFmtId="0" xfId="0" applyAlignment="1" applyFont="1">
      <alignment readingOrder="0" shrinkToFit="0" wrapText="1"/>
    </xf>
    <xf borderId="0" fillId="0" fontId="4" numFmtId="0" xfId="0" applyAlignment="1" applyFont="1">
      <alignment shrinkToFit="0" vertical="top" wrapText="0"/>
    </xf>
    <xf borderId="0" fillId="10" fontId="10" numFmtId="0" xfId="0" applyAlignment="1" applyFill="1" applyFont="1">
      <alignment shrinkToFit="0" vertical="bottom" wrapText="1"/>
    </xf>
    <xf borderId="0" fillId="0" fontId="9" numFmtId="0" xfId="0" applyAlignment="1" applyFont="1">
      <alignment shrinkToFit="0" wrapText="1"/>
    </xf>
    <xf borderId="0" fillId="11" fontId="9" numFmtId="0" xfId="0" applyAlignment="1" applyFill="1" applyFont="1">
      <alignment readingOrder="0" shrinkToFit="0" wrapText="1"/>
    </xf>
    <xf borderId="0" fillId="11" fontId="9" numFmtId="0" xfId="0" applyAlignment="1" applyFont="1">
      <alignment shrinkToFit="0" wrapText="1"/>
    </xf>
    <xf borderId="0" fillId="0" fontId="11" numFmtId="0" xfId="0" applyAlignment="1" applyFont="1">
      <alignment shrinkToFit="0" vertical="bottom" wrapText="1"/>
    </xf>
    <xf borderId="0" fillId="0" fontId="12" numFmtId="0" xfId="0" applyAlignment="1" applyFont="1">
      <alignment readingOrder="0" shrinkToFit="0" wrapText="1"/>
    </xf>
    <xf borderId="0" fillId="0" fontId="6" numFmtId="0" xfId="0" applyAlignment="1" applyFont="1">
      <alignment shrinkToFit="0" wrapText="0"/>
    </xf>
    <xf borderId="0" fillId="0" fontId="13" numFmtId="0" xfId="0" applyAlignment="1" applyFont="1">
      <alignment shrinkToFit="0" wrapText="0"/>
    </xf>
    <xf borderId="0" fillId="3" fontId="7" numFmtId="0" xfId="0" applyAlignment="1" applyFont="1">
      <alignment shrinkToFit="0" wrapText="1"/>
    </xf>
    <xf borderId="0" fillId="3" fontId="7" numFmtId="0" xfId="0" applyAlignment="1" applyFont="1">
      <alignment shrinkToFit="0" wrapText="1"/>
    </xf>
    <xf borderId="0" fillId="0" fontId="7" numFmtId="0" xfId="0" applyAlignment="1" applyFont="1">
      <alignment shrinkToFit="0" wrapText="1"/>
    </xf>
    <xf borderId="0" fillId="12" fontId="9" numFmtId="0" xfId="0" applyAlignment="1" applyFill="1" applyFont="1">
      <alignment readingOrder="0" shrinkToFit="0" wrapText="1"/>
    </xf>
    <xf borderId="0" fillId="12" fontId="9" numFmtId="0" xfId="0" applyAlignment="1" applyFont="1">
      <alignment shrinkToFit="0" wrapText="1"/>
    </xf>
    <xf borderId="0" fillId="0" fontId="6" numFmtId="0" xfId="0" applyAlignment="1" applyFont="1">
      <alignment readingOrder="0" shrinkToFit="0" wrapText="0"/>
    </xf>
    <xf borderId="0" fillId="3" fontId="14" numFmtId="0" xfId="0" applyAlignment="1" applyFont="1">
      <alignment shrinkToFit="0" vertical="top" wrapText="1"/>
    </xf>
    <xf borderId="0" fillId="3" fontId="14" numFmtId="0" xfId="0" applyAlignment="1" applyFont="1">
      <alignment shrinkToFit="0" vertical="top" wrapText="1"/>
    </xf>
    <xf borderId="0" fillId="3" fontId="14" numFmtId="0" xfId="0" applyAlignment="1" applyFont="1">
      <alignment readingOrder="0" shrinkToFit="0" vertical="top" wrapText="1"/>
    </xf>
    <xf borderId="0" fillId="13" fontId="10" numFmtId="0" xfId="0" applyAlignment="1" applyFill="1" applyFont="1">
      <alignment readingOrder="0" shrinkToFit="0" vertical="bottom" wrapText="1"/>
    </xf>
    <xf borderId="0" fillId="0" fontId="15" numFmtId="0" xfId="0" applyAlignment="1" applyFont="1">
      <alignment shrinkToFit="0" vertical="top" wrapText="1"/>
    </xf>
    <xf borderId="0" fillId="10" fontId="16" numFmtId="0" xfId="0" applyAlignment="1" applyFont="1">
      <alignment shrinkToFit="0" vertical="bottom" wrapText="1"/>
    </xf>
    <xf borderId="0" fillId="0" fontId="13" numFmtId="0" xfId="0" applyAlignment="1" applyFont="1">
      <alignment shrinkToFit="0" vertical="top" wrapText="0"/>
    </xf>
    <xf borderId="0" fillId="0" fontId="15" numFmtId="0" xfId="0" applyAlignment="1" applyFont="1">
      <alignment shrinkToFit="0" wrapText="1"/>
    </xf>
    <xf borderId="0" fillId="14" fontId="7" numFmtId="0" xfId="0" applyAlignment="1" applyFill="1" applyFont="1">
      <alignment readingOrder="0" shrinkToFit="0" vertical="top" wrapText="1"/>
    </xf>
    <xf borderId="0" fillId="0" fontId="7" numFmtId="0" xfId="0" applyAlignment="1" applyFont="1">
      <alignment readingOrder="0" shrinkToFit="0" vertical="top" wrapText="1"/>
    </xf>
    <xf borderId="0" fillId="0" fontId="10" numFmtId="0" xfId="0" applyAlignment="1" applyFont="1">
      <alignment readingOrder="0" shrinkToFit="0" vertical="bottom" wrapText="1"/>
    </xf>
    <xf borderId="0" fillId="0" fontId="10" numFmtId="0" xfId="0" applyAlignment="1" applyFont="1">
      <alignment shrinkToFit="0" vertical="bottom" wrapText="1"/>
    </xf>
    <xf borderId="0" fillId="0" fontId="10" numFmtId="0" xfId="0" applyAlignment="1" applyFont="1">
      <alignment shrinkToFit="0" vertical="bottom" wrapText="1"/>
    </xf>
    <xf borderId="0" fillId="0" fontId="17" numFmtId="0" xfId="0" applyAlignment="1" applyFont="1">
      <alignment readingOrder="0" shrinkToFit="0" vertical="bottom" wrapText="1"/>
    </xf>
    <xf borderId="0" fillId="0" fontId="17" numFmtId="0" xfId="0" applyAlignment="1" applyFont="1">
      <alignment shrinkToFit="0" vertical="bottom" wrapText="1"/>
    </xf>
    <xf borderId="0" fillId="0" fontId="10" numFmtId="0" xfId="0" applyAlignment="1" applyFont="1">
      <alignment horizontal="right" shrinkToFit="0" vertical="bottom" wrapText="1"/>
    </xf>
    <xf borderId="0" fillId="0" fontId="17" numFmtId="0" xfId="0" applyAlignment="1" applyFont="1">
      <alignment shrinkToFit="0" vertical="bottom" wrapText="1"/>
    </xf>
    <xf borderId="0" fillId="0" fontId="17" numFmtId="0" xfId="0" applyAlignment="1" applyFont="1">
      <alignment shrinkToFit="0" vertical="bottom" wrapText="1"/>
    </xf>
    <xf borderId="0" fillId="0" fontId="17" numFmtId="0" xfId="0" applyAlignment="1" applyFont="1">
      <alignment horizontal="right" readingOrder="0" shrinkToFit="0" vertical="bottom" wrapText="1"/>
    </xf>
    <xf borderId="0" fillId="10" fontId="17" numFmtId="0" xfId="0" applyAlignment="1" applyFont="1">
      <alignment shrinkToFit="0" vertical="bottom" wrapText="1"/>
    </xf>
    <xf borderId="0" fillId="0" fontId="0" numFmtId="0" xfId="0" applyAlignment="1" applyFont="1">
      <alignment readingOrder="0" shrinkToFit="0" wrapText="1"/>
    </xf>
    <xf borderId="0" fillId="0" fontId="18" numFmtId="0" xfId="0" applyAlignment="1" applyFont="1">
      <alignment readingOrder="0" shrinkToFit="0" vertical="top" wrapText="1"/>
    </xf>
    <xf borderId="0" fillId="10" fontId="19" numFmtId="0" xfId="0" applyAlignment="1" applyFont="1">
      <alignment readingOrder="0" shrinkToFit="0" vertical="top" wrapText="1"/>
    </xf>
    <xf borderId="0" fillId="0" fontId="2" numFmtId="0" xfId="0" applyAlignment="1" applyFont="1">
      <alignment shrinkToFit="0" vertical="top" wrapText="0"/>
    </xf>
    <xf borderId="0" fillId="0" fontId="2" numFmtId="0" xfId="0" applyAlignment="1" applyFont="1">
      <alignment readingOrder="0" shrinkToFit="0" vertical="top" wrapText="0"/>
    </xf>
    <xf borderId="0" fillId="15" fontId="14" numFmtId="0" xfId="0" applyAlignment="1" applyFill="1" applyFont="1">
      <alignment shrinkToFit="0" vertical="top" wrapText="1"/>
    </xf>
    <xf borderId="0" fillId="16" fontId="20" numFmtId="0" xfId="0" applyAlignment="1" applyFill="1" applyFont="1">
      <alignment shrinkToFit="0" vertical="top" wrapText="1"/>
    </xf>
    <xf borderId="0" fillId="3" fontId="14" numFmtId="0" xfId="0" applyAlignment="1" applyFont="1">
      <alignment shrinkToFit="0" vertical="top" wrapText="1"/>
    </xf>
    <xf borderId="0" fillId="17" fontId="17" numFmtId="0" xfId="0" applyAlignment="1" applyFill="1" applyFont="1">
      <alignment shrinkToFit="0" vertical="top" wrapText="1"/>
    </xf>
    <xf borderId="0" fillId="18" fontId="14" numFmtId="0" xfId="0" applyAlignment="1" applyFill="1" applyFont="1">
      <alignment shrinkToFit="0" vertical="top" wrapText="1"/>
    </xf>
    <xf borderId="0" fillId="0" fontId="21" numFmtId="0" xfId="0" applyAlignment="1" applyFont="1">
      <alignment readingOrder="0" shrinkToFit="0" vertical="top" wrapText="1"/>
    </xf>
    <xf borderId="0" fillId="15" fontId="14" numFmtId="0" xfId="0" applyAlignment="1" applyFont="1">
      <alignment shrinkToFit="0" vertical="top" wrapText="1"/>
    </xf>
    <xf borderId="0" fillId="3" fontId="14" numFmtId="0" xfId="0" applyAlignment="1" applyFont="1">
      <alignment shrinkToFit="0" vertical="top" wrapText="1"/>
    </xf>
    <xf borderId="0" fillId="0" fontId="22" numFmtId="0" xfId="0" applyAlignment="1" applyFont="1">
      <alignment readingOrder="0" shrinkToFit="0" wrapText="1"/>
    </xf>
    <xf borderId="0" fillId="3" fontId="7" numFmtId="0" xfId="0" applyAlignment="1" applyFont="1">
      <alignment shrinkToFit="0" vertical="top" wrapText="1"/>
    </xf>
    <xf borderId="1" fillId="3" fontId="23" numFmtId="0" xfId="0" applyAlignment="1" applyBorder="1" applyFont="1">
      <alignment shrinkToFit="0" vertical="center" wrapText="0"/>
    </xf>
    <xf borderId="1" fillId="3" fontId="23" numFmtId="0" xfId="0" applyAlignment="1" applyBorder="1" applyFont="1">
      <alignment shrinkToFit="0" wrapText="0"/>
    </xf>
    <xf borderId="1" fillId="3" fontId="23" numFmtId="0" xfId="0" applyAlignment="1" applyBorder="1" applyFont="1">
      <alignment readingOrder="0" shrinkToFit="0" wrapText="0"/>
    </xf>
    <xf borderId="0" fillId="3" fontId="23" numFmtId="0" xfId="0" applyAlignment="1" applyFont="1">
      <alignment shrinkToFit="0" wrapText="0"/>
    </xf>
    <xf borderId="0" fillId="0" fontId="24" numFmtId="0" xfId="0" applyAlignment="1" applyFont="1">
      <alignment readingOrder="0" shrinkToFit="0" wrapText="0"/>
    </xf>
    <xf borderId="0" fillId="0" fontId="24" numFmtId="0" xfId="0" applyAlignment="1" applyFont="1">
      <alignment shrinkToFit="0" wrapText="0"/>
    </xf>
    <xf borderId="0" fillId="3" fontId="7" numFmtId="0" xfId="0" applyAlignment="1" applyFont="1">
      <alignment readingOrder="0" shrinkToFit="0" wrapText="1"/>
    </xf>
    <xf borderId="0" fillId="0" fontId="22" numFmtId="0" xfId="0" applyAlignment="1" applyFont="1">
      <alignment shrinkToFit="0" vertical="bottom" wrapText="1"/>
    </xf>
    <xf borderId="0" fillId="17" fontId="17" numFmtId="0" xfId="0" applyAlignment="1" applyFont="1">
      <alignment shrinkToFit="0" vertical="top" wrapText="1"/>
    </xf>
    <xf borderId="0" fillId="15" fontId="7" numFmtId="0" xfId="0" applyAlignment="1" applyFont="1">
      <alignment shrinkToFit="0" vertical="top" wrapText="1"/>
    </xf>
    <xf borderId="0" fillId="16" fontId="6" numFmtId="0" xfId="0" applyAlignment="1" applyFont="1">
      <alignment shrinkToFit="0" vertical="top" wrapText="1"/>
    </xf>
    <xf borderId="0" fillId="16" fontId="6" numFmtId="0" xfId="0" applyAlignment="1" applyFont="1">
      <alignment readingOrder="0" shrinkToFit="0" vertical="top" wrapText="1"/>
    </xf>
    <xf borderId="0" fillId="3" fontId="7" numFmtId="0" xfId="0" applyAlignment="1" applyFont="1">
      <alignment readingOrder="0" shrinkToFit="0" vertical="top" wrapText="1"/>
    </xf>
    <xf borderId="0" fillId="17" fontId="6" numFmtId="0" xfId="0" applyAlignment="1" applyFont="1">
      <alignment readingOrder="0" shrinkToFit="0" vertical="top" wrapText="1"/>
    </xf>
    <xf borderId="0" fillId="17" fontId="6" numFmtId="0" xfId="0" applyAlignment="1" applyFont="1">
      <alignment shrinkToFit="0" vertical="top" wrapText="1"/>
    </xf>
    <xf borderId="0" fillId="17" fontId="17" numFmtId="0" xfId="0" applyAlignment="1" applyFont="1">
      <alignment readingOrder="0" shrinkToFit="0" vertical="top" wrapText="1"/>
    </xf>
    <xf borderId="0" fillId="18" fontId="7" numFmtId="0" xfId="0" applyAlignment="1" applyFont="1">
      <alignment readingOrder="0" shrinkToFit="0" vertical="top" wrapText="1"/>
    </xf>
    <xf borderId="0" fillId="0" fontId="6" numFmtId="0" xfId="0" applyAlignment="1" applyFont="1">
      <alignment readingOrder="0" shrinkToFit="0" vertical="top" wrapText="1"/>
    </xf>
    <xf borderId="0" fillId="0" fontId="6" numFmtId="0" xfId="0" applyAlignment="1" applyFont="1">
      <alignment shrinkToFit="0" vertical="top" wrapText="1"/>
    </xf>
    <xf borderId="0" fillId="0" fontId="10" numFmtId="0" xfId="0" applyAlignment="1" applyFont="1">
      <alignment shrinkToFit="0" vertical="top" wrapText="1"/>
    </xf>
    <xf borderId="0" fillId="0" fontId="10" numFmtId="0" xfId="0" applyAlignment="1" applyFont="1">
      <alignment readingOrder="0" shrinkToFit="0" vertical="top" wrapText="1"/>
    </xf>
    <xf borderId="0" fillId="0" fontId="5" numFmtId="0" xfId="0" applyAlignment="1" applyFont="1">
      <alignment readingOrder="0" shrinkToFit="0" vertical="bottom" wrapText="0"/>
    </xf>
    <xf borderId="2" fillId="0" fontId="5" numFmtId="0" xfId="0" applyAlignment="1" applyBorder="1" applyFont="1">
      <alignment readingOrder="0" shrinkToFit="0" vertical="bottom" wrapText="0"/>
    </xf>
    <xf borderId="3" fillId="19" fontId="13" numFmtId="0" xfId="0" applyAlignment="1" applyBorder="1" applyFill="1" applyFont="1">
      <alignment shrinkToFit="0" vertical="bottom" wrapText="0"/>
    </xf>
    <xf borderId="0" fillId="0" fontId="0" numFmtId="0" xfId="0" applyAlignment="1" applyFont="1">
      <alignment shrinkToFit="0" vertical="top" wrapText="1"/>
    </xf>
    <xf borderId="0" fillId="0" fontId="17" numFmtId="0" xfId="0" applyAlignment="1" applyFont="1">
      <alignment readingOrder="0" shrinkToFit="0" vertical="bottom" wrapText="0"/>
    </xf>
    <xf borderId="4" fillId="20" fontId="5" numFmtId="0" xfId="0" applyAlignment="1" applyBorder="1" applyFill="1" applyFont="1">
      <alignment horizontal="left" readingOrder="0" shrinkToFit="0" wrapText="1"/>
    </xf>
    <xf borderId="0" fillId="0" fontId="10" numFmtId="0" xfId="0" applyAlignment="1" applyFont="1">
      <alignment readingOrder="0" shrinkToFit="0" vertical="top" wrapText="1"/>
    </xf>
    <xf borderId="0" fillId="0" fontId="25" numFmtId="0" xfId="0" applyAlignment="1" applyFont="1">
      <alignment readingOrder="0" shrinkToFit="0" vertical="bottom" wrapText="1"/>
    </xf>
    <xf borderId="0" fillId="20" fontId="25" numFmtId="0" xfId="0" applyAlignment="1" applyFont="1">
      <alignment readingOrder="0" shrinkToFit="0" vertical="bottom" wrapText="1"/>
    </xf>
    <xf borderId="0" fillId="21" fontId="6" numFmtId="0" xfId="0" applyAlignment="1" applyFill="1" applyFont="1">
      <alignment readingOrder="0" shrinkToFit="0" vertical="top" wrapText="1"/>
    </xf>
    <xf borderId="0" fillId="21" fontId="6" numFmtId="0" xfId="0" applyAlignment="1" applyFont="1">
      <alignment shrinkToFit="0" vertical="top" wrapText="1"/>
    </xf>
    <xf borderId="0" fillId="21" fontId="10" numFmtId="0" xfId="0" applyAlignment="1" applyFont="1">
      <alignment shrinkToFit="0" vertical="top" wrapText="1"/>
    </xf>
    <xf borderId="0" fillId="21" fontId="5" numFmtId="0" xfId="0" applyAlignment="1" applyFont="1">
      <alignment readingOrder="0" shrinkToFit="0" vertical="bottom" wrapText="0"/>
    </xf>
    <xf borderId="2" fillId="21" fontId="5" numFmtId="0" xfId="0" applyAlignment="1" applyBorder="1" applyFont="1">
      <alignment readingOrder="0" shrinkToFit="0" vertical="bottom" wrapText="0"/>
    </xf>
    <xf borderId="3" fillId="21" fontId="13" numFmtId="0" xfId="0" applyAlignment="1" applyBorder="1" applyFont="1">
      <alignment shrinkToFit="0" vertical="bottom" wrapText="0"/>
    </xf>
    <xf borderId="0" fillId="21" fontId="0" numFmtId="0" xfId="0" applyAlignment="1" applyFont="1">
      <alignment shrinkToFit="0" vertical="top" wrapText="1"/>
    </xf>
    <xf borderId="0" fillId="21" fontId="0" numFmtId="0" xfId="0" applyAlignment="1" applyFont="1">
      <alignment shrinkToFit="0" vertical="top" wrapText="1"/>
    </xf>
    <xf borderId="0" fillId="21" fontId="17" numFmtId="0" xfId="0" applyAlignment="1" applyFont="1">
      <alignment readingOrder="0" shrinkToFit="0" vertical="bottom" wrapText="0"/>
    </xf>
    <xf borderId="4" fillId="21" fontId="5" numFmtId="0" xfId="0" applyAlignment="1" applyBorder="1" applyFont="1">
      <alignment horizontal="left" readingOrder="0" shrinkToFit="0" wrapText="1"/>
    </xf>
    <xf borderId="0" fillId="21" fontId="10" numFmtId="0" xfId="0" applyAlignment="1" applyFont="1">
      <alignment readingOrder="0" shrinkToFit="0" vertical="top" wrapText="1"/>
    </xf>
    <xf borderId="0" fillId="21" fontId="0" numFmtId="0" xfId="0" applyAlignment="1" applyFont="1">
      <alignment readingOrder="0" shrinkToFit="0" vertical="top" wrapText="1"/>
    </xf>
    <xf borderId="0" fillId="21" fontId="25" numFmtId="0" xfId="0" applyAlignment="1" applyFont="1">
      <alignment readingOrder="0" shrinkToFit="0" vertical="bottom" wrapText="1"/>
    </xf>
    <xf borderId="0" fillId="21" fontId="12" numFmtId="0" xfId="0" applyAlignment="1" applyFont="1">
      <alignment readingOrder="0" shrinkToFit="0" wrapText="1"/>
    </xf>
    <xf borderId="0" fillId="19" fontId="13" numFmtId="0" xfId="0" applyAlignment="1" applyFont="1">
      <alignment shrinkToFit="0" vertical="bottom" wrapText="0"/>
    </xf>
    <xf borderId="0" fillId="20" fontId="5" numFmtId="0" xfId="0" applyAlignment="1" applyFont="1">
      <alignment horizontal="left" readingOrder="0" shrinkToFit="0" wrapText="1"/>
    </xf>
    <xf borderId="0" fillId="22" fontId="6" numFmtId="0" xfId="0" applyAlignment="1" applyFill="1" applyFont="1">
      <alignment readingOrder="0" shrinkToFit="0" vertical="top" wrapText="1"/>
    </xf>
    <xf borderId="0" fillId="22" fontId="6" numFmtId="0" xfId="0" applyAlignment="1" applyFont="1">
      <alignment shrinkToFit="0" vertical="top" wrapText="1"/>
    </xf>
    <xf borderId="0" fillId="22" fontId="10" numFmtId="0" xfId="0" applyAlignment="1" applyFont="1">
      <alignment shrinkToFit="0" vertical="top" wrapText="1"/>
    </xf>
    <xf borderId="0" fillId="22" fontId="5" numFmtId="0" xfId="0" applyAlignment="1" applyFont="1">
      <alignment readingOrder="0" shrinkToFit="0" vertical="bottom" wrapText="0"/>
    </xf>
    <xf borderId="0" fillId="22" fontId="13" numFmtId="0" xfId="0" applyAlignment="1" applyFont="1">
      <alignment shrinkToFit="0" vertical="bottom" wrapText="0"/>
    </xf>
    <xf borderId="0" fillId="22" fontId="0" numFmtId="0" xfId="0" applyAlignment="1" applyFont="1">
      <alignment shrinkToFit="0" vertical="top" wrapText="1"/>
    </xf>
    <xf borderId="0" fillId="22" fontId="0" numFmtId="0" xfId="0" applyAlignment="1" applyFont="1">
      <alignment shrinkToFit="0" vertical="top" wrapText="1"/>
    </xf>
    <xf borderId="0" fillId="22" fontId="17" numFmtId="0" xfId="0" applyAlignment="1" applyFont="1">
      <alignment readingOrder="0" shrinkToFit="0" vertical="bottom" wrapText="0"/>
    </xf>
    <xf borderId="0" fillId="22" fontId="5" numFmtId="0" xfId="0" applyAlignment="1" applyFont="1">
      <alignment horizontal="left" readingOrder="0" shrinkToFit="0" wrapText="1"/>
    </xf>
    <xf borderId="0" fillId="22" fontId="10" numFmtId="0" xfId="0" applyAlignment="1" applyFont="1">
      <alignment readingOrder="0" shrinkToFit="0" vertical="top" wrapText="1"/>
    </xf>
    <xf borderId="0" fillId="22" fontId="0" numFmtId="0" xfId="0" applyAlignment="1" applyFont="1">
      <alignment readingOrder="0" shrinkToFit="0" vertical="top" wrapText="1"/>
    </xf>
    <xf borderId="0" fillId="22" fontId="25" numFmtId="0" xfId="0" applyAlignment="1" applyFont="1">
      <alignment readingOrder="0" shrinkToFit="0" vertical="bottom" wrapText="1"/>
    </xf>
    <xf borderId="0" fillId="21" fontId="10" numFmtId="0" xfId="0" applyAlignment="1" applyFont="1">
      <alignment readingOrder="0" shrinkToFit="0" vertical="top" wrapText="1"/>
    </xf>
    <xf borderId="4" fillId="23" fontId="26" numFmtId="0" xfId="0" applyAlignment="1" applyBorder="1" applyFill="1" applyFont="1">
      <alignment horizontal="center" readingOrder="0" shrinkToFit="0" wrapText="1"/>
    </xf>
    <xf borderId="4" fillId="23" fontId="27" numFmtId="0" xfId="0" applyAlignment="1" applyBorder="1" applyFont="1">
      <alignment horizontal="center" readingOrder="0" shrinkToFit="0" wrapText="1"/>
    </xf>
    <xf borderId="0" fillId="24" fontId="28" numFmtId="0" xfId="0" applyAlignment="1" applyFill="1" applyFont="1">
      <alignment horizontal="center" readingOrder="0" shrinkToFit="0" wrapText="1"/>
    </xf>
    <xf borderId="4" fillId="23" fontId="27" numFmtId="0" xfId="0" applyAlignment="1" applyBorder="1" applyFont="1">
      <alignment horizontal="center" shrinkToFit="0" wrapText="1"/>
    </xf>
    <xf borderId="4" fillId="25" fontId="5" numFmtId="0" xfId="0" applyAlignment="1" applyBorder="1" applyFill="1" applyFont="1">
      <alignment horizontal="center" readingOrder="0" shrinkToFit="0" wrapText="1"/>
    </xf>
    <xf borderId="4" fillId="20" fontId="5" numFmtId="0" xfId="0" applyAlignment="1" applyBorder="1" applyFont="1">
      <alignment horizontal="left" shrinkToFit="0" wrapText="1"/>
    </xf>
    <xf borderId="4" fillId="20" fontId="5" numFmtId="10" xfId="0" applyAlignment="1" applyBorder="1" applyFont="1" applyNumberFormat="1">
      <alignment horizontal="center" readingOrder="0" shrinkToFit="0" wrapText="1"/>
    </xf>
    <xf borderId="4" fillId="20" fontId="5" numFmtId="0" xfId="0" applyAlignment="1" applyBorder="1" applyFont="1">
      <alignment horizontal="center" readingOrder="0" shrinkToFit="0" wrapText="1"/>
    </xf>
    <xf borderId="4" fillId="26" fontId="5" numFmtId="0" xfId="0" applyAlignment="1" applyBorder="1" applyFill="1" applyFont="1">
      <alignment horizontal="center" readingOrder="0" shrinkToFit="0" wrapText="1"/>
    </xf>
    <xf borderId="0" fillId="24" fontId="29" numFmtId="0" xfId="0" applyAlignment="1" applyFont="1">
      <alignment horizontal="center" shrinkToFit="0" wrapText="1"/>
    </xf>
    <xf borderId="4" fillId="20" fontId="5" numFmtId="0" xfId="0" applyAlignment="1" applyBorder="1" applyFont="1">
      <alignment horizontal="center" shrinkToFit="0" wrapText="1"/>
    </xf>
    <xf borderId="4" fillId="20" fontId="30" numFmtId="0" xfId="0" applyAlignment="1" applyBorder="1" applyFont="1">
      <alignment horizontal="left" readingOrder="0" shrinkToFit="0" vertical="top" wrapText="1"/>
    </xf>
    <xf borderId="4" fillId="20" fontId="5" numFmtId="0" xfId="0" applyAlignment="1" applyBorder="1" applyFont="1">
      <alignment horizontal="left" readingOrder="0" shrinkToFit="0" vertical="top" wrapText="1"/>
    </xf>
    <xf borderId="4" fillId="20" fontId="5" numFmtId="9" xfId="0" applyAlignment="1" applyBorder="1" applyFont="1" applyNumberFormat="1">
      <alignment horizontal="center" readingOrder="0" shrinkToFit="0" wrapText="1"/>
    </xf>
    <xf borderId="4" fillId="26" fontId="5" numFmtId="0" xfId="0" applyAlignment="1" applyBorder="1" applyFont="1">
      <alignment horizontal="center" shrinkToFit="0" wrapText="1"/>
    </xf>
    <xf borderId="5" fillId="23" fontId="26" numFmtId="0" xfId="0" applyAlignment="1" applyBorder="1" applyFont="1">
      <alignment horizontal="center" readingOrder="0" shrinkToFit="0" wrapText="0"/>
    </xf>
    <xf borderId="6" fillId="0" fontId="12" numFmtId="0" xfId="0" applyAlignment="1" applyBorder="1" applyFont="1">
      <alignment shrinkToFit="0" wrapText="1"/>
    </xf>
    <xf borderId="4" fillId="27" fontId="5" numFmtId="0" xfId="0" applyAlignment="1" applyBorder="1" applyFill="1" applyFont="1">
      <alignment horizontal="center" readingOrder="0" shrinkToFit="0" wrapText="1"/>
    </xf>
    <xf borderId="4" fillId="27" fontId="5" numFmtId="0" xfId="0" applyAlignment="1" applyBorder="1" applyFont="1">
      <alignment horizontal="left" readingOrder="0" shrinkToFit="0" wrapText="1"/>
    </xf>
    <xf borderId="4" fillId="27" fontId="5" numFmtId="0" xfId="0" applyAlignment="1" applyBorder="1" applyFont="1">
      <alignment horizontal="left" shrinkToFit="0" wrapText="1"/>
    </xf>
    <xf borderId="4" fillId="20" fontId="5" numFmtId="164" xfId="0" applyAlignment="1" applyBorder="1" applyFont="1" applyNumberFormat="1">
      <alignment horizontal="center" readingOrder="0" shrinkToFit="0" wrapText="1"/>
    </xf>
    <xf borderId="4" fillId="28" fontId="5" numFmtId="0" xfId="0" applyAlignment="1" applyBorder="1" applyFill="1" applyFont="1">
      <alignment horizontal="center" readingOrder="0" shrinkToFit="0" wrapText="1"/>
    </xf>
    <xf borderId="4" fillId="28" fontId="5" numFmtId="0" xfId="0" applyAlignment="1" applyBorder="1" applyFont="1">
      <alignment horizontal="left" readingOrder="0" shrinkToFit="0" wrapText="1"/>
    </xf>
    <xf borderId="4" fillId="28" fontId="5" numFmtId="0" xfId="0" applyAlignment="1" applyBorder="1" applyFont="1">
      <alignment horizontal="left" shrinkToFit="0" wrapText="1"/>
    </xf>
    <xf borderId="4" fillId="27" fontId="5" numFmtId="0" xfId="0" applyAlignment="1" applyBorder="1" applyFont="1">
      <alignment horizontal="center" shrinkToFit="0" wrapText="1"/>
    </xf>
    <xf borderId="4" fillId="23" fontId="27" numFmtId="0" xfId="0" applyAlignment="1" applyBorder="1" applyFont="1">
      <alignment horizontal="left" readingOrder="0" shrinkToFit="0" wrapText="1"/>
    </xf>
    <xf borderId="0" fillId="13" fontId="12" numFmtId="0" xfId="0" applyAlignment="1" applyFont="1">
      <alignment readingOrder="0" shrinkToFit="0" wrapText="1"/>
    </xf>
    <xf borderId="0" fillId="13" fontId="12" numFmtId="0" xfId="0" applyAlignment="1" applyFont="1">
      <alignment shrinkToFit="0" wrapText="1"/>
    </xf>
    <xf borderId="4" fillId="20" fontId="31" numFmtId="3" xfId="0" applyAlignment="1" applyBorder="1" applyFont="1" applyNumberFormat="1">
      <alignment horizontal="center" readingOrder="0" shrinkToFit="0" wrapText="1"/>
    </xf>
    <xf borderId="4" fillId="20" fontId="31" numFmtId="0" xfId="0" applyAlignment="1" applyBorder="1" applyFont="1">
      <alignment horizontal="center" readingOrder="0" shrinkToFit="0" wrapText="1"/>
    </xf>
    <xf borderId="4" fillId="20" fontId="32" numFmtId="0" xfId="0" applyAlignment="1" applyBorder="1" applyFont="1">
      <alignment shrinkToFit="0" vertical="bottom" wrapText="0"/>
    </xf>
    <xf borderId="4" fillId="20" fontId="30" numFmtId="0" xfId="0" applyAlignment="1" applyBorder="1" applyFont="1">
      <alignment horizontal="center" readingOrder="0" shrinkToFit="0" wrapText="1"/>
    </xf>
    <xf borderId="4" fillId="20" fontId="30" numFmtId="0" xfId="0" applyAlignment="1" applyBorder="1" applyFont="1">
      <alignment horizontal="center" shrinkToFit="0" wrapText="1"/>
    </xf>
    <xf borderId="4" fillId="20" fontId="30" numFmtId="0" xfId="0" applyAlignment="1" applyBorder="1" applyFont="1">
      <alignment horizontal="left" readingOrder="0" shrinkToFit="0" wrapText="1"/>
    </xf>
    <xf borderId="4" fillId="20" fontId="30" numFmtId="0" xfId="0" applyAlignment="1" applyBorder="1" applyFont="1">
      <alignment horizontal="left" shrinkToFit="0" wrapText="1"/>
    </xf>
    <xf borderId="5" fillId="23" fontId="33" numFmtId="0" xfId="0" applyAlignment="1" applyBorder="1" applyFont="1">
      <alignment horizontal="center" readingOrder="0" shrinkToFit="0" wrapText="0"/>
    </xf>
    <xf borderId="4" fillId="23" fontId="33" numFmtId="0" xfId="0" applyAlignment="1" applyBorder="1" applyFont="1">
      <alignment horizontal="center" readingOrder="0" shrinkToFit="0" wrapText="1"/>
    </xf>
    <xf borderId="4" fillId="27" fontId="30" numFmtId="0" xfId="0" applyAlignment="1" applyBorder="1" applyFont="1">
      <alignment horizontal="center" readingOrder="0" shrinkToFit="0" wrapText="1"/>
    </xf>
    <xf borderId="4" fillId="0" fontId="5" numFmtId="3" xfId="0" applyAlignment="1" applyBorder="1" applyFont="1" applyNumberFormat="1">
      <alignment horizontal="right" readingOrder="0" shrinkToFit="0" wrapText="1"/>
    </xf>
    <xf borderId="4" fillId="20" fontId="30" numFmtId="164" xfId="0" applyAlignment="1" applyBorder="1" applyFont="1" applyNumberFormat="1">
      <alignment horizontal="center" readingOrder="0" shrinkToFit="0" wrapText="1"/>
    </xf>
    <xf borderId="4" fillId="20" fontId="13" numFmtId="3" xfId="0" applyAlignment="1" applyBorder="1" applyFont="1" applyNumberFormat="1">
      <alignment horizontal="right" readingOrder="0" shrinkToFit="0" wrapText="1"/>
    </xf>
    <xf borderId="4" fillId="28" fontId="30" numFmtId="0" xfId="0" applyAlignment="1" applyBorder="1" applyFont="1">
      <alignment horizontal="center" readingOrder="0" shrinkToFit="0" wrapText="1"/>
    </xf>
    <xf borderId="4" fillId="0" fontId="5" numFmtId="0" xfId="0" applyAlignment="1" applyBorder="1" applyFont="1">
      <alignment horizontal="right" readingOrder="0" shrinkToFit="0" wrapText="1"/>
    </xf>
    <xf borderId="4" fillId="0" fontId="30" numFmtId="0" xfId="0" applyAlignment="1" applyBorder="1" applyFont="1">
      <alignment horizontal="right" readingOrder="0" shrinkToFit="0" wrapText="1"/>
    </xf>
    <xf borderId="4" fillId="23" fontId="27" numFmtId="0" xfId="0" applyAlignment="1" applyBorder="1" applyFont="1">
      <alignment horizontal="center" readingOrder="0" shrinkToFit="0" vertical="top" wrapText="1"/>
    </xf>
    <xf borderId="0" fillId="29" fontId="34" numFmtId="0" xfId="0" applyAlignment="1" applyFill="1" applyFont="1">
      <alignment horizontal="center" readingOrder="0" shrinkToFit="0" wrapText="1"/>
    </xf>
    <xf borderId="4" fillId="13" fontId="34" numFmtId="0" xfId="0" applyAlignment="1" applyBorder="1" applyFont="1">
      <alignment horizontal="center" readingOrder="0" shrinkToFit="0" wrapText="1"/>
    </xf>
    <xf borderId="0" fillId="0" fontId="12" numFmtId="3" xfId="0" applyAlignment="1" applyFont="1" applyNumberFormat="1">
      <alignment shrinkToFit="0" wrapText="1"/>
    </xf>
    <xf borderId="7" fillId="13" fontId="35" numFmtId="0" xfId="0" applyAlignment="1" applyBorder="1" applyFont="1">
      <alignment readingOrder="0" shrinkToFit="0" vertical="bottom" wrapText="0"/>
    </xf>
    <xf borderId="0" fillId="13" fontId="30" numFmtId="0" xfId="0" applyAlignment="1" applyFont="1">
      <alignment readingOrder="0" shrinkToFit="0" vertical="bottom" wrapText="0"/>
    </xf>
    <xf borderId="0" fillId="0" fontId="30" numFmtId="0" xfId="0" applyAlignment="1" applyFont="1">
      <alignment shrinkToFit="0" vertical="bottom" wrapText="0"/>
    </xf>
    <xf borderId="4" fillId="25" fontId="30" numFmtId="0" xfId="0" applyAlignment="1" applyBorder="1" applyFont="1">
      <alignment horizontal="center" readingOrder="0" shrinkToFit="0" wrapText="1"/>
    </xf>
    <xf borderId="4" fillId="20" fontId="30" numFmtId="4" xfId="0" applyAlignment="1" applyBorder="1" applyFont="1" applyNumberFormat="1">
      <alignment horizontal="center" readingOrder="0" shrinkToFit="0" wrapText="1"/>
    </xf>
    <xf borderId="0" fillId="0" fontId="12" numFmtId="9" xfId="0" applyAlignment="1" applyFont="1" applyNumberFormat="1">
      <alignment shrinkToFit="0" wrapText="1"/>
    </xf>
    <xf borderId="4" fillId="26" fontId="30" numFmtId="0" xfId="0" applyAlignment="1" applyBorder="1" applyFont="1">
      <alignment horizontal="center" readingOrder="0" shrinkToFit="0" wrapText="1"/>
    </xf>
    <xf borderId="4" fillId="0" fontId="30" numFmtId="0" xfId="0" applyAlignment="1" applyBorder="1" applyFont="1">
      <alignment horizontal="left" shrinkToFit="0" wrapText="1"/>
    </xf>
    <xf borderId="0" fillId="22" fontId="12" numFmtId="0" xfId="0" applyAlignment="1" applyFont="1">
      <alignment readingOrder="0" shrinkToFit="0" wrapText="1"/>
    </xf>
    <xf borderId="0" fillId="14" fontId="12" numFmtId="0" xfId="0" applyAlignment="1" applyFont="1">
      <alignment shrinkToFit="0" wrapText="1"/>
    </xf>
    <xf borderId="4" fillId="0" fontId="30" numFmtId="0" xfId="0" applyAlignment="1" applyBorder="1" applyFont="1">
      <alignment horizontal="left" readingOrder="0" shrinkToFit="0" vertical="top" wrapText="1"/>
    </xf>
    <xf borderId="0" fillId="14" fontId="12" numFmtId="0" xfId="0" applyAlignment="1" applyFont="1">
      <alignment readingOrder="0" shrinkToFit="0" wrapText="1"/>
    </xf>
    <xf borderId="0" fillId="14" fontId="12" numFmtId="10" xfId="0" applyAlignment="1" applyFont="1" applyNumberFormat="1">
      <alignment shrinkToFit="0" wrapText="1"/>
    </xf>
    <xf borderId="4" fillId="26" fontId="30" numFmtId="0" xfId="0" applyAlignment="1" applyBorder="1" applyFont="1">
      <alignment horizontal="center" shrinkToFit="0" wrapText="1"/>
    </xf>
    <xf borderId="0" fillId="10" fontId="12" numFmtId="0" xfId="0" applyAlignment="1" applyFont="1">
      <alignment shrinkToFit="0" wrapText="1"/>
    </xf>
    <xf borderId="0" fillId="10" fontId="12" numFmtId="0" xfId="0" applyAlignment="1" applyFont="1">
      <alignment readingOrder="0" shrinkToFit="0" wrapText="1"/>
    </xf>
    <xf borderId="4" fillId="20" fontId="30" numFmtId="3" xfId="0" applyAlignment="1" applyBorder="1" applyFont="1" applyNumberFormat="1">
      <alignment horizontal="center" readingOrder="0" shrinkToFit="0" wrapText="1"/>
    </xf>
    <xf borderId="4" fillId="20" fontId="30" numFmtId="10" xfId="0" applyAlignment="1" applyBorder="1" applyFont="1" applyNumberFormat="1">
      <alignment horizontal="center" readingOrder="0" shrinkToFit="0" wrapText="1"/>
    </xf>
    <xf borderId="0" fillId="0" fontId="12" numFmtId="10" xfId="0" applyAlignment="1" applyFont="1" applyNumberFormat="1">
      <alignment shrinkToFit="0" wrapText="1"/>
    </xf>
    <xf borderId="4" fillId="20" fontId="36" numFmtId="0" xfId="0" applyAlignment="1" applyBorder="1" applyFont="1">
      <alignment horizontal="left" readingOrder="0" shrinkToFit="0" vertical="top" wrapText="1"/>
    </xf>
    <xf borderId="4" fillId="0" fontId="37" numFmtId="0" xfId="0" applyAlignment="1" applyBorder="1" applyFont="1">
      <alignment horizontal="left" readingOrder="0" shrinkToFit="0" vertical="top" wrapText="1"/>
    </xf>
    <xf borderId="4" fillId="20" fontId="27" numFmtId="0" xfId="0" applyAlignment="1" applyBorder="1" applyFont="1">
      <alignment horizontal="left" readingOrder="0" shrinkToFit="0" vertical="top" wrapText="1"/>
    </xf>
    <xf borderId="4" fillId="23" fontId="26" numFmtId="0" xfId="0" applyAlignment="1" applyBorder="1" applyFont="1">
      <alignment horizontal="left" readingOrder="0" shrinkToFit="0" wrapText="1"/>
    </xf>
    <xf borderId="4" fillId="28" fontId="30" numFmtId="0" xfId="0" applyAlignment="1" applyBorder="1" applyFont="1">
      <alignment horizontal="left" readingOrder="0" shrinkToFit="0" wrapText="1"/>
    </xf>
    <xf borderId="4" fillId="0" fontId="30" numFmtId="3" xfId="0" applyAlignment="1" applyBorder="1" applyFont="1" applyNumberFormat="1">
      <alignment horizontal="center" readingOrder="0" shrinkToFit="0" wrapText="1"/>
    </xf>
    <xf borderId="4" fillId="28" fontId="30" numFmtId="0" xfId="0" applyAlignment="1" applyBorder="1" applyFont="1">
      <alignment horizontal="left" shrinkToFit="0" wrapText="1"/>
    </xf>
    <xf borderId="4" fillId="0" fontId="30" numFmtId="0" xfId="0" applyAlignment="1" applyBorder="1" applyFont="1">
      <alignment horizontal="center" readingOrder="0" shrinkToFit="0" wrapText="1"/>
    </xf>
    <xf borderId="4" fillId="27" fontId="30" numFmtId="0" xfId="0" applyAlignment="1" applyBorder="1" applyFont="1">
      <alignment horizontal="left" readingOrder="0" shrinkToFit="0" wrapText="1"/>
    </xf>
    <xf borderId="4" fillId="27" fontId="30" numFmtId="0" xfId="0" applyAlignment="1" applyBorder="1" applyFont="1">
      <alignment horizontal="left" shrinkToFit="0" wrapText="1"/>
    </xf>
    <xf borderId="4" fillId="27" fontId="38" numFmtId="0" xfId="0" applyAlignment="1" applyBorder="1" applyFont="1">
      <alignment horizontal="center" readingOrder="0" shrinkToFit="0" wrapText="1"/>
    </xf>
    <xf borderId="0" fillId="13" fontId="39" numFmtId="0" xfId="0" applyAlignment="1" applyFont="1">
      <alignment shrinkToFit="0" wrapText="1"/>
    </xf>
    <xf borderId="0" fillId="13" fontId="12" numFmtId="9" xfId="0" applyAlignment="1" applyFont="1" applyNumberFormat="1">
      <alignment readingOrder="0" shrinkToFit="0" wrapText="1"/>
    </xf>
    <xf borderId="0" fillId="20" fontId="39" numFmtId="0" xfId="0" applyAlignment="1" applyFont="1">
      <alignment shrinkToFit="0" wrapText="1"/>
    </xf>
    <xf borderId="4" fillId="0" fontId="30" numFmtId="4" xfId="0" applyAlignment="1" applyBorder="1" applyFont="1" applyNumberFormat="1">
      <alignment horizontal="center" readingOrder="0" shrinkToFit="0" wrapText="1"/>
    </xf>
    <xf borderId="4" fillId="20" fontId="5" numFmtId="4" xfId="0" applyAlignment="1" applyBorder="1" applyFont="1" applyNumberFormat="1">
      <alignment horizontal="center" readingOrder="0" shrinkToFit="0" wrapText="0"/>
    </xf>
    <xf borderId="4" fillId="0" fontId="30" numFmtId="9" xfId="0" applyAlignment="1" applyBorder="1" applyFont="1" applyNumberFormat="1">
      <alignment horizontal="center" readingOrder="0" shrinkToFit="0" wrapText="1"/>
    </xf>
    <xf borderId="5" fillId="23" fontId="27" numFmtId="0" xfId="0" applyAlignment="1" applyBorder="1" applyFont="1">
      <alignment horizontal="center" readingOrder="0" shrinkToFit="0" wrapText="0"/>
    </xf>
    <xf borderId="4" fillId="23" fontId="40" numFmtId="0" xfId="0" applyAlignment="1" applyBorder="1" applyFont="1">
      <alignment horizontal="center" readingOrder="0" shrinkToFit="0" wrapText="1"/>
    </xf>
    <xf borderId="0" fillId="23" fontId="27" numFmtId="0" xfId="0" applyAlignment="1" applyFont="1">
      <alignment horizontal="left" readingOrder="0" shrinkToFit="0" wrapText="1"/>
    </xf>
    <xf borderId="0" fillId="25" fontId="41" numFmtId="0" xfId="0" applyAlignment="1" applyFont="1">
      <alignment horizontal="center" shrinkToFit="0" wrapText="1"/>
    </xf>
    <xf borderId="0" fillId="23" fontId="27" numFmtId="0" xfId="0" applyAlignment="1" applyFont="1">
      <alignment horizontal="center" readingOrder="0" shrinkToFit="0" wrapText="1"/>
    </xf>
    <xf borderId="4" fillId="0" fontId="30" numFmtId="0" xfId="0" applyAlignment="1" applyBorder="1" applyFont="1">
      <alignment horizontal="left" readingOrder="0" shrinkToFit="0" wrapText="1"/>
    </xf>
    <xf borderId="0" fillId="23" fontId="27" numFmtId="0" xfId="0" applyAlignment="1" applyFont="1">
      <alignment horizontal="center" shrinkToFit="0" wrapText="1"/>
    </xf>
    <xf borderId="4" fillId="25" fontId="42" numFmtId="0" xfId="0" applyAlignment="1" applyBorder="1" applyFont="1">
      <alignment horizontal="center" shrinkToFit="0" wrapText="1"/>
    </xf>
    <xf borderId="4" fillId="29" fontId="34" numFmtId="0" xfId="0" applyAlignment="1" applyBorder="1" applyFont="1">
      <alignment horizontal="center" readingOrder="0" shrinkToFit="0" wrapText="1"/>
    </xf>
    <xf borderId="0" fillId="29" fontId="43" numFmtId="0" xfId="0" applyAlignment="1" applyFont="1">
      <alignment horizontal="center" readingOrder="0" shrinkToFit="0" wrapText="1"/>
    </xf>
    <xf borderId="4" fillId="20" fontId="44" numFmtId="0" xfId="0" applyAlignment="1" applyBorder="1" applyFont="1">
      <alignment shrinkToFit="0" vertical="bottom" wrapText="0"/>
    </xf>
    <xf borderId="4" fillId="29" fontId="43" numFmtId="0" xfId="0" applyAlignment="1" applyBorder="1" applyFont="1">
      <alignment horizontal="center" shrinkToFit="0" wrapText="1"/>
    </xf>
    <xf borderId="8" fillId="23" fontId="26" numFmtId="0" xfId="0" applyAlignment="1" applyBorder="1" applyFont="1">
      <alignment horizontal="center" readingOrder="0" shrinkToFit="0" wrapText="0"/>
    </xf>
    <xf borderId="4" fillId="20" fontId="30" numFmtId="0" xfId="0" applyAlignment="1" applyBorder="1" applyFont="1">
      <alignment horizontal="right" readingOrder="0" shrinkToFit="0" wrapText="1"/>
    </xf>
    <xf borderId="9" fillId="0" fontId="12" numFmtId="0" xfId="0" applyAlignment="1" applyBorder="1" applyFont="1">
      <alignment shrinkToFit="0" wrapText="1"/>
    </xf>
    <xf borderId="4" fillId="20" fontId="30" numFmtId="9" xfId="0" applyAlignment="1" applyBorder="1" applyFont="1" applyNumberFormat="1">
      <alignment horizontal="right" readingOrder="0" shrinkToFit="0" wrapText="1"/>
    </xf>
    <xf borderId="4" fillId="25" fontId="41" numFmtId="0" xfId="0" applyAlignment="1" applyBorder="1" applyFont="1">
      <alignment horizontal="center" shrinkToFit="0" wrapText="1"/>
    </xf>
    <xf borderId="0" fillId="29" fontId="43" numFmtId="0" xfId="0" applyAlignment="1" applyFont="1">
      <alignment horizontal="center" shrinkToFit="0" wrapText="1"/>
    </xf>
    <xf borderId="4" fillId="0" fontId="5" numFmtId="0" xfId="0" applyAlignment="1" applyBorder="1" applyFont="1">
      <alignment horizontal="left" readingOrder="0" shrinkToFit="0" wrapText="1"/>
    </xf>
    <xf borderId="4" fillId="0" fontId="30" numFmtId="10" xfId="0" applyAlignment="1" applyBorder="1" applyFont="1" applyNumberFormat="1">
      <alignment horizontal="center" readingOrder="0" shrinkToFit="0" wrapText="1"/>
    </xf>
    <xf borderId="4" fillId="23" fontId="45" numFmtId="0" xfId="0" applyAlignment="1" applyBorder="1" applyFont="1">
      <alignment horizontal="center" readingOrder="0" shrinkToFit="0" wrapText="1"/>
    </xf>
    <xf borderId="4" fillId="20" fontId="5" numFmtId="4" xfId="0" applyAlignment="1" applyBorder="1" applyFont="1" applyNumberFormat="1">
      <alignment horizontal="center" readingOrder="0" shrinkToFit="0" wrapText="1"/>
    </xf>
    <xf borderId="4" fillId="20" fontId="5" numFmtId="3" xfId="0" applyAlignment="1" applyBorder="1" applyFont="1" applyNumberFormat="1">
      <alignment horizontal="center" readingOrder="0" shrinkToFit="0" wrapText="1"/>
    </xf>
    <xf borderId="4" fillId="26" fontId="35" numFmtId="0" xfId="0" applyAlignment="1" applyBorder="1" applyFont="1">
      <alignment horizontal="center" shrinkToFit="0" wrapText="1"/>
    </xf>
    <xf borderId="4" fillId="20" fontId="35" numFmtId="0" xfId="0" applyAlignment="1" applyBorder="1" applyFont="1">
      <alignment horizontal="center" shrinkToFit="0" wrapText="1"/>
    </xf>
    <xf borderId="4" fillId="0" fontId="35" numFmtId="0" xfId="0" applyAlignment="1" applyBorder="1" applyFont="1">
      <alignment horizontal="left" shrinkToFit="0" wrapText="1"/>
    </xf>
    <xf borderId="4" fillId="0" fontId="35" numFmtId="0" xfId="0" applyAlignment="1" applyBorder="1" applyFont="1">
      <alignment horizontal="center" shrinkToFit="0" wrapText="1"/>
    </xf>
    <xf borderId="4" fillId="0" fontId="5" numFmtId="0" xfId="0" applyAlignment="1" applyBorder="1" applyFont="1">
      <alignment horizontal="left" shrinkToFit="0" wrapText="1"/>
    </xf>
    <xf borderId="4" fillId="0" fontId="46" numFmtId="0" xfId="0" applyAlignment="1" applyBorder="1" applyFont="1">
      <alignment horizontal="left" shrinkToFit="0" wrapText="1"/>
    </xf>
    <xf borderId="4" fillId="20" fontId="5" numFmtId="3" xfId="0" applyAlignment="1" applyBorder="1" applyFont="1" applyNumberFormat="1">
      <alignment horizontal="right" readingOrder="0" shrinkToFit="0" wrapText="1"/>
    </xf>
    <xf borderId="4" fillId="20" fontId="5" numFmtId="0" xfId="0" applyAlignment="1" applyBorder="1" applyFont="1">
      <alignment horizontal="right" shrinkToFit="0" wrapText="1"/>
    </xf>
    <xf borderId="4" fillId="20" fontId="5" numFmtId="10" xfId="0" applyAlignment="1" applyBorder="1" applyFont="1" applyNumberFormat="1">
      <alignment horizontal="right" readingOrder="0" shrinkToFit="0" wrapText="1"/>
    </xf>
    <xf borderId="4" fillId="20" fontId="5" numFmtId="0" xfId="0" applyAlignment="1" applyBorder="1" applyFont="1">
      <alignment horizontal="right" readingOrder="0" shrinkToFit="0" wrapText="1"/>
    </xf>
    <xf borderId="4" fillId="0" fontId="5" numFmtId="0" xfId="0" applyAlignment="1" applyBorder="1" applyFont="1">
      <alignment horizontal="center" readingOrder="0" shrinkToFit="0" wrapText="1"/>
    </xf>
    <xf borderId="0" fillId="3" fontId="7" numFmtId="0" xfId="0" applyAlignment="1" applyFont="1">
      <alignment readingOrder="0" shrinkToFit="0" wrapText="1"/>
    </xf>
    <xf borderId="10" fillId="0" fontId="47" numFmtId="0" xfId="0" applyAlignment="1" applyBorder="1" applyFont="1">
      <alignment shrinkToFit="0" vertical="bottom" wrapText="0"/>
    </xf>
    <xf borderId="0" fillId="20" fontId="8" numFmtId="0" xfId="0" applyAlignment="1" applyFont="1">
      <alignment horizontal="left" readingOrder="0" shrinkToFit="0" wrapText="1"/>
    </xf>
    <xf borderId="0" fillId="0" fontId="47" numFmtId="0" xfId="0" applyAlignment="1" applyFont="1">
      <alignment shrinkToFit="0" vertical="bottom" wrapText="0"/>
    </xf>
    <xf borderId="0" fillId="0" fontId="48" numFmtId="0" xfId="0" applyAlignment="1" applyFont="1">
      <alignment shrinkToFit="0" vertical="bottom" wrapText="1"/>
    </xf>
    <xf borderId="0" fillId="0" fontId="44" numFmtId="0" xfId="0" applyAlignment="1" applyFont="1">
      <alignment shrinkToFit="0" vertical="bottom" wrapText="0"/>
    </xf>
    <xf borderId="7" fillId="20" fontId="32" numFmtId="0" xfId="0" applyAlignment="1" applyBorder="1" applyFont="1">
      <alignment shrinkToFit="0" wrapText="1"/>
    </xf>
    <xf borderId="0" fillId="12" fontId="0" numFmtId="0" xfId="0" applyAlignment="1" applyFont="1">
      <alignment shrinkToFit="0" wrapText="1"/>
    </xf>
    <xf borderId="0" fillId="20" fontId="47" numFmtId="0" xfId="0" applyAlignment="1" applyFont="1">
      <alignment shrinkToFit="0" wrapText="1"/>
    </xf>
    <xf borderId="0" fillId="12" fontId="0" numFmtId="0" xfId="0" applyAlignment="1" applyFont="1">
      <alignment readingOrder="0" shrinkToFit="0" wrapText="1"/>
    </xf>
    <xf borderId="4" fillId="25" fontId="5" numFmtId="0" xfId="0" applyAlignment="1" applyBorder="1" applyFont="1">
      <alignment horizontal="left" readingOrder="0" shrinkToFit="0" wrapText="0"/>
    </xf>
    <xf borderId="0" fillId="0" fontId="49" numFmtId="0" xfId="0" applyAlignment="1" applyFont="1">
      <alignment shrinkToFit="0" vertical="bottom" wrapText="1"/>
    </xf>
    <xf borderId="4" fillId="20" fontId="5" numFmtId="0" xfId="0" applyAlignment="1" applyBorder="1" applyFont="1">
      <alignment horizontal="left" readingOrder="0" shrinkToFit="0" wrapText="0"/>
    </xf>
    <xf borderId="4" fillId="20" fontId="5" numFmtId="0" xfId="0" applyAlignment="1" applyBorder="1" applyFont="1">
      <alignment horizontal="left" shrinkToFit="0" wrapText="0"/>
    </xf>
    <xf borderId="0" fillId="12" fontId="0" numFmtId="0" xfId="0" applyAlignment="1" applyFont="1">
      <alignment readingOrder="0" shrinkToFit="0" wrapText="1"/>
    </xf>
    <xf borderId="4" fillId="20" fontId="5" numFmtId="9" xfId="0" applyAlignment="1" applyBorder="1" applyFont="1" applyNumberFormat="1">
      <alignment horizontal="left" readingOrder="0" shrinkToFit="0" wrapText="0"/>
    </xf>
    <xf borderId="0" fillId="0" fontId="10" numFmtId="0" xfId="0" applyAlignment="1" applyFont="1">
      <alignment readingOrder="0" shrinkToFit="0" vertical="bottom" wrapText="1"/>
    </xf>
    <xf borderId="4" fillId="26" fontId="5" numFmtId="0" xfId="0" applyAlignment="1" applyBorder="1" applyFont="1">
      <alignment horizontal="left" readingOrder="0" shrinkToFit="0" wrapText="0"/>
    </xf>
    <xf borderId="4" fillId="20" fontId="30" numFmtId="0" xfId="0" applyAlignment="1" applyBorder="1" applyFont="1">
      <alignment horizontal="left" readingOrder="0" shrinkToFit="0" wrapText="0"/>
    </xf>
    <xf borderId="0" fillId="0" fontId="10" numFmtId="0" xfId="0" applyAlignment="1" applyFont="1">
      <alignment shrinkToFit="0" vertical="bottom" wrapText="1"/>
    </xf>
    <xf borderId="4" fillId="20" fontId="30" numFmtId="0" xfId="0" applyAlignment="1" applyBorder="1" applyFont="1">
      <alignment horizontal="left" shrinkToFit="0" wrapText="0"/>
    </xf>
    <xf borderId="7" fillId="20" fontId="32" numFmtId="0" xfId="0" applyAlignment="1" applyBorder="1" applyFont="1">
      <alignment horizontal="left" shrinkToFit="0" wrapText="0"/>
    </xf>
    <xf borderId="0" fillId="20" fontId="47" numFmtId="0" xfId="0" applyAlignment="1" applyFont="1">
      <alignment horizontal="left" shrinkToFit="0" wrapText="0"/>
    </xf>
    <xf borderId="0" fillId="0" fontId="47" numFmtId="0" xfId="0" applyAlignment="1" applyFont="1">
      <alignment horizontal="left" shrinkToFit="0" vertical="bottom" wrapText="0"/>
    </xf>
    <xf borderId="0" fillId="0" fontId="44" numFmtId="0" xfId="0" applyAlignment="1" applyFont="1">
      <alignment horizontal="left" shrinkToFit="0" vertical="bottom" wrapText="0"/>
    </xf>
    <xf borderId="4" fillId="0" fontId="5" numFmtId="0" xfId="0" applyAlignment="1" applyBorder="1" applyFont="1">
      <alignment horizontal="center" shrinkToFit="0" wrapText="1"/>
    </xf>
    <xf borderId="4" fillId="0" fontId="30" numFmtId="0" xfId="0" applyAlignment="1" applyBorder="1" applyFont="1">
      <alignment horizontal="center" readingOrder="0" shrinkToFit="0" wrapText="0"/>
    </xf>
    <xf borderId="4" fillId="0" fontId="30" numFmtId="0" xfId="0" applyAlignment="1" applyBorder="1" applyFont="1">
      <alignment horizontal="left" readingOrder="0" shrinkToFit="0" wrapText="0"/>
    </xf>
    <xf borderId="0" fillId="20" fontId="50" numFmtId="0" xfId="0" applyAlignment="1" applyFont="1">
      <alignment readingOrder="0" shrinkToFit="0" wrapText="1"/>
    </xf>
    <xf borderId="4" fillId="0" fontId="30" numFmtId="0" xfId="0" applyAlignment="1" applyBorder="1" applyFont="1">
      <alignment horizontal="left" readingOrder="0" shrinkToFit="0" vertical="top" wrapText="1"/>
    </xf>
    <xf borderId="0" fillId="30" fontId="51" numFmtId="0" xfId="0" applyAlignment="1" applyFill="1" applyFont="1">
      <alignment horizontal="left" readingOrder="0" shrinkToFit="0" wrapText="1"/>
    </xf>
    <xf borderId="4" fillId="20" fontId="30" numFmtId="0" xfId="0" applyAlignment="1" applyBorder="1" applyFont="1">
      <alignment horizontal="center" readingOrder="0" shrinkToFit="0" wrapText="0"/>
    </xf>
    <xf borderId="4" fillId="20" fontId="30" numFmtId="0" xfId="0" applyAlignment="1" applyBorder="1" applyFont="1">
      <alignment horizontal="center" shrinkToFit="0" wrapText="0"/>
    </xf>
    <xf borderId="10" fillId="0" fontId="5" numFmtId="0" xfId="0" applyAlignment="1" applyBorder="1" applyFont="1">
      <alignment shrinkToFit="0" vertical="bottom" wrapText="0"/>
    </xf>
    <xf borderId="0" fillId="0" fontId="5" numFmtId="0" xfId="0" applyAlignment="1" applyFont="1">
      <alignment shrinkToFit="0" vertical="bottom" wrapText="0"/>
    </xf>
    <xf borderId="7" fillId="0" fontId="35" numFmtId="0" xfId="0" applyAlignment="1" applyBorder="1" applyFont="1">
      <alignment shrinkToFit="0" vertical="bottom" wrapText="0"/>
    </xf>
    <xf borderId="4" fillId="0" fontId="5" numFmtId="9" xfId="0" applyAlignment="1" applyBorder="1" applyFont="1" applyNumberFormat="1">
      <alignment horizontal="center" readingOrder="0" shrinkToFit="0" wrapText="1"/>
    </xf>
    <xf borderId="4" fillId="20" fontId="5" numFmtId="0" xfId="0" applyAlignment="1" applyBorder="1" applyFont="1">
      <alignment horizontal="center" readingOrder="0" shrinkToFit="0" wrapText="0"/>
    </xf>
    <xf borderId="10" fillId="0" fontId="30" numFmtId="0" xfId="0" applyAlignment="1" applyBorder="1" applyFont="1">
      <alignment shrinkToFit="0" vertical="bottom" wrapText="0"/>
    </xf>
    <xf borderId="4" fillId="25" fontId="5" numFmtId="0" xfId="0" applyAlignment="1" applyBorder="1" applyFont="1">
      <alignment horizontal="center" readingOrder="0" shrinkToFit="0" wrapText="0"/>
    </xf>
    <xf borderId="4" fillId="20" fontId="5" numFmtId="0" xfId="0" applyAlignment="1" applyBorder="1" applyFont="1">
      <alignment horizontal="center" shrinkToFit="0" wrapText="0"/>
    </xf>
    <xf borderId="4" fillId="0" fontId="5" numFmtId="0" xfId="0" applyAlignment="1" applyBorder="1" applyFont="1">
      <alignment horizontal="center" readingOrder="0" shrinkToFit="0" wrapText="0"/>
    </xf>
    <xf borderId="4" fillId="26" fontId="5" numFmtId="0" xfId="0" applyAlignment="1" applyBorder="1" applyFont="1">
      <alignment horizontal="center" shrinkToFit="0" wrapText="0"/>
    </xf>
    <xf borderId="4" fillId="0" fontId="5" numFmtId="0" xfId="0" applyAlignment="1" applyBorder="1" applyFont="1">
      <alignment horizontal="left" shrinkToFit="0" wrapText="0"/>
    </xf>
    <xf borderId="4" fillId="0" fontId="5" numFmtId="0" xfId="0" applyAlignment="1" applyBorder="1" applyFont="1">
      <alignment horizontal="left" readingOrder="0" shrinkToFit="0" wrapText="0"/>
    </xf>
    <xf borderId="4" fillId="31" fontId="5" numFmtId="0" xfId="0" applyAlignment="1" applyBorder="1" applyFill="1" applyFont="1">
      <alignment horizontal="center" readingOrder="0" shrinkToFit="0" wrapText="0"/>
    </xf>
    <xf borderId="7" fillId="0" fontId="35" numFmtId="0" xfId="0" applyAlignment="1" applyBorder="1" applyFont="1">
      <alignment shrinkToFit="0" vertical="bottom" wrapText="0"/>
    </xf>
    <xf borderId="0" fillId="0" fontId="30" numFmtId="0" xfId="0" applyAlignment="1" applyFont="1">
      <alignment shrinkToFit="0" vertical="bottom" wrapText="0"/>
    </xf>
    <xf borderId="4" fillId="25" fontId="30" numFmtId="0" xfId="0" applyAlignment="1" applyBorder="1" applyFont="1">
      <alignment horizontal="center" readingOrder="0" shrinkToFit="0" wrapText="0"/>
    </xf>
    <xf borderId="4" fillId="20" fontId="30" numFmtId="3" xfId="0" applyAlignment="1" applyBorder="1" applyFont="1" applyNumberFormat="1">
      <alignment horizontal="center" readingOrder="0" shrinkToFit="0" wrapText="0"/>
    </xf>
    <xf borderId="4" fillId="20" fontId="30" numFmtId="10" xfId="0" applyAlignment="1" applyBorder="1" applyFont="1" applyNumberFormat="1">
      <alignment horizontal="center" readingOrder="0" shrinkToFit="0" wrapText="0"/>
    </xf>
    <xf borderId="4" fillId="26" fontId="30" numFmtId="0" xfId="0" applyAlignment="1" applyBorder="1" applyFont="1">
      <alignment horizontal="center" shrinkToFit="0" wrapText="0"/>
    </xf>
    <xf borderId="4" fillId="0" fontId="30" numFmtId="0" xfId="0" applyAlignment="1" applyBorder="1" applyFont="1">
      <alignment horizontal="left" shrinkToFit="0" wrapText="0"/>
    </xf>
    <xf borderId="4" fillId="31" fontId="30" numFmtId="0" xfId="0" applyAlignment="1" applyBorder="1" applyFont="1">
      <alignment horizontal="center" readingOrder="0" shrinkToFit="0" wrapText="0"/>
    </xf>
    <xf borderId="7" fillId="0" fontId="30" numFmtId="0" xfId="0" applyAlignment="1" applyBorder="1" applyFont="1">
      <alignment shrinkToFit="0" vertical="bottom" wrapText="0"/>
    </xf>
    <xf borderId="0" fillId="0" fontId="12" numFmtId="0" xfId="0" applyAlignment="1" applyFont="1">
      <alignment readingOrder="0" shrinkToFit="0" wrapText="0"/>
    </xf>
    <xf borderId="4" fillId="20" fontId="5" numFmtId="3" xfId="0" applyAlignment="1" applyBorder="1" applyFont="1" applyNumberFormat="1">
      <alignment horizontal="center" readingOrder="0" shrinkToFit="0" wrapText="0"/>
    </xf>
    <xf borderId="4" fillId="20" fontId="5" numFmtId="10" xfId="0" applyAlignment="1" applyBorder="1" applyFont="1" applyNumberFormat="1">
      <alignment horizontal="center" readingOrder="0" shrinkToFit="0" wrapText="0"/>
    </xf>
    <xf borderId="4" fillId="26" fontId="5" numFmtId="0" xfId="0" applyAlignment="1" applyBorder="1" applyFont="1">
      <alignment horizontal="center" readingOrder="0" shrinkToFit="0" wrapText="0"/>
    </xf>
    <xf borderId="0" fillId="0" fontId="12" numFmtId="0" xfId="0" applyAlignment="1" applyFont="1">
      <alignment shrinkToFit="0" wrapText="0"/>
    </xf>
  </cellXfs>
  <cellStyles count="1">
    <cellStyle xfId="0" name="Normal" builtinId="0"/>
  </cellStyles>
  <dxfs count="2">
    <dxf>
      <font>
        <color rgb="FF9C0006"/>
      </font>
      <fill>
        <patternFill patternType="solid">
          <fgColor rgb="FFFFC7CE"/>
          <bgColor rgb="FFFFC7CE"/>
        </patternFill>
      </fill>
      <alignment shrinkToFit="0" wrapText="0"/>
      <border>
        <left/>
        <right/>
        <top/>
        <bottom/>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29"/>
    <col customWidth="1" min="2" max="2" width="14.14"/>
    <col customWidth="1" min="3" max="3" width="26.57"/>
    <col customWidth="1" min="4" max="4" width="36.57"/>
    <col customWidth="1" min="5" max="6" width="18.86"/>
    <col customWidth="1" min="7" max="7" width="28.71"/>
    <col customWidth="1" min="8" max="10" width="18.86"/>
  </cols>
  <sheetData>
    <row r="1" ht="12.0" customHeight="1">
      <c r="A1" s="1" t="s">
        <v>0</v>
      </c>
      <c r="B1" s="2"/>
      <c r="C1" s="7"/>
      <c r="D1" s="16" t="s">
        <v>21</v>
      </c>
      <c r="E1" s="2"/>
      <c r="F1" s="2"/>
      <c r="G1" s="19" t="s">
        <v>0</v>
      </c>
      <c r="H1" s="2"/>
      <c r="I1" s="2"/>
      <c r="J1" s="21" t="s">
        <v>48</v>
      </c>
    </row>
    <row r="2" ht="19.5" customHeight="1">
      <c r="A2" s="23" t="s">
        <v>49</v>
      </c>
      <c r="B2" s="23" t="s">
        <v>50</v>
      </c>
      <c r="C2" s="24" t="s">
        <v>51</v>
      </c>
      <c r="D2" s="27" t="s">
        <v>49</v>
      </c>
      <c r="E2" s="27" t="s">
        <v>52</v>
      </c>
      <c r="F2" s="2"/>
      <c r="G2" s="27" t="s">
        <v>49</v>
      </c>
      <c r="H2" s="28" t="s">
        <v>50</v>
      </c>
      <c r="I2" s="29"/>
      <c r="J2" s="28" t="s">
        <v>53</v>
      </c>
    </row>
    <row r="3" ht="15.0" customHeight="1">
      <c r="A3" s="30"/>
      <c r="B3" s="32"/>
      <c r="C3" s="34" t="s">
        <v>54</v>
      </c>
      <c r="D3" s="30" t="s">
        <v>55</v>
      </c>
      <c r="E3" s="30" t="s">
        <v>54</v>
      </c>
      <c r="F3" s="2"/>
      <c r="G3" s="30" t="s">
        <v>56</v>
      </c>
      <c r="H3" s="30" t="s">
        <v>57</v>
      </c>
      <c r="I3" s="35"/>
      <c r="J3" s="30" t="s">
        <v>58</v>
      </c>
    </row>
    <row r="4" ht="12.75" customHeight="1">
      <c r="A4" s="2"/>
      <c r="B4" s="2"/>
      <c r="C4" s="2"/>
      <c r="D4" s="7"/>
      <c r="E4" s="7"/>
      <c r="F4" s="2"/>
      <c r="G4" s="36" t="s">
        <v>59</v>
      </c>
      <c r="H4" s="36" t="s">
        <v>60</v>
      </c>
      <c r="I4" s="35"/>
      <c r="J4" s="37"/>
    </row>
    <row r="5" ht="12.0" customHeight="1">
      <c r="A5" s="2"/>
      <c r="B5" s="2"/>
      <c r="C5" s="2"/>
      <c r="D5" s="7"/>
      <c r="E5" s="7"/>
      <c r="F5" s="2"/>
      <c r="G5" s="7"/>
      <c r="H5" s="7"/>
      <c r="I5" s="2"/>
      <c r="J5" s="2"/>
    </row>
    <row r="6" ht="12.0" customHeight="1">
      <c r="A6" s="2"/>
      <c r="B6" s="2"/>
      <c r="C6" s="2"/>
      <c r="D6" s="2"/>
      <c r="E6" s="2"/>
      <c r="F6" s="2"/>
      <c r="G6" s="2"/>
      <c r="H6" s="2"/>
      <c r="I6" s="2"/>
      <c r="J6" s="2"/>
    </row>
    <row r="7" ht="12.0" customHeight="1">
      <c r="A7" s="2"/>
      <c r="B7" s="2"/>
      <c r="C7" s="2"/>
      <c r="D7" s="2"/>
      <c r="E7" s="2"/>
      <c r="F7" s="2"/>
      <c r="G7" s="2"/>
      <c r="H7" s="2"/>
      <c r="I7" s="2"/>
      <c r="J7" s="2"/>
    </row>
    <row r="8" ht="12.0" customHeight="1">
      <c r="A8" s="2"/>
      <c r="B8" s="2"/>
      <c r="C8" s="2"/>
      <c r="D8" s="2"/>
      <c r="E8" s="39"/>
      <c r="F8" s="39"/>
      <c r="G8" s="39"/>
      <c r="H8" s="2"/>
      <c r="I8" s="2"/>
      <c r="J8" s="2"/>
    </row>
    <row r="9" ht="12.0" customHeight="1">
      <c r="A9" s="2"/>
      <c r="B9" s="2"/>
      <c r="C9" s="2"/>
      <c r="D9" s="2"/>
      <c r="E9" s="39"/>
      <c r="F9" s="39"/>
      <c r="G9" s="39"/>
      <c r="H9" s="2"/>
      <c r="I9" s="2"/>
      <c r="J9" s="2"/>
    </row>
    <row r="10" ht="12.0" customHeight="1">
      <c r="A10" s="2"/>
      <c r="B10" s="2"/>
      <c r="C10" s="2"/>
      <c r="D10" s="2"/>
      <c r="E10" s="39"/>
      <c r="F10" s="39"/>
      <c r="G10" s="39"/>
      <c r="H10" s="2"/>
      <c r="I10" s="2"/>
      <c r="J10" s="2"/>
    </row>
    <row r="11" ht="12.0" customHeight="1">
      <c r="A11" s="2"/>
      <c r="B11" s="2"/>
      <c r="C11" s="2"/>
      <c r="D11" s="2"/>
      <c r="E11" s="2"/>
      <c r="F11" s="2"/>
      <c r="G11" s="2"/>
      <c r="H11" s="2"/>
      <c r="I11" s="2"/>
      <c r="J11" s="2"/>
    </row>
    <row r="12" ht="12.0" customHeight="1">
      <c r="A12" s="2"/>
      <c r="B12" s="2"/>
      <c r="C12" s="2"/>
      <c r="D12" s="2"/>
      <c r="E12" s="2"/>
      <c r="F12" s="2"/>
      <c r="G12" s="2"/>
      <c r="H12" s="2"/>
      <c r="I12" s="2"/>
      <c r="J12" s="2"/>
    </row>
    <row r="13" ht="12.0" customHeight="1">
      <c r="A13" s="2"/>
      <c r="B13" s="2"/>
      <c r="C13" s="2"/>
      <c r="D13" s="2"/>
      <c r="E13" s="2"/>
      <c r="F13" s="2"/>
      <c r="G13" s="2"/>
      <c r="H13" s="2"/>
      <c r="I13" s="2"/>
      <c r="J13" s="2"/>
    </row>
    <row r="14" ht="24.0" customHeight="1">
      <c r="A14" s="40" t="s">
        <v>61</v>
      </c>
      <c r="B14" s="2"/>
      <c r="C14" s="2"/>
      <c r="D14" s="2"/>
      <c r="E14" s="2"/>
      <c r="F14" s="2"/>
      <c r="G14" s="2"/>
      <c r="H14" s="2"/>
      <c r="I14" s="2"/>
      <c r="J14" s="2"/>
    </row>
    <row r="15" ht="12.0" customHeight="1">
      <c r="A15" s="42" t="s">
        <v>0</v>
      </c>
      <c r="B15" s="42" t="s">
        <v>50</v>
      </c>
      <c r="C15" s="42" t="s">
        <v>62</v>
      </c>
      <c r="D15" s="43" t="s">
        <v>63</v>
      </c>
      <c r="E15" s="43" t="s">
        <v>64</v>
      </c>
      <c r="F15" s="43" t="s">
        <v>65</v>
      </c>
      <c r="G15" s="43" t="s">
        <v>66</v>
      </c>
      <c r="H15" s="43" t="s">
        <v>67</v>
      </c>
      <c r="I15" s="44"/>
      <c r="J15" s="44"/>
    </row>
    <row r="16" ht="12.75" customHeight="1">
      <c r="A16" s="45"/>
      <c r="B16" s="46"/>
      <c r="C16" s="45"/>
      <c r="D16" s="45"/>
      <c r="E16" s="46"/>
      <c r="F16" s="46"/>
      <c r="G16" s="46"/>
      <c r="H16" s="46"/>
      <c r="I16" s="35"/>
      <c r="J16" s="35"/>
    </row>
    <row r="17" ht="12.0" customHeight="1">
      <c r="A17" s="2"/>
      <c r="B17" s="2"/>
      <c r="C17" s="2"/>
      <c r="D17" s="2"/>
      <c r="E17" s="2"/>
      <c r="F17" s="2"/>
      <c r="G17" s="2"/>
      <c r="H17" s="2"/>
      <c r="I17" s="44"/>
      <c r="J17" s="2"/>
    </row>
    <row r="18" ht="12.0" customHeight="1">
      <c r="A18" s="2"/>
      <c r="B18" s="7"/>
      <c r="C18" s="2"/>
      <c r="D18" s="2"/>
      <c r="E18" s="2"/>
      <c r="F18" s="2"/>
      <c r="G18" s="2"/>
      <c r="H18" s="2"/>
      <c r="I18" s="2"/>
      <c r="J18" s="2"/>
    </row>
    <row r="19" ht="12.0" customHeight="1">
      <c r="B19" s="7"/>
      <c r="C19" s="2"/>
      <c r="D19" s="2"/>
      <c r="E19" s="2"/>
      <c r="F19" s="2"/>
      <c r="G19" s="2"/>
      <c r="H19" s="2"/>
      <c r="I19" s="2"/>
      <c r="J19" s="2"/>
    </row>
    <row r="20" ht="12.0" customHeight="1">
      <c r="A20" s="47" t="s">
        <v>70</v>
      </c>
      <c r="B20" s="2"/>
      <c r="C20" s="2"/>
      <c r="D20" s="2"/>
      <c r="E20" s="2"/>
      <c r="F20" s="2"/>
      <c r="G20" s="2"/>
      <c r="H20" s="2"/>
      <c r="I20" s="2"/>
      <c r="J20" s="2"/>
    </row>
    <row r="21" ht="12.0" customHeight="1">
      <c r="A21" s="47"/>
      <c r="B21" s="2"/>
      <c r="C21" s="2"/>
      <c r="D21" s="2"/>
      <c r="E21" s="2"/>
      <c r="F21" s="2"/>
      <c r="G21" s="2"/>
      <c r="H21" s="2"/>
      <c r="I21" s="2"/>
      <c r="J21" s="2"/>
    </row>
    <row r="22" ht="12.0" customHeight="1">
      <c r="A22" s="47"/>
      <c r="B22" s="2"/>
      <c r="C22" s="2"/>
      <c r="D22" s="2"/>
      <c r="E22" s="2"/>
      <c r="F22" s="2"/>
      <c r="G22" s="2"/>
      <c r="H22" s="2"/>
      <c r="I22" s="2"/>
      <c r="J22" s="2"/>
    </row>
    <row r="23" ht="12.0" customHeight="1">
      <c r="A23" s="47"/>
      <c r="B23" s="2"/>
      <c r="C23" s="2"/>
      <c r="D23" s="2"/>
      <c r="E23" s="2"/>
      <c r="F23" s="2"/>
      <c r="G23" s="2"/>
      <c r="H23" s="2"/>
      <c r="I23" s="2"/>
      <c r="J23" s="2"/>
    </row>
    <row r="24" ht="12.0" customHeight="1">
      <c r="A24" s="47"/>
      <c r="B24" s="2"/>
      <c r="C24" s="2"/>
      <c r="D24" s="2"/>
      <c r="E24" s="2"/>
      <c r="F24" s="2"/>
      <c r="G24" s="2"/>
      <c r="H24" s="2"/>
      <c r="I24" s="2"/>
      <c r="J24" s="2"/>
    </row>
    <row r="25" ht="12.0" customHeight="1">
      <c r="A25" s="47"/>
      <c r="B25" s="2"/>
      <c r="C25" s="2"/>
      <c r="D25" s="2"/>
      <c r="E25" s="2"/>
      <c r="F25" s="2"/>
      <c r="G25" s="2"/>
      <c r="H25" s="2"/>
      <c r="I25" s="2"/>
      <c r="J25" s="2"/>
    </row>
    <row r="26" ht="12.0" customHeight="1">
      <c r="A26" s="47"/>
      <c r="B26" s="2"/>
      <c r="C26" s="2"/>
      <c r="D26" s="2"/>
      <c r="E26" s="2"/>
      <c r="F26" s="2"/>
      <c r="G26" s="2"/>
      <c r="H26" s="2"/>
      <c r="I26" s="2"/>
      <c r="J26" s="2"/>
    </row>
    <row r="27" ht="12.0" customHeight="1">
      <c r="A27" s="47"/>
      <c r="B27" s="2"/>
      <c r="C27" s="2"/>
      <c r="D27" s="2"/>
      <c r="E27" s="2"/>
      <c r="F27" s="2"/>
      <c r="G27" s="2"/>
      <c r="H27" s="2"/>
      <c r="I27" s="2"/>
      <c r="J27" s="2"/>
    </row>
    <row r="28" ht="12.0" customHeight="1">
      <c r="A28" s="47"/>
      <c r="B28" s="2"/>
      <c r="C28" s="2"/>
      <c r="D28" s="2"/>
      <c r="E28" s="2"/>
      <c r="F28" s="2"/>
      <c r="G28" s="2"/>
      <c r="H28" s="2"/>
      <c r="I28" s="2"/>
      <c r="J28" s="2"/>
    </row>
    <row r="29" ht="12.0" customHeight="1">
      <c r="A29" s="47"/>
      <c r="B29" s="2"/>
      <c r="C29" s="2"/>
      <c r="D29" s="2"/>
      <c r="E29" s="2"/>
      <c r="F29" s="2"/>
      <c r="G29" s="2"/>
      <c r="H29" s="2"/>
      <c r="I29" s="2"/>
      <c r="J29" s="2"/>
    </row>
    <row r="30" ht="12.0" customHeight="1">
      <c r="A30" s="47"/>
      <c r="B30" s="2"/>
      <c r="C30" s="2"/>
      <c r="D30" s="2"/>
      <c r="E30" s="2"/>
      <c r="F30" s="2"/>
      <c r="G30" s="2"/>
      <c r="H30" s="2"/>
      <c r="I30" s="2"/>
      <c r="J30" s="2"/>
    </row>
    <row r="31" ht="12.0" customHeight="1">
      <c r="A31" s="47"/>
      <c r="B31" s="2"/>
      <c r="C31" s="2"/>
      <c r="D31" s="2"/>
      <c r="E31" s="2"/>
      <c r="F31" s="2"/>
      <c r="G31" s="2"/>
      <c r="H31" s="2"/>
      <c r="I31" s="2"/>
      <c r="J31" s="2"/>
    </row>
    <row r="32" ht="12.0" customHeight="1">
      <c r="A32" s="47"/>
      <c r="B32" s="2"/>
      <c r="C32" s="2"/>
      <c r="D32" s="2"/>
      <c r="E32" s="2"/>
      <c r="F32" s="2"/>
      <c r="G32" s="2"/>
      <c r="H32" s="2"/>
      <c r="I32" s="2"/>
      <c r="J32" s="2"/>
    </row>
    <row r="33" ht="12.0" customHeight="1">
      <c r="A33" s="47"/>
      <c r="B33" s="2"/>
      <c r="C33" s="2"/>
      <c r="D33" s="2"/>
      <c r="E33" s="2"/>
      <c r="F33" s="2"/>
      <c r="G33" s="2"/>
      <c r="H33" s="2"/>
      <c r="I33" s="2"/>
      <c r="J33" s="2"/>
    </row>
    <row r="34" ht="12.0" customHeight="1">
      <c r="A34" s="47"/>
      <c r="B34" s="2"/>
      <c r="C34" s="2"/>
      <c r="D34" s="2"/>
      <c r="E34" s="2"/>
      <c r="F34" s="2"/>
      <c r="G34" s="2"/>
      <c r="H34" s="2"/>
      <c r="I34" s="2"/>
      <c r="J34" s="2"/>
    </row>
    <row r="35" ht="12.0" customHeight="1">
      <c r="A35" s="47"/>
      <c r="B35" s="2"/>
      <c r="C35" s="2"/>
      <c r="D35" s="2"/>
      <c r="E35" s="2"/>
      <c r="F35" s="2"/>
      <c r="G35" s="2"/>
      <c r="H35" s="2"/>
      <c r="I35" s="2"/>
      <c r="J35" s="2"/>
    </row>
    <row r="36" ht="12.0" customHeight="1">
      <c r="A36" s="47"/>
      <c r="B36" s="2"/>
      <c r="C36" s="2"/>
      <c r="D36" s="2"/>
      <c r="E36" s="2"/>
      <c r="F36" s="2"/>
      <c r="G36" s="2"/>
      <c r="H36" s="2"/>
      <c r="I36" s="2"/>
      <c r="J36" s="2"/>
    </row>
    <row r="37" ht="12.0" customHeight="1">
      <c r="A37" s="47"/>
      <c r="B37" s="2"/>
      <c r="C37" s="2"/>
      <c r="D37" s="2"/>
      <c r="E37" s="2"/>
      <c r="F37" s="2"/>
      <c r="G37" s="2"/>
      <c r="H37" s="2"/>
      <c r="I37" s="2"/>
      <c r="J37" s="2"/>
    </row>
    <row r="38" ht="12.0" customHeight="1">
      <c r="A38" s="47"/>
      <c r="B38" s="2"/>
      <c r="C38" s="2"/>
      <c r="D38" s="2"/>
      <c r="E38" s="2"/>
      <c r="F38" s="2"/>
      <c r="G38" s="2"/>
      <c r="H38" s="2"/>
      <c r="I38" s="2"/>
      <c r="J38" s="2"/>
    </row>
    <row r="39" ht="12.0" customHeight="1">
      <c r="A39" s="47"/>
      <c r="B39" s="2"/>
      <c r="C39" s="2"/>
      <c r="D39" s="2"/>
      <c r="E39" s="2"/>
      <c r="F39" s="2"/>
      <c r="G39" s="2"/>
      <c r="H39" s="2"/>
      <c r="I39" s="2"/>
      <c r="J39" s="2"/>
    </row>
    <row r="40" ht="12.0" customHeight="1">
      <c r="A40" s="47"/>
      <c r="B40" s="2"/>
      <c r="C40" s="2"/>
      <c r="D40" s="2"/>
      <c r="E40" s="2"/>
      <c r="F40" s="2"/>
      <c r="G40" s="2"/>
      <c r="H40" s="2"/>
      <c r="I40" s="2"/>
      <c r="J40" s="2"/>
    </row>
    <row r="41" ht="12.0" customHeight="1">
      <c r="A41" s="47"/>
      <c r="B41" s="2"/>
      <c r="C41" s="2"/>
      <c r="D41" s="2"/>
      <c r="E41" s="2"/>
      <c r="F41" s="2"/>
      <c r="G41" s="2"/>
      <c r="H41" s="2"/>
      <c r="I41" s="2"/>
      <c r="J41" s="2"/>
    </row>
    <row r="42" ht="12.0" customHeight="1">
      <c r="A42" s="47"/>
      <c r="B42" s="2"/>
      <c r="C42" s="2"/>
      <c r="D42" s="2"/>
      <c r="E42" s="2"/>
      <c r="F42" s="2"/>
      <c r="G42" s="2"/>
      <c r="H42" s="2"/>
      <c r="I42" s="2"/>
      <c r="J42" s="2"/>
    </row>
    <row r="43" ht="12.0" customHeight="1">
      <c r="A43" s="47"/>
      <c r="B43" s="2"/>
      <c r="C43" s="2"/>
      <c r="D43" s="2"/>
      <c r="E43" s="2"/>
      <c r="F43" s="2"/>
      <c r="G43" s="2"/>
      <c r="H43" s="2"/>
      <c r="I43" s="2"/>
      <c r="J43" s="2"/>
    </row>
    <row r="44" ht="12.0" customHeight="1">
      <c r="A44" s="47"/>
      <c r="B44" s="2"/>
      <c r="C44" s="2"/>
      <c r="D44" s="2"/>
      <c r="E44" s="2"/>
      <c r="F44" s="2"/>
      <c r="G44" s="2"/>
      <c r="H44" s="2"/>
      <c r="I44" s="2"/>
      <c r="J44" s="2"/>
    </row>
    <row r="45" ht="12.0" customHeight="1">
      <c r="A45" s="47"/>
      <c r="B45" s="2"/>
      <c r="C45" s="2"/>
      <c r="D45" s="2"/>
      <c r="E45" s="2"/>
      <c r="F45" s="2"/>
      <c r="G45" s="2"/>
      <c r="H45" s="2"/>
      <c r="I45" s="2"/>
      <c r="J45" s="2"/>
    </row>
    <row r="46" ht="12.0" customHeight="1">
      <c r="A46" s="47"/>
      <c r="B46" s="2"/>
      <c r="C46" s="2"/>
      <c r="D46" s="2"/>
      <c r="E46" s="2"/>
      <c r="F46" s="2"/>
      <c r="G46" s="2"/>
      <c r="H46" s="2"/>
      <c r="I46" s="2"/>
      <c r="J46" s="2"/>
    </row>
    <row r="47" ht="12.0" customHeight="1">
      <c r="A47" s="47"/>
      <c r="B47" s="2"/>
      <c r="C47" s="2"/>
      <c r="D47" s="2"/>
      <c r="E47" s="2"/>
      <c r="F47" s="2"/>
      <c r="G47" s="2"/>
      <c r="H47" s="2"/>
      <c r="I47" s="2"/>
      <c r="J47" s="2"/>
    </row>
    <row r="48" ht="12.0" customHeight="1">
      <c r="A48" s="47"/>
      <c r="B48" s="2"/>
      <c r="C48" s="2"/>
      <c r="D48" s="2"/>
      <c r="E48" s="2"/>
      <c r="F48" s="2"/>
      <c r="G48" s="2"/>
      <c r="H48" s="2"/>
      <c r="I48" s="2"/>
      <c r="J48" s="2"/>
    </row>
    <row r="49" ht="12.0" customHeight="1">
      <c r="A49" s="47"/>
      <c r="B49" s="2"/>
      <c r="C49" s="2"/>
      <c r="D49" s="2"/>
      <c r="E49" s="2"/>
      <c r="F49" s="2"/>
      <c r="G49" s="2"/>
      <c r="H49" s="2"/>
      <c r="I49" s="2"/>
      <c r="J49" s="2"/>
    </row>
    <row r="50" ht="12.0" customHeight="1">
      <c r="A50" s="47"/>
      <c r="B50" s="2"/>
      <c r="C50" s="2"/>
      <c r="D50" s="2"/>
      <c r="E50" s="2"/>
      <c r="F50" s="2"/>
      <c r="G50" s="2"/>
      <c r="H50" s="2"/>
      <c r="I50" s="2"/>
      <c r="J50" s="2"/>
    </row>
    <row r="51" ht="12.0" customHeight="1">
      <c r="A51" s="47"/>
      <c r="B51" s="2"/>
      <c r="C51" s="2"/>
      <c r="D51" s="2"/>
      <c r="E51" s="2"/>
      <c r="F51" s="2"/>
      <c r="G51" s="2"/>
      <c r="H51" s="2"/>
      <c r="I51" s="2"/>
      <c r="J51" s="2"/>
    </row>
    <row r="52" ht="12.0" customHeight="1">
      <c r="A52" s="47"/>
      <c r="B52" s="2"/>
      <c r="C52" s="2"/>
      <c r="D52" s="2"/>
      <c r="E52" s="2"/>
      <c r="F52" s="2"/>
      <c r="G52" s="2"/>
      <c r="H52" s="2"/>
      <c r="I52" s="2"/>
      <c r="J52" s="2"/>
    </row>
    <row r="53" ht="12.0" customHeight="1">
      <c r="A53" s="47"/>
      <c r="B53" s="2"/>
      <c r="C53" s="2"/>
      <c r="D53" s="2"/>
      <c r="E53" s="2"/>
      <c r="F53" s="2"/>
      <c r="G53" s="2"/>
      <c r="H53" s="2"/>
      <c r="I53" s="2"/>
      <c r="J53" s="2"/>
    </row>
    <row r="54" ht="12.0" customHeight="1">
      <c r="A54" s="47"/>
      <c r="B54" s="2"/>
      <c r="C54" s="2"/>
      <c r="D54" s="2"/>
      <c r="E54" s="2"/>
      <c r="F54" s="2"/>
      <c r="G54" s="2"/>
      <c r="H54" s="2"/>
      <c r="I54" s="2"/>
      <c r="J54" s="2"/>
    </row>
    <row r="55" ht="12.0" customHeight="1">
      <c r="A55" s="47"/>
      <c r="B55" s="2"/>
      <c r="C55" s="2"/>
      <c r="D55" s="2"/>
      <c r="E55" s="2"/>
      <c r="F55" s="2"/>
      <c r="G55" s="2"/>
      <c r="H55" s="2"/>
      <c r="I55" s="2"/>
      <c r="J55" s="2"/>
    </row>
    <row r="56" ht="12.0" customHeight="1">
      <c r="A56" s="47"/>
      <c r="B56" s="2"/>
      <c r="C56" s="2"/>
      <c r="D56" s="2"/>
      <c r="E56" s="2"/>
      <c r="F56" s="2"/>
      <c r="G56" s="2"/>
      <c r="H56" s="2"/>
      <c r="I56" s="2"/>
      <c r="J56" s="2"/>
    </row>
    <row r="57" ht="12.0" customHeight="1">
      <c r="A57" s="47"/>
      <c r="B57" s="2"/>
      <c r="C57" s="2"/>
      <c r="D57" s="2"/>
      <c r="E57" s="2"/>
      <c r="F57" s="2"/>
      <c r="G57" s="2"/>
      <c r="H57" s="2"/>
      <c r="I57" s="2"/>
      <c r="J57" s="2"/>
    </row>
    <row r="58" ht="12.0" customHeight="1">
      <c r="A58" s="47"/>
      <c r="B58" s="2"/>
      <c r="C58" s="2"/>
      <c r="D58" s="2"/>
      <c r="E58" s="2"/>
      <c r="F58" s="2"/>
      <c r="G58" s="2"/>
      <c r="H58" s="2"/>
      <c r="I58" s="2"/>
      <c r="J58" s="2"/>
    </row>
    <row r="59" ht="12.0" customHeight="1">
      <c r="A59" s="47"/>
      <c r="B59" s="2"/>
      <c r="C59" s="2"/>
      <c r="D59" s="2"/>
      <c r="E59" s="2"/>
      <c r="F59" s="2"/>
      <c r="G59" s="2"/>
      <c r="H59" s="2"/>
      <c r="I59" s="2"/>
      <c r="J59" s="2"/>
    </row>
    <row r="60" ht="12.0" customHeight="1">
      <c r="A60" s="47"/>
      <c r="B60" s="2"/>
      <c r="C60" s="2"/>
      <c r="D60" s="2"/>
      <c r="E60" s="2"/>
      <c r="F60" s="2"/>
      <c r="G60" s="2"/>
      <c r="H60" s="2"/>
      <c r="I60" s="2"/>
      <c r="J60" s="2"/>
    </row>
    <row r="61" ht="12.0" customHeight="1">
      <c r="A61" s="47"/>
      <c r="B61" s="2"/>
      <c r="C61" s="2"/>
      <c r="D61" s="2"/>
      <c r="E61" s="2"/>
      <c r="F61" s="2"/>
      <c r="G61" s="2"/>
      <c r="H61" s="2"/>
      <c r="I61" s="2"/>
      <c r="J61" s="2"/>
    </row>
    <row r="62" ht="12.0" customHeight="1">
      <c r="A62" s="47"/>
      <c r="B62" s="2"/>
      <c r="C62" s="2"/>
      <c r="D62" s="2"/>
      <c r="E62" s="2"/>
      <c r="F62" s="2"/>
      <c r="G62" s="2"/>
      <c r="H62" s="2"/>
      <c r="I62" s="2"/>
      <c r="J62" s="2"/>
    </row>
    <row r="63" ht="12.0" customHeight="1">
      <c r="A63" s="47"/>
      <c r="B63" s="2"/>
      <c r="C63" s="2"/>
      <c r="D63" s="2"/>
      <c r="E63" s="2"/>
      <c r="F63" s="2"/>
      <c r="G63" s="2"/>
      <c r="H63" s="2"/>
      <c r="I63" s="2"/>
      <c r="J63" s="2"/>
    </row>
    <row r="64" ht="12.0" customHeight="1">
      <c r="A64" s="47"/>
      <c r="B64" s="2"/>
      <c r="C64" s="2"/>
      <c r="D64" s="2"/>
      <c r="E64" s="2"/>
      <c r="F64" s="2"/>
      <c r="G64" s="2"/>
      <c r="H64" s="2"/>
      <c r="I64" s="2"/>
      <c r="J64" s="2"/>
    </row>
    <row r="65" ht="12.0" customHeight="1">
      <c r="A65" s="47"/>
      <c r="B65" s="2"/>
      <c r="C65" s="2"/>
      <c r="D65" s="2"/>
      <c r="E65" s="2"/>
      <c r="F65" s="2"/>
      <c r="G65" s="2"/>
      <c r="H65" s="2"/>
      <c r="I65" s="2"/>
      <c r="J65" s="2"/>
    </row>
    <row r="66" ht="12.0" customHeight="1">
      <c r="A66" s="47"/>
      <c r="B66" s="2"/>
      <c r="C66" s="2"/>
      <c r="D66" s="2"/>
      <c r="E66" s="2"/>
      <c r="F66" s="2"/>
      <c r="G66" s="2"/>
      <c r="H66" s="2"/>
      <c r="I66" s="2"/>
      <c r="J66" s="2"/>
    </row>
    <row r="67" ht="12.0" customHeight="1">
      <c r="A67" s="47"/>
      <c r="B67" s="2"/>
      <c r="C67" s="2"/>
      <c r="D67" s="2"/>
      <c r="E67" s="2"/>
      <c r="F67" s="2"/>
      <c r="G67" s="2"/>
      <c r="H67" s="2"/>
      <c r="I67" s="2"/>
      <c r="J67" s="2"/>
    </row>
    <row r="68" ht="12.0" customHeight="1">
      <c r="A68" s="47"/>
      <c r="B68" s="2"/>
      <c r="C68" s="2"/>
      <c r="D68" s="2"/>
      <c r="E68" s="2"/>
      <c r="F68" s="2"/>
      <c r="G68" s="2"/>
      <c r="H68" s="2"/>
      <c r="I68" s="2"/>
      <c r="J68" s="2"/>
    </row>
    <row r="69" ht="12.0" customHeight="1">
      <c r="A69" s="47"/>
      <c r="B69" s="2"/>
      <c r="C69" s="2"/>
      <c r="D69" s="2"/>
      <c r="E69" s="2"/>
      <c r="F69" s="2"/>
      <c r="G69" s="2"/>
      <c r="H69" s="2"/>
      <c r="I69" s="2"/>
      <c r="J69" s="2"/>
    </row>
    <row r="70" ht="12.0" customHeight="1">
      <c r="A70" s="47"/>
      <c r="B70" s="2"/>
      <c r="C70" s="2"/>
      <c r="D70" s="2"/>
      <c r="E70" s="2"/>
      <c r="F70" s="2"/>
      <c r="G70" s="2"/>
      <c r="H70" s="2"/>
      <c r="I70" s="2"/>
      <c r="J70" s="2"/>
    </row>
    <row r="71" ht="12.0" customHeight="1">
      <c r="A71" s="47"/>
      <c r="B71" s="2"/>
      <c r="C71" s="2"/>
      <c r="D71" s="2"/>
      <c r="E71" s="2"/>
      <c r="F71" s="2"/>
      <c r="G71" s="2"/>
      <c r="H71" s="2"/>
      <c r="I71" s="2"/>
      <c r="J71" s="2"/>
    </row>
    <row r="72" ht="12.0" customHeight="1">
      <c r="A72" s="47"/>
      <c r="B72" s="2"/>
      <c r="C72" s="2"/>
      <c r="D72" s="2"/>
      <c r="E72" s="2"/>
      <c r="F72" s="2"/>
      <c r="G72" s="2"/>
      <c r="H72" s="2"/>
      <c r="I72" s="2"/>
      <c r="J72" s="2"/>
    </row>
    <row r="73" ht="12.0" customHeight="1">
      <c r="A73" s="47"/>
      <c r="B73" s="2"/>
      <c r="C73" s="2"/>
      <c r="D73" s="2"/>
      <c r="E73" s="2"/>
      <c r="F73" s="2"/>
      <c r="G73" s="2"/>
      <c r="H73" s="2"/>
      <c r="I73" s="2"/>
      <c r="J73" s="2"/>
    </row>
    <row r="74" ht="12.0" customHeight="1">
      <c r="A74" s="47"/>
      <c r="B74" s="2"/>
      <c r="C74" s="2"/>
      <c r="D74" s="2"/>
      <c r="E74" s="2"/>
      <c r="F74" s="2"/>
      <c r="G74" s="2"/>
      <c r="H74" s="2"/>
      <c r="I74" s="2"/>
      <c r="J74" s="2"/>
    </row>
    <row r="75" ht="12.0" customHeight="1">
      <c r="A75" s="47"/>
      <c r="B75" s="2"/>
      <c r="C75" s="2"/>
      <c r="D75" s="2"/>
      <c r="E75" s="2"/>
      <c r="F75" s="2"/>
      <c r="G75" s="2"/>
      <c r="H75" s="2"/>
      <c r="I75" s="2"/>
      <c r="J75" s="2"/>
    </row>
    <row r="76" ht="12.0" customHeight="1">
      <c r="A76" s="47"/>
      <c r="B76" s="2"/>
      <c r="C76" s="2"/>
      <c r="D76" s="2"/>
      <c r="E76" s="2"/>
      <c r="F76" s="2"/>
      <c r="G76" s="2"/>
      <c r="H76" s="2"/>
      <c r="I76" s="2"/>
      <c r="J76" s="2"/>
    </row>
    <row r="77" ht="12.0" customHeight="1">
      <c r="A77" s="47"/>
      <c r="B77" s="2"/>
      <c r="C77" s="2"/>
      <c r="D77" s="2"/>
      <c r="E77" s="2"/>
      <c r="F77" s="2"/>
      <c r="G77" s="2"/>
      <c r="H77" s="2"/>
      <c r="I77" s="2"/>
      <c r="J77" s="2"/>
    </row>
    <row r="78" ht="12.0" customHeight="1">
      <c r="A78" s="47"/>
      <c r="B78" s="2"/>
      <c r="C78" s="2"/>
      <c r="D78" s="2"/>
      <c r="E78" s="2"/>
      <c r="F78" s="2"/>
      <c r="G78" s="2"/>
      <c r="H78" s="2"/>
      <c r="I78" s="2"/>
      <c r="J78" s="2"/>
    </row>
    <row r="79" ht="12.0" customHeight="1">
      <c r="A79" s="47"/>
      <c r="B79" s="2"/>
      <c r="C79" s="2"/>
      <c r="D79" s="2"/>
      <c r="E79" s="2"/>
      <c r="F79" s="2"/>
      <c r="G79" s="2"/>
      <c r="H79" s="2"/>
      <c r="I79" s="2"/>
      <c r="J79" s="2"/>
    </row>
    <row r="80" ht="12.0" customHeight="1">
      <c r="A80" s="47"/>
      <c r="B80" s="2"/>
      <c r="C80" s="2"/>
      <c r="D80" s="2"/>
      <c r="E80" s="2"/>
      <c r="F80" s="2"/>
      <c r="G80" s="2"/>
      <c r="H80" s="2"/>
      <c r="I80" s="2"/>
      <c r="J80" s="2"/>
    </row>
    <row r="81" ht="12.0" customHeight="1">
      <c r="A81" s="47"/>
      <c r="B81" s="2"/>
      <c r="C81" s="2"/>
      <c r="D81" s="2"/>
      <c r="E81" s="2"/>
      <c r="F81" s="2"/>
      <c r="G81" s="2"/>
      <c r="H81" s="2"/>
      <c r="I81" s="2"/>
      <c r="J81" s="2"/>
    </row>
    <row r="82" ht="12.0" customHeight="1">
      <c r="A82" s="47"/>
      <c r="B82" s="2"/>
      <c r="C82" s="2"/>
      <c r="D82" s="2"/>
      <c r="E82" s="2"/>
      <c r="F82" s="2"/>
      <c r="G82" s="2"/>
      <c r="H82" s="2"/>
      <c r="I82" s="2"/>
      <c r="J82" s="2"/>
    </row>
    <row r="83" ht="12.0" customHeight="1">
      <c r="A83" s="47"/>
      <c r="B83" s="2"/>
      <c r="C83" s="2"/>
      <c r="D83" s="2"/>
      <c r="E83" s="2"/>
      <c r="F83" s="2"/>
      <c r="G83" s="2"/>
      <c r="H83" s="2"/>
      <c r="I83" s="2"/>
      <c r="J83" s="2"/>
    </row>
    <row r="84" ht="12.0" customHeight="1">
      <c r="A84" s="47"/>
      <c r="B84" s="2"/>
      <c r="C84" s="2"/>
      <c r="D84" s="2"/>
      <c r="E84" s="2"/>
      <c r="F84" s="2"/>
      <c r="G84" s="2"/>
      <c r="H84" s="2"/>
      <c r="I84" s="2"/>
      <c r="J84" s="2"/>
    </row>
    <row r="85" ht="12.0" customHeight="1">
      <c r="A85" s="47"/>
      <c r="B85" s="2"/>
      <c r="C85" s="2"/>
      <c r="D85" s="2"/>
      <c r="E85" s="2"/>
      <c r="F85" s="2"/>
      <c r="G85" s="2"/>
      <c r="H85" s="2"/>
      <c r="I85" s="2"/>
      <c r="J85" s="2"/>
    </row>
    <row r="86" ht="12.0" customHeight="1">
      <c r="A86" s="47"/>
      <c r="B86" s="2"/>
      <c r="C86" s="2"/>
      <c r="D86" s="2"/>
      <c r="E86" s="2"/>
      <c r="F86" s="2"/>
      <c r="G86" s="2"/>
      <c r="H86" s="2"/>
      <c r="I86" s="2"/>
      <c r="J86" s="2"/>
    </row>
    <row r="87" ht="12.0" customHeight="1">
      <c r="A87" s="47"/>
      <c r="B87" s="2"/>
      <c r="C87" s="2"/>
      <c r="D87" s="2"/>
      <c r="E87" s="2"/>
      <c r="F87" s="2"/>
      <c r="G87" s="2"/>
      <c r="H87" s="2"/>
      <c r="I87" s="2"/>
      <c r="J87" s="2"/>
    </row>
    <row r="88" ht="12.0" customHeight="1">
      <c r="A88" s="47"/>
      <c r="B88" s="2"/>
      <c r="C88" s="2"/>
      <c r="D88" s="2"/>
      <c r="E88" s="2"/>
      <c r="F88" s="2"/>
      <c r="G88" s="2"/>
      <c r="H88" s="2"/>
      <c r="I88" s="2"/>
      <c r="J88" s="2"/>
    </row>
    <row r="89" ht="12.0" customHeight="1">
      <c r="A89" s="47"/>
      <c r="B89" s="2"/>
      <c r="C89" s="2"/>
      <c r="D89" s="2"/>
      <c r="E89" s="2"/>
      <c r="F89" s="2"/>
      <c r="G89" s="2"/>
      <c r="H89" s="2"/>
      <c r="I89" s="2"/>
      <c r="J89" s="2"/>
    </row>
    <row r="90" ht="12.0" customHeight="1">
      <c r="A90" s="47"/>
      <c r="B90" s="2"/>
      <c r="C90" s="2"/>
      <c r="D90" s="2"/>
      <c r="E90" s="2"/>
      <c r="F90" s="2"/>
      <c r="G90" s="2"/>
      <c r="H90" s="2"/>
      <c r="I90" s="2"/>
      <c r="J90" s="2"/>
    </row>
    <row r="91" ht="12.0" customHeight="1">
      <c r="A91" s="47"/>
      <c r="B91" s="2"/>
      <c r="C91" s="2"/>
      <c r="D91" s="2"/>
      <c r="E91" s="2"/>
      <c r="F91" s="2"/>
      <c r="G91" s="2"/>
      <c r="H91" s="2"/>
      <c r="I91" s="2"/>
      <c r="J91" s="2"/>
    </row>
    <row r="92" ht="12.0" customHeight="1">
      <c r="A92" s="47"/>
      <c r="B92" s="2"/>
      <c r="C92" s="2"/>
      <c r="D92" s="2"/>
      <c r="E92" s="2"/>
      <c r="F92" s="2"/>
      <c r="G92" s="2"/>
      <c r="H92" s="2"/>
      <c r="I92" s="2"/>
      <c r="J92" s="2"/>
    </row>
    <row r="93" ht="12.0" customHeight="1">
      <c r="A93" s="47"/>
      <c r="B93" s="2"/>
      <c r="C93" s="2"/>
      <c r="D93" s="2"/>
      <c r="E93" s="2"/>
      <c r="F93" s="2"/>
      <c r="G93" s="2"/>
      <c r="H93" s="2"/>
      <c r="I93" s="2"/>
      <c r="J93" s="2"/>
    </row>
    <row r="94" ht="12.0" customHeight="1">
      <c r="A94" s="47"/>
      <c r="B94" s="2"/>
      <c r="C94" s="2"/>
      <c r="D94" s="2"/>
      <c r="E94" s="2"/>
      <c r="F94" s="2"/>
      <c r="G94" s="2"/>
      <c r="H94" s="2"/>
      <c r="I94" s="2"/>
      <c r="J94" s="2"/>
    </row>
    <row r="95" ht="12.0" customHeight="1">
      <c r="A95" s="47"/>
      <c r="B95" s="2"/>
      <c r="C95" s="2"/>
      <c r="D95" s="2"/>
      <c r="E95" s="2"/>
      <c r="F95" s="2"/>
      <c r="G95" s="2"/>
      <c r="H95" s="2"/>
      <c r="I95" s="2"/>
      <c r="J95" s="2"/>
    </row>
    <row r="96" ht="12.0" customHeight="1">
      <c r="A96" s="47"/>
      <c r="B96" s="2"/>
      <c r="C96" s="2"/>
      <c r="D96" s="2"/>
      <c r="E96" s="2"/>
      <c r="F96" s="2"/>
      <c r="G96" s="2"/>
      <c r="H96" s="2"/>
      <c r="I96" s="2"/>
      <c r="J96" s="2"/>
    </row>
    <row r="97" ht="12.0" customHeight="1">
      <c r="A97" s="47"/>
      <c r="B97" s="2"/>
      <c r="C97" s="2"/>
      <c r="D97" s="2"/>
      <c r="E97" s="2"/>
      <c r="F97" s="2"/>
      <c r="G97" s="2"/>
      <c r="H97" s="2"/>
      <c r="I97" s="2"/>
      <c r="J97" s="2"/>
    </row>
    <row r="98" ht="12.0" customHeight="1">
      <c r="A98" s="47"/>
      <c r="B98" s="2"/>
      <c r="C98" s="2"/>
      <c r="D98" s="2"/>
      <c r="E98" s="2"/>
      <c r="F98" s="2"/>
      <c r="G98" s="2"/>
      <c r="H98" s="2"/>
      <c r="I98" s="2"/>
      <c r="J98" s="2"/>
    </row>
    <row r="99" ht="12.0" customHeight="1">
      <c r="A99" s="47"/>
      <c r="B99" s="2"/>
      <c r="C99" s="2"/>
      <c r="D99" s="2"/>
      <c r="E99" s="2"/>
      <c r="F99" s="2"/>
      <c r="G99" s="2"/>
      <c r="H99" s="2"/>
      <c r="I99" s="2"/>
      <c r="J99" s="2"/>
    </row>
    <row r="100" ht="12.0" customHeight="1">
      <c r="A100" s="47"/>
      <c r="B100" s="2"/>
      <c r="C100" s="2"/>
      <c r="D100" s="2"/>
      <c r="E100" s="2"/>
      <c r="F100" s="2"/>
      <c r="G100" s="2"/>
      <c r="H100" s="2"/>
      <c r="I100" s="2"/>
      <c r="J100" s="2"/>
    </row>
    <row r="101" ht="12.0" customHeight="1">
      <c r="A101" s="47"/>
      <c r="B101" s="2"/>
      <c r="C101" s="2"/>
      <c r="D101" s="2"/>
      <c r="E101" s="2"/>
      <c r="F101" s="2"/>
      <c r="G101" s="2"/>
      <c r="H101" s="2"/>
      <c r="I101" s="2"/>
      <c r="J101" s="2"/>
    </row>
    <row r="102" ht="12.0" customHeight="1">
      <c r="A102" s="47"/>
      <c r="B102" s="2"/>
      <c r="C102" s="2"/>
      <c r="D102" s="2"/>
      <c r="E102" s="2"/>
      <c r="F102" s="2"/>
      <c r="G102" s="2"/>
      <c r="H102" s="2"/>
      <c r="I102" s="2"/>
      <c r="J102" s="2"/>
    </row>
    <row r="103" ht="12.0" customHeight="1">
      <c r="A103" s="47"/>
      <c r="B103" s="2"/>
      <c r="C103" s="2"/>
      <c r="D103" s="2"/>
      <c r="E103" s="2"/>
      <c r="F103" s="2"/>
      <c r="G103" s="2"/>
      <c r="H103" s="2"/>
      <c r="I103" s="2"/>
      <c r="J103" s="2"/>
    </row>
    <row r="104" ht="12.0" customHeight="1">
      <c r="A104" s="47"/>
      <c r="B104" s="2"/>
      <c r="C104" s="2"/>
      <c r="D104" s="2"/>
      <c r="E104" s="2"/>
      <c r="F104" s="2"/>
      <c r="G104" s="2"/>
      <c r="H104" s="2"/>
      <c r="I104" s="2"/>
      <c r="J104" s="2"/>
    </row>
    <row r="105" ht="12.0" customHeight="1">
      <c r="A105" s="47"/>
      <c r="B105" s="2"/>
      <c r="C105" s="2"/>
      <c r="D105" s="2"/>
      <c r="E105" s="2"/>
      <c r="F105" s="2"/>
      <c r="G105" s="2"/>
      <c r="H105" s="2"/>
      <c r="I105" s="2"/>
      <c r="J105" s="2"/>
    </row>
    <row r="106" ht="12.0" customHeight="1">
      <c r="A106" s="47"/>
      <c r="B106" s="2"/>
      <c r="C106" s="2"/>
      <c r="D106" s="2"/>
      <c r="E106" s="2"/>
      <c r="F106" s="2"/>
      <c r="G106" s="2"/>
      <c r="H106" s="2"/>
      <c r="I106" s="2"/>
      <c r="J106" s="2"/>
    </row>
    <row r="107" ht="12.0" customHeight="1">
      <c r="A107" s="47"/>
      <c r="B107" s="2"/>
      <c r="C107" s="2"/>
      <c r="D107" s="2"/>
      <c r="E107" s="2"/>
      <c r="F107" s="2"/>
      <c r="G107" s="2"/>
      <c r="H107" s="2"/>
      <c r="I107" s="2"/>
      <c r="J107" s="2"/>
    </row>
    <row r="108" ht="12.0" customHeight="1">
      <c r="A108" s="47"/>
      <c r="B108" s="2"/>
      <c r="C108" s="2"/>
      <c r="D108" s="2"/>
      <c r="E108" s="2"/>
      <c r="F108" s="2"/>
      <c r="G108" s="2"/>
      <c r="H108" s="2"/>
      <c r="I108" s="2"/>
      <c r="J108" s="2"/>
    </row>
    <row r="109" ht="12.0" customHeight="1">
      <c r="A109" s="47"/>
      <c r="B109" s="2"/>
      <c r="C109" s="2"/>
      <c r="D109" s="2"/>
      <c r="E109" s="2"/>
      <c r="F109" s="2"/>
      <c r="G109" s="2"/>
      <c r="H109" s="2"/>
      <c r="I109" s="2"/>
      <c r="J109" s="2"/>
    </row>
    <row r="110" ht="12.0" customHeight="1">
      <c r="A110" s="47"/>
      <c r="B110" s="2"/>
      <c r="C110" s="2"/>
      <c r="D110" s="2"/>
      <c r="E110" s="2"/>
      <c r="F110" s="2"/>
      <c r="G110" s="2"/>
      <c r="H110" s="2"/>
      <c r="I110" s="2"/>
      <c r="J110" s="2"/>
    </row>
    <row r="111" ht="12.0" customHeight="1">
      <c r="A111" s="47"/>
      <c r="B111" s="2"/>
      <c r="C111" s="2"/>
      <c r="D111" s="2"/>
      <c r="E111" s="2"/>
      <c r="F111" s="2"/>
      <c r="G111" s="2"/>
      <c r="H111" s="2"/>
      <c r="I111" s="2"/>
      <c r="J111" s="2"/>
    </row>
    <row r="112" ht="12.0" customHeight="1">
      <c r="A112" s="47"/>
      <c r="B112" s="2"/>
      <c r="C112" s="2"/>
      <c r="D112" s="2"/>
      <c r="E112" s="2"/>
      <c r="F112" s="2"/>
      <c r="G112" s="2"/>
      <c r="H112" s="2"/>
      <c r="I112" s="2"/>
      <c r="J112" s="2"/>
    </row>
    <row r="113" ht="12.0" customHeight="1">
      <c r="A113" s="47"/>
      <c r="B113" s="2"/>
      <c r="C113" s="2"/>
      <c r="D113" s="2"/>
      <c r="E113" s="2"/>
      <c r="F113" s="2"/>
      <c r="G113" s="2"/>
      <c r="H113" s="2"/>
      <c r="I113" s="2"/>
      <c r="J113" s="2"/>
    </row>
    <row r="114" ht="12.0" customHeight="1">
      <c r="A114" s="47"/>
      <c r="B114" s="2"/>
      <c r="C114" s="2"/>
      <c r="D114" s="2"/>
      <c r="E114" s="2"/>
      <c r="F114" s="2"/>
      <c r="G114" s="2"/>
      <c r="H114" s="2"/>
      <c r="I114" s="2"/>
      <c r="J114" s="2"/>
    </row>
    <row r="115" ht="12.0" customHeight="1">
      <c r="A115" s="47"/>
      <c r="B115" s="2"/>
      <c r="C115" s="2"/>
      <c r="D115" s="2"/>
      <c r="E115" s="2"/>
      <c r="F115" s="2"/>
      <c r="G115" s="2"/>
      <c r="H115" s="2"/>
      <c r="I115" s="2"/>
      <c r="J115" s="2"/>
    </row>
    <row r="116" ht="12.0" customHeight="1">
      <c r="A116" s="47"/>
      <c r="B116" s="2"/>
      <c r="C116" s="2"/>
      <c r="D116" s="2"/>
      <c r="E116" s="2"/>
      <c r="F116" s="2"/>
      <c r="G116" s="2"/>
      <c r="H116" s="2"/>
      <c r="I116" s="2"/>
      <c r="J116" s="2"/>
    </row>
    <row r="117" ht="12.0" customHeight="1">
      <c r="A117" s="47"/>
      <c r="B117" s="2"/>
      <c r="C117" s="2"/>
      <c r="D117" s="2"/>
      <c r="E117" s="2"/>
      <c r="F117" s="2"/>
      <c r="G117" s="2"/>
      <c r="H117" s="2"/>
      <c r="I117" s="2"/>
      <c r="J117" s="2"/>
    </row>
    <row r="118" ht="12.0" customHeight="1">
      <c r="A118" s="47"/>
      <c r="B118" s="2"/>
      <c r="C118" s="2"/>
      <c r="D118" s="2"/>
      <c r="E118" s="2"/>
      <c r="F118" s="2"/>
      <c r="G118" s="2"/>
      <c r="H118" s="2"/>
      <c r="I118" s="2"/>
      <c r="J118" s="2"/>
    </row>
    <row r="119" ht="12.0" customHeight="1">
      <c r="A119" s="47"/>
      <c r="B119" s="2"/>
      <c r="C119" s="2"/>
      <c r="D119" s="2"/>
      <c r="E119" s="2"/>
      <c r="F119" s="2"/>
      <c r="G119" s="2"/>
      <c r="H119" s="2"/>
      <c r="I119" s="2"/>
      <c r="J119" s="2"/>
    </row>
    <row r="120" ht="12.0" customHeight="1">
      <c r="A120" s="47"/>
      <c r="B120" s="2"/>
      <c r="C120" s="2"/>
      <c r="D120" s="2"/>
      <c r="E120" s="2"/>
      <c r="F120" s="2"/>
      <c r="G120" s="2"/>
      <c r="H120" s="2"/>
      <c r="I120" s="2"/>
      <c r="J120" s="2"/>
    </row>
    <row r="121" ht="12.0" customHeight="1">
      <c r="A121" s="47"/>
      <c r="B121" s="2"/>
      <c r="C121" s="2"/>
      <c r="D121" s="2"/>
      <c r="E121" s="2"/>
      <c r="F121" s="2"/>
      <c r="G121" s="2"/>
      <c r="H121" s="2"/>
      <c r="I121" s="2"/>
      <c r="J121" s="2"/>
    </row>
    <row r="122" ht="12.0" customHeight="1">
      <c r="A122" s="47"/>
      <c r="B122" s="2"/>
      <c r="C122" s="2"/>
      <c r="D122" s="2"/>
      <c r="E122" s="2"/>
      <c r="F122" s="2"/>
      <c r="G122" s="2"/>
      <c r="H122" s="2"/>
      <c r="I122" s="2"/>
      <c r="J122" s="2"/>
    </row>
    <row r="123" ht="12.0" customHeight="1">
      <c r="A123" s="47"/>
      <c r="B123" s="2"/>
      <c r="C123" s="2"/>
      <c r="D123" s="2"/>
      <c r="E123" s="2"/>
      <c r="F123" s="2"/>
      <c r="G123" s="2"/>
      <c r="H123" s="2"/>
      <c r="I123" s="2"/>
      <c r="J123" s="2"/>
    </row>
    <row r="124" ht="12.0" customHeight="1">
      <c r="A124" s="47"/>
      <c r="B124" s="2"/>
      <c r="C124" s="2"/>
      <c r="D124" s="2"/>
      <c r="E124" s="2"/>
      <c r="F124" s="2"/>
      <c r="G124" s="2"/>
      <c r="H124" s="2"/>
      <c r="I124" s="2"/>
      <c r="J124" s="2"/>
    </row>
    <row r="125" ht="12.0" customHeight="1">
      <c r="A125" s="47"/>
      <c r="B125" s="2"/>
      <c r="C125" s="2"/>
      <c r="D125" s="2"/>
      <c r="E125" s="2"/>
      <c r="F125" s="2"/>
      <c r="G125" s="2"/>
      <c r="H125" s="2"/>
      <c r="I125" s="2"/>
      <c r="J125" s="2"/>
    </row>
    <row r="126" ht="12.0" customHeight="1">
      <c r="A126" s="47"/>
      <c r="B126" s="2"/>
      <c r="C126" s="2"/>
      <c r="D126" s="2"/>
      <c r="E126" s="2"/>
      <c r="F126" s="2"/>
      <c r="G126" s="2"/>
      <c r="H126" s="2"/>
      <c r="I126" s="2"/>
      <c r="J126" s="2"/>
    </row>
    <row r="127" ht="12.0" customHeight="1">
      <c r="A127" s="47"/>
      <c r="B127" s="2"/>
      <c r="C127" s="2"/>
      <c r="D127" s="2"/>
      <c r="E127" s="2"/>
      <c r="F127" s="2"/>
      <c r="G127" s="2"/>
      <c r="H127" s="2"/>
      <c r="I127" s="2"/>
      <c r="J127" s="2"/>
    </row>
    <row r="128" ht="12.0" customHeight="1">
      <c r="A128" s="47"/>
      <c r="B128" s="2"/>
      <c r="C128" s="2"/>
      <c r="D128" s="2"/>
      <c r="E128" s="2"/>
      <c r="F128" s="2"/>
      <c r="G128" s="2"/>
      <c r="H128" s="2"/>
      <c r="I128" s="2"/>
      <c r="J128" s="2"/>
    </row>
    <row r="129" ht="12.0" customHeight="1">
      <c r="A129" s="47"/>
      <c r="B129" s="2"/>
      <c r="C129" s="2"/>
      <c r="D129" s="2"/>
      <c r="E129" s="2"/>
      <c r="F129" s="2"/>
      <c r="G129" s="2"/>
      <c r="H129" s="2"/>
      <c r="I129" s="2"/>
      <c r="J129" s="2"/>
    </row>
    <row r="130" ht="12.0" customHeight="1">
      <c r="A130" s="47"/>
      <c r="B130" s="2"/>
      <c r="C130" s="2"/>
      <c r="D130" s="2"/>
      <c r="E130" s="2"/>
      <c r="F130" s="2"/>
      <c r="G130" s="2"/>
      <c r="H130" s="2"/>
      <c r="I130" s="2"/>
      <c r="J130" s="2"/>
    </row>
    <row r="131" ht="12.0" customHeight="1">
      <c r="A131" s="47"/>
      <c r="B131" s="2"/>
      <c r="C131" s="2"/>
      <c r="D131" s="2"/>
      <c r="E131" s="2"/>
      <c r="F131" s="2"/>
      <c r="G131" s="2"/>
      <c r="H131" s="2"/>
      <c r="I131" s="2"/>
      <c r="J131" s="2"/>
    </row>
    <row r="132" ht="12.0" customHeight="1">
      <c r="A132" s="47"/>
      <c r="B132" s="2"/>
      <c r="C132" s="2"/>
      <c r="D132" s="2"/>
      <c r="E132" s="2"/>
      <c r="F132" s="2"/>
      <c r="G132" s="2"/>
      <c r="H132" s="2"/>
      <c r="I132" s="2"/>
      <c r="J132" s="2"/>
    </row>
    <row r="133" ht="12.0" customHeight="1">
      <c r="A133" s="47"/>
      <c r="B133" s="2"/>
      <c r="C133" s="2"/>
      <c r="D133" s="2"/>
      <c r="E133" s="2"/>
      <c r="F133" s="2"/>
      <c r="G133" s="2"/>
      <c r="H133" s="2"/>
      <c r="I133" s="2"/>
      <c r="J133" s="2"/>
    </row>
    <row r="134" ht="12.0" customHeight="1">
      <c r="A134" s="47"/>
      <c r="B134" s="2"/>
      <c r="C134" s="2"/>
      <c r="D134" s="2"/>
      <c r="E134" s="2"/>
      <c r="F134" s="2"/>
      <c r="G134" s="2"/>
      <c r="H134" s="2"/>
      <c r="I134" s="2"/>
      <c r="J134" s="2"/>
    </row>
    <row r="135" ht="12.0" customHeight="1">
      <c r="A135" s="47"/>
      <c r="B135" s="2"/>
      <c r="C135" s="2"/>
      <c r="D135" s="2"/>
      <c r="E135" s="2"/>
      <c r="F135" s="2"/>
      <c r="G135" s="2"/>
      <c r="H135" s="2"/>
      <c r="I135" s="2"/>
      <c r="J135" s="2"/>
    </row>
    <row r="136" ht="12.0" customHeight="1">
      <c r="A136" s="47"/>
      <c r="B136" s="2"/>
      <c r="C136" s="2"/>
      <c r="D136" s="2"/>
      <c r="E136" s="2"/>
      <c r="F136" s="2"/>
      <c r="G136" s="2"/>
      <c r="H136" s="2"/>
      <c r="I136" s="2"/>
      <c r="J136" s="2"/>
    </row>
    <row r="137" ht="12.0" customHeight="1">
      <c r="A137" s="47"/>
      <c r="B137" s="2"/>
      <c r="C137" s="2"/>
      <c r="D137" s="2"/>
      <c r="E137" s="2"/>
      <c r="F137" s="2"/>
      <c r="G137" s="2"/>
      <c r="H137" s="2"/>
      <c r="I137" s="2"/>
      <c r="J137" s="2"/>
    </row>
    <row r="138" ht="12.0" customHeight="1">
      <c r="A138" s="47"/>
      <c r="B138" s="2"/>
      <c r="C138" s="2"/>
      <c r="D138" s="2"/>
      <c r="E138" s="2"/>
      <c r="F138" s="2"/>
      <c r="G138" s="2"/>
      <c r="H138" s="2"/>
      <c r="I138" s="2"/>
      <c r="J138" s="2"/>
    </row>
    <row r="139" ht="12.0" customHeight="1">
      <c r="A139" s="47"/>
      <c r="B139" s="2"/>
      <c r="C139" s="2"/>
      <c r="D139" s="2"/>
      <c r="E139" s="2"/>
      <c r="F139" s="2"/>
      <c r="G139" s="2"/>
      <c r="H139" s="2"/>
      <c r="I139" s="2"/>
      <c r="J139" s="2"/>
    </row>
    <row r="140" ht="12.0" customHeight="1">
      <c r="A140" s="47"/>
      <c r="B140" s="2"/>
      <c r="C140" s="2"/>
      <c r="D140" s="2"/>
      <c r="E140" s="2"/>
      <c r="F140" s="2"/>
      <c r="G140" s="2"/>
      <c r="H140" s="2"/>
      <c r="I140" s="2"/>
      <c r="J140" s="2"/>
    </row>
    <row r="141" ht="12.0" customHeight="1">
      <c r="A141" s="47"/>
      <c r="B141" s="2"/>
      <c r="C141" s="2"/>
      <c r="D141" s="2"/>
      <c r="E141" s="2"/>
      <c r="F141" s="2"/>
      <c r="G141" s="2"/>
      <c r="H141" s="2"/>
      <c r="I141" s="2"/>
      <c r="J141" s="2"/>
    </row>
    <row r="142" ht="12.0" customHeight="1">
      <c r="A142" s="47"/>
      <c r="B142" s="2"/>
      <c r="C142" s="2"/>
      <c r="D142" s="2"/>
      <c r="E142" s="2"/>
      <c r="F142" s="2"/>
      <c r="G142" s="2"/>
      <c r="H142" s="2"/>
      <c r="I142" s="2"/>
      <c r="J142" s="2"/>
    </row>
    <row r="143" ht="12.0" customHeight="1">
      <c r="A143" s="47"/>
      <c r="B143" s="2"/>
      <c r="C143" s="2"/>
      <c r="D143" s="2"/>
      <c r="E143" s="2"/>
      <c r="F143" s="2"/>
      <c r="G143" s="2"/>
      <c r="H143" s="2"/>
      <c r="I143" s="2"/>
      <c r="J143" s="2"/>
    </row>
    <row r="144" ht="12.0" customHeight="1">
      <c r="A144" s="47"/>
      <c r="B144" s="2"/>
      <c r="C144" s="2"/>
      <c r="D144" s="2"/>
      <c r="E144" s="2"/>
      <c r="F144" s="2"/>
      <c r="G144" s="2"/>
      <c r="H144" s="2"/>
      <c r="I144" s="2"/>
      <c r="J144" s="2"/>
    </row>
    <row r="145" ht="12.0" customHeight="1">
      <c r="A145" s="47"/>
      <c r="B145" s="2"/>
      <c r="C145" s="2"/>
      <c r="D145" s="2"/>
      <c r="E145" s="2"/>
      <c r="F145" s="2"/>
      <c r="G145" s="2"/>
      <c r="H145" s="2"/>
      <c r="I145" s="2"/>
      <c r="J145" s="2"/>
    </row>
    <row r="146" ht="12.0" customHeight="1">
      <c r="A146" s="47"/>
      <c r="B146" s="2"/>
      <c r="C146" s="2"/>
      <c r="D146" s="2"/>
      <c r="E146" s="2"/>
      <c r="F146" s="2"/>
      <c r="G146" s="2"/>
      <c r="H146" s="2"/>
      <c r="I146" s="2"/>
      <c r="J146" s="2"/>
    </row>
    <row r="147" ht="12.0" customHeight="1">
      <c r="A147" s="47"/>
      <c r="B147" s="2"/>
      <c r="C147" s="2"/>
      <c r="D147" s="2"/>
      <c r="E147" s="2"/>
      <c r="F147" s="2"/>
      <c r="G147" s="2"/>
      <c r="H147" s="2"/>
      <c r="I147" s="2"/>
      <c r="J147" s="2"/>
    </row>
    <row r="148" ht="12.0" customHeight="1">
      <c r="A148" s="47"/>
      <c r="B148" s="2"/>
      <c r="C148" s="2"/>
      <c r="D148" s="2"/>
      <c r="E148" s="2"/>
      <c r="F148" s="2"/>
      <c r="G148" s="2"/>
      <c r="H148" s="2"/>
      <c r="I148" s="2"/>
      <c r="J148" s="2"/>
    </row>
    <row r="149" ht="12.0" customHeight="1">
      <c r="A149" s="47"/>
      <c r="B149" s="2"/>
      <c r="C149" s="2"/>
      <c r="D149" s="2"/>
      <c r="E149" s="2"/>
      <c r="F149" s="2"/>
      <c r="G149" s="2"/>
      <c r="H149" s="2"/>
      <c r="I149" s="2"/>
      <c r="J149" s="2"/>
    </row>
    <row r="150" ht="12.0" customHeight="1">
      <c r="A150" s="47"/>
      <c r="B150" s="2"/>
      <c r="C150" s="2"/>
      <c r="D150" s="2"/>
      <c r="E150" s="2"/>
      <c r="F150" s="2"/>
      <c r="G150" s="2"/>
      <c r="H150" s="2"/>
      <c r="I150" s="2"/>
      <c r="J150" s="2"/>
    </row>
    <row r="151" ht="12.0" customHeight="1">
      <c r="A151" s="47"/>
      <c r="B151" s="2"/>
      <c r="C151" s="2"/>
      <c r="D151" s="2"/>
      <c r="E151" s="2"/>
      <c r="F151" s="2"/>
      <c r="G151" s="2"/>
      <c r="H151" s="2"/>
      <c r="I151" s="2"/>
      <c r="J151" s="2"/>
    </row>
    <row r="152" ht="12.0" customHeight="1">
      <c r="A152" s="47"/>
      <c r="B152" s="2"/>
      <c r="C152" s="2"/>
      <c r="D152" s="2"/>
      <c r="E152" s="2"/>
      <c r="F152" s="2"/>
      <c r="G152" s="2"/>
      <c r="H152" s="2"/>
      <c r="I152" s="2"/>
      <c r="J152" s="2"/>
    </row>
    <row r="153" ht="12.0" customHeight="1">
      <c r="A153" s="47"/>
      <c r="B153" s="2"/>
      <c r="C153" s="2"/>
      <c r="D153" s="2"/>
      <c r="E153" s="2"/>
      <c r="F153" s="2"/>
      <c r="G153" s="2"/>
      <c r="H153" s="2"/>
      <c r="I153" s="2"/>
      <c r="J153" s="2"/>
    </row>
    <row r="154" ht="12.0" customHeight="1">
      <c r="A154" s="47"/>
      <c r="B154" s="2"/>
      <c r="C154" s="2"/>
      <c r="D154" s="2"/>
      <c r="E154" s="2"/>
      <c r="F154" s="2"/>
      <c r="G154" s="2"/>
      <c r="H154" s="2"/>
      <c r="I154" s="2"/>
      <c r="J154" s="2"/>
    </row>
    <row r="155" ht="12.0" customHeight="1">
      <c r="A155" s="47"/>
      <c r="B155" s="2"/>
      <c r="C155" s="2"/>
      <c r="D155" s="2"/>
      <c r="E155" s="2"/>
      <c r="F155" s="2"/>
      <c r="G155" s="2"/>
      <c r="H155" s="2"/>
      <c r="I155" s="2"/>
      <c r="J155" s="2"/>
    </row>
    <row r="156" ht="12.0" customHeight="1">
      <c r="A156" s="47"/>
      <c r="B156" s="2"/>
      <c r="C156" s="2"/>
      <c r="D156" s="2"/>
      <c r="E156" s="2"/>
      <c r="F156" s="2"/>
      <c r="G156" s="2"/>
      <c r="H156" s="2"/>
      <c r="I156" s="2"/>
      <c r="J156" s="2"/>
    </row>
    <row r="157" ht="12.0" customHeight="1">
      <c r="A157" s="47"/>
      <c r="B157" s="2"/>
      <c r="C157" s="2"/>
      <c r="D157" s="2"/>
      <c r="E157" s="2"/>
      <c r="F157" s="2"/>
      <c r="G157" s="2"/>
      <c r="H157" s="2"/>
      <c r="I157" s="2"/>
      <c r="J157" s="2"/>
    </row>
    <row r="158" ht="12.0" customHeight="1">
      <c r="A158" s="47"/>
      <c r="B158" s="2"/>
      <c r="C158" s="2"/>
      <c r="D158" s="2"/>
      <c r="E158" s="2"/>
      <c r="F158" s="2"/>
      <c r="G158" s="2"/>
      <c r="H158" s="2"/>
      <c r="I158" s="2"/>
      <c r="J158" s="2"/>
    </row>
    <row r="159" ht="12.0" customHeight="1">
      <c r="A159" s="47"/>
      <c r="B159" s="2"/>
      <c r="C159" s="2"/>
      <c r="D159" s="2"/>
      <c r="E159" s="2"/>
      <c r="F159" s="2"/>
      <c r="G159" s="2"/>
      <c r="H159" s="2"/>
      <c r="I159" s="2"/>
      <c r="J159" s="2"/>
    </row>
    <row r="160" ht="12.0" customHeight="1">
      <c r="A160" s="47"/>
      <c r="B160" s="2"/>
      <c r="C160" s="2"/>
      <c r="D160" s="2"/>
      <c r="E160" s="2"/>
      <c r="F160" s="2"/>
      <c r="G160" s="2"/>
      <c r="H160" s="2"/>
      <c r="I160" s="2"/>
      <c r="J160" s="2"/>
    </row>
    <row r="161" ht="12.0" customHeight="1">
      <c r="A161" s="47"/>
      <c r="B161" s="2"/>
      <c r="C161" s="2"/>
      <c r="D161" s="2"/>
      <c r="E161" s="2"/>
      <c r="F161" s="2"/>
      <c r="G161" s="2"/>
      <c r="H161" s="2"/>
      <c r="I161" s="2"/>
      <c r="J161" s="2"/>
    </row>
    <row r="162" ht="12.0" customHeight="1">
      <c r="A162" s="47"/>
      <c r="B162" s="2"/>
      <c r="C162" s="2"/>
      <c r="D162" s="2"/>
      <c r="E162" s="2"/>
      <c r="F162" s="2"/>
      <c r="G162" s="2"/>
      <c r="H162" s="2"/>
      <c r="I162" s="2"/>
      <c r="J162" s="2"/>
    </row>
    <row r="163" ht="12.0" customHeight="1">
      <c r="A163" s="47"/>
      <c r="B163" s="2"/>
      <c r="C163" s="2"/>
      <c r="D163" s="2"/>
      <c r="E163" s="2"/>
      <c r="F163" s="2"/>
      <c r="G163" s="2"/>
      <c r="H163" s="2"/>
      <c r="I163" s="2"/>
      <c r="J163" s="2"/>
    </row>
    <row r="164" ht="12.0" customHeight="1">
      <c r="A164" s="47"/>
      <c r="B164" s="2"/>
      <c r="C164" s="2"/>
      <c r="D164" s="2"/>
      <c r="E164" s="2"/>
      <c r="F164" s="2"/>
      <c r="G164" s="2"/>
      <c r="H164" s="2"/>
      <c r="I164" s="2"/>
      <c r="J164" s="2"/>
    </row>
    <row r="165" ht="12.0" customHeight="1">
      <c r="A165" s="47"/>
      <c r="B165" s="2"/>
      <c r="C165" s="2"/>
      <c r="D165" s="2"/>
      <c r="E165" s="2"/>
      <c r="F165" s="2"/>
      <c r="G165" s="2"/>
      <c r="H165" s="2"/>
      <c r="I165" s="2"/>
      <c r="J165" s="2"/>
    </row>
    <row r="166" ht="12.0" customHeight="1">
      <c r="A166" s="47"/>
      <c r="B166" s="2"/>
      <c r="C166" s="2"/>
      <c r="D166" s="2"/>
      <c r="E166" s="2"/>
      <c r="F166" s="2"/>
      <c r="G166" s="2"/>
      <c r="H166" s="2"/>
      <c r="I166" s="2"/>
      <c r="J166" s="2"/>
    </row>
    <row r="167" ht="12.0" customHeight="1">
      <c r="A167" s="47"/>
      <c r="B167" s="2"/>
      <c r="C167" s="2"/>
      <c r="D167" s="2"/>
      <c r="E167" s="2"/>
      <c r="F167" s="2"/>
      <c r="G167" s="2"/>
      <c r="H167" s="2"/>
      <c r="I167" s="2"/>
      <c r="J167" s="2"/>
    </row>
    <row r="168" ht="12.0" customHeight="1">
      <c r="A168" s="47"/>
      <c r="B168" s="2"/>
      <c r="C168" s="2"/>
      <c r="D168" s="2"/>
      <c r="E168" s="2"/>
      <c r="F168" s="2"/>
      <c r="G168" s="2"/>
      <c r="H168" s="2"/>
      <c r="I168" s="2"/>
      <c r="J168" s="2"/>
    </row>
    <row r="169" ht="12.0" customHeight="1">
      <c r="A169" s="47"/>
      <c r="B169" s="2"/>
      <c r="C169" s="2"/>
      <c r="D169" s="2"/>
      <c r="E169" s="2"/>
      <c r="F169" s="2"/>
      <c r="G169" s="2"/>
      <c r="H169" s="2"/>
      <c r="I169" s="2"/>
      <c r="J169" s="2"/>
    </row>
    <row r="170" ht="12.0" customHeight="1">
      <c r="A170" s="47"/>
      <c r="B170" s="2"/>
      <c r="C170" s="2"/>
      <c r="D170" s="2"/>
      <c r="E170" s="2"/>
      <c r="F170" s="2"/>
      <c r="G170" s="2"/>
      <c r="H170" s="2"/>
      <c r="I170" s="2"/>
      <c r="J170" s="2"/>
    </row>
    <row r="171" ht="12.0" customHeight="1">
      <c r="A171" s="47"/>
      <c r="B171" s="2"/>
      <c r="C171" s="2"/>
      <c r="D171" s="2"/>
      <c r="E171" s="2"/>
      <c r="F171" s="2"/>
      <c r="G171" s="2"/>
      <c r="H171" s="2"/>
      <c r="I171" s="2"/>
      <c r="J171" s="2"/>
    </row>
    <row r="172" ht="12.0" customHeight="1">
      <c r="A172" s="47"/>
      <c r="B172" s="2"/>
      <c r="C172" s="2"/>
      <c r="D172" s="2"/>
      <c r="E172" s="2"/>
      <c r="F172" s="2"/>
      <c r="G172" s="2"/>
      <c r="H172" s="2"/>
      <c r="I172" s="2"/>
      <c r="J172" s="2"/>
    </row>
    <row r="173" ht="12.0" customHeight="1">
      <c r="A173" s="47"/>
      <c r="B173" s="2"/>
      <c r="C173" s="2"/>
      <c r="D173" s="2"/>
      <c r="E173" s="2"/>
      <c r="F173" s="2"/>
      <c r="G173" s="2"/>
      <c r="H173" s="2"/>
      <c r="I173" s="2"/>
      <c r="J173" s="2"/>
    </row>
    <row r="174" ht="12.0" customHeight="1">
      <c r="A174" s="47"/>
      <c r="B174" s="2"/>
      <c r="C174" s="2"/>
      <c r="D174" s="2"/>
      <c r="E174" s="2"/>
      <c r="F174" s="2"/>
      <c r="G174" s="2"/>
      <c r="H174" s="2"/>
      <c r="I174" s="2"/>
      <c r="J174" s="2"/>
    </row>
    <row r="175" ht="12.0" customHeight="1">
      <c r="A175" s="47"/>
      <c r="B175" s="2"/>
      <c r="C175" s="2"/>
      <c r="D175" s="2"/>
      <c r="E175" s="2"/>
      <c r="F175" s="2"/>
      <c r="G175" s="2"/>
      <c r="H175" s="2"/>
      <c r="I175" s="2"/>
      <c r="J175" s="2"/>
    </row>
    <row r="176" ht="12.0" customHeight="1">
      <c r="A176" s="47"/>
      <c r="B176" s="2"/>
      <c r="C176" s="2"/>
      <c r="D176" s="2"/>
      <c r="E176" s="2"/>
      <c r="F176" s="2"/>
      <c r="G176" s="2"/>
      <c r="H176" s="2"/>
      <c r="I176" s="2"/>
      <c r="J176" s="2"/>
    </row>
    <row r="177" ht="12.0" customHeight="1">
      <c r="A177" s="47"/>
      <c r="B177" s="2"/>
      <c r="C177" s="2"/>
      <c r="D177" s="2"/>
      <c r="E177" s="2"/>
      <c r="F177" s="2"/>
      <c r="G177" s="2"/>
      <c r="H177" s="2"/>
      <c r="I177" s="2"/>
      <c r="J177" s="2"/>
    </row>
    <row r="178" ht="12.0" customHeight="1">
      <c r="A178" s="47"/>
      <c r="B178" s="2"/>
      <c r="C178" s="2"/>
      <c r="D178" s="2"/>
      <c r="E178" s="2"/>
      <c r="F178" s="2"/>
      <c r="G178" s="2"/>
      <c r="H178" s="2"/>
      <c r="I178" s="2"/>
      <c r="J178" s="2"/>
    </row>
    <row r="179" ht="12.0" customHeight="1">
      <c r="A179" s="47"/>
      <c r="B179" s="2"/>
      <c r="C179" s="2"/>
      <c r="D179" s="2"/>
      <c r="E179" s="2"/>
      <c r="F179" s="2"/>
      <c r="G179" s="2"/>
      <c r="H179" s="2"/>
      <c r="I179" s="2"/>
      <c r="J179" s="2"/>
    </row>
    <row r="180" ht="12.0" customHeight="1">
      <c r="A180" s="47"/>
      <c r="B180" s="2"/>
      <c r="C180" s="2"/>
      <c r="D180" s="2"/>
      <c r="E180" s="2"/>
      <c r="F180" s="2"/>
      <c r="G180" s="2"/>
      <c r="H180" s="2"/>
      <c r="I180" s="2"/>
      <c r="J180" s="2"/>
    </row>
    <row r="181" ht="12.0" customHeight="1">
      <c r="A181" s="47"/>
      <c r="B181" s="2"/>
      <c r="C181" s="2"/>
      <c r="D181" s="2"/>
      <c r="E181" s="2"/>
      <c r="F181" s="2"/>
      <c r="G181" s="2"/>
      <c r="H181" s="2"/>
      <c r="I181" s="2"/>
      <c r="J181" s="2"/>
    </row>
    <row r="182" ht="12.0" customHeight="1">
      <c r="A182" s="47"/>
      <c r="B182" s="2"/>
      <c r="C182" s="2"/>
      <c r="D182" s="2"/>
      <c r="E182" s="2"/>
      <c r="F182" s="2"/>
      <c r="G182" s="2"/>
      <c r="H182" s="2"/>
      <c r="I182" s="2"/>
      <c r="J182" s="2"/>
    </row>
    <row r="183" ht="12.0" customHeight="1">
      <c r="A183" s="47"/>
      <c r="B183" s="2"/>
      <c r="C183" s="2"/>
      <c r="D183" s="2"/>
      <c r="E183" s="2"/>
      <c r="F183" s="2"/>
      <c r="G183" s="2"/>
      <c r="H183" s="2"/>
      <c r="I183" s="2"/>
      <c r="J183" s="2"/>
    </row>
    <row r="184" ht="12.0" customHeight="1">
      <c r="A184" s="47"/>
      <c r="B184" s="2"/>
      <c r="C184" s="2"/>
      <c r="D184" s="2"/>
      <c r="E184" s="2"/>
      <c r="F184" s="2"/>
      <c r="G184" s="2"/>
      <c r="H184" s="2"/>
      <c r="I184" s="2"/>
      <c r="J184" s="2"/>
    </row>
    <row r="185" ht="12.0" customHeight="1">
      <c r="A185" s="47"/>
      <c r="B185" s="2"/>
      <c r="C185" s="2"/>
      <c r="D185" s="2"/>
      <c r="E185" s="2"/>
      <c r="F185" s="2"/>
      <c r="G185" s="2"/>
      <c r="H185" s="2"/>
      <c r="I185" s="2"/>
      <c r="J185" s="2"/>
    </row>
    <row r="186" ht="12.0" customHeight="1">
      <c r="A186" s="47"/>
      <c r="B186" s="2"/>
      <c r="C186" s="2"/>
      <c r="D186" s="2"/>
      <c r="E186" s="2"/>
      <c r="F186" s="2"/>
      <c r="G186" s="2"/>
      <c r="H186" s="2"/>
      <c r="I186" s="2"/>
      <c r="J186" s="2"/>
    </row>
    <row r="187" ht="12.0" customHeight="1">
      <c r="A187" s="47"/>
      <c r="B187" s="2"/>
      <c r="C187" s="2"/>
      <c r="D187" s="2"/>
      <c r="E187" s="2"/>
      <c r="F187" s="2"/>
      <c r="G187" s="2"/>
      <c r="H187" s="2"/>
      <c r="I187" s="2"/>
      <c r="J187" s="2"/>
    </row>
    <row r="188" ht="12.0" customHeight="1">
      <c r="A188" s="47"/>
      <c r="B188" s="2"/>
      <c r="C188" s="2"/>
      <c r="D188" s="2"/>
      <c r="E188" s="2"/>
      <c r="F188" s="2"/>
      <c r="G188" s="2"/>
      <c r="H188" s="2"/>
      <c r="I188" s="2"/>
      <c r="J188" s="2"/>
    </row>
    <row r="189" ht="12.0" customHeight="1">
      <c r="A189" s="47"/>
      <c r="B189" s="2"/>
      <c r="C189" s="2"/>
      <c r="D189" s="2"/>
      <c r="E189" s="2"/>
      <c r="F189" s="2"/>
      <c r="G189" s="2"/>
      <c r="H189" s="2"/>
      <c r="I189" s="2"/>
      <c r="J189" s="2"/>
    </row>
    <row r="190" ht="12.0" customHeight="1">
      <c r="A190" s="47"/>
      <c r="B190" s="2"/>
      <c r="C190" s="2"/>
      <c r="D190" s="2"/>
      <c r="E190" s="2"/>
      <c r="F190" s="2"/>
      <c r="G190" s="2"/>
      <c r="H190" s="2"/>
      <c r="I190" s="2"/>
      <c r="J190" s="2"/>
    </row>
    <row r="191" ht="12.0" customHeight="1">
      <c r="A191" s="47"/>
      <c r="B191" s="2"/>
      <c r="C191" s="2"/>
      <c r="D191" s="2"/>
      <c r="E191" s="2"/>
      <c r="F191" s="2"/>
      <c r="G191" s="2"/>
      <c r="H191" s="2"/>
      <c r="I191" s="2"/>
      <c r="J191" s="2"/>
    </row>
    <row r="192" ht="12.0" customHeight="1">
      <c r="A192" s="47"/>
      <c r="B192" s="2"/>
      <c r="C192" s="2"/>
      <c r="D192" s="2"/>
      <c r="E192" s="2"/>
      <c r="F192" s="2"/>
      <c r="G192" s="2"/>
      <c r="H192" s="2"/>
      <c r="I192" s="2"/>
      <c r="J192" s="2"/>
    </row>
    <row r="193" ht="12.0" customHeight="1">
      <c r="A193" s="47"/>
      <c r="B193" s="2"/>
      <c r="C193" s="2"/>
      <c r="D193" s="2"/>
      <c r="E193" s="2"/>
      <c r="F193" s="2"/>
      <c r="G193" s="2"/>
      <c r="H193" s="2"/>
      <c r="I193" s="2"/>
      <c r="J193" s="2"/>
    </row>
    <row r="194" ht="12.0" customHeight="1">
      <c r="A194" s="47"/>
      <c r="B194" s="2"/>
      <c r="C194" s="2"/>
      <c r="D194" s="2"/>
      <c r="E194" s="2"/>
      <c r="F194" s="2"/>
      <c r="G194" s="2"/>
      <c r="H194" s="2"/>
      <c r="I194" s="2"/>
      <c r="J194" s="2"/>
    </row>
    <row r="195" ht="12.0" customHeight="1">
      <c r="A195" s="47"/>
      <c r="B195" s="2"/>
      <c r="C195" s="2"/>
      <c r="D195" s="2"/>
      <c r="E195" s="2"/>
      <c r="F195" s="2"/>
      <c r="G195" s="2"/>
      <c r="H195" s="2"/>
      <c r="I195" s="2"/>
      <c r="J195" s="2"/>
    </row>
    <row r="196" ht="12.0" customHeight="1">
      <c r="A196" s="47"/>
      <c r="B196" s="2"/>
      <c r="C196" s="2"/>
      <c r="D196" s="2"/>
      <c r="E196" s="2"/>
      <c r="F196" s="2"/>
      <c r="G196" s="2"/>
      <c r="H196" s="2"/>
      <c r="I196" s="2"/>
      <c r="J196" s="2"/>
    </row>
    <row r="197" ht="12.0" customHeight="1">
      <c r="A197" s="47"/>
      <c r="B197" s="2"/>
      <c r="C197" s="2"/>
      <c r="D197" s="2"/>
      <c r="E197" s="2"/>
      <c r="F197" s="2"/>
      <c r="G197" s="2"/>
      <c r="H197" s="2"/>
      <c r="I197" s="2"/>
      <c r="J197" s="2"/>
    </row>
    <row r="198" ht="12.0" customHeight="1">
      <c r="A198" s="47"/>
      <c r="B198" s="2"/>
      <c r="C198" s="2"/>
      <c r="D198" s="2"/>
      <c r="E198" s="2"/>
      <c r="F198" s="2"/>
      <c r="G198" s="2"/>
      <c r="H198" s="2"/>
      <c r="I198" s="2"/>
      <c r="J198" s="2"/>
    </row>
    <row r="199" ht="12.0" customHeight="1">
      <c r="A199" s="47"/>
      <c r="B199" s="2"/>
      <c r="C199" s="2"/>
      <c r="D199" s="2"/>
      <c r="E199" s="2"/>
      <c r="F199" s="2"/>
      <c r="G199" s="2"/>
      <c r="H199" s="2"/>
      <c r="I199" s="2"/>
      <c r="J199" s="2"/>
    </row>
    <row r="200" ht="12.0" customHeight="1">
      <c r="A200" s="47"/>
      <c r="B200" s="2"/>
      <c r="C200" s="2"/>
      <c r="D200" s="2"/>
      <c r="E200" s="2"/>
      <c r="F200" s="2"/>
      <c r="G200" s="2"/>
      <c r="H200" s="2"/>
      <c r="I200" s="2"/>
      <c r="J200" s="2"/>
    </row>
    <row r="201" ht="12.0" customHeight="1">
      <c r="A201" s="47"/>
      <c r="B201" s="2"/>
      <c r="C201" s="2"/>
      <c r="D201" s="2"/>
      <c r="E201" s="2"/>
      <c r="F201" s="2"/>
      <c r="G201" s="2"/>
      <c r="H201" s="2"/>
      <c r="I201" s="2"/>
      <c r="J201" s="2"/>
    </row>
    <row r="202" ht="12.0" customHeight="1">
      <c r="A202" s="47"/>
      <c r="B202" s="2"/>
      <c r="C202" s="2"/>
      <c r="D202" s="2"/>
      <c r="E202" s="2"/>
      <c r="F202" s="2"/>
      <c r="G202" s="2"/>
      <c r="H202" s="2"/>
      <c r="I202" s="2"/>
      <c r="J202" s="2"/>
    </row>
    <row r="203" ht="12.0" customHeight="1">
      <c r="A203" s="47"/>
      <c r="B203" s="2"/>
      <c r="C203" s="2"/>
      <c r="D203" s="2"/>
      <c r="E203" s="2"/>
      <c r="F203" s="2"/>
      <c r="G203" s="2"/>
      <c r="H203" s="2"/>
      <c r="I203" s="2"/>
      <c r="J203" s="2"/>
    </row>
    <row r="204" ht="12.0" customHeight="1">
      <c r="A204" s="47"/>
      <c r="B204" s="2"/>
      <c r="C204" s="2"/>
      <c r="D204" s="2"/>
      <c r="E204" s="2"/>
      <c r="F204" s="2"/>
      <c r="G204" s="2"/>
      <c r="H204" s="2"/>
      <c r="I204" s="2"/>
      <c r="J204" s="2"/>
    </row>
    <row r="205" ht="12.0" customHeight="1">
      <c r="A205" s="47"/>
      <c r="B205" s="2"/>
      <c r="C205" s="2"/>
      <c r="D205" s="2"/>
      <c r="E205" s="2"/>
      <c r="F205" s="2"/>
      <c r="G205" s="2"/>
      <c r="H205" s="2"/>
      <c r="I205" s="2"/>
      <c r="J205" s="2"/>
    </row>
    <row r="206" ht="12.0" customHeight="1">
      <c r="A206" s="47"/>
      <c r="B206" s="2"/>
      <c r="C206" s="2"/>
      <c r="D206" s="2"/>
      <c r="E206" s="2"/>
      <c r="F206" s="2"/>
      <c r="G206" s="2"/>
      <c r="H206" s="2"/>
      <c r="I206" s="2"/>
      <c r="J206" s="2"/>
    </row>
    <row r="207" ht="12.0" customHeight="1">
      <c r="A207" s="47"/>
      <c r="B207" s="2"/>
      <c r="C207" s="2"/>
      <c r="D207" s="2"/>
      <c r="E207" s="2"/>
      <c r="F207" s="2"/>
      <c r="G207" s="2"/>
      <c r="H207" s="2"/>
      <c r="I207" s="2"/>
      <c r="J207" s="2"/>
    </row>
    <row r="208" ht="12.0" customHeight="1">
      <c r="A208" s="47"/>
      <c r="B208" s="2"/>
      <c r="C208" s="2"/>
      <c r="D208" s="2"/>
      <c r="E208" s="2"/>
      <c r="F208" s="2"/>
      <c r="G208" s="2"/>
      <c r="H208" s="2"/>
      <c r="I208" s="2"/>
      <c r="J208" s="2"/>
    </row>
    <row r="209" ht="12.0" customHeight="1">
      <c r="A209" s="47"/>
      <c r="B209" s="2"/>
      <c r="C209" s="2"/>
      <c r="D209" s="2"/>
      <c r="E209" s="2"/>
      <c r="F209" s="2"/>
      <c r="G209" s="2"/>
      <c r="H209" s="2"/>
      <c r="I209" s="2"/>
      <c r="J209" s="2"/>
    </row>
    <row r="210" ht="12.0" customHeight="1">
      <c r="A210" s="47"/>
      <c r="B210" s="2"/>
      <c r="C210" s="2"/>
      <c r="D210" s="2"/>
      <c r="E210" s="2"/>
      <c r="F210" s="2"/>
      <c r="G210" s="2"/>
      <c r="H210" s="2"/>
      <c r="I210" s="2"/>
      <c r="J210" s="2"/>
    </row>
    <row r="211" ht="12.0" customHeight="1">
      <c r="A211" s="47"/>
      <c r="B211" s="2"/>
      <c r="C211" s="2"/>
      <c r="D211" s="2"/>
      <c r="E211" s="2"/>
      <c r="F211" s="2"/>
      <c r="G211" s="2"/>
      <c r="H211" s="2"/>
      <c r="I211" s="2"/>
      <c r="J211" s="2"/>
    </row>
    <row r="212" ht="12.0" customHeight="1">
      <c r="A212" s="47"/>
      <c r="B212" s="2"/>
      <c r="C212" s="2"/>
      <c r="D212" s="2"/>
      <c r="E212" s="2"/>
      <c r="F212" s="2"/>
      <c r="G212" s="2"/>
      <c r="H212" s="2"/>
      <c r="I212" s="2"/>
      <c r="J212" s="2"/>
    </row>
    <row r="213" ht="12.0" customHeight="1">
      <c r="A213" s="47"/>
      <c r="B213" s="2"/>
      <c r="C213" s="2"/>
      <c r="D213" s="2"/>
      <c r="E213" s="2"/>
      <c r="F213" s="2"/>
      <c r="G213" s="2"/>
      <c r="H213" s="2"/>
      <c r="I213" s="2"/>
      <c r="J213" s="2"/>
    </row>
    <row r="214" ht="12.0" customHeight="1">
      <c r="A214" s="47"/>
      <c r="B214" s="2"/>
      <c r="C214" s="2"/>
      <c r="D214" s="2"/>
      <c r="E214" s="2"/>
      <c r="F214" s="2"/>
      <c r="G214" s="2"/>
      <c r="H214" s="2"/>
      <c r="I214" s="2"/>
      <c r="J214" s="2"/>
    </row>
    <row r="215" ht="12.0" customHeight="1">
      <c r="A215" s="47"/>
      <c r="B215" s="2"/>
      <c r="C215" s="2"/>
      <c r="D215" s="2"/>
      <c r="E215" s="2"/>
      <c r="F215" s="2"/>
      <c r="G215" s="2"/>
      <c r="H215" s="2"/>
      <c r="I215" s="2"/>
      <c r="J215" s="2"/>
    </row>
    <row r="216" ht="12.0" customHeight="1">
      <c r="A216" s="47"/>
      <c r="B216" s="2"/>
      <c r="C216" s="2"/>
      <c r="D216" s="2"/>
      <c r="E216" s="2"/>
      <c r="F216" s="2"/>
      <c r="G216" s="2"/>
      <c r="H216" s="2"/>
      <c r="I216" s="2"/>
      <c r="J216" s="2"/>
    </row>
    <row r="217" ht="12.0" customHeight="1">
      <c r="A217" s="47"/>
      <c r="B217" s="2"/>
      <c r="C217" s="2"/>
      <c r="D217" s="2"/>
      <c r="E217" s="2"/>
      <c r="F217" s="2"/>
      <c r="G217" s="2"/>
      <c r="H217" s="2"/>
      <c r="I217" s="2"/>
      <c r="J217" s="2"/>
    </row>
    <row r="218" ht="12.0" customHeight="1">
      <c r="A218" s="47"/>
      <c r="B218" s="2"/>
      <c r="C218" s="2"/>
      <c r="D218" s="2"/>
      <c r="E218" s="2"/>
      <c r="F218" s="2"/>
      <c r="G218" s="2"/>
      <c r="H218" s="2"/>
      <c r="I218" s="2"/>
      <c r="J218" s="2"/>
    </row>
    <row r="219" ht="12.0" customHeight="1">
      <c r="A219" s="47"/>
      <c r="B219" s="2"/>
      <c r="C219" s="2"/>
      <c r="D219" s="2"/>
      <c r="E219" s="2"/>
      <c r="F219" s="2"/>
      <c r="G219" s="2"/>
      <c r="H219" s="2"/>
      <c r="I219" s="2"/>
      <c r="J219" s="2"/>
    </row>
    <row r="220" ht="12.0" customHeight="1">
      <c r="A220" s="47"/>
      <c r="B220" s="2"/>
      <c r="C220" s="2"/>
      <c r="D220" s="2"/>
      <c r="E220" s="2"/>
      <c r="F220" s="2"/>
      <c r="G220" s="2"/>
      <c r="H220" s="2"/>
      <c r="I220" s="2"/>
      <c r="J220" s="2"/>
    </row>
    <row r="221" ht="12.0" customHeight="1">
      <c r="A221" s="47"/>
      <c r="B221" s="2"/>
      <c r="C221" s="2"/>
      <c r="D221" s="2"/>
      <c r="E221" s="2"/>
      <c r="F221" s="2"/>
      <c r="G221" s="2"/>
      <c r="H221" s="2"/>
      <c r="I221" s="2"/>
      <c r="J221" s="2"/>
    </row>
    <row r="222" ht="12.0" customHeight="1">
      <c r="A222" s="47"/>
      <c r="B222" s="2"/>
      <c r="C222" s="2"/>
      <c r="D222" s="2"/>
      <c r="E222" s="2"/>
      <c r="F222" s="2"/>
      <c r="G222" s="2"/>
      <c r="H222" s="2"/>
      <c r="I222" s="2"/>
      <c r="J222" s="2"/>
    </row>
    <row r="223" ht="12.0" customHeight="1">
      <c r="A223" s="47"/>
      <c r="B223" s="2"/>
      <c r="C223" s="2"/>
      <c r="D223" s="2"/>
      <c r="E223" s="2"/>
      <c r="F223" s="2"/>
      <c r="G223" s="2"/>
      <c r="H223" s="2"/>
      <c r="I223" s="2"/>
      <c r="J223" s="2"/>
    </row>
    <row r="224" ht="12.0" customHeight="1">
      <c r="A224" s="47"/>
      <c r="B224" s="2"/>
      <c r="C224" s="2"/>
      <c r="D224" s="2"/>
      <c r="E224" s="2"/>
      <c r="F224" s="2"/>
      <c r="G224" s="2"/>
      <c r="H224" s="2"/>
      <c r="I224" s="2"/>
      <c r="J224" s="2"/>
    </row>
    <row r="225" ht="12.0" customHeight="1">
      <c r="A225" s="47"/>
      <c r="B225" s="2"/>
      <c r="C225" s="2"/>
      <c r="D225" s="2"/>
      <c r="E225" s="2"/>
      <c r="F225" s="2"/>
      <c r="G225" s="2"/>
      <c r="H225" s="2"/>
      <c r="I225" s="2"/>
      <c r="J225" s="2"/>
    </row>
    <row r="226" ht="12.0" customHeight="1">
      <c r="A226" s="47"/>
      <c r="B226" s="2"/>
      <c r="C226" s="2"/>
      <c r="D226" s="2"/>
      <c r="E226" s="2"/>
      <c r="F226" s="2"/>
      <c r="G226" s="2"/>
      <c r="H226" s="2"/>
      <c r="I226" s="2"/>
      <c r="J226" s="2"/>
    </row>
    <row r="227" ht="12.0" customHeight="1">
      <c r="A227" s="47"/>
      <c r="B227" s="2"/>
      <c r="C227" s="2"/>
      <c r="D227" s="2"/>
      <c r="E227" s="2"/>
      <c r="F227" s="2"/>
      <c r="G227" s="2"/>
      <c r="H227" s="2"/>
      <c r="I227" s="2"/>
      <c r="J227" s="2"/>
    </row>
    <row r="228" ht="12.0" customHeight="1">
      <c r="A228" s="47"/>
      <c r="B228" s="2"/>
      <c r="C228" s="2"/>
      <c r="D228" s="2"/>
      <c r="E228" s="2"/>
      <c r="F228" s="2"/>
      <c r="G228" s="2"/>
      <c r="H228" s="2"/>
      <c r="I228" s="2"/>
      <c r="J228" s="2"/>
    </row>
    <row r="229" ht="12.0" customHeight="1">
      <c r="A229" s="47"/>
      <c r="B229" s="2"/>
      <c r="C229" s="2"/>
      <c r="D229" s="2"/>
      <c r="E229" s="2"/>
      <c r="F229" s="2"/>
      <c r="G229" s="2"/>
      <c r="H229" s="2"/>
      <c r="I229" s="2"/>
      <c r="J229" s="2"/>
    </row>
    <row r="230" ht="12.0" customHeight="1">
      <c r="A230" s="47"/>
      <c r="B230" s="2"/>
      <c r="C230" s="2"/>
      <c r="D230" s="2"/>
      <c r="E230" s="2"/>
      <c r="F230" s="2"/>
      <c r="G230" s="2"/>
      <c r="H230" s="2"/>
      <c r="I230" s="2"/>
      <c r="J230" s="2"/>
    </row>
    <row r="231" ht="12.0" customHeight="1">
      <c r="A231" s="47"/>
      <c r="B231" s="2"/>
      <c r="C231" s="2"/>
      <c r="D231" s="2"/>
      <c r="E231" s="2"/>
      <c r="F231" s="2"/>
      <c r="G231" s="2"/>
      <c r="H231" s="2"/>
      <c r="I231" s="2"/>
      <c r="J231" s="2"/>
    </row>
    <row r="232" ht="12.0" customHeight="1">
      <c r="A232" s="47"/>
      <c r="B232" s="2"/>
      <c r="C232" s="2"/>
      <c r="D232" s="2"/>
      <c r="E232" s="2"/>
      <c r="F232" s="2"/>
      <c r="G232" s="2"/>
      <c r="H232" s="2"/>
      <c r="I232" s="2"/>
      <c r="J232" s="2"/>
    </row>
    <row r="233" ht="12.0" customHeight="1">
      <c r="A233" s="47"/>
      <c r="B233" s="2"/>
      <c r="C233" s="2"/>
      <c r="D233" s="2"/>
      <c r="E233" s="2"/>
      <c r="F233" s="2"/>
      <c r="G233" s="2"/>
      <c r="H233" s="2"/>
      <c r="I233" s="2"/>
      <c r="J233" s="2"/>
    </row>
    <row r="234" ht="12.0" customHeight="1">
      <c r="A234" s="47"/>
      <c r="B234" s="2"/>
      <c r="C234" s="2"/>
      <c r="D234" s="2"/>
      <c r="E234" s="2"/>
      <c r="F234" s="2"/>
      <c r="G234" s="2"/>
      <c r="H234" s="2"/>
      <c r="I234" s="2"/>
      <c r="J234" s="2"/>
    </row>
    <row r="235" ht="12.0" customHeight="1">
      <c r="A235" s="47"/>
      <c r="B235" s="2"/>
      <c r="C235" s="2"/>
      <c r="D235" s="2"/>
      <c r="E235" s="2"/>
      <c r="F235" s="2"/>
      <c r="G235" s="2"/>
      <c r="H235" s="2"/>
      <c r="I235" s="2"/>
      <c r="J235" s="2"/>
    </row>
    <row r="236" ht="12.0" customHeight="1">
      <c r="A236" s="47"/>
      <c r="B236" s="2"/>
      <c r="C236" s="2"/>
      <c r="D236" s="2"/>
      <c r="E236" s="2"/>
      <c r="F236" s="2"/>
      <c r="G236" s="2"/>
      <c r="H236" s="2"/>
      <c r="I236" s="2"/>
      <c r="J236" s="2"/>
    </row>
    <row r="237" ht="12.0" customHeight="1">
      <c r="A237" s="47"/>
      <c r="B237" s="2"/>
      <c r="C237" s="2"/>
      <c r="D237" s="2"/>
      <c r="E237" s="2"/>
      <c r="F237" s="2"/>
      <c r="G237" s="2"/>
      <c r="H237" s="2"/>
      <c r="I237" s="2"/>
      <c r="J237" s="2"/>
    </row>
    <row r="238" ht="12.0" customHeight="1">
      <c r="A238" s="47"/>
      <c r="B238" s="2"/>
      <c r="C238" s="2"/>
      <c r="D238" s="2"/>
      <c r="E238" s="2"/>
      <c r="F238" s="2"/>
      <c r="G238" s="2"/>
      <c r="H238" s="2"/>
      <c r="I238" s="2"/>
      <c r="J238" s="2"/>
    </row>
    <row r="239" ht="12.0" customHeight="1">
      <c r="A239" s="47"/>
      <c r="B239" s="2"/>
      <c r="C239" s="2"/>
      <c r="D239" s="2"/>
      <c r="E239" s="2"/>
      <c r="F239" s="2"/>
      <c r="G239" s="2"/>
      <c r="H239" s="2"/>
      <c r="I239" s="2"/>
      <c r="J239" s="2"/>
    </row>
    <row r="240" ht="12.0" customHeight="1">
      <c r="A240" s="47"/>
      <c r="B240" s="2"/>
      <c r="C240" s="2"/>
      <c r="D240" s="2"/>
      <c r="E240" s="2"/>
      <c r="F240" s="2"/>
      <c r="G240" s="2"/>
      <c r="H240" s="2"/>
      <c r="I240" s="2"/>
      <c r="J240" s="2"/>
    </row>
    <row r="241" ht="12.0" customHeight="1">
      <c r="A241" s="47"/>
      <c r="B241" s="2"/>
      <c r="C241" s="2"/>
      <c r="D241" s="2"/>
      <c r="E241" s="2"/>
      <c r="F241" s="2"/>
      <c r="G241" s="2"/>
      <c r="H241" s="2"/>
      <c r="I241" s="2"/>
      <c r="J241" s="2"/>
    </row>
    <row r="242" ht="12.0" customHeight="1">
      <c r="A242" s="47"/>
      <c r="B242" s="2"/>
      <c r="C242" s="2"/>
      <c r="D242" s="2"/>
      <c r="E242" s="2"/>
      <c r="F242" s="2"/>
      <c r="G242" s="2"/>
      <c r="H242" s="2"/>
      <c r="I242" s="2"/>
      <c r="J242" s="2"/>
    </row>
    <row r="243" ht="12.0" customHeight="1">
      <c r="A243" s="47"/>
      <c r="B243" s="2"/>
      <c r="C243" s="2"/>
      <c r="D243" s="2"/>
      <c r="E243" s="2"/>
      <c r="F243" s="2"/>
      <c r="G243" s="2"/>
      <c r="H243" s="2"/>
      <c r="I243" s="2"/>
      <c r="J243" s="2"/>
    </row>
    <row r="244" ht="12.0" customHeight="1">
      <c r="A244" s="47"/>
      <c r="B244" s="2"/>
      <c r="C244" s="2"/>
      <c r="D244" s="2"/>
      <c r="E244" s="2"/>
      <c r="F244" s="2"/>
      <c r="G244" s="2"/>
      <c r="H244" s="2"/>
      <c r="I244" s="2"/>
      <c r="J244" s="2"/>
    </row>
    <row r="245" ht="12.0" customHeight="1">
      <c r="A245" s="47"/>
      <c r="B245" s="2"/>
      <c r="C245" s="2"/>
      <c r="D245" s="2"/>
      <c r="E245" s="2"/>
      <c r="F245" s="2"/>
      <c r="G245" s="2"/>
      <c r="H245" s="2"/>
      <c r="I245" s="2"/>
      <c r="J245" s="2"/>
    </row>
    <row r="246" ht="12.0" customHeight="1">
      <c r="A246" s="47"/>
      <c r="B246" s="2"/>
      <c r="C246" s="2"/>
      <c r="D246" s="2"/>
      <c r="E246" s="2"/>
      <c r="F246" s="2"/>
      <c r="G246" s="2"/>
      <c r="H246" s="2"/>
      <c r="I246" s="2"/>
      <c r="J246" s="2"/>
    </row>
    <row r="247" ht="12.0" customHeight="1">
      <c r="A247" s="47"/>
      <c r="B247" s="2"/>
      <c r="C247" s="2"/>
      <c r="D247" s="2"/>
      <c r="E247" s="2"/>
      <c r="F247" s="2"/>
      <c r="G247" s="2"/>
      <c r="H247" s="2"/>
      <c r="I247" s="2"/>
      <c r="J247" s="2"/>
    </row>
    <row r="248" ht="12.0" customHeight="1">
      <c r="A248" s="47"/>
      <c r="B248" s="2"/>
      <c r="C248" s="2"/>
      <c r="D248" s="2"/>
      <c r="E248" s="2"/>
      <c r="F248" s="2"/>
      <c r="G248" s="2"/>
      <c r="H248" s="2"/>
      <c r="I248" s="2"/>
      <c r="J248" s="2"/>
    </row>
    <row r="249" ht="12.0" customHeight="1">
      <c r="A249" s="47"/>
      <c r="B249" s="2"/>
      <c r="C249" s="2"/>
      <c r="D249" s="2"/>
      <c r="E249" s="2"/>
      <c r="F249" s="2"/>
      <c r="G249" s="2"/>
      <c r="H249" s="2"/>
      <c r="I249" s="2"/>
      <c r="J249" s="2"/>
    </row>
    <row r="250" ht="12.0" customHeight="1">
      <c r="A250" s="47"/>
      <c r="B250" s="2"/>
      <c r="C250" s="2"/>
      <c r="D250" s="2"/>
      <c r="E250" s="2"/>
      <c r="F250" s="2"/>
      <c r="G250" s="2"/>
      <c r="H250" s="2"/>
      <c r="I250" s="2"/>
      <c r="J250" s="2"/>
    </row>
    <row r="251" ht="12.0" customHeight="1">
      <c r="A251" s="47"/>
      <c r="B251" s="2"/>
      <c r="C251" s="2"/>
      <c r="D251" s="2"/>
      <c r="E251" s="2"/>
      <c r="F251" s="2"/>
      <c r="G251" s="2"/>
      <c r="H251" s="2"/>
      <c r="I251" s="2"/>
      <c r="J251" s="2"/>
    </row>
    <row r="252" ht="12.0" customHeight="1">
      <c r="A252" s="47"/>
      <c r="B252" s="2"/>
      <c r="C252" s="2"/>
      <c r="D252" s="2"/>
      <c r="E252" s="2"/>
      <c r="F252" s="2"/>
      <c r="G252" s="2"/>
      <c r="H252" s="2"/>
      <c r="I252" s="2"/>
      <c r="J252" s="2"/>
    </row>
    <row r="253" ht="12.0" customHeight="1">
      <c r="A253" s="47"/>
      <c r="B253" s="2"/>
      <c r="C253" s="2"/>
      <c r="D253" s="2"/>
      <c r="E253" s="2"/>
      <c r="F253" s="2"/>
      <c r="G253" s="2"/>
      <c r="H253" s="2"/>
      <c r="I253" s="2"/>
      <c r="J253" s="2"/>
    </row>
    <row r="254" ht="12.0" customHeight="1">
      <c r="A254" s="47"/>
      <c r="B254" s="2"/>
      <c r="C254" s="2"/>
      <c r="D254" s="2"/>
      <c r="E254" s="2"/>
      <c r="F254" s="2"/>
      <c r="G254" s="2"/>
      <c r="H254" s="2"/>
      <c r="I254" s="2"/>
      <c r="J254" s="2"/>
    </row>
    <row r="255" ht="12.0" customHeight="1">
      <c r="A255" s="47"/>
      <c r="B255" s="2"/>
      <c r="C255" s="2"/>
      <c r="D255" s="2"/>
      <c r="E255" s="2"/>
      <c r="F255" s="2"/>
      <c r="G255" s="2"/>
      <c r="H255" s="2"/>
      <c r="I255" s="2"/>
      <c r="J255" s="2"/>
    </row>
    <row r="256" ht="12.0" customHeight="1">
      <c r="A256" s="47"/>
      <c r="B256" s="2"/>
      <c r="C256" s="2"/>
      <c r="D256" s="2"/>
      <c r="E256" s="2"/>
      <c r="F256" s="2"/>
      <c r="G256" s="2"/>
      <c r="H256" s="2"/>
      <c r="I256" s="2"/>
      <c r="J256" s="2"/>
    </row>
    <row r="257" ht="12.0" customHeight="1">
      <c r="A257" s="47"/>
      <c r="B257" s="2"/>
      <c r="C257" s="2"/>
      <c r="D257" s="2"/>
      <c r="E257" s="2"/>
      <c r="F257" s="2"/>
      <c r="G257" s="2"/>
      <c r="H257" s="2"/>
      <c r="I257" s="2"/>
      <c r="J257" s="2"/>
    </row>
    <row r="258" ht="12.0" customHeight="1">
      <c r="A258" s="47"/>
      <c r="B258" s="2"/>
      <c r="C258" s="2"/>
      <c r="D258" s="2"/>
      <c r="E258" s="2"/>
      <c r="F258" s="2"/>
      <c r="G258" s="2"/>
      <c r="H258" s="2"/>
      <c r="I258" s="2"/>
      <c r="J258" s="2"/>
    </row>
    <row r="259" ht="12.0" customHeight="1">
      <c r="A259" s="47"/>
      <c r="B259" s="2"/>
      <c r="C259" s="2"/>
      <c r="D259" s="2"/>
      <c r="E259" s="2"/>
      <c r="F259" s="2"/>
      <c r="G259" s="2"/>
      <c r="H259" s="2"/>
      <c r="I259" s="2"/>
      <c r="J259" s="2"/>
    </row>
    <row r="260" ht="12.0" customHeight="1">
      <c r="A260" s="47"/>
      <c r="B260" s="2"/>
      <c r="C260" s="2"/>
      <c r="D260" s="2"/>
      <c r="E260" s="2"/>
      <c r="F260" s="2"/>
      <c r="G260" s="2"/>
      <c r="H260" s="2"/>
      <c r="I260" s="2"/>
      <c r="J260" s="2"/>
    </row>
    <row r="261" ht="12.0" customHeight="1">
      <c r="A261" s="47"/>
      <c r="B261" s="2"/>
      <c r="C261" s="2"/>
      <c r="D261" s="2"/>
      <c r="E261" s="2"/>
      <c r="F261" s="2"/>
      <c r="G261" s="2"/>
      <c r="H261" s="2"/>
      <c r="I261" s="2"/>
      <c r="J261" s="2"/>
    </row>
    <row r="262" ht="12.0" customHeight="1">
      <c r="A262" s="47"/>
      <c r="B262" s="2"/>
      <c r="C262" s="2"/>
      <c r="D262" s="2"/>
      <c r="E262" s="2"/>
      <c r="F262" s="2"/>
      <c r="G262" s="2"/>
      <c r="H262" s="2"/>
      <c r="I262" s="2"/>
      <c r="J262" s="2"/>
    </row>
    <row r="263" ht="12.0" customHeight="1">
      <c r="A263" s="47"/>
      <c r="B263" s="2"/>
      <c r="C263" s="2"/>
      <c r="D263" s="2"/>
      <c r="E263" s="2"/>
      <c r="F263" s="2"/>
      <c r="G263" s="2"/>
      <c r="H263" s="2"/>
      <c r="I263" s="2"/>
      <c r="J263" s="2"/>
    </row>
    <row r="264" ht="12.0" customHeight="1">
      <c r="A264" s="47"/>
      <c r="B264" s="2"/>
      <c r="C264" s="2"/>
      <c r="D264" s="2"/>
      <c r="E264" s="2"/>
      <c r="F264" s="2"/>
      <c r="G264" s="2"/>
      <c r="H264" s="2"/>
      <c r="I264" s="2"/>
      <c r="J264" s="2"/>
    </row>
    <row r="265" ht="12.0" customHeight="1">
      <c r="A265" s="47"/>
      <c r="B265" s="2"/>
      <c r="C265" s="2"/>
      <c r="D265" s="2"/>
      <c r="E265" s="2"/>
      <c r="F265" s="2"/>
      <c r="G265" s="2"/>
      <c r="H265" s="2"/>
      <c r="I265" s="2"/>
      <c r="J265" s="2"/>
    </row>
    <row r="266" ht="12.0" customHeight="1">
      <c r="A266" s="47"/>
      <c r="B266" s="2"/>
      <c r="C266" s="2"/>
      <c r="D266" s="2"/>
      <c r="E266" s="2"/>
      <c r="F266" s="2"/>
      <c r="G266" s="2"/>
      <c r="H266" s="2"/>
      <c r="I266" s="2"/>
      <c r="J266" s="2"/>
    </row>
    <row r="267" ht="12.0" customHeight="1">
      <c r="A267" s="47"/>
      <c r="B267" s="2"/>
      <c r="C267" s="2"/>
      <c r="D267" s="2"/>
      <c r="E267" s="2"/>
      <c r="F267" s="2"/>
      <c r="G267" s="2"/>
      <c r="H267" s="2"/>
      <c r="I267" s="2"/>
      <c r="J267" s="2"/>
    </row>
    <row r="268" ht="12.0" customHeight="1">
      <c r="A268" s="47"/>
      <c r="B268" s="2"/>
      <c r="C268" s="2"/>
      <c r="D268" s="2"/>
      <c r="E268" s="2"/>
      <c r="F268" s="2"/>
      <c r="G268" s="2"/>
      <c r="H268" s="2"/>
      <c r="I268" s="2"/>
      <c r="J268" s="2"/>
    </row>
    <row r="269" ht="12.0" customHeight="1">
      <c r="A269" s="47"/>
      <c r="B269" s="2"/>
      <c r="C269" s="2"/>
      <c r="D269" s="2"/>
      <c r="E269" s="2"/>
      <c r="F269" s="2"/>
      <c r="G269" s="2"/>
      <c r="H269" s="2"/>
      <c r="I269" s="2"/>
      <c r="J269" s="2"/>
    </row>
    <row r="270" ht="12.0" customHeight="1">
      <c r="A270" s="47"/>
      <c r="B270" s="2"/>
      <c r="C270" s="2"/>
      <c r="D270" s="2"/>
      <c r="E270" s="2"/>
      <c r="F270" s="2"/>
      <c r="G270" s="2"/>
      <c r="H270" s="2"/>
      <c r="I270" s="2"/>
      <c r="J270" s="2"/>
    </row>
    <row r="271" ht="12.0" customHeight="1">
      <c r="A271" s="47"/>
      <c r="B271" s="2"/>
      <c r="C271" s="2"/>
      <c r="D271" s="2"/>
      <c r="E271" s="2"/>
      <c r="F271" s="2"/>
      <c r="G271" s="2"/>
      <c r="H271" s="2"/>
      <c r="I271" s="2"/>
      <c r="J271" s="2"/>
    </row>
    <row r="272" ht="12.0" customHeight="1">
      <c r="A272" s="47"/>
      <c r="B272" s="2"/>
      <c r="C272" s="2"/>
      <c r="D272" s="2"/>
      <c r="E272" s="2"/>
      <c r="F272" s="2"/>
      <c r="G272" s="2"/>
      <c r="H272" s="2"/>
      <c r="I272" s="2"/>
      <c r="J272" s="2"/>
    </row>
    <row r="273" ht="12.0" customHeight="1">
      <c r="A273" s="47"/>
      <c r="B273" s="2"/>
      <c r="C273" s="2"/>
      <c r="D273" s="2"/>
      <c r="E273" s="2"/>
      <c r="F273" s="2"/>
      <c r="G273" s="2"/>
      <c r="H273" s="2"/>
      <c r="I273" s="2"/>
      <c r="J273" s="2"/>
    </row>
    <row r="274" ht="12.0" customHeight="1">
      <c r="A274" s="47"/>
      <c r="B274" s="2"/>
      <c r="C274" s="2"/>
      <c r="D274" s="2"/>
      <c r="E274" s="2"/>
      <c r="F274" s="2"/>
      <c r="G274" s="2"/>
      <c r="H274" s="2"/>
      <c r="I274" s="2"/>
      <c r="J274" s="2"/>
    </row>
    <row r="275" ht="12.0" customHeight="1">
      <c r="A275" s="47"/>
      <c r="B275" s="2"/>
      <c r="C275" s="2"/>
      <c r="D275" s="2"/>
      <c r="E275" s="2"/>
      <c r="F275" s="2"/>
      <c r="G275" s="2"/>
      <c r="H275" s="2"/>
      <c r="I275" s="2"/>
      <c r="J275" s="2"/>
    </row>
    <row r="276" ht="12.0" customHeight="1">
      <c r="A276" s="47"/>
      <c r="B276" s="2"/>
      <c r="C276" s="2"/>
      <c r="D276" s="2"/>
      <c r="E276" s="2"/>
      <c r="F276" s="2"/>
      <c r="G276" s="2"/>
      <c r="H276" s="2"/>
      <c r="I276" s="2"/>
      <c r="J276" s="2"/>
    </row>
    <row r="277" ht="12.0" customHeight="1">
      <c r="A277" s="47"/>
      <c r="B277" s="2"/>
      <c r="C277" s="2"/>
      <c r="D277" s="2"/>
      <c r="E277" s="2"/>
      <c r="F277" s="2"/>
      <c r="G277" s="2"/>
      <c r="H277" s="2"/>
      <c r="I277" s="2"/>
      <c r="J277" s="2"/>
    </row>
    <row r="278" ht="12.0" customHeight="1">
      <c r="A278" s="47"/>
      <c r="B278" s="2"/>
      <c r="C278" s="2"/>
      <c r="D278" s="2"/>
      <c r="E278" s="2"/>
      <c r="F278" s="2"/>
      <c r="G278" s="2"/>
      <c r="H278" s="2"/>
      <c r="I278" s="2"/>
      <c r="J278" s="2"/>
    </row>
    <row r="279" ht="12.0" customHeight="1">
      <c r="A279" s="47"/>
      <c r="B279" s="2"/>
      <c r="C279" s="2"/>
      <c r="D279" s="2"/>
      <c r="E279" s="2"/>
      <c r="F279" s="2"/>
      <c r="G279" s="2"/>
      <c r="H279" s="2"/>
      <c r="I279" s="2"/>
      <c r="J279" s="2"/>
    </row>
    <row r="280" ht="12.0" customHeight="1">
      <c r="A280" s="47"/>
      <c r="B280" s="2"/>
      <c r="C280" s="2"/>
      <c r="D280" s="2"/>
      <c r="E280" s="2"/>
      <c r="F280" s="2"/>
      <c r="G280" s="2"/>
      <c r="H280" s="2"/>
      <c r="I280" s="2"/>
      <c r="J280" s="2"/>
    </row>
    <row r="281" ht="12.0" customHeight="1">
      <c r="A281" s="47"/>
      <c r="B281" s="2"/>
      <c r="C281" s="2"/>
      <c r="D281" s="2"/>
      <c r="E281" s="2"/>
      <c r="F281" s="2"/>
      <c r="G281" s="2"/>
      <c r="H281" s="2"/>
      <c r="I281" s="2"/>
      <c r="J281" s="2"/>
    </row>
    <row r="282" ht="12.0" customHeight="1">
      <c r="A282" s="47"/>
      <c r="B282" s="2"/>
      <c r="C282" s="2"/>
      <c r="D282" s="2"/>
      <c r="E282" s="2"/>
      <c r="F282" s="2"/>
      <c r="G282" s="2"/>
      <c r="H282" s="2"/>
      <c r="I282" s="2"/>
      <c r="J282" s="2"/>
    </row>
    <row r="283" ht="12.0" customHeight="1">
      <c r="A283" s="47"/>
      <c r="B283" s="2"/>
      <c r="C283" s="2"/>
      <c r="D283" s="2"/>
      <c r="E283" s="2"/>
      <c r="F283" s="2"/>
      <c r="G283" s="2"/>
      <c r="H283" s="2"/>
      <c r="I283" s="2"/>
      <c r="J283" s="2"/>
    </row>
    <row r="284" ht="12.0" customHeight="1">
      <c r="A284" s="47"/>
      <c r="B284" s="2"/>
      <c r="C284" s="2"/>
      <c r="D284" s="2"/>
      <c r="E284" s="2"/>
      <c r="F284" s="2"/>
      <c r="G284" s="2"/>
      <c r="H284" s="2"/>
      <c r="I284" s="2"/>
      <c r="J284" s="2"/>
    </row>
    <row r="285" ht="12.0" customHeight="1">
      <c r="A285" s="47"/>
      <c r="B285" s="2"/>
      <c r="C285" s="2"/>
      <c r="D285" s="2"/>
      <c r="E285" s="2"/>
      <c r="F285" s="2"/>
      <c r="G285" s="2"/>
      <c r="H285" s="2"/>
      <c r="I285" s="2"/>
      <c r="J285" s="2"/>
    </row>
    <row r="286" ht="12.0" customHeight="1">
      <c r="A286" s="47"/>
      <c r="B286" s="2"/>
      <c r="C286" s="2"/>
      <c r="D286" s="2"/>
      <c r="E286" s="2"/>
      <c r="F286" s="2"/>
      <c r="G286" s="2"/>
      <c r="H286" s="2"/>
      <c r="I286" s="2"/>
      <c r="J286" s="2"/>
    </row>
    <row r="287" ht="12.0" customHeight="1">
      <c r="A287" s="47"/>
      <c r="B287" s="2"/>
      <c r="C287" s="2"/>
      <c r="D287" s="2"/>
      <c r="E287" s="2"/>
      <c r="F287" s="2"/>
      <c r="G287" s="2"/>
      <c r="H287" s="2"/>
      <c r="I287" s="2"/>
      <c r="J287" s="2"/>
    </row>
    <row r="288" ht="12.0" customHeight="1">
      <c r="A288" s="47"/>
      <c r="B288" s="2"/>
      <c r="C288" s="2"/>
      <c r="D288" s="2"/>
      <c r="E288" s="2"/>
      <c r="F288" s="2"/>
      <c r="G288" s="2"/>
      <c r="H288" s="2"/>
      <c r="I288" s="2"/>
      <c r="J288" s="2"/>
    </row>
    <row r="289" ht="12.0" customHeight="1">
      <c r="A289" s="47"/>
      <c r="B289" s="2"/>
      <c r="C289" s="2"/>
      <c r="D289" s="2"/>
      <c r="E289" s="2"/>
      <c r="F289" s="2"/>
      <c r="G289" s="2"/>
      <c r="H289" s="2"/>
      <c r="I289" s="2"/>
      <c r="J289" s="2"/>
    </row>
    <row r="290" ht="12.0" customHeight="1">
      <c r="A290" s="47"/>
      <c r="B290" s="2"/>
      <c r="C290" s="2"/>
      <c r="D290" s="2"/>
      <c r="E290" s="2"/>
      <c r="F290" s="2"/>
      <c r="G290" s="2"/>
      <c r="H290" s="2"/>
      <c r="I290" s="2"/>
      <c r="J290" s="2"/>
    </row>
    <row r="291" ht="12.0" customHeight="1">
      <c r="A291" s="47"/>
      <c r="B291" s="2"/>
      <c r="C291" s="2"/>
      <c r="D291" s="2"/>
      <c r="E291" s="2"/>
      <c r="F291" s="2"/>
      <c r="G291" s="2"/>
      <c r="H291" s="2"/>
      <c r="I291" s="2"/>
      <c r="J291" s="2"/>
    </row>
    <row r="292" ht="12.0" customHeight="1">
      <c r="A292" s="47"/>
      <c r="B292" s="2"/>
      <c r="C292" s="2"/>
      <c r="D292" s="2"/>
      <c r="E292" s="2"/>
      <c r="F292" s="2"/>
      <c r="G292" s="2"/>
      <c r="H292" s="2"/>
      <c r="I292" s="2"/>
      <c r="J292" s="2"/>
    </row>
    <row r="293" ht="12.0" customHeight="1">
      <c r="A293" s="47"/>
      <c r="B293" s="2"/>
      <c r="C293" s="2"/>
      <c r="D293" s="2"/>
      <c r="E293" s="2"/>
      <c r="F293" s="2"/>
      <c r="G293" s="2"/>
      <c r="H293" s="2"/>
      <c r="I293" s="2"/>
      <c r="J293" s="2"/>
    </row>
    <row r="294" ht="12.0" customHeight="1">
      <c r="A294" s="47"/>
      <c r="B294" s="2"/>
      <c r="C294" s="2"/>
      <c r="D294" s="2"/>
      <c r="E294" s="2"/>
      <c r="F294" s="2"/>
      <c r="G294" s="2"/>
      <c r="H294" s="2"/>
      <c r="I294" s="2"/>
      <c r="J294" s="2"/>
    </row>
    <row r="295" ht="12.0" customHeight="1">
      <c r="A295" s="47"/>
      <c r="B295" s="2"/>
      <c r="C295" s="2"/>
      <c r="D295" s="2"/>
      <c r="E295" s="2"/>
      <c r="F295" s="2"/>
      <c r="G295" s="2"/>
      <c r="H295" s="2"/>
      <c r="I295" s="2"/>
      <c r="J295" s="2"/>
    </row>
    <row r="296" ht="12.0" customHeight="1">
      <c r="A296" s="47"/>
      <c r="B296" s="2"/>
      <c r="C296" s="2"/>
      <c r="D296" s="2"/>
      <c r="E296" s="2"/>
      <c r="F296" s="2"/>
      <c r="G296" s="2"/>
      <c r="H296" s="2"/>
      <c r="I296" s="2"/>
      <c r="J296" s="2"/>
    </row>
    <row r="297" ht="12.0" customHeight="1">
      <c r="A297" s="47"/>
      <c r="B297" s="2"/>
      <c r="C297" s="2"/>
      <c r="D297" s="2"/>
      <c r="E297" s="2"/>
      <c r="F297" s="2"/>
      <c r="G297" s="2"/>
      <c r="H297" s="2"/>
      <c r="I297" s="2"/>
      <c r="J297" s="2"/>
    </row>
    <row r="298" ht="12.0" customHeight="1">
      <c r="A298" s="47"/>
      <c r="B298" s="2"/>
      <c r="C298" s="2"/>
      <c r="D298" s="2"/>
      <c r="E298" s="2"/>
      <c r="F298" s="2"/>
      <c r="G298" s="2"/>
      <c r="H298" s="2"/>
      <c r="I298" s="2"/>
      <c r="J298" s="2"/>
    </row>
    <row r="299" ht="12.0" customHeight="1">
      <c r="A299" s="47"/>
      <c r="B299" s="2"/>
      <c r="C299" s="2"/>
      <c r="D299" s="2"/>
      <c r="E299" s="2"/>
      <c r="F299" s="2"/>
      <c r="G299" s="2"/>
      <c r="H299" s="2"/>
      <c r="I299" s="2"/>
      <c r="J299" s="2"/>
    </row>
    <row r="300" ht="12.0" customHeight="1">
      <c r="A300" s="47"/>
      <c r="B300" s="2"/>
      <c r="C300" s="2"/>
      <c r="D300" s="2"/>
      <c r="E300" s="2"/>
      <c r="F300" s="2"/>
      <c r="G300" s="2"/>
      <c r="H300" s="2"/>
      <c r="I300" s="2"/>
      <c r="J300" s="2"/>
    </row>
    <row r="301" ht="12.0" customHeight="1">
      <c r="A301" s="47"/>
      <c r="B301" s="2"/>
      <c r="C301" s="2"/>
      <c r="D301" s="2"/>
      <c r="E301" s="2"/>
      <c r="F301" s="2"/>
      <c r="G301" s="2"/>
      <c r="H301" s="2"/>
      <c r="I301" s="2"/>
      <c r="J301" s="2"/>
    </row>
    <row r="302" ht="12.0" customHeight="1">
      <c r="A302" s="47"/>
      <c r="B302" s="2"/>
      <c r="C302" s="2"/>
      <c r="D302" s="2"/>
      <c r="E302" s="2"/>
      <c r="F302" s="2"/>
      <c r="G302" s="2"/>
      <c r="H302" s="2"/>
      <c r="I302" s="2"/>
      <c r="J302" s="2"/>
    </row>
    <row r="303" ht="12.0" customHeight="1">
      <c r="A303" s="47"/>
      <c r="B303" s="2"/>
      <c r="C303" s="2"/>
      <c r="D303" s="2"/>
      <c r="E303" s="2"/>
      <c r="F303" s="2"/>
      <c r="G303" s="2"/>
      <c r="H303" s="2"/>
      <c r="I303" s="2"/>
      <c r="J303" s="2"/>
    </row>
    <row r="304" ht="12.0" customHeight="1">
      <c r="A304" s="47"/>
      <c r="B304" s="2"/>
      <c r="C304" s="2"/>
      <c r="D304" s="2"/>
      <c r="E304" s="2"/>
      <c r="F304" s="2"/>
      <c r="G304" s="2"/>
      <c r="H304" s="2"/>
      <c r="I304" s="2"/>
      <c r="J304" s="2"/>
    </row>
    <row r="305" ht="12.0" customHeight="1">
      <c r="A305" s="47"/>
      <c r="B305" s="2"/>
      <c r="C305" s="2"/>
      <c r="D305" s="2"/>
      <c r="E305" s="2"/>
      <c r="F305" s="2"/>
      <c r="G305" s="2"/>
      <c r="H305" s="2"/>
      <c r="I305" s="2"/>
      <c r="J305" s="2"/>
    </row>
    <row r="306" ht="12.0" customHeight="1">
      <c r="A306" s="47"/>
      <c r="B306" s="2"/>
      <c r="C306" s="2"/>
      <c r="D306" s="2"/>
      <c r="E306" s="2"/>
      <c r="F306" s="2"/>
      <c r="G306" s="2"/>
      <c r="H306" s="2"/>
      <c r="I306" s="2"/>
      <c r="J306" s="2"/>
    </row>
    <row r="307" ht="12.0" customHeight="1">
      <c r="A307" s="47"/>
      <c r="B307" s="2"/>
      <c r="C307" s="2"/>
      <c r="D307" s="2"/>
      <c r="E307" s="2"/>
      <c r="F307" s="2"/>
      <c r="G307" s="2"/>
      <c r="H307" s="2"/>
      <c r="I307" s="2"/>
      <c r="J307" s="2"/>
    </row>
    <row r="308" ht="12.0" customHeight="1">
      <c r="A308" s="47"/>
      <c r="B308" s="2"/>
      <c r="C308" s="2"/>
      <c r="D308" s="2"/>
      <c r="E308" s="2"/>
      <c r="F308" s="2"/>
      <c r="G308" s="2"/>
      <c r="H308" s="2"/>
      <c r="I308" s="2"/>
      <c r="J308" s="2"/>
    </row>
    <row r="309" ht="12.0" customHeight="1">
      <c r="A309" s="47"/>
      <c r="B309" s="2"/>
      <c r="C309" s="2"/>
      <c r="D309" s="2"/>
      <c r="E309" s="2"/>
      <c r="F309" s="2"/>
      <c r="G309" s="2"/>
      <c r="H309" s="2"/>
      <c r="I309" s="2"/>
      <c r="J309" s="2"/>
    </row>
    <row r="310" ht="12.0" customHeight="1">
      <c r="A310" s="47"/>
      <c r="B310" s="2"/>
      <c r="C310" s="2"/>
      <c r="D310" s="2"/>
      <c r="E310" s="2"/>
      <c r="F310" s="2"/>
      <c r="G310" s="2"/>
      <c r="H310" s="2"/>
      <c r="I310" s="2"/>
      <c r="J310" s="2"/>
    </row>
    <row r="311" ht="12.0" customHeight="1">
      <c r="A311" s="47"/>
      <c r="B311" s="2"/>
      <c r="C311" s="2"/>
      <c r="D311" s="2"/>
      <c r="E311" s="2"/>
      <c r="F311" s="2"/>
      <c r="G311" s="2"/>
      <c r="H311" s="2"/>
      <c r="I311" s="2"/>
      <c r="J311" s="2"/>
    </row>
    <row r="312" ht="12.0" customHeight="1">
      <c r="A312" s="47"/>
      <c r="B312" s="2"/>
      <c r="C312" s="2"/>
      <c r="D312" s="2"/>
      <c r="E312" s="2"/>
      <c r="F312" s="2"/>
      <c r="G312" s="2"/>
      <c r="H312" s="2"/>
      <c r="I312" s="2"/>
      <c r="J312" s="2"/>
    </row>
    <row r="313" ht="12.0" customHeight="1">
      <c r="A313" s="47"/>
      <c r="B313" s="2"/>
      <c r="C313" s="2"/>
      <c r="D313" s="2"/>
      <c r="E313" s="2"/>
      <c r="F313" s="2"/>
      <c r="G313" s="2"/>
      <c r="H313" s="2"/>
      <c r="I313" s="2"/>
      <c r="J313" s="2"/>
    </row>
    <row r="314" ht="12.0" customHeight="1">
      <c r="A314" s="47"/>
      <c r="B314" s="2"/>
      <c r="C314" s="2"/>
      <c r="D314" s="2"/>
      <c r="E314" s="2"/>
      <c r="F314" s="2"/>
      <c r="G314" s="2"/>
      <c r="H314" s="2"/>
      <c r="I314" s="2"/>
      <c r="J314" s="2"/>
    </row>
    <row r="315" ht="12.0" customHeight="1">
      <c r="A315" s="47"/>
      <c r="B315" s="2"/>
      <c r="C315" s="2"/>
      <c r="D315" s="2"/>
      <c r="E315" s="2"/>
      <c r="F315" s="2"/>
      <c r="G315" s="2"/>
      <c r="H315" s="2"/>
      <c r="I315" s="2"/>
      <c r="J315" s="2"/>
    </row>
    <row r="316" ht="12.0" customHeight="1">
      <c r="A316" s="47"/>
      <c r="B316" s="2"/>
      <c r="C316" s="2"/>
      <c r="D316" s="2"/>
      <c r="E316" s="2"/>
      <c r="F316" s="2"/>
      <c r="G316" s="2"/>
      <c r="H316" s="2"/>
      <c r="I316" s="2"/>
      <c r="J316" s="2"/>
    </row>
    <row r="317" ht="12.0" customHeight="1">
      <c r="A317" s="47"/>
      <c r="B317" s="2"/>
      <c r="C317" s="2"/>
      <c r="D317" s="2"/>
      <c r="E317" s="2"/>
      <c r="F317" s="2"/>
      <c r="G317" s="2"/>
      <c r="H317" s="2"/>
      <c r="I317" s="2"/>
      <c r="J317" s="2"/>
    </row>
    <row r="318" ht="12.0" customHeight="1">
      <c r="A318" s="47"/>
      <c r="B318" s="2"/>
      <c r="C318" s="2"/>
      <c r="D318" s="2"/>
      <c r="E318" s="2"/>
      <c r="F318" s="2"/>
      <c r="G318" s="2"/>
      <c r="H318" s="2"/>
      <c r="I318" s="2"/>
      <c r="J318" s="2"/>
    </row>
    <row r="319" ht="12.0" customHeight="1">
      <c r="A319" s="47"/>
      <c r="B319" s="2"/>
      <c r="C319" s="2"/>
      <c r="D319" s="2"/>
      <c r="E319" s="2"/>
      <c r="F319" s="2"/>
      <c r="G319" s="2"/>
      <c r="H319" s="2"/>
      <c r="I319" s="2"/>
      <c r="J319" s="2"/>
    </row>
    <row r="320" ht="12.0" customHeight="1">
      <c r="A320" s="47"/>
      <c r="B320" s="2"/>
      <c r="C320" s="2"/>
      <c r="D320" s="2"/>
      <c r="E320" s="2"/>
      <c r="F320" s="2"/>
      <c r="G320" s="2"/>
      <c r="H320" s="2"/>
      <c r="I320" s="2"/>
      <c r="J320" s="2"/>
    </row>
    <row r="321" ht="12.0" customHeight="1">
      <c r="A321" s="47"/>
      <c r="B321" s="2"/>
      <c r="C321" s="2"/>
      <c r="D321" s="2"/>
      <c r="E321" s="2"/>
      <c r="F321" s="2"/>
      <c r="G321" s="2"/>
      <c r="H321" s="2"/>
      <c r="I321" s="2"/>
      <c r="J321" s="2"/>
    </row>
    <row r="322" ht="12.0" customHeight="1">
      <c r="A322" s="47"/>
      <c r="B322" s="2"/>
      <c r="C322" s="2"/>
      <c r="D322" s="2"/>
      <c r="E322" s="2"/>
      <c r="F322" s="2"/>
      <c r="G322" s="2"/>
      <c r="H322" s="2"/>
      <c r="I322" s="2"/>
      <c r="J322" s="2"/>
    </row>
    <row r="323" ht="12.0" customHeight="1">
      <c r="A323" s="47"/>
      <c r="B323" s="2"/>
      <c r="C323" s="2"/>
      <c r="D323" s="2"/>
      <c r="E323" s="2"/>
      <c r="F323" s="2"/>
      <c r="G323" s="2"/>
      <c r="H323" s="2"/>
      <c r="I323" s="2"/>
      <c r="J323" s="2"/>
    </row>
    <row r="324" ht="12.0" customHeight="1">
      <c r="A324" s="47"/>
      <c r="B324" s="2"/>
      <c r="C324" s="2"/>
      <c r="D324" s="2"/>
      <c r="E324" s="2"/>
      <c r="F324" s="2"/>
      <c r="G324" s="2"/>
      <c r="H324" s="2"/>
      <c r="I324" s="2"/>
      <c r="J324" s="2"/>
    </row>
    <row r="325" ht="12.0" customHeight="1">
      <c r="A325" s="47"/>
      <c r="B325" s="2"/>
      <c r="C325" s="2"/>
      <c r="D325" s="2"/>
      <c r="E325" s="2"/>
      <c r="F325" s="2"/>
      <c r="G325" s="2"/>
      <c r="H325" s="2"/>
      <c r="I325" s="2"/>
      <c r="J325" s="2"/>
    </row>
    <row r="326" ht="12.0" customHeight="1">
      <c r="A326" s="47"/>
      <c r="B326" s="2"/>
      <c r="C326" s="2"/>
      <c r="D326" s="2"/>
      <c r="E326" s="2"/>
      <c r="F326" s="2"/>
      <c r="G326" s="2"/>
      <c r="H326" s="2"/>
      <c r="I326" s="2"/>
      <c r="J326" s="2"/>
    </row>
    <row r="327" ht="12.0" customHeight="1">
      <c r="A327" s="47"/>
      <c r="B327" s="2"/>
      <c r="C327" s="2"/>
      <c r="D327" s="2"/>
      <c r="E327" s="2"/>
      <c r="F327" s="2"/>
      <c r="G327" s="2"/>
      <c r="H327" s="2"/>
      <c r="I327" s="2"/>
      <c r="J327" s="2"/>
    </row>
    <row r="328" ht="12.0" customHeight="1">
      <c r="A328" s="47"/>
      <c r="B328" s="2"/>
      <c r="C328" s="2"/>
      <c r="D328" s="2"/>
      <c r="E328" s="2"/>
      <c r="F328" s="2"/>
      <c r="G328" s="2"/>
      <c r="H328" s="2"/>
      <c r="I328" s="2"/>
      <c r="J328" s="2"/>
    </row>
    <row r="329" ht="12.0" customHeight="1">
      <c r="A329" s="47"/>
      <c r="B329" s="2"/>
      <c r="C329" s="2"/>
      <c r="D329" s="2"/>
      <c r="E329" s="2"/>
      <c r="F329" s="2"/>
      <c r="G329" s="2"/>
      <c r="H329" s="2"/>
      <c r="I329" s="2"/>
      <c r="J329" s="2"/>
    </row>
    <row r="330" ht="12.0" customHeight="1">
      <c r="A330" s="47"/>
      <c r="B330" s="2"/>
      <c r="C330" s="2"/>
      <c r="D330" s="2"/>
      <c r="E330" s="2"/>
      <c r="F330" s="2"/>
      <c r="G330" s="2"/>
      <c r="H330" s="2"/>
      <c r="I330" s="2"/>
      <c r="J330" s="2"/>
    </row>
    <row r="331" ht="12.0" customHeight="1">
      <c r="A331" s="47"/>
      <c r="B331" s="2"/>
      <c r="C331" s="2"/>
      <c r="D331" s="2"/>
      <c r="E331" s="2"/>
      <c r="F331" s="2"/>
      <c r="G331" s="2"/>
      <c r="H331" s="2"/>
      <c r="I331" s="2"/>
      <c r="J331" s="2"/>
    </row>
    <row r="332" ht="12.0" customHeight="1">
      <c r="A332" s="47"/>
      <c r="B332" s="2"/>
      <c r="C332" s="2"/>
      <c r="D332" s="2"/>
      <c r="E332" s="2"/>
      <c r="F332" s="2"/>
      <c r="G332" s="2"/>
      <c r="H332" s="2"/>
      <c r="I332" s="2"/>
      <c r="J332" s="2"/>
    </row>
    <row r="333" ht="12.0" customHeight="1">
      <c r="A333" s="47"/>
      <c r="B333" s="2"/>
      <c r="C333" s="2"/>
      <c r="D333" s="2"/>
      <c r="E333" s="2"/>
      <c r="F333" s="2"/>
      <c r="G333" s="2"/>
      <c r="H333" s="2"/>
      <c r="I333" s="2"/>
      <c r="J333" s="2"/>
    </row>
    <row r="334" ht="12.0" customHeight="1">
      <c r="A334" s="47"/>
      <c r="B334" s="2"/>
      <c r="C334" s="2"/>
      <c r="D334" s="2"/>
      <c r="E334" s="2"/>
      <c r="F334" s="2"/>
      <c r="G334" s="2"/>
      <c r="H334" s="2"/>
      <c r="I334" s="2"/>
      <c r="J334" s="2"/>
    </row>
    <row r="335" ht="12.0" customHeight="1">
      <c r="A335" s="47"/>
      <c r="B335" s="2"/>
      <c r="C335" s="2"/>
      <c r="D335" s="2"/>
      <c r="E335" s="2"/>
      <c r="F335" s="2"/>
      <c r="G335" s="2"/>
      <c r="H335" s="2"/>
      <c r="I335" s="2"/>
      <c r="J335" s="2"/>
    </row>
    <row r="336" ht="12.0" customHeight="1">
      <c r="A336" s="47"/>
      <c r="B336" s="2"/>
      <c r="C336" s="2"/>
      <c r="D336" s="2"/>
      <c r="E336" s="2"/>
      <c r="F336" s="2"/>
      <c r="G336" s="2"/>
      <c r="H336" s="2"/>
      <c r="I336" s="2"/>
      <c r="J336" s="2"/>
    </row>
    <row r="337" ht="12.0" customHeight="1">
      <c r="A337" s="47"/>
      <c r="B337" s="2"/>
      <c r="C337" s="2"/>
      <c r="D337" s="2"/>
      <c r="E337" s="2"/>
      <c r="F337" s="2"/>
      <c r="G337" s="2"/>
      <c r="H337" s="2"/>
      <c r="I337" s="2"/>
      <c r="J337" s="2"/>
    </row>
    <row r="338" ht="12.0" customHeight="1">
      <c r="A338" s="47"/>
      <c r="B338" s="2"/>
      <c r="C338" s="2"/>
      <c r="D338" s="2"/>
      <c r="E338" s="2"/>
      <c r="F338" s="2"/>
      <c r="G338" s="2"/>
      <c r="H338" s="2"/>
      <c r="I338" s="2"/>
      <c r="J338" s="2"/>
    </row>
    <row r="339" ht="12.0" customHeight="1">
      <c r="A339" s="47"/>
      <c r="B339" s="2"/>
      <c r="C339" s="2"/>
      <c r="D339" s="2"/>
      <c r="E339" s="2"/>
      <c r="F339" s="2"/>
      <c r="G339" s="2"/>
      <c r="H339" s="2"/>
      <c r="I339" s="2"/>
      <c r="J339" s="2"/>
    </row>
    <row r="340" ht="12.0" customHeight="1">
      <c r="A340" s="47"/>
      <c r="B340" s="2"/>
      <c r="C340" s="2"/>
      <c r="D340" s="2"/>
      <c r="E340" s="2"/>
      <c r="F340" s="2"/>
      <c r="G340" s="2"/>
      <c r="H340" s="2"/>
      <c r="I340" s="2"/>
      <c r="J340" s="2"/>
    </row>
    <row r="341" ht="12.0" customHeight="1">
      <c r="A341" s="47"/>
      <c r="B341" s="2"/>
      <c r="C341" s="2"/>
      <c r="D341" s="2"/>
      <c r="E341" s="2"/>
      <c r="F341" s="2"/>
      <c r="G341" s="2"/>
      <c r="H341" s="2"/>
      <c r="I341" s="2"/>
      <c r="J341" s="2"/>
    </row>
    <row r="342" ht="12.0" customHeight="1">
      <c r="A342" s="47"/>
      <c r="B342" s="2"/>
      <c r="C342" s="2"/>
      <c r="D342" s="2"/>
      <c r="E342" s="2"/>
      <c r="F342" s="2"/>
      <c r="G342" s="2"/>
      <c r="H342" s="2"/>
      <c r="I342" s="2"/>
      <c r="J342" s="2"/>
    </row>
    <row r="343" ht="12.0" customHeight="1">
      <c r="A343" s="47"/>
      <c r="B343" s="2"/>
      <c r="C343" s="2"/>
      <c r="D343" s="2"/>
      <c r="E343" s="2"/>
      <c r="F343" s="2"/>
      <c r="G343" s="2"/>
      <c r="H343" s="2"/>
      <c r="I343" s="2"/>
      <c r="J343" s="2"/>
    </row>
    <row r="344" ht="12.0" customHeight="1">
      <c r="A344" s="47"/>
      <c r="B344" s="2"/>
      <c r="C344" s="2"/>
      <c r="D344" s="2"/>
      <c r="E344" s="2"/>
      <c r="F344" s="2"/>
      <c r="G344" s="2"/>
      <c r="H344" s="2"/>
      <c r="I344" s="2"/>
      <c r="J344" s="2"/>
    </row>
    <row r="345" ht="12.0" customHeight="1">
      <c r="A345" s="47"/>
      <c r="B345" s="2"/>
      <c r="C345" s="2"/>
      <c r="D345" s="2"/>
      <c r="E345" s="2"/>
      <c r="F345" s="2"/>
      <c r="G345" s="2"/>
      <c r="H345" s="2"/>
      <c r="I345" s="2"/>
      <c r="J345" s="2"/>
    </row>
    <row r="346" ht="12.0" customHeight="1">
      <c r="A346" s="47"/>
      <c r="B346" s="2"/>
      <c r="C346" s="2"/>
      <c r="D346" s="2"/>
      <c r="E346" s="2"/>
      <c r="F346" s="2"/>
      <c r="G346" s="2"/>
      <c r="H346" s="2"/>
      <c r="I346" s="2"/>
      <c r="J346" s="2"/>
    </row>
    <row r="347" ht="12.0" customHeight="1">
      <c r="A347" s="47"/>
      <c r="B347" s="2"/>
      <c r="C347" s="2"/>
      <c r="D347" s="2"/>
      <c r="E347" s="2"/>
      <c r="F347" s="2"/>
      <c r="G347" s="2"/>
      <c r="H347" s="2"/>
      <c r="I347" s="2"/>
      <c r="J347" s="2"/>
    </row>
    <row r="348" ht="12.0" customHeight="1">
      <c r="A348" s="47"/>
      <c r="B348" s="2"/>
      <c r="C348" s="2"/>
      <c r="D348" s="2"/>
      <c r="E348" s="2"/>
      <c r="F348" s="2"/>
      <c r="G348" s="2"/>
      <c r="H348" s="2"/>
      <c r="I348" s="2"/>
      <c r="J348" s="2"/>
    </row>
    <row r="349" ht="12.0" customHeight="1">
      <c r="A349" s="47"/>
      <c r="B349" s="2"/>
      <c r="C349" s="2"/>
      <c r="D349" s="2"/>
      <c r="E349" s="2"/>
      <c r="F349" s="2"/>
      <c r="G349" s="2"/>
      <c r="H349" s="2"/>
      <c r="I349" s="2"/>
      <c r="J349" s="2"/>
    </row>
    <row r="350" ht="12.0" customHeight="1">
      <c r="A350" s="47"/>
      <c r="B350" s="2"/>
      <c r="C350" s="2"/>
      <c r="D350" s="2"/>
      <c r="E350" s="2"/>
      <c r="F350" s="2"/>
      <c r="G350" s="2"/>
      <c r="H350" s="2"/>
      <c r="I350" s="2"/>
      <c r="J350" s="2"/>
    </row>
    <row r="351" ht="12.0" customHeight="1">
      <c r="A351" s="47"/>
      <c r="B351" s="2"/>
      <c r="C351" s="2"/>
      <c r="D351" s="2"/>
      <c r="E351" s="2"/>
      <c r="F351" s="2"/>
      <c r="G351" s="2"/>
      <c r="H351" s="2"/>
      <c r="I351" s="2"/>
      <c r="J351" s="2"/>
    </row>
    <row r="352" ht="12.0" customHeight="1">
      <c r="A352" s="47"/>
      <c r="B352" s="2"/>
      <c r="C352" s="2"/>
      <c r="D352" s="2"/>
      <c r="E352" s="2"/>
      <c r="F352" s="2"/>
      <c r="G352" s="2"/>
      <c r="H352" s="2"/>
      <c r="I352" s="2"/>
      <c r="J352" s="2"/>
    </row>
    <row r="353" ht="12.0" customHeight="1">
      <c r="A353" s="47"/>
      <c r="B353" s="2"/>
      <c r="C353" s="2"/>
      <c r="D353" s="2"/>
      <c r="E353" s="2"/>
      <c r="F353" s="2"/>
      <c r="G353" s="2"/>
      <c r="H353" s="2"/>
      <c r="I353" s="2"/>
      <c r="J353" s="2"/>
    </row>
    <row r="354" ht="12.0" customHeight="1">
      <c r="A354" s="47"/>
      <c r="B354" s="2"/>
      <c r="C354" s="2"/>
      <c r="D354" s="2"/>
      <c r="E354" s="2"/>
      <c r="F354" s="2"/>
      <c r="G354" s="2"/>
      <c r="H354" s="2"/>
      <c r="I354" s="2"/>
      <c r="J354" s="2"/>
    </row>
    <row r="355" ht="12.0" customHeight="1">
      <c r="A355" s="47"/>
      <c r="B355" s="2"/>
      <c r="C355" s="2"/>
      <c r="D355" s="2"/>
      <c r="E355" s="2"/>
      <c r="F355" s="2"/>
      <c r="G355" s="2"/>
      <c r="H355" s="2"/>
      <c r="I355" s="2"/>
      <c r="J355" s="2"/>
    </row>
    <row r="356" ht="12.0" customHeight="1">
      <c r="A356" s="47"/>
      <c r="B356" s="2"/>
      <c r="C356" s="2"/>
      <c r="D356" s="2"/>
      <c r="E356" s="2"/>
      <c r="F356" s="2"/>
      <c r="G356" s="2"/>
      <c r="H356" s="2"/>
      <c r="I356" s="2"/>
      <c r="J356" s="2"/>
    </row>
    <row r="357" ht="12.0" customHeight="1">
      <c r="A357" s="47"/>
      <c r="B357" s="2"/>
      <c r="C357" s="2"/>
      <c r="D357" s="2"/>
      <c r="E357" s="2"/>
      <c r="F357" s="2"/>
      <c r="G357" s="2"/>
      <c r="H357" s="2"/>
      <c r="I357" s="2"/>
      <c r="J357" s="2"/>
    </row>
    <row r="358" ht="12.0" customHeight="1">
      <c r="A358" s="47"/>
      <c r="B358" s="2"/>
      <c r="C358" s="2"/>
      <c r="D358" s="2"/>
      <c r="E358" s="2"/>
      <c r="F358" s="2"/>
      <c r="G358" s="2"/>
      <c r="H358" s="2"/>
      <c r="I358" s="2"/>
      <c r="J358" s="2"/>
    </row>
    <row r="359" ht="12.0" customHeight="1">
      <c r="A359" s="47"/>
      <c r="B359" s="2"/>
      <c r="C359" s="2"/>
      <c r="D359" s="2"/>
      <c r="E359" s="2"/>
      <c r="F359" s="2"/>
      <c r="G359" s="2"/>
      <c r="H359" s="2"/>
      <c r="I359" s="2"/>
      <c r="J359" s="2"/>
    </row>
    <row r="360" ht="12.0" customHeight="1">
      <c r="A360" s="47"/>
      <c r="B360" s="2"/>
      <c r="C360" s="2"/>
      <c r="D360" s="2"/>
      <c r="E360" s="2"/>
      <c r="F360" s="2"/>
      <c r="G360" s="2"/>
      <c r="H360" s="2"/>
      <c r="I360" s="2"/>
      <c r="J360" s="2"/>
    </row>
    <row r="361" ht="12.0" customHeight="1">
      <c r="A361" s="47"/>
      <c r="B361" s="2"/>
      <c r="C361" s="2"/>
      <c r="D361" s="2"/>
      <c r="E361" s="2"/>
      <c r="F361" s="2"/>
      <c r="G361" s="2"/>
      <c r="H361" s="2"/>
      <c r="I361" s="2"/>
      <c r="J361" s="2"/>
    </row>
    <row r="362" ht="12.0" customHeight="1">
      <c r="A362" s="47"/>
      <c r="B362" s="2"/>
      <c r="C362" s="2"/>
      <c r="D362" s="2"/>
      <c r="E362" s="2"/>
      <c r="F362" s="2"/>
      <c r="G362" s="2"/>
      <c r="H362" s="2"/>
      <c r="I362" s="2"/>
      <c r="J362" s="2"/>
    </row>
    <row r="363" ht="12.0" customHeight="1">
      <c r="A363" s="47"/>
      <c r="B363" s="2"/>
      <c r="C363" s="2"/>
      <c r="D363" s="2"/>
      <c r="E363" s="2"/>
      <c r="F363" s="2"/>
      <c r="G363" s="2"/>
      <c r="H363" s="2"/>
      <c r="I363" s="2"/>
      <c r="J363" s="2"/>
    </row>
    <row r="364" ht="12.0" customHeight="1">
      <c r="A364" s="47"/>
      <c r="B364" s="2"/>
      <c r="C364" s="2"/>
      <c r="D364" s="2"/>
      <c r="E364" s="2"/>
      <c r="F364" s="2"/>
      <c r="G364" s="2"/>
      <c r="H364" s="2"/>
      <c r="I364" s="2"/>
      <c r="J364" s="2"/>
    </row>
    <row r="365" ht="12.0" customHeight="1">
      <c r="A365" s="47"/>
      <c r="B365" s="2"/>
      <c r="C365" s="2"/>
      <c r="D365" s="2"/>
      <c r="E365" s="2"/>
      <c r="F365" s="2"/>
      <c r="G365" s="2"/>
      <c r="H365" s="2"/>
      <c r="I365" s="2"/>
      <c r="J365" s="2"/>
    </row>
    <row r="366" ht="12.0" customHeight="1">
      <c r="A366" s="47"/>
      <c r="B366" s="2"/>
      <c r="C366" s="2"/>
      <c r="D366" s="2"/>
      <c r="E366" s="2"/>
      <c r="F366" s="2"/>
      <c r="G366" s="2"/>
      <c r="H366" s="2"/>
      <c r="I366" s="2"/>
      <c r="J366" s="2"/>
    </row>
    <row r="367" ht="12.0" customHeight="1">
      <c r="A367" s="47"/>
      <c r="B367" s="2"/>
      <c r="C367" s="2"/>
      <c r="D367" s="2"/>
      <c r="E367" s="2"/>
      <c r="F367" s="2"/>
      <c r="G367" s="2"/>
      <c r="H367" s="2"/>
      <c r="I367" s="2"/>
      <c r="J367" s="2"/>
    </row>
    <row r="368" ht="12.0" customHeight="1">
      <c r="A368" s="47"/>
      <c r="B368" s="2"/>
      <c r="C368" s="2"/>
      <c r="D368" s="2"/>
      <c r="E368" s="2"/>
      <c r="F368" s="2"/>
      <c r="G368" s="2"/>
      <c r="H368" s="2"/>
      <c r="I368" s="2"/>
      <c r="J368" s="2"/>
    </row>
    <row r="369" ht="12.0" customHeight="1">
      <c r="A369" s="47"/>
      <c r="B369" s="2"/>
      <c r="C369" s="2"/>
      <c r="D369" s="2"/>
      <c r="E369" s="2"/>
      <c r="F369" s="2"/>
      <c r="G369" s="2"/>
      <c r="H369" s="2"/>
      <c r="I369" s="2"/>
      <c r="J369" s="2"/>
    </row>
    <row r="370" ht="12.0" customHeight="1">
      <c r="A370" s="47"/>
      <c r="B370" s="2"/>
      <c r="C370" s="2"/>
      <c r="D370" s="2"/>
      <c r="E370" s="2"/>
      <c r="F370" s="2"/>
      <c r="G370" s="2"/>
      <c r="H370" s="2"/>
      <c r="I370" s="2"/>
      <c r="J370" s="2"/>
    </row>
    <row r="371" ht="12.0" customHeight="1">
      <c r="A371" s="47"/>
      <c r="B371" s="2"/>
      <c r="C371" s="2"/>
      <c r="D371" s="2"/>
      <c r="E371" s="2"/>
      <c r="F371" s="2"/>
      <c r="G371" s="2"/>
      <c r="H371" s="2"/>
      <c r="I371" s="2"/>
      <c r="J371" s="2"/>
    </row>
    <row r="372" ht="12.0" customHeight="1">
      <c r="A372" s="47"/>
      <c r="B372" s="2"/>
      <c r="C372" s="2"/>
      <c r="D372" s="2"/>
      <c r="E372" s="2"/>
      <c r="F372" s="2"/>
      <c r="G372" s="2"/>
      <c r="H372" s="2"/>
      <c r="I372" s="2"/>
      <c r="J372" s="2"/>
    </row>
    <row r="373" ht="12.0" customHeight="1">
      <c r="A373" s="47"/>
      <c r="B373" s="2"/>
      <c r="C373" s="2"/>
      <c r="D373" s="2"/>
      <c r="E373" s="2"/>
      <c r="F373" s="2"/>
      <c r="G373" s="2"/>
      <c r="H373" s="2"/>
      <c r="I373" s="2"/>
      <c r="J373" s="2"/>
    </row>
    <row r="374" ht="12.0" customHeight="1">
      <c r="A374" s="47"/>
      <c r="B374" s="2"/>
      <c r="C374" s="2"/>
      <c r="D374" s="2"/>
      <c r="E374" s="2"/>
      <c r="F374" s="2"/>
      <c r="G374" s="2"/>
      <c r="H374" s="2"/>
      <c r="I374" s="2"/>
      <c r="J374" s="2"/>
    </row>
    <row r="375" ht="12.0" customHeight="1">
      <c r="A375" s="47"/>
      <c r="B375" s="2"/>
      <c r="C375" s="2"/>
      <c r="D375" s="2"/>
      <c r="E375" s="2"/>
      <c r="F375" s="2"/>
      <c r="G375" s="2"/>
      <c r="H375" s="2"/>
      <c r="I375" s="2"/>
      <c r="J375" s="2"/>
    </row>
    <row r="376" ht="12.0" customHeight="1">
      <c r="A376" s="47"/>
      <c r="B376" s="2"/>
      <c r="C376" s="2"/>
      <c r="D376" s="2"/>
      <c r="E376" s="2"/>
      <c r="F376" s="2"/>
      <c r="G376" s="2"/>
      <c r="H376" s="2"/>
      <c r="I376" s="2"/>
      <c r="J376" s="2"/>
    </row>
    <row r="377" ht="12.0" customHeight="1">
      <c r="A377" s="47"/>
      <c r="B377" s="2"/>
      <c r="C377" s="2"/>
      <c r="D377" s="2"/>
      <c r="E377" s="2"/>
      <c r="F377" s="2"/>
      <c r="G377" s="2"/>
      <c r="H377" s="2"/>
      <c r="I377" s="2"/>
      <c r="J377" s="2"/>
    </row>
    <row r="378" ht="12.0" customHeight="1">
      <c r="A378" s="47"/>
      <c r="B378" s="2"/>
      <c r="C378" s="2"/>
      <c r="D378" s="2"/>
      <c r="E378" s="2"/>
      <c r="F378" s="2"/>
      <c r="G378" s="2"/>
      <c r="H378" s="2"/>
      <c r="I378" s="2"/>
      <c r="J378" s="2"/>
    </row>
    <row r="379" ht="12.0" customHeight="1">
      <c r="A379" s="47"/>
      <c r="B379" s="2"/>
      <c r="C379" s="2"/>
      <c r="D379" s="2"/>
      <c r="E379" s="2"/>
      <c r="F379" s="2"/>
      <c r="G379" s="2"/>
      <c r="H379" s="2"/>
      <c r="I379" s="2"/>
      <c r="J379" s="2"/>
    </row>
    <row r="380" ht="12.0" customHeight="1">
      <c r="A380" s="47"/>
      <c r="B380" s="2"/>
      <c r="C380" s="2"/>
      <c r="D380" s="2"/>
      <c r="E380" s="2"/>
      <c r="F380" s="2"/>
      <c r="G380" s="2"/>
      <c r="H380" s="2"/>
      <c r="I380" s="2"/>
      <c r="J380" s="2"/>
    </row>
    <row r="381" ht="12.0" customHeight="1">
      <c r="A381" s="47"/>
      <c r="B381" s="2"/>
      <c r="C381" s="2"/>
      <c r="D381" s="2"/>
      <c r="E381" s="2"/>
      <c r="F381" s="2"/>
      <c r="G381" s="2"/>
      <c r="H381" s="2"/>
      <c r="I381" s="2"/>
      <c r="J381" s="2"/>
    </row>
    <row r="382" ht="12.0" customHeight="1">
      <c r="A382" s="47"/>
      <c r="B382" s="2"/>
      <c r="C382" s="2"/>
      <c r="D382" s="2"/>
      <c r="E382" s="2"/>
      <c r="F382" s="2"/>
      <c r="G382" s="2"/>
      <c r="H382" s="2"/>
      <c r="I382" s="2"/>
      <c r="J382" s="2"/>
    </row>
    <row r="383" ht="12.0" customHeight="1">
      <c r="A383" s="47"/>
      <c r="B383" s="2"/>
      <c r="C383" s="2"/>
      <c r="D383" s="2"/>
      <c r="E383" s="2"/>
      <c r="F383" s="2"/>
      <c r="G383" s="2"/>
      <c r="H383" s="2"/>
      <c r="I383" s="2"/>
      <c r="J383" s="2"/>
    </row>
    <row r="384" ht="12.0" customHeight="1">
      <c r="A384" s="47"/>
      <c r="B384" s="2"/>
      <c r="C384" s="2"/>
      <c r="D384" s="2"/>
      <c r="E384" s="2"/>
      <c r="F384" s="2"/>
      <c r="G384" s="2"/>
      <c r="H384" s="2"/>
      <c r="I384" s="2"/>
      <c r="J384" s="2"/>
    </row>
    <row r="385" ht="12.0" customHeight="1">
      <c r="A385" s="47"/>
      <c r="B385" s="2"/>
      <c r="C385" s="2"/>
      <c r="D385" s="2"/>
      <c r="E385" s="2"/>
      <c r="F385" s="2"/>
      <c r="G385" s="2"/>
      <c r="H385" s="2"/>
      <c r="I385" s="2"/>
      <c r="J385" s="2"/>
    </row>
    <row r="386" ht="12.0" customHeight="1">
      <c r="A386" s="47"/>
      <c r="B386" s="2"/>
      <c r="C386" s="2"/>
      <c r="D386" s="2"/>
      <c r="E386" s="2"/>
      <c r="F386" s="2"/>
      <c r="G386" s="2"/>
      <c r="H386" s="2"/>
      <c r="I386" s="2"/>
      <c r="J386" s="2"/>
    </row>
    <row r="387" ht="12.0" customHeight="1">
      <c r="A387" s="47"/>
      <c r="B387" s="2"/>
      <c r="C387" s="2"/>
      <c r="D387" s="2"/>
      <c r="E387" s="2"/>
      <c r="F387" s="2"/>
      <c r="G387" s="2"/>
      <c r="H387" s="2"/>
      <c r="I387" s="2"/>
      <c r="J387" s="2"/>
    </row>
    <row r="388" ht="12.0" customHeight="1">
      <c r="A388" s="47"/>
      <c r="B388" s="2"/>
      <c r="C388" s="2"/>
      <c r="D388" s="2"/>
      <c r="E388" s="2"/>
      <c r="F388" s="2"/>
      <c r="G388" s="2"/>
      <c r="H388" s="2"/>
      <c r="I388" s="2"/>
      <c r="J388" s="2"/>
    </row>
    <row r="389" ht="12.0" customHeight="1">
      <c r="A389" s="47"/>
      <c r="B389" s="2"/>
      <c r="C389" s="2"/>
      <c r="D389" s="2"/>
      <c r="E389" s="2"/>
      <c r="F389" s="2"/>
      <c r="G389" s="2"/>
      <c r="H389" s="2"/>
      <c r="I389" s="2"/>
      <c r="J389" s="2"/>
    </row>
    <row r="390" ht="12.0" customHeight="1">
      <c r="A390" s="47"/>
      <c r="B390" s="2"/>
      <c r="C390" s="2"/>
      <c r="D390" s="2"/>
      <c r="E390" s="2"/>
      <c r="F390" s="2"/>
      <c r="G390" s="2"/>
      <c r="H390" s="2"/>
      <c r="I390" s="2"/>
      <c r="J390" s="2"/>
    </row>
    <row r="391" ht="12.0" customHeight="1">
      <c r="A391" s="47"/>
      <c r="B391" s="2"/>
      <c r="C391" s="2"/>
      <c r="D391" s="2"/>
      <c r="E391" s="2"/>
      <c r="F391" s="2"/>
      <c r="G391" s="2"/>
      <c r="H391" s="2"/>
      <c r="I391" s="2"/>
      <c r="J391" s="2"/>
    </row>
    <row r="392" ht="12.0" customHeight="1">
      <c r="A392" s="47"/>
      <c r="B392" s="2"/>
      <c r="C392" s="2"/>
      <c r="D392" s="2"/>
      <c r="E392" s="2"/>
      <c r="F392" s="2"/>
      <c r="G392" s="2"/>
      <c r="H392" s="2"/>
      <c r="I392" s="2"/>
      <c r="J392" s="2"/>
    </row>
    <row r="393" ht="12.0" customHeight="1">
      <c r="A393" s="47"/>
      <c r="B393" s="2"/>
      <c r="C393" s="2"/>
      <c r="D393" s="2"/>
      <c r="E393" s="2"/>
      <c r="F393" s="2"/>
      <c r="G393" s="2"/>
      <c r="H393" s="2"/>
      <c r="I393" s="2"/>
      <c r="J393" s="2"/>
    </row>
    <row r="394" ht="12.0" customHeight="1">
      <c r="A394" s="47"/>
      <c r="B394" s="2"/>
      <c r="C394" s="2"/>
      <c r="D394" s="2"/>
      <c r="E394" s="2"/>
      <c r="F394" s="2"/>
      <c r="G394" s="2"/>
      <c r="H394" s="2"/>
      <c r="I394" s="2"/>
      <c r="J394" s="2"/>
    </row>
    <row r="395" ht="12.0" customHeight="1">
      <c r="A395" s="47"/>
      <c r="B395" s="2"/>
      <c r="C395" s="2"/>
      <c r="D395" s="2"/>
      <c r="E395" s="2"/>
      <c r="F395" s="2"/>
      <c r="G395" s="2"/>
      <c r="H395" s="2"/>
      <c r="I395" s="2"/>
      <c r="J395" s="2"/>
    </row>
    <row r="396" ht="12.0" customHeight="1">
      <c r="A396" s="47"/>
      <c r="B396" s="2"/>
      <c r="C396" s="2"/>
      <c r="D396" s="2"/>
      <c r="E396" s="2"/>
      <c r="F396" s="2"/>
      <c r="G396" s="2"/>
      <c r="H396" s="2"/>
      <c r="I396" s="2"/>
      <c r="J396" s="2"/>
    </row>
    <row r="397" ht="12.0" customHeight="1">
      <c r="A397" s="47"/>
      <c r="B397" s="2"/>
      <c r="C397" s="2"/>
      <c r="D397" s="2"/>
      <c r="E397" s="2"/>
      <c r="F397" s="2"/>
      <c r="G397" s="2"/>
      <c r="H397" s="2"/>
      <c r="I397" s="2"/>
      <c r="J397" s="2"/>
    </row>
    <row r="398" ht="12.0" customHeight="1">
      <c r="A398" s="47"/>
      <c r="B398" s="2"/>
      <c r="C398" s="2"/>
      <c r="D398" s="2"/>
      <c r="E398" s="2"/>
      <c r="F398" s="2"/>
      <c r="G398" s="2"/>
      <c r="H398" s="2"/>
      <c r="I398" s="2"/>
      <c r="J398" s="2"/>
    </row>
    <row r="399" ht="12.0" customHeight="1">
      <c r="A399" s="47"/>
      <c r="B399" s="2"/>
      <c r="C399" s="2"/>
      <c r="D399" s="2"/>
      <c r="E399" s="2"/>
      <c r="F399" s="2"/>
      <c r="G399" s="2"/>
      <c r="H399" s="2"/>
      <c r="I399" s="2"/>
      <c r="J399" s="2"/>
    </row>
    <row r="400" ht="12.0" customHeight="1">
      <c r="A400" s="47"/>
      <c r="B400" s="2"/>
      <c r="C400" s="2"/>
      <c r="D400" s="2"/>
      <c r="E400" s="2"/>
      <c r="F400" s="2"/>
      <c r="G400" s="2"/>
      <c r="H400" s="2"/>
      <c r="I400" s="2"/>
      <c r="J400" s="2"/>
    </row>
    <row r="401" ht="12.0" customHeight="1">
      <c r="A401" s="47"/>
      <c r="B401" s="2"/>
      <c r="C401" s="2"/>
      <c r="D401" s="2"/>
      <c r="E401" s="2"/>
      <c r="F401" s="2"/>
      <c r="G401" s="2"/>
      <c r="H401" s="2"/>
      <c r="I401" s="2"/>
      <c r="J401" s="2"/>
    </row>
    <row r="402" ht="12.0" customHeight="1">
      <c r="A402" s="47"/>
      <c r="B402" s="2"/>
      <c r="C402" s="2"/>
      <c r="D402" s="2"/>
      <c r="E402" s="2"/>
      <c r="F402" s="2"/>
      <c r="G402" s="2"/>
      <c r="H402" s="2"/>
      <c r="I402" s="2"/>
      <c r="J402" s="2"/>
    </row>
    <row r="403" ht="12.0" customHeight="1">
      <c r="A403" s="47"/>
      <c r="B403" s="2"/>
      <c r="C403" s="2"/>
      <c r="D403" s="2"/>
      <c r="E403" s="2"/>
      <c r="F403" s="2"/>
      <c r="G403" s="2"/>
      <c r="H403" s="2"/>
      <c r="I403" s="2"/>
      <c r="J403" s="2"/>
    </row>
    <row r="404" ht="12.0" customHeight="1">
      <c r="A404" s="47"/>
      <c r="B404" s="2"/>
      <c r="C404" s="2"/>
      <c r="D404" s="2"/>
      <c r="E404" s="2"/>
      <c r="F404" s="2"/>
      <c r="G404" s="2"/>
      <c r="H404" s="2"/>
      <c r="I404" s="2"/>
      <c r="J404" s="2"/>
    </row>
    <row r="405" ht="12.0" customHeight="1">
      <c r="A405" s="47"/>
      <c r="B405" s="2"/>
      <c r="C405" s="2"/>
      <c r="D405" s="2"/>
      <c r="E405" s="2"/>
      <c r="F405" s="2"/>
      <c r="G405" s="2"/>
      <c r="H405" s="2"/>
      <c r="I405" s="2"/>
      <c r="J405" s="2"/>
    </row>
    <row r="406" ht="12.0" customHeight="1">
      <c r="A406" s="47"/>
      <c r="B406" s="2"/>
      <c r="C406" s="2"/>
      <c r="D406" s="2"/>
      <c r="E406" s="2"/>
      <c r="F406" s="2"/>
      <c r="G406" s="2"/>
      <c r="H406" s="2"/>
      <c r="I406" s="2"/>
      <c r="J406" s="2"/>
    </row>
    <row r="407" ht="12.0" customHeight="1">
      <c r="A407" s="47"/>
      <c r="B407" s="2"/>
      <c r="C407" s="2"/>
      <c r="D407" s="2"/>
      <c r="E407" s="2"/>
      <c r="F407" s="2"/>
      <c r="G407" s="2"/>
      <c r="H407" s="2"/>
      <c r="I407" s="2"/>
      <c r="J407" s="2"/>
    </row>
    <row r="408" ht="12.0" customHeight="1">
      <c r="A408" s="47"/>
      <c r="B408" s="2"/>
      <c r="C408" s="2"/>
      <c r="D408" s="2"/>
      <c r="E408" s="2"/>
      <c r="F408" s="2"/>
      <c r="G408" s="2"/>
      <c r="H408" s="2"/>
      <c r="I408" s="2"/>
      <c r="J408" s="2"/>
    </row>
    <row r="409" ht="12.0" customHeight="1">
      <c r="A409" s="47"/>
      <c r="B409" s="2"/>
      <c r="C409" s="2"/>
      <c r="D409" s="2"/>
      <c r="E409" s="2"/>
      <c r="F409" s="2"/>
      <c r="G409" s="2"/>
      <c r="H409" s="2"/>
      <c r="I409" s="2"/>
      <c r="J409" s="2"/>
    </row>
    <row r="410" ht="12.0" customHeight="1">
      <c r="A410" s="47"/>
      <c r="B410" s="2"/>
      <c r="C410" s="2"/>
      <c r="D410" s="2"/>
      <c r="E410" s="2"/>
      <c r="F410" s="2"/>
      <c r="G410" s="2"/>
      <c r="H410" s="2"/>
      <c r="I410" s="2"/>
      <c r="J410" s="2"/>
    </row>
    <row r="411" ht="12.0" customHeight="1">
      <c r="A411" s="47"/>
      <c r="B411" s="2"/>
      <c r="C411" s="2"/>
      <c r="D411" s="2"/>
      <c r="E411" s="2"/>
      <c r="F411" s="2"/>
      <c r="G411" s="2"/>
      <c r="H411" s="2"/>
      <c r="I411" s="2"/>
      <c r="J411" s="2"/>
    </row>
    <row r="412" ht="12.0" customHeight="1">
      <c r="A412" s="47"/>
      <c r="B412" s="2"/>
      <c r="C412" s="2"/>
      <c r="D412" s="2"/>
      <c r="E412" s="2"/>
      <c r="F412" s="2"/>
      <c r="G412" s="2"/>
      <c r="H412" s="2"/>
      <c r="I412" s="2"/>
      <c r="J412" s="2"/>
    </row>
    <row r="413" ht="12.0" customHeight="1">
      <c r="A413" s="47"/>
      <c r="B413" s="2"/>
      <c r="C413" s="2"/>
      <c r="D413" s="2"/>
      <c r="E413" s="2"/>
      <c r="F413" s="2"/>
      <c r="G413" s="2"/>
      <c r="H413" s="2"/>
      <c r="I413" s="2"/>
      <c r="J413" s="2"/>
    </row>
    <row r="414" ht="12.0" customHeight="1">
      <c r="A414" s="47"/>
      <c r="B414" s="2"/>
      <c r="C414" s="2"/>
      <c r="D414" s="2"/>
      <c r="E414" s="2"/>
      <c r="F414" s="2"/>
      <c r="G414" s="2"/>
      <c r="H414" s="2"/>
      <c r="I414" s="2"/>
      <c r="J414" s="2"/>
    </row>
    <row r="415" ht="12.0" customHeight="1">
      <c r="A415" s="47"/>
      <c r="B415" s="2"/>
      <c r="C415" s="2"/>
      <c r="D415" s="2"/>
      <c r="E415" s="2"/>
      <c r="F415" s="2"/>
      <c r="G415" s="2"/>
      <c r="H415" s="2"/>
      <c r="I415" s="2"/>
      <c r="J415" s="2"/>
    </row>
    <row r="416" ht="12.0" customHeight="1">
      <c r="A416" s="47"/>
      <c r="B416" s="2"/>
      <c r="C416" s="2"/>
      <c r="D416" s="2"/>
      <c r="E416" s="2"/>
      <c r="F416" s="2"/>
      <c r="G416" s="2"/>
      <c r="H416" s="2"/>
      <c r="I416" s="2"/>
      <c r="J416" s="2"/>
    </row>
    <row r="417" ht="12.0" customHeight="1">
      <c r="A417" s="47"/>
      <c r="B417" s="2"/>
      <c r="C417" s="2"/>
      <c r="D417" s="2"/>
      <c r="E417" s="2"/>
      <c r="F417" s="2"/>
      <c r="G417" s="2"/>
      <c r="H417" s="2"/>
      <c r="I417" s="2"/>
      <c r="J417" s="2"/>
    </row>
    <row r="418" ht="12.0" customHeight="1">
      <c r="A418" s="47"/>
      <c r="B418" s="2"/>
      <c r="C418" s="2"/>
      <c r="D418" s="2"/>
      <c r="E418" s="2"/>
      <c r="F418" s="2"/>
      <c r="G418" s="2"/>
      <c r="H418" s="2"/>
      <c r="I418" s="2"/>
      <c r="J418" s="2"/>
    </row>
    <row r="419" ht="12.0" customHeight="1">
      <c r="A419" s="47"/>
      <c r="B419" s="2"/>
      <c r="C419" s="2"/>
      <c r="D419" s="2"/>
      <c r="E419" s="2"/>
      <c r="F419" s="2"/>
      <c r="G419" s="2"/>
      <c r="H419" s="2"/>
      <c r="I419" s="2"/>
      <c r="J419" s="2"/>
    </row>
    <row r="420" ht="12.0" customHeight="1">
      <c r="A420" s="47"/>
      <c r="B420" s="2"/>
      <c r="C420" s="2"/>
      <c r="D420" s="2"/>
      <c r="E420" s="2"/>
      <c r="F420" s="2"/>
      <c r="G420" s="2"/>
      <c r="H420" s="2"/>
      <c r="I420" s="2"/>
      <c r="J420" s="2"/>
    </row>
    <row r="421" ht="12.0" customHeight="1">
      <c r="A421" s="47"/>
      <c r="B421" s="2"/>
      <c r="C421" s="2"/>
      <c r="D421" s="2"/>
      <c r="E421" s="2"/>
      <c r="F421" s="2"/>
      <c r="G421" s="2"/>
      <c r="H421" s="2"/>
      <c r="I421" s="2"/>
      <c r="J421" s="2"/>
    </row>
    <row r="422" ht="12.0" customHeight="1">
      <c r="A422" s="47"/>
      <c r="B422" s="2"/>
      <c r="C422" s="2"/>
      <c r="D422" s="2"/>
      <c r="E422" s="2"/>
      <c r="F422" s="2"/>
      <c r="G422" s="2"/>
      <c r="H422" s="2"/>
      <c r="I422" s="2"/>
      <c r="J422" s="2"/>
    </row>
    <row r="423" ht="12.0" customHeight="1">
      <c r="A423" s="47"/>
      <c r="B423" s="2"/>
      <c r="C423" s="2"/>
      <c r="D423" s="2"/>
      <c r="E423" s="2"/>
      <c r="F423" s="2"/>
      <c r="G423" s="2"/>
      <c r="H423" s="2"/>
      <c r="I423" s="2"/>
      <c r="J423" s="2"/>
    </row>
    <row r="424" ht="12.0" customHeight="1">
      <c r="A424" s="47"/>
      <c r="B424" s="2"/>
      <c r="C424" s="2"/>
      <c r="D424" s="2"/>
      <c r="E424" s="2"/>
      <c r="F424" s="2"/>
      <c r="G424" s="2"/>
      <c r="H424" s="2"/>
      <c r="I424" s="2"/>
      <c r="J424" s="2"/>
    </row>
    <row r="425" ht="12.0" customHeight="1">
      <c r="A425" s="47"/>
      <c r="B425" s="2"/>
      <c r="C425" s="2"/>
      <c r="D425" s="2"/>
      <c r="E425" s="2"/>
      <c r="F425" s="2"/>
      <c r="G425" s="2"/>
      <c r="H425" s="2"/>
      <c r="I425" s="2"/>
      <c r="J425" s="2"/>
    </row>
    <row r="426" ht="12.0" customHeight="1">
      <c r="A426" s="47"/>
      <c r="B426" s="2"/>
      <c r="C426" s="2"/>
      <c r="D426" s="2"/>
      <c r="E426" s="2"/>
      <c r="F426" s="2"/>
      <c r="G426" s="2"/>
      <c r="H426" s="2"/>
      <c r="I426" s="2"/>
      <c r="J426" s="2"/>
    </row>
    <row r="427" ht="12.0" customHeight="1">
      <c r="A427" s="47"/>
      <c r="B427" s="2"/>
      <c r="C427" s="2"/>
      <c r="D427" s="2"/>
      <c r="E427" s="2"/>
      <c r="F427" s="2"/>
      <c r="G427" s="2"/>
      <c r="H427" s="2"/>
      <c r="I427" s="2"/>
      <c r="J427" s="2"/>
    </row>
    <row r="428" ht="12.0" customHeight="1">
      <c r="A428" s="47"/>
      <c r="B428" s="2"/>
      <c r="C428" s="2"/>
      <c r="D428" s="2"/>
      <c r="E428" s="2"/>
      <c r="F428" s="2"/>
      <c r="G428" s="2"/>
      <c r="H428" s="2"/>
      <c r="I428" s="2"/>
      <c r="J428" s="2"/>
    </row>
    <row r="429" ht="12.0" customHeight="1">
      <c r="A429" s="47"/>
      <c r="B429" s="2"/>
      <c r="C429" s="2"/>
      <c r="D429" s="2"/>
      <c r="E429" s="2"/>
      <c r="F429" s="2"/>
      <c r="G429" s="2"/>
      <c r="H429" s="2"/>
      <c r="I429" s="2"/>
      <c r="J429" s="2"/>
    </row>
    <row r="430" ht="12.0" customHeight="1">
      <c r="A430" s="47"/>
      <c r="B430" s="2"/>
      <c r="C430" s="2"/>
      <c r="D430" s="2"/>
      <c r="E430" s="2"/>
      <c r="F430" s="2"/>
      <c r="G430" s="2"/>
      <c r="H430" s="2"/>
      <c r="I430" s="2"/>
      <c r="J430" s="2"/>
    </row>
    <row r="431" ht="12.0" customHeight="1">
      <c r="A431" s="47"/>
      <c r="B431" s="2"/>
      <c r="C431" s="2"/>
      <c r="D431" s="2"/>
      <c r="E431" s="2"/>
      <c r="F431" s="2"/>
      <c r="G431" s="2"/>
      <c r="H431" s="2"/>
      <c r="I431" s="2"/>
      <c r="J431" s="2"/>
    </row>
    <row r="432" ht="12.0" customHeight="1">
      <c r="A432" s="47"/>
      <c r="B432" s="2"/>
      <c r="C432" s="2"/>
      <c r="D432" s="2"/>
      <c r="E432" s="2"/>
      <c r="F432" s="2"/>
      <c r="G432" s="2"/>
      <c r="H432" s="2"/>
      <c r="I432" s="2"/>
      <c r="J432" s="2"/>
    </row>
    <row r="433" ht="12.0" customHeight="1">
      <c r="A433" s="47"/>
      <c r="B433" s="2"/>
      <c r="C433" s="2"/>
      <c r="D433" s="2"/>
      <c r="E433" s="2"/>
      <c r="F433" s="2"/>
      <c r="G433" s="2"/>
      <c r="H433" s="2"/>
      <c r="I433" s="2"/>
      <c r="J433" s="2"/>
    </row>
    <row r="434" ht="12.0" customHeight="1">
      <c r="A434" s="47"/>
      <c r="B434" s="2"/>
      <c r="C434" s="2"/>
      <c r="D434" s="2"/>
      <c r="E434" s="2"/>
      <c r="F434" s="2"/>
      <c r="G434" s="2"/>
      <c r="H434" s="2"/>
      <c r="I434" s="2"/>
      <c r="J434" s="2"/>
    </row>
    <row r="435" ht="12.0" customHeight="1">
      <c r="A435" s="47"/>
      <c r="B435" s="2"/>
      <c r="C435" s="2"/>
      <c r="D435" s="2"/>
      <c r="E435" s="2"/>
      <c r="F435" s="2"/>
      <c r="G435" s="2"/>
      <c r="H435" s="2"/>
      <c r="I435" s="2"/>
      <c r="J435" s="2"/>
    </row>
    <row r="436" ht="12.0" customHeight="1">
      <c r="A436" s="47"/>
      <c r="B436" s="2"/>
      <c r="C436" s="2"/>
      <c r="D436" s="2"/>
      <c r="E436" s="2"/>
      <c r="F436" s="2"/>
      <c r="G436" s="2"/>
      <c r="H436" s="2"/>
      <c r="I436" s="2"/>
      <c r="J436" s="2"/>
    </row>
    <row r="437" ht="12.0" customHeight="1">
      <c r="A437" s="47"/>
      <c r="B437" s="2"/>
      <c r="C437" s="2"/>
      <c r="D437" s="2"/>
      <c r="E437" s="2"/>
      <c r="F437" s="2"/>
      <c r="G437" s="2"/>
      <c r="H437" s="2"/>
      <c r="I437" s="2"/>
      <c r="J437" s="2"/>
    </row>
    <row r="438" ht="12.0" customHeight="1">
      <c r="A438" s="47"/>
      <c r="B438" s="2"/>
      <c r="C438" s="2"/>
      <c r="D438" s="2"/>
      <c r="E438" s="2"/>
      <c r="F438" s="2"/>
      <c r="G438" s="2"/>
      <c r="H438" s="2"/>
      <c r="I438" s="2"/>
      <c r="J438" s="2"/>
    </row>
    <row r="439" ht="12.0" customHeight="1">
      <c r="A439" s="47"/>
      <c r="B439" s="2"/>
      <c r="C439" s="2"/>
      <c r="D439" s="2"/>
      <c r="E439" s="2"/>
      <c r="F439" s="2"/>
      <c r="G439" s="2"/>
      <c r="H439" s="2"/>
      <c r="I439" s="2"/>
      <c r="J439" s="2"/>
    </row>
    <row r="440" ht="12.0" customHeight="1">
      <c r="A440" s="47"/>
      <c r="B440" s="2"/>
      <c r="C440" s="2"/>
      <c r="D440" s="2"/>
      <c r="E440" s="2"/>
      <c r="F440" s="2"/>
      <c r="G440" s="2"/>
      <c r="H440" s="2"/>
      <c r="I440" s="2"/>
      <c r="J440" s="2"/>
    </row>
    <row r="441" ht="12.0" customHeight="1">
      <c r="A441" s="47"/>
      <c r="B441" s="2"/>
      <c r="C441" s="2"/>
      <c r="D441" s="2"/>
      <c r="E441" s="2"/>
      <c r="F441" s="2"/>
      <c r="G441" s="2"/>
      <c r="H441" s="2"/>
      <c r="I441" s="2"/>
      <c r="J441" s="2"/>
    </row>
    <row r="442" ht="12.0" customHeight="1">
      <c r="A442" s="47"/>
      <c r="B442" s="2"/>
      <c r="C442" s="2"/>
      <c r="D442" s="2"/>
      <c r="E442" s="2"/>
      <c r="F442" s="2"/>
      <c r="G442" s="2"/>
      <c r="H442" s="2"/>
      <c r="I442" s="2"/>
      <c r="J442" s="2"/>
    </row>
    <row r="443" ht="12.0" customHeight="1">
      <c r="A443" s="47"/>
      <c r="B443" s="2"/>
      <c r="C443" s="2"/>
      <c r="D443" s="2"/>
      <c r="E443" s="2"/>
      <c r="F443" s="2"/>
      <c r="G443" s="2"/>
      <c r="H443" s="2"/>
      <c r="I443" s="2"/>
      <c r="J443" s="2"/>
    </row>
    <row r="444" ht="12.0" customHeight="1">
      <c r="A444" s="47"/>
      <c r="B444" s="2"/>
      <c r="C444" s="2"/>
      <c r="D444" s="2"/>
      <c r="E444" s="2"/>
      <c r="F444" s="2"/>
      <c r="G444" s="2"/>
      <c r="H444" s="2"/>
      <c r="I444" s="2"/>
      <c r="J444" s="2"/>
    </row>
    <row r="445" ht="12.0" customHeight="1">
      <c r="A445" s="47"/>
      <c r="B445" s="2"/>
      <c r="C445" s="2"/>
      <c r="D445" s="2"/>
      <c r="E445" s="2"/>
      <c r="F445" s="2"/>
      <c r="G445" s="2"/>
      <c r="H445" s="2"/>
      <c r="I445" s="2"/>
      <c r="J445" s="2"/>
    </row>
    <row r="446" ht="12.0" customHeight="1">
      <c r="A446" s="47"/>
      <c r="B446" s="2"/>
      <c r="C446" s="2"/>
      <c r="D446" s="2"/>
      <c r="E446" s="2"/>
      <c r="F446" s="2"/>
      <c r="G446" s="2"/>
      <c r="H446" s="2"/>
      <c r="I446" s="2"/>
      <c r="J446" s="2"/>
    </row>
    <row r="447" ht="12.0" customHeight="1">
      <c r="A447" s="47"/>
      <c r="B447" s="2"/>
      <c r="C447" s="2"/>
      <c r="D447" s="2"/>
      <c r="E447" s="2"/>
      <c r="F447" s="2"/>
      <c r="G447" s="2"/>
      <c r="H447" s="2"/>
      <c r="I447" s="2"/>
      <c r="J447" s="2"/>
    </row>
    <row r="448" ht="12.0" customHeight="1">
      <c r="A448" s="47"/>
      <c r="B448" s="2"/>
      <c r="C448" s="2"/>
      <c r="D448" s="2"/>
      <c r="E448" s="2"/>
      <c r="F448" s="2"/>
      <c r="G448" s="2"/>
      <c r="H448" s="2"/>
      <c r="I448" s="2"/>
      <c r="J448" s="2"/>
    </row>
    <row r="449" ht="12.0" customHeight="1">
      <c r="A449" s="47"/>
      <c r="B449" s="2"/>
      <c r="C449" s="2"/>
      <c r="D449" s="2"/>
      <c r="E449" s="2"/>
      <c r="F449" s="2"/>
      <c r="G449" s="2"/>
      <c r="H449" s="2"/>
      <c r="I449" s="2"/>
      <c r="J449" s="2"/>
    </row>
    <row r="450" ht="12.0" customHeight="1">
      <c r="A450" s="47"/>
      <c r="B450" s="2"/>
      <c r="C450" s="2"/>
      <c r="D450" s="2"/>
      <c r="E450" s="2"/>
      <c r="F450" s="2"/>
      <c r="G450" s="2"/>
      <c r="H450" s="2"/>
      <c r="I450" s="2"/>
      <c r="J450" s="2"/>
    </row>
    <row r="451" ht="12.0" customHeight="1">
      <c r="A451" s="47"/>
      <c r="B451" s="2"/>
      <c r="C451" s="2"/>
      <c r="D451" s="2"/>
      <c r="E451" s="2"/>
      <c r="F451" s="2"/>
      <c r="G451" s="2"/>
      <c r="H451" s="2"/>
      <c r="I451" s="2"/>
      <c r="J451" s="2"/>
    </row>
    <row r="452" ht="12.0" customHeight="1">
      <c r="A452" s="47"/>
      <c r="B452" s="2"/>
      <c r="C452" s="2"/>
      <c r="D452" s="2"/>
      <c r="E452" s="2"/>
      <c r="F452" s="2"/>
      <c r="G452" s="2"/>
      <c r="H452" s="2"/>
      <c r="I452" s="2"/>
      <c r="J452" s="2"/>
    </row>
    <row r="453" ht="12.0" customHeight="1">
      <c r="A453" s="47"/>
      <c r="B453" s="2"/>
      <c r="C453" s="2"/>
      <c r="D453" s="2"/>
      <c r="E453" s="2"/>
      <c r="F453" s="2"/>
      <c r="G453" s="2"/>
      <c r="H453" s="2"/>
      <c r="I453" s="2"/>
      <c r="J453" s="2"/>
    </row>
    <row r="454" ht="12.0" customHeight="1">
      <c r="A454" s="47"/>
      <c r="B454" s="2"/>
      <c r="C454" s="2"/>
      <c r="D454" s="2"/>
      <c r="E454" s="2"/>
      <c r="F454" s="2"/>
      <c r="G454" s="2"/>
      <c r="H454" s="2"/>
      <c r="I454" s="2"/>
      <c r="J454" s="2"/>
    </row>
    <row r="455" ht="12.0" customHeight="1">
      <c r="A455" s="47"/>
      <c r="B455" s="2"/>
      <c r="C455" s="2"/>
      <c r="D455" s="2"/>
      <c r="E455" s="2"/>
      <c r="F455" s="2"/>
      <c r="G455" s="2"/>
      <c r="H455" s="2"/>
      <c r="I455" s="2"/>
      <c r="J455" s="2"/>
    </row>
    <row r="456" ht="12.0" customHeight="1">
      <c r="A456" s="47"/>
      <c r="B456" s="2"/>
      <c r="C456" s="2"/>
      <c r="D456" s="2"/>
      <c r="E456" s="2"/>
      <c r="F456" s="2"/>
      <c r="G456" s="2"/>
      <c r="H456" s="2"/>
      <c r="I456" s="2"/>
      <c r="J456" s="2"/>
    </row>
    <row r="457" ht="12.0" customHeight="1">
      <c r="A457" s="47"/>
      <c r="B457" s="2"/>
      <c r="C457" s="2"/>
      <c r="D457" s="2"/>
      <c r="E457" s="2"/>
      <c r="F457" s="2"/>
      <c r="G457" s="2"/>
      <c r="H457" s="2"/>
      <c r="I457" s="2"/>
      <c r="J457" s="2"/>
    </row>
    <row r="458" ht="12.0" customHeight="1">
      <c r="A458" s="47"/>
      <c r="B458" s="2"/>
      <c r="C458" s="2"/>
      <c r="D458" s="2"/>
      <c r="E458" s="2"/>
      <c r="F458" s="2"/>
      <c r="G458" s="2"/>
      <c r="H458" s="2"/>
      <c r="I458" s="2"/>
      <c r="J458" s="2"/>
    </row>
    <row r="459" ht="12.0" customHeight="1">
      <c r="A459" s="47"/>
      <c r="B459" s="2"/>
      <c r="C459" s="2"/>
      <c r="D459" s="2"/>
      <c r="E459" s="2"/>
      <c r="F459" s="2"/>
      <c r="G459" s="2"/>
      <c r="H459" s="2"/>
      <c r="I459" s="2"/>
      <c r="J459" s="2"/>
    </row>
    <row r="460" ht="12.0" customHeight="1">
      <c r="A460" s="47"/>
      <c r="B460" s="2"/>
      <c r="C460" s="2"/>
      <c r="D460" s="2"/>
      <c r="E460" s="2"/>
      <c r="F460" s="2"/>
      <c r="G460" s="2"/>
      <c r="H460" s="2"/>
      <c r="I460" s="2"/>
      <c r="J460" s="2"/>
    </row>
    <row r="461" ht="12.0" customHeight="1">
      <c r="A461" s="47"/>
      <c r="B461" s="2"/>
      <c r="C461" s="2"/>
      <c r="D461" s="2"/>
      <c r="E461" s="2"/>
      <c r="F461" s="2"/>
      <c r="G461" s="2"/>
      <c r="H461" s="2"/>
      <c r="I461" s="2"/>
      <c r="J461" s="2"/>
    </row>
    <row r="462" ht="12.0" customHeight="1">
      <c r="A462" s="47"/>
      <c r="B462" s="2"/>
      <c r="C462" s="2"/>
      <c r="D462" s="2"/>
      <c r="E462" s="2"/>
      <c r="F462" s="2"/>
      <c r="G462" s="2"/>
      <c r="H462" s="2"/>
      <c r="I462" s="2"/>
      <c r="J462" s="2"/>
    </row>
    <row r="463" ht="12.0" customHeight="1">
      <c r="A463" s="47"/>
      <c r="B463" s="2"/>
      <c r="C463" s="2"/>
      <c r="D463" s="2"/>
      <c r="E463" s="2"/>
      <c r="F463" s="2"/>
      <c r="G463" s="2"/>
      <c r="H463" s="2"/>
      <c r="I463" s="2"/>
      <c r="J463" s="2"/>
    </row>
    <row r="464" ht="12.0" customHeight="1">
      <c r="A464" s="47"/>
      <c r="B464" s="2"/>
      <c r="C464" s="2"/>
      <c r="D464" s="2"/>
      <c r="E464" s="2"/>
      <c r="F464" s="2"/>
      <c r="G464" s="2"/>
      <c r="H464" s="2"/>
      <c r="I464" s="2"/>
      <c r="J464" s="2"/>
    </row>
    <row r="465" ht="12.0" customHeight="1">
      <c r="A465" s="47"/>
      <c r="B465" s="2"/>
      <c r="C465" s="2"/>
      <c r="D465" s="2"/>
      <c r="E465" s="2"/>
      <c r="F465" s="2"/>
      <c r="G465" s="2"/>
      <c r="H465" s="2"/>
      <c r="I465" s="2"/>
      <c r="J465" s="2"/>
    </row>
    <row r="466" ht="12.0" customHeight="1">
      <c r="A466" s="47"/>
      <c r="B466" s="2"/>
      <c r="C466" s="2"/>
      <c r="D466" s="2"/>
      <c r="E466" s="2"/>
      <c r="F466" s="2"/>
      <c r="G466" s="2"/>
      <c r="H466" s="2"/>
      <c r="I466" s="2"/>
      <c r="J466" s="2"/>
    </row>
    <row r="467" ht="12.0" customHeight="1">
      <c r="A467" s="47"/>
      <c r="B467" s="2"/>
      <c r="C467" s="2"/>
      <c r="D467" s="2"/>
      <c r="E467" s="2"/>
      <c r="F467" s="2"/>
      <c r="G467" s="2"/>
      <c r="H467" s="2"/>
      <c r="I467" s="2"/>
      <c r="J467" s="2"/>
    </row>
    <row r="468" ht="12.0" customHeight="1">
      <c r="A468" s="47"/>
      <c r="B468" s="2"/>
      <c r="C468" s="2"/>
      <c r="D468" s="2"/>
      <c r="E468" s="2"/>
      <c r="F468" s="2"/>
      <c r="G468" s="2"/>
      <c r="H468" s="2"/>
      <c r="I468" s="2"/>
      <c r="J468" s="2"/>
    </row>
    <row r="469" ht="12.0" customHeight="1">
      <c r="A469" s="47"/>
      <c r="B469" s="2"/>
      <c r="C469" s="2"/>
      <c r="D469" s="2"/>
      <c r="E469" s="2"/>
      <c r="F469" s="2"/>
      <c r="G469" s="2"/>
      <c r="H469" s="2"/>
      <c r="I469" s="2"/>
      <c r="J469" s="2"/>
    </row>
    <row r="470" ht="12.0" customHeight="1">
      <c r="A470" s="47"/>
      <c r="B470" s="2"/>
      <c r="C470" s="2"/>
      <c r="D470" s="2"/>
      <c r="E470" s="2"/>
      <c r="F470" s="2"/>
      <c r="G470" s="2"/>
      <c r="H470" s="2"/>
      <c r="I470" s="2"/>
      <c r="J470" s="2"/>
    </row>
    <row r="471" ht="12.0" customHeight="1">
      <c r="A471" s="47"/>
      <c r="B471" s="2"/>
      <c r="C471" s="2"/>
      <c r="D471" s="2"/>
      <c r="E471" s="2"/>
      <c r="F471" s="2"/>
      <c r="G471" s="2"/>
      <c r="H471" s="2"/>
      <c r="I471" s="2"/>
      <c r="J471" s="2"/>
    </row>
    <row r="472" ht="12.0" customHeight="1">
      <c r="A472" s="47"/>
      <c r="B472" s="2"/>
      <c r="C472" s="2"/>
      <c r="D472" s="2"/>
      <c r="E472" s="2"/>
      <c r="F472" s="2"/>
      <c r="G472" s="2"/>
      <c r="H472" s="2"/>
      <c r="I472" s="2"/>
      <c r="J472" s="2"/>
    </row>
    <row r="473" ht="12.0" customHeight="1">
      <c r="A473" s="47"/>
      <c r="B473" s="2"/>
      <c r="C473" s="2"/>
      <c r="D473" s="2"/>
      <c r="E473" s="2"/>
      <c r="F473" s="2"/>
      <c r="G473" s="2"/>
      <c r="H473" s="2"/>
      <c r="I473" s="2"/>
      <c r="J473" s="2"/>
    </row>
    <row r="474" ht="12.0" customHeight="1">
      <c r="A474" s="47"/>
      <c r="B474" s="2"/>
      <c r="C474" s="2"/>
      <c r="D474" s="2"/>
      <c r="E474" s="2"/>
      <c r="F474" s="2"/>
      <c r="G474" s="2"/>
      <c r="H474" s="2"/>
      <c r="I474" s="2"/>
      <c r="J474" s="2"/>
    </row>
    <row r="475" ht="12.0" customHeight="1">
      <c r="A475" s="47"/>
      <c r="B475" s="2"/>
      <c r="C475" s="2"/>
      <c r="D475" s="2"/>
      <c r="E475" s="2"/>
      <c r="F475" s="2"/>
      <c r="G475" s="2"/>
      <c r="H475" s="2"/>
      <c r="I475" s="2"/>
      <c r="J475" s="2"/>
    </row>
    <row r="476" ht="12.0" customHeight="1">
      <c r="A476" s="47"/>
      <c r="B476" s="2"/>
      <c r="C476" s="2"/>
      <c r="D476" s="2"/>
      <c r="E476" s="2"/>
      <c r="F476" s="2"/>
      <c r="G476" s="2"/>
      <c r="H476" s="2"/>
      <c r="I476" s="2"/>
      <c r="J476" s="2"/>
    </row>
    <row r="477" ht="12.0" customHeight="1">
      <c r="A477" s="47"/>
      <c r="B477" s="2"/>
      <c r="C477" s="2"/>
      <c r="D477" s="2"/>
      <c r="E477" s="2"/>
      <c r="F477" s="2"/>
      <c r="G477" s="2"/>
      <c r="H477" s="2"/>
      <c r="I477" s="2"/>
      <c r="J477" s="2"/>
    </row>
    <row r="478" ht="12.0" customHeight="1">
      <c r="A478" s="47"/>
      <c r="B478" s="2"/>
      <c r="C478" s="2"/>
      <c r="D478" s="2"/>
      <c r="E478" s="2"/>
      <c r="F478" s="2"/>
      <c r="G478" s="2"/>
      <c r="H478" s="2"/>
      <c r="I478" s="2"/>
      <c r="J478" s="2"/>
    </row>
    <row r="479" ht="12.0" customHeight="1">
      <c r="A479" s="47"/>
      <c r="B479" s="2"/>
      <c r="C479" s="2"/>
      <c r="D479" s="2"/>
      <c r="E479" s="2"/>
      <c r="F479" s="2"/>
      <c r="G479" s="2"/>
      <c r="H479" s="2"/>
      <c r="I479" s="2"/>
      <c r="J479" s="2"/>
    </row>
    <row r="480" ht="12.0" customHeight="1">
      <c r="A480" s="47"/>
      <c r="B480" s="2"/>
      <c r="C480" s="2"/>
      <c r="D480" s="2"/>
      <c r="E480" s="2"/>
      <c r="F480" s="2"/>
      <c r="G480" s="2"/>
      <c r="H480" s="2"/>
      <c r="I480" s="2"/>
      <c r="J480" s="2"/>
    </row>
    <row r="481" ht="12.0" customHeight="1">
      <c r="A481" s="47"/>
      <c r="B481" s="2"/>
      <c r="C481" s="2"/>
      <c r="D481" s="2"/>
      <c r="E481" s="2"/>
      <c r="F481" s="2"/>
      <c r="G481" s="2"/>
      <c r="H481" s="2"/>
      <c r="I481" s="2"/>
      <c r="J481" s="2"/>
    </row>
    <row r="482" ht="12.0" customHeight="1">
      <c r="A482" s="47"/>
      <c r="B482" s="2"/>
      <c r="C482" s="2"/>
      <c r="D482" s="2"/>
      <c r="E482" s="2"/>
      <c r="F482" s="2"/>
      <c r="G482" s="2"/>
      <c r="H482" s="2"/>
      <c r="I482" s="2"/>
      <c r="J482" s="2"/>
    </row>
    <row r="483" ht="12.0" customHeight="1">
      <c r="A483" s="47"/>
      <c r="B483" s="2"/>
      <c r="C483" s="2"/>
      <c r="D483" s="2"/>
      <c r="E483" s="2"/>
      <c r="F483" s="2"/>
      <c r="G483" s="2"/>
      <c r="H483" s="2"/>
      <c r="I483" s="2"/>
      <c r="J483" s="2"/>
    </row>
    <row r="484" ht="12.0" customHeight="1">
      <c r="A484" s="47"/>
      <c r="B484" s="2"/>
      <c r="C484" s="2"/>
      <c r="D484" s="2"/>
      <c r="E484" s="2"/>
      <c r="F484" s="2"/>
      <c r="G484" s="2"/>
      <c r="H484" s="2"/>
      <c r="I484" s="2"/>
      <c r="J484" s="2"/>
    </row>
    <row r="485" ht="12.0" customHeight="1">
      <c r="A485" s="47"/>
      <c r="B485" s="2"/>
      <c r="C485" s="2"/>
      <c r="D485" s="2"/>
      <c r="E485" s="2"/>
      <c r="F485" s="2"/>
      <c r="G485" s="2"/>
      <c r="H485" s="2"/>
      <c r="I485" s="2"/>
      <c r="J485" s="2"/>
    </row>
    <row r="486" ht="12.0" customHeight="1">
      <c r="A486" s="47"/>
      <c r="B486" s="2"/>
      <c r="C486" s="2"/>
      <c r="D486" s="2"/>
      <c r="E486" s="2"/>
      <c r="F486" s="2"/>
      <c r="G486" s="2"/>
      <c r="H486" s="2"/>
      <c r="I486" s="2"/>
      <c r="J486" s="2"/>
    </row>
    <row r="487" ht="12.0" customHeight="1">
      <c r="A487" s="47"/>
      <c r="B487" s="2"/>
      <c r="C487" s="2"/>
      <c r="D487" s="2"/>
      <c r="E487" s="2"/>
      <c r="F487" s="2"/>
      <c r="G487" s="2"/>
      <c r="H487" s="2"/>
      <c r="I487" s="2"/>
      <c r="J487" s="2"/>
    </row>
    <row r="488" ht="12.0" customHeight="1">
      <c r="A488" s="47"/>
      <c r="B488" s="2"/>
      <c r="C488" s="2"/>
      <c r="D488" s="2"/>
      <c r="E488" s="2"/>
      <c r="F488" s="2"/>
      <c r="G488" s="2"/>
      <c r="H488" s="2"/>
      <c r="I488" s="2"/>
      <c r="J488" s="2"/>
    </row>
    <row r="489" ht="12.0" customHeight="1">
      <c r="A489" s="47"/>
      <c r="B489" s="2"/>
      <c r="C489" s="2"/>
      <c r="D489" s="2"/>
      <c r="E489" s="2"/>
      <c r="F489" s="2"/>
      <c r="G489" s="2"/>
      <c r="H489" s="2"/>
      <c r="I489" s="2"/>
      <c r="J489" s="2"/>
    </row>
    <row r="490" ht="12.0" customHeight="1">
      <c r="A490" s="47"/>
      <c r="B490" s="2"/>
      <c r="C490" s="2"/>
      <c r="D490" s="2"/>
      <c r="E490" s="2"/>
      <c r="F490" s="2"/>
      <c r="G490" s="2"/>
      <c r="H490" s="2"/>
      <c r="I490" s="2"/>
      <c r="J490" s="2"/>
    </row>
    <row r="491" ht="12.0" customHeight="1">
      <c r="A491" s="47"/>
      <c r="B491" s="2"/>
      <c r="C491" s="2"/>
      <c r="D491" s="2"/>
      <c r="E491" s="2"/>
      <c r="F491" s="2"/>
      <c r="G491" s="2"/>
      <c r="H491" s="2"/>
      <c r="I491" s="2"/>
      <c r="J491" s="2"/>
    </row>
    <row r="492" ht="12.0" customHeight="1">
      <c r="A492" s="47"/>
      <c r="B492" s="2"/>
      <c r="C492" s="2"/>
      <c r="D492" s="2"/>
      <c r="E492" s="2"/>
      <c r="F492" s="2"/>
      <c r="G492" s="2"/>
      <c r="H492" s="2"/>
      <c r="I492" s="2"/>
      <c r="J492" s="2"/>
    </row>
    <row r="493" ht="12.0" customHeight="1">
      <c r="A493" s="47"/>
      <c r="B493" s="2"/>
      <c r="C493" s="2"/>
      <c r="D493" s="2"/>
      <c r="E493" s="2"/>
      <c r="F493" s="2"/>
      <c r="G493" s="2"/>
      <c r="H493" s="2"/>
      <c r="I493" s="2"/>
      <c r="J493" s="2"/>
    </row>
    <row r="494" ht="12.0" customHeight="1">
      <c r="A494" s="47"/>
      <c r="B494" s="2"/>
      <c r="C494" s="2"/>
      <c r="D494" s="2"/>
      <c r="E494" s="2"/>
      <c r="F494" s="2"/>
      <c r="G494" s="2"/>
      <c r="H494" s="2"/>
      <c r="I494" s="2"/>
      <c r="J494" s="2"/>
    </row>
    <row r="495" ht="12.0" customHeight="1">
      <c r="A495" s="47"/>
      <c r="B495" s="2"/>
      <c r="C495" s="2"/>
      <c r="D495" s="2"/>
      <c r="E495" s="2"/>
      <c r="F495" s="2"/>
      <c r="G495" s="2"/>
      <c r="H495" s="2"/>
      <c r="I495" s="2"/>
      <c r="J495" s="2"/>
    </row>
    <row r="496" ht="12.0" customHeight="1">
      <c r="A496" s="47"/>
      <c r="B496" s="2"/>
      <c r="C496" s="2"/>
      <c r="D496" s="2"/>
      <c r="E496" s="2"/>
      <c r="F496" s="2"/>
      <c r="G496" s="2"/>
      <c r="H496" s="2"/>
      <c r="I496" s="2"/>
      <c r="J496" s="2"/>
    </row>
    <row r="497" ht="12.0" customHeight="1">
      <c r="A497" s="47"/>
      <c r="B497" s="2"/>
      <c r="C497" s="2"/>
      <c r="D497" s="2"/>
      <c r="E497" s="2"/>
      <c r="F497" s="2"/>
      <c r="G497" s="2"/>
      <c r="H497" s="2"/>
      <c r="I497" s="2"/>
      <c r="J497" s="2"/>
    </row>
    <row r="498" ht="12.0" customHeight="1">
      <c r="A498" s="47"/>
      <c r="B498" s="2"/>
      <c r="C498" s="2"/>
      <c r="D498" s="2"/>
      <c r="E498" s="2"/>
      <c r="F498" s="2"/>
      <c r="G498" s="2"/>
      <c r="H498" s="2"/>
      <c r="I498" s="2"/>
      <c r="J498" s="2"/>
    </row>
    <row r="499" ht="12.0" customHeight="1">
      <c r="A499" s="47"/>
      <c r="B499" s="2"/>
      <c r="C499" s="2"/>
      <c r="D499" s="2"/>
      <c r="E499" s="2"/>
      <c r="F499" s="2"/>
      <c r="G499" s="2"/>
      <c r="H499" s="2"/>
      <c r="I499" s="2"/>
      <c r="J499" s="2"/>
    </row>
    <row r="500" ht="12.0" customHeight="1">
      <c r="A500" s="47"/>
      <c r="B500" s="2"/>
      <c r="C500" s="2"/>
      <c r="D500" s="2"/>
      <c r="E500" s="2"/>
      <c r="F500" s="2"/>
      <c r="G500" s="2"/>
      <c r="H500" s="2"/>
      <c r="I500" s="2"/>
      <c r="J500" s="2"/>
    </row>
    <row r="501" ht="12.0" customHeight="1">
      <c r="A501" s="47"/>
      <c r="B501" s="2"/>
      <c r="C501" s="2"/>
      <c r="D501" s="2"/>
      <c r="E501" s="2"/>
      <c r="F501" s="2"/>
      <c r="G501" s="2"/>
      <c r="H501" s="2"/>
      <c r="I501" s="2"/>
      <c r="J501" s="2"/>
    </row>
    <row r="502" ht="12.0" customHeight="1">
      <c r="A502" s="47"/>
      <c r="B502" s="2"/>
      <c r="C502" s="2"/>
      <c r="D502" s="2"/>
      <c r="E502" s="2"/>
      <c r="F502" s="2"/>
      <c r="G502" s="2"/>
      <c r="H502" s="2"/>
      <c r="I502" s="2"/>
      <c r="J502" s="2"/>
    </row>
    <row r="503" ht="12.0" customHeight="1">
      <c r="A503" s="47"/>
      <c r="B503" s="2"/>
      <c r="C503" s="2"/>
      <c r="D503" s="2"/>
      <c r="E503" s="2"/>
      <c r="F503" s="2"/>
      <c r="G503" s="2"/>
      <c r="H503" s="2"/>
      <c r="I503" s="2"/>
      <c r="J503" s="2"/>
    </row>
    <row r="504" ht="12.0" customHeight="1">
      <c r="A504" s="47"/>
      <c r="B504" s="2"/>
      <c r="C504" s="2"/>
      <c r="D504" s="2"/>
      <c r="E504" s="2"/>
      <c r="F504" s="2"/>
      <c r="G504" s="2"/>
      <c r="H504" s="2"/>
      <c r="I504" s="2"/>
      <c r="J504" s="2"/>
    </row>
    <row r="505" ht="12.0" customHeight="1">
      <c r="A505" s="47"/>
      <c r="B505" s="2"/>
      <c r="C505" s="2"/>
      <c r="D505" s="2"/>
      <c r="E505" s="2"/>
      <c r="F505" s="2"/>
      <c r="G505" s="2"/>
      <c r="H505" s="2"/>
      <c r="I505" s="2"/>
      <c r="J505" s="2"/>
    </row>
    <row r="506" ht="12.0" customHeight="1">
      <c r="A506" s="47"/>
      <c r="B506" s="2"/>
      <c r="C506" s="2"/>
      <c r="D506" s="2"/>
      <c r="E506" s="2"/>
      <c r="F506" s="2"/>
      <c r="G506" s="2"/>
      <c r="H506" s="2"/>
      <c r="I506" s="2"/>
      <c r="J506" s="2"/>
    </row>
    <row r="507" ht="12.0" customHeight="1">
      <c r="A507" s="47"/>
      <c r="B507" s="2"/>
      <c r="C507" s="2"/>
      <c r="D507" s="2"/>
      <c r="E507" s="2"/>
      <c r="F507" s="2"/>
      <c r="G507" s="2"/>
      <c r="H507" s="2"/>
      <c r="I507" s="2"/>
      <c r="J507" s="2"/>
    </row>
    <row r="508" ht="12.0" customHeight="1">
      <c r="A508" s="47"/>
      <c r="B508" s="2"/>
      <c r="C508" s="2"/>
      <c r="D508" s="2"/>
      <c r="E508" s="2"/>
      <c r="F508" s="2"/>
      <c r="G508" s="2"/>
      <c r="H508" s="2"/>
      <c r="I508" s="2"/>
      <c r="J508" s="2"/>
    </row>
    <row r="509" ht="12.0" customHeight="1">
      <c r="A509" s="47"/>
      <c r="B509" s="2"/>
      <c r="C509" s="2"/>
      <c r="D509" s="2"/>
      <c r="E509" s="2"/>
      <c r="F509" s="2"/>
      <c r="G509" s="2"/>
      <c r="H509" s="2"/>
      <c r="I509" s="2"/>
      <c r="J509" s="2"/>
    </row>
    <row r="510" ht="12.0" customHeight="1">
      <c r="A510" s="47"/>
      <c r="B510" s="2"/>
      <c r="C510" s="2"/>
      <c r="D510" s="2"/>
      <c r="E510" s="2"/>
      <c r="F510" s="2"/>
      <c r="G510" s="2"/>
      <c r="H510" s="2"/>
      <c r="I510" s="2"/>
      <c r="J510" s="2"/>
    </row>
    <row r="511" ht="12.0" customHeight="1">
      <c r="A511" s="47"/>
      <c r="B511" s="2"/>
      <c r="C511" s="2"/>
      <c r="D511" s="2"/>
      <c r="E511" s="2"/>
      <c r="F511" s="2"/>
      <c r="G511" s="2"/>
      <c r="H511" s="2"/>
      <c r="I511" s="2"/>
      <c r="J511" s="2"/>
    </row>
    <row r="512" ht="12.0" customHeight="1">
      <c r="A512" s="47"/>
      <c r="B512" s="2"/>
      <c r="C512" s="2"/>
      <c r="D512" s="2"/>
      <c r="E512" s="2"/>
      <c r="F512" s="2"/>
      <c r="G512" s="2"/>
      <c r="H512" s="2"/>
      <c r="I512" s="2"/>
      <c r="J512" s="2"/>
    </row>
    <row r="513" ht="12.0" customHeight="1">
      <c r="A513" s="47"/>
      <c r="B513" s="2"/>
      <c r="C513" s="2"/>
      <c r="D513" s="2"/>
      <c r="E513" s="2"/>
      <c r="F513" s="2"/>
      <c r="G513" s="2"/>
      <c r="H513" s="2"/>
      <c r="I513" s="2"/>
      <c r="J513" s="2"/>
    </row>
    <row r="514" ht="12.0" customHeight="1">
      <c r="A514" s="47"/>
      <c r="B514" s="2"/>
      <c r="C514" s="2"/>
      <c r="D514" s="2"/>
      <c r="E514" s="2"/>
      <c r="F514" s="2"/>
      <c r="G514" s="2"/>
      <c r="H514" s="2"/>
      <c r="I514" s="2"/>
      <c r="J514" s="2"/>
    </row>
    <row r="515" ht="12.0" customHeight="1">
      <c r="A515" s="47"/>
      <c r="B515" s="2"/>
      <c r="C515" s="2"/>
      <c r="D515" s="2"/>
      <c r="E515" s="2"/>
      <c r="F515" s="2"/>
      <c r="G515" s="2"/>
      <c r="H515" s="2"/>
      <c r="I515" s="2"/>
      <c r="J515" s="2"/>
    </row>
    <row r="516" ht="12.0" customHeight="1">
      <c r="A516" s="47"/>
      <c r="B516" s="2"/>
      <c r="C516" s="2"/>
      <c r="D516" s="2"/>
      <c r="E516" s="2"/>
      <c r="F516" s="2"/>
      <c r="G516" s="2"/>
      <c r="H516" s="2"/>
      <c r="I516" s="2"/>
      <c r="J516" s="2"/>
    </row>
    <row r="517" ht="12.0" customHeight="1">
      <c r="A517" s="47"/>
      <c r="B517" s="2"/>
      <c r="C517" s="2"/>
      <c r="D517" s="2"/>
      <c r="E517" s="2"/>
      <c r="F517" s="2"/>
      <c r="G517" s="2"/>
      <c r="H517" s="2"/>
      <c r="I517" s="2"/>
      <c r="J517" s="2"/>
    </row>
    <row r="518" ht="12.0" customHeight="1">
      <c r="A518" s="47"/>
      <c r="B518" s="2"/>
      <c r="C518" s="2"/>
      <c r="D518" s="2"/>
      <c r="E518" s="2"/>
      <c r="F518" s="2"/>
      <c r="G518" s="2"/>
      <c r="H518" s="2"/>
      <c r="I518" s="2"/>
      <c r="J518" s="2"/>
    </row>
    <row r="519" ht="12.0" customHeight="1">
      <c r="A519" s="47"/>
      <c r="B519" s="2"/>
      <c r="C519" s="2"/>
      <c r="D519" s="2"/>
      <c r="E519" s="2"/>
      <c r="F519" s="2"/>
      <c r="G519" s="2"/>
      <c r="H519" s="2"/>
      <c r="I519" s="2"/>
      <c r="J519" s="2"/>
    </row>
    <row r="520" ht="12.0" customHeight="1">
      <c r="A520" s="47"/>
      <c r="B520" s="2"/>
      <c r="C520" s="2"/>
      <c r="D520" s="2"/>
      <c r="E520" s="2"/>
      <c r="F520" s="2"/>
      <c r="G520" s="2"/>
      <c r="H520" s="2"/>
      <c r="I520" s="2"/>
      <c r="J520" s="2"/>
    </row>
    <row r="521" ht="12.0" customHeight="1">
      <c r="A521" s="47"/>
      <c r="B521" s="2"/>
      <c r="C521" s="2"/>
      <c r="D521" s="2"/>
      <c r="E521" s="2"/>
      <c r="F521" s="2"/>
      <c r="G521" s="2"/>
      <c r="H521" s="2"/>
      <c r="I521" s="2"/>
      <c r="J521" s="2"/>
    </row>
    <row r="522" ht="12.0" customHeight="1">
      <c r="A522" s="47"/>
      <c r="B522" s="2"/>
      <c r="C522" s="2"/>
      <c r="D522" s="2"/>
      <c r="E522" s="2"/>
      <c r="F522" s="2"/>
      <c r="G522" s="2"/>
      <c r="H522" s="2"/>
      <c r="I522" s="2"/>
      <c r="J522" s="2"/>
    </row>
    <row r="523" ht="12.0" customHeight="1">
      <c r="A523" s="47"/>
      <c r="B523" s="2"/>
      <c r="C523" s="2"/>
      <c r="D523" s="2"/>
      <c r="E523" s="2"/>
      <c r="F523" s="2"/>
      <c r="G523" s="2"/>
      <c r="H523" s="2"/>
      <c r="I523" s="2"/>
      <c r="J523" s="2"/>
    </row>
    <row r="524" ht="12.0" customHeight="1">
      <c r="A524" s="47"/>
      <c r="B524" s="2"/>
      <c r="C524" s="2"/>
      <c r="D524" s="2"/>
      <c r="E524" s="2"/>
      <c r="F524" s="2"/>
      <c r="G524" s="2"/>
      <c r="H524" s="2"/>
      <c r="I524" s="2"/>
      <c r="J524" s="2"/>
    </row>
    <row r="525" ht="12.0" customHeight="1">
      <c r="A525" s="47"/>
      <c r="B525" s="2"/>
      <c r="C525" s="2"/>
      <c r="D525" s="2"/>
      <c r="E525" s="2"/>
      <c r="F525" s="2"/>
      <c r="G525" s="2"/>
      <c r="H525" s="2"/>
      <c r="I525" s="2"/>
      <c r="J525" s="2"/>
    </row>
    <row r="526" ht="12.0" customHeight="1">
      <c r="A526" s="47"/>
      <c r="B526" s="2"/>
      <c r="C526" s="2"/>
      <c r="D526" s="2"/>
      <c r="E526" s="2"/>
      <c r="F526" s="2"/>
      <c r="G526" s="2"/>
      <c r="H526" s="2"/>
      <c r="I526" s="2"/>
      <c r="J526" s="2"/>
    </row>
    <row r="527" ht="12.0" customHeight="1">
      <c r="A527" s="47"/>
      <c r="B527" s="2"/>
      <c r="C527" s="2"/>
      <c r="D527" s="2"/>
      <c r="E527" s="2"/>
      <c r="F527" s="2"/>
      <c r="G527" s="2"/>
      <c r="H527" s="2"/>
      <c r="I527" s="2"/>
      <c r="J527" s="2"/>
    </row>
    <row r="528" ht="12.0" customHeight="1">
      <c r="A528" s="47"/>
      <c r="B528" s="2"/>
      <c r="C528" s="2"/>
      <c r="D528" s="2"/>
      <c r="E528" s="2"/>
      <c r="F528" s="2"/>
      <c r="G528" s="2"/>
      <c r="H528" s="2"/>
      <c r="I528" s="2"/>
      <c r="J528" s="2"/>
    </row>
    <row r="529" ht="12.0" customHeight="1">
      <c r="A529" s="47"/>
      <c r="B529" s="2"/>
      <c r="C529" s="2"/>
      <c r="D529" s="2"/>
      <c r="E529" s="2"/>
      <c r="F529" s="2"/>
      <c r="G529" s="2"/>
      <c r="H529" s="2"/>
      <c r="I529" s="2"/>
      <c r="J529" s="2"/>
    </row>
    <row r="530" ht="12.0" customHeight="1">
      <c r="A530" s="47"/>
      <c r="B530" s="2"/>
      <c r="C530" s="2"/>
      <c r="D530" s="2"/>
      <c r="E530" s="2"/>
      <c r="F530" s="2"/>
      <c r="G530" s="2"/>
      <c r="H530" s="2"/>
      <c r="I530" s="2"/>
      <c r="J530" s="2"/>
    </row>
    <row r="531" ht="12.0" customHeight="1">
      <c r="A531" s="47"/>
      <c r="B531" s="2"/>
      <c r="C531" s="2"/>
      <c r="D531" s="2"/>
      <c r="E531" s="2"/>
      <c r="F531" s="2"/>
      <c r="G531" s="2"/>
      <c r="H531" s="2"/>
      <c r="I531" s="2"/>
      <c r="J531" s="2"/>
    </row>
    <row r="532" ht="12.0" customHeight="1">
      <c r="A532" s="47"/>
      <c r="B532" s="2"/>
      <c r="C532" s="2"/>
      <c r="D532" s="2"/>
      <c r="E532" s="2"/>
      <c r="F532" s="2"/>
      <c r="G532" s="2"/>
      <c r="H532" s="2"/>
      <c r="I532" s="2"/>
      <c r="J532" s="2"/>
    </row>
    <row r="533" ht="12.0" customHeight="1">
      <c r="A533" s="47"/>
      <c r="B533" s="2"/>
      <c r="C533" s="2"/>
      <c r="D533" s="2"/>
      <c r="E533" s="2"/>
      <c r="F533" s="2"/>
      <c r="G533" s="2"/>
      <c r="H533" s="2"/>
      <c r="I533" s="2"/>
      <c r="J533" s="2"/>
    </row>
    <row r="534" ht="12.0" customHeight="1">
      <c r="A534" s="47"/>
      <c r="B534" s="2"/>
      <c r="C534" s="2"/>
      <c r="D534" s="2"/>
      <c r="E534" s="2"/>
      <c r="F534" s="2"/>
      <c r="G534" s="2"/>
      <c r="H534" s="2"/>
      <c r="I534" s="2"/>
      <c r="J534" s="2"/>
    </row>
    <row r="535" ht="12.0" customHeight="1">
      <c r="A535" s="47"/>
      <c r="B535" s="2"/>
      <c r="C535" s="2"/>
      <c r="D535" s="2"/>
      <c r="E535" s="2"/>
      <c r="F535" s="2"/>
      <c r="G535" s="2"/>
      <c r="H535" s="2"/>
      <c r="I535" s="2"/>
      <c r="J535" s="2"/>
    </row>
    <row r="536" ht="12.0" customHeight="1">
      <c r="A536" s="47"/>
      <c r="B536" s="2"/>
      <c r="C536" s="2"/>
      <c r="D536" s="2"/>
      <c r="E536" s="2"/>
      <c r="F536" s="2"/>
      <c r="G536" s="2"/>
      <c r="H536" s="2"/>
      <c r="I536" s="2"/>
      <c r="J536" s="2"/>
    </row>
    <row r="537" ht="12.0" customHeight="1">
      <c r="A537" s="47"/>
      <c r="B537" s="2"/>
      <c r="C537" s="2"/>
      <c r="D537" s="2"/>
      <c r="E537" s="2"/>
      <c r="F537" s="2"/>
      <c r="G537" s="2"/>
      <c r="H537" s="2"/>
      <c r="I537" s="2"/>
      <c r="J537" s="2"/>
    </row>
    <row r="538" ht="12.0" customHeight="1">
      <c r="A538" s="47"/>
      <c r="B538" s="2"/>
      <c r="C538" s="2"/>
      <c r="D538" s="2"/>
      <c r="E538" s="2"/>
      <c r="F538" s="2"/>
      <c r="G538" s="2"/>
      <c r="H538" s="2"/>
      <c r="I538" s="2"/>
      <c r="J538" s="2"/>
    </row>
    <row r="539" ht="12.0" customHeight="1">
      <c r="A539" s="47"/>
      <c r="B539" s="2"/>
      <c r="C539" s="2"/>
      <c r="D539" s="2"/>
      <c r="E539" s="2"/>
      <c r="F539" s="2"/>
      <c r="G539" s="2"/>
      <c r="H539" s="2"/>
      <c r="I539" s="2"/>
      <c r="J539" s="2"/>
    </row>
    <row r="540" ht="12.0" customHeight="1">
      <c r="A540" s="47"/>
      <c r="B540" s="2"/>
      <c r="C540" s="2"/>
      <c r="D540" s="2"/>
      <c r="E540" s="2"/>
      <c r="F540" s="2"/>
      <c r="G540" s="2"/>
      <c r="H540" s="2"/>
      <c r="I540" s="2"/>
      <c r="J540" s="2"/>
    </row>
    <row r="541" ht="12.0" customHeight="1">
      <c r="A541" s="47"/>
      <c r="B541" s="2"/>
      <c r="C541" s="2"/>
      <c r="D541" s="2"/>
      <c r="E541" s="2"/>
      <c r="F541" s="2"/>
      <c r="G541" s="2"/>
      <c r="H541" s="2"/>
      <c r="I541" s="2"/>
      <c r="J541" s="2"/>
    </row>
    <row r="542" ht="12.0" customHeight="1">
      <c r="A542" s="47"/>
      <c r="B542" s="2"/>
      <c r="C542" s="2"/>
      <c r="D542" s="2"/>
      <c r="E542" s="2"/>
      <c r="F542" s="2"/>
      <c r="G542" s="2"/>
      <c r="H542" s="2"/>
      <c r="I542" s="2"/>
      <c r="J542" s="2"/>
    </row>
    <row r="543" ht="12.0" customHeight="1">
      <c r="A543" s="47"/>
      <c r="B543" s="2"/>
      <c r="C543" s="2"/>
      <c r="D543" s="2"/>
      <c r="E543" s="2"/>
      <c r="F543" s="2"/>
      <c r="G543" s="2"/>
      <c r="H543" s="2"/>
      <c r="I543" s="2"/>
      <c r="J543" s="2"/>
    </row>
    <row r="544" ht="12.0" customHeight="1">
      <c r="A544" s="47"/>
      <c r="B544" s="2"/>
      <c r="C544" s="2"/>
      <c r="D544" s="2"/>
      <c r="E544" s="2"/>
      <c r="F544" s="2"/>
      <c r="G544" s="2"/>
      <c r="H544" s="2"/>
      <c r="I544" s="2"/>
      <c r="J544" s="2"/>
    </row>
    <row r="545" ht="12.0" customHeight="1">
      <c r="A545" s="47"/>
      <c r="B545" s="2"/>
      <c r="C545" s="2"/>
      <c r="D545" s="2"/>
      <c r="E545" s="2"/>
      <c r="F545" s="2"/>
      <c r="G545" s="2"/>
      <c r="H545" s="2"/>
      <c r="I545" s="2"/>
      <c r="J545" s="2"/>
    </row>
    <row r="546" ht="12.0" customHeight="1">
      <c r="A546" s="47"/>
      <c r="B546" s="2"/>
      <c r="C546" s="2"/>
      <c r="D546" s="2"/>
      <c r="E546" s="2"/>
      <c r="F546" s="2"/>
      <c r="G546" s="2"/>
      <c r="H546" s="2"/>
      <c r="I546" s="2"/>
      <c r="J546" s="2"/>
    </row>
    <row r="547" ht="12.0" customHeight="1">
      <c r="A547" s="47"/>
      <c r="B547" s="2"/>
      <c r="C547" s="2"/>
      <c r="D547" s="2"/>
      <c r="E547" s="2"/>
      <c r="F547" s="2"/>
      <c r="G547" s="2"/>
      <c r="H547" s="2"/>
      <c r="I547" s="2"/>
      <c r="J547" s="2"/>
    </row>
    <row r="548" ht="12.0" customHeight="1">
      <c r="A548" s="47"/>
      <c r="B548" s="2"/>
      <c r="C548" s="2"/>
      <c r="D548" s="2"/>
      <c r="E548" s="2"/>
      <c r="F548" s="2"/>
      <c r="G548" s="2"/>
      <c r="H548" s="2"/>
      <c r="I548" s="2"/>
      <c r="J548" s="2"/>
    </row>
    <row r="549" ht="12.0" customHeight="1">
      <c r="A549" s="47"/>
      <c r="B549" s="2"/>
      <c r="C549" s="2"/>
      <c r="D549" s="2"/>
      <c r="E549" s="2"/>
      <c r="F549" s="2"/>
      <c r="G549" s="2"/>
      <c r="H549" s="2"/>
      <c r="I549" s="2"/>
      <c r="J549" s="2"/>
    </row>
    <row r="550" ht="12.0" customHeight="1">
      <c r="A550" s="47"/>
      <c r="B550" s="2"/>
      <c r="C550" s="2"/>
      <c r="D550" s="2"/>
      <c r="E550" s="2"/>
      <c r="F550" s="2"/>
      <c r="G550" s="2"/>
      <c r="H550" s="2"/>
      <c r="I550" s="2"/>
      <c r="J550" s="2"/>
    </row>
    <row r="551" ht="12.0" customHeight="1">
      <c r="A551" s="47"/>
      <c r="B551" s="2"/>
      <c r="C551" s="2"/>
      <c r="D551" s="2"/>
      <c r="E551" s="2"/>
      <c r="F551" s="2"/>
      <c r="G551" s="2"/>
      <c r="H551" s="2"/>
      <c r="I551" s="2"/>
      <c r="J551" s="2"/>
    </row>
    <row r="552" ht="12.0" customHeight="1">
      <c r="A552" s="47"/>
      <c r="B552" s="2"/>
      <c r="C552" s="2"/>
      <c r="D552" s="2"/>
      <c r="E552" s="2"/>
      <c r="F552" s="2"/>
      <c r="G552" s="2"/>
      <c r="H552" s="2"/>
      <c r="I552" s="2"/>
      <c r="J552" s="2"/>
    </row>
    <row r="553" ht="12.0" customHeight="1">
      <c r="A553" s="47"/>
      <c r="B553" s="2"/>
      <c r="C553" s="2"/>
      <c r="D553" s="2"/>
      <c r="E553" s="2"/>
      <c r="F553" s="2"/>
      <c r="G553" s="2"/>
      <c r="H553" s="2"/>
      <c r="I553" s="2"/>
      <c r="J553" s="2"/>
    </row>
    <row r="554" ht="12.0" customHeight="1">
      <c r="A554" s="47"/>
      <c r="B554" s="2"/>
      <c r="C554" s="2"/>
      <c r="D554" s="2"/>
      <c r="E554" s="2"/>
      <c r="F554" s="2"/>
      <c r="G554" s="2"/>
      <c r="H554" s="2"/>
      <c r="I554" s="2"/>
      <c r="J554" s="2"/>
    </row>
    <row r="555" ht="12.0" customHeight="1">
      <c r="A555" s="47"/>
      <c r="B555" s="2"/>
      <c r="C555" s="2"/>
      <c r="D555" s="2"/>
      <c r="E555" s="2"/>
      <c r="F555" s="2"/>
      <c r="G555" s="2"/>
      <c r="H555" s="2"/>
      <c r="I555" s="2"/>
      <c r="J555" s="2"/>
    </row>
    <row r="556" ht="12.0" customHeight="1">
      <c r="A556" s="47"/>
      <c r="B556" s="2"/>
      <c r="C556" s="2"/>
      <c r="D556" s="2"/>
      <c r="E556" s="2"/>
      <c r="F556" s="2"/>
      <c r="G556" s="2"/>
      <c r="H556" s="2"/>
      <c r="I556" s="2"/>
      <c r="J556" s="2"/>
    </row>
    <row r="557" ht="12.0" customHeight="1">
      <c r="A557" s="47"/>
      <c r="B557" s="2"/>
      <c r="C557" s="2"/>
      <c r="D557" s="2"/>
      <c r="E557" s="2"/>
      <c r="F557" s="2"/>
      <c r="G557" s="2"/>
      <c r="H557" s="2"/>
      <c r="I557" s="2"/>
      <c r="J557" s="2"/>
    </row>
    <row r="558" ht="12.0" customHeight="1">
      <c r="A558" s="47"/>
      <c r="B558" s="2"/>
      <c r="C558" s="2"/>
      <c r="D558" s="2"/>
      <c r="E558" s="2"/>
      <c r="F558" s="2"/>
      <c r="G558" s="2"/>
      <c r="H558" s="2"/>
      <c r="I558" s="2"/>
      <c r="J558" s="2"/>
    </row>
    <row r="559" ht="12.0" customHeight="1">
      <c r="A559" s="47"/>
      <c r="B559" s="2"/>
      <c r="C559" s="2"/>
      <c r="D559" s="2"/>
      <c r="E559" s="2"/>
      <c r="F559" s="2"/>
      <c r="G559" s="2"/>
      <c r="H559" s="2"/>
      <c r="I559" s="2"/>
      <c r="J559" s="2"/>
    </row>
    <row r="560" ht="12.0" customHeight="1">
      <c r="A560" s="47"/>
      <c r="B560" s="2"/>
      <c r="C560" s="2"/>
      <c r="D560" s="2"/>
      <c r="E560" s="2"/>
      <c r="F560" s="2"/>
      <c r="G560" s="2"/>
      <c r="H560" s="2"/>
      <c r="I560" s="2"/>
      <c r="J560" s="2"/>
    </row>
    <row r="561" ht="12.0" customHeight="1">
      <c r="A561" s="47"/>
      <c r="B561" s="2"/>
      <c r="C561" s="2"/>
      <c r="D561" s="2"/>
      <c r="E561" s="2"/>
      <c r="F561" s="2"/>
      <c r="G561" s="2"/>
      <c r="H561" s="2"/>
      <c r="I561" s="2"/>
      <c r="J561" s="2"/>
    </row>
    <row r="562" ht="12.0" customHeight="1">
      <c r="A562" s="47"/>
      <c r="B562" s="2"/>
      <c r="C562" s="2"/>
      <c r="D562" s="2"/>
      <c r="E562" s="2"/>
      <c r="F562" s="2"/>
      <c r="G562" s="2"/>
      <c r="H562" s="2"/>
      <c r="I562" s="2"/>
      <c r="J562" s="2"/>
    </row>
    <row r="563" ht="12.0" customHeight="1">
      <c r="A563" s="47"/>
      <c r="B563" s="2"/>
      <c r="C563" s="2"/>
      <c r="D563" s="2"/>
      <c r="E563" s="2"/>
      <c r="F563" s="2"/>
      <c r="G563" s="2"/>
      <c r="H563" s="2"/>
      <c r="I563" s="2"/>
      <c r="J563" s="2"/>
    </row>
    <row r="564" ht="12.0" customHeight="1">
      <c r="A564" s="47"/>
      <c r="B564" s="2"/>
      <c r="C564" s="2"/>
      <c r="D564" s="2"/>
      <c r="E564" s="2"/>
      <c r="F564" s="2"/>
      <c r="G564" s="2"/>
      <c r="H564" s="2"/>
      <c r="I564" s="2"/>
      <c r="J564" s="2"/>
    </row>
    <row r="565" ht="12.0" customHeight="1">
      <c r="A565" s="47"/>
      <c r="B565" s="2"/>
      <c r="C565" s="2"/>
      <c r="D565" s="2"/>
      <c r="E565" s="2"/>
      <c r="F565" s="2"/>
      <c r="G565" s="2"/>
      <c r="H565" s="2"/>
      <c r="I565" s="2"/>
      <c r="J565" s="2"/>
    </row>
    <row r="566" ht="12.0" customHeight="1">
      <c r="A566" s="47"/>
      <c r="B566" s="2"/>
      <c r="C566" s="2"/>
      <c r="D566" s="2"/>
      <c r="E566" s="2"/>
      <c r="F566" s="2"/>
      <c r="G566" s="2"/>
      <c r="H566" s="2"/>
      <c r="I566" s="2"/>
      <c r="J566" s="2"/>
    </row>
    <row r="567" ht="12.0" customHeight="1">
      <c r="A567" s="47"/>
      <c r="B567" s="2"/>
      <c r="C567" s="2"/>
      <c r="D567" s="2"/>
      <c r="E567" s="2"/>
      <c r="F567" s="2"/>
      <c r="G567" s="2"/>
      <c r="H567" s="2"/>
      <c r="I567" s="2"/>
      <c r="J567" s="2"/>
    </row>
    <row r="568" ht="12.0" customHeight="1">
      <c r="A568" s="47"/>
      <c r="B568" s="2"/>
      <c r="C568" s="2"/>
      <c r="D568" s="2"/>
      <c r="E568" s="2"/>
      <c r="F568" s="2"/>
      <c r="G568" s="2"/>
      <c r="H568" s="2"/>
      <c r="I568" s="2"/>
      <c r="J568" s="2"/>
    </row>
    <row r="569" ht="12.0" customHeight="1">
      <c r="A569" s="47"/>
      <c r="B569" s="2"/>
      <c r="C569" s="2"/>
      <c r="D569" s="2"/>
      <c r="E569" s="2"/>
      <c r="F569" s="2"/>
      <c r="G569" s="2"/>
      <c r="H569" s="2"/>
      <c r="I569" s="2"/>
      <c r="J569" s="2"/>
    </row>
    <row r="570" ht="12.0" customHeight="1">
      <c r="A570" s="47"/>
      <c r="B570" s="2"/>
      <c r="C570" s="2"/>
      <c r="D570" s="2"/>
      <c r="E570" s="2"/>
      <c r="F570" s="2"/>
      <c r="G570" s="2"/>
      <c r="H570" s="2"/>
      <c r="I570" s="2"/>
      <c r="J570" s="2"/>
    </row>
    <row r="571" ht="12.0" customHeight="1">
      <c r="A571" s="47"/>
      <c r="B571" s="2"/>
      <c r="C571" s="2"/>
      <c r="D571" s="2"/>
      <c r="E571" s="2"/>
      <c r="F571" s="2"/>
      <c r="G571" s="2"/>
      <c r="H571" s="2"/>
      <c r="I571" s="2"/>
      <c r="J571" s="2"/>
    </row>
    <row r="572" ht="12.0" customHeight="1">
      <c r="A572" s="47"/>
      <c r="B572" s="2"/>
      <c r="C572" s="2"/>
      <c r="D572" s="2"/>
      <c r="E572" s="2"/>
      <c r="F572" s="2"/>
      <c r="G572" s="2"/>
      <c r="H572" s="2"/>
      <c r="I572" s="2"/>
      <c r="J572" s="2"/>
    </row>
    <row r="573" ht="12.0" customHeight="1">
      <c r="A573" s="47"/>
      <c r="B573" s="2"/>
      <c r="C573" s="2"/>
      <c r="D573" s="2"/>
      <c r="E573" s="2"/>
      <c r="F573" s="2"/>
      <c r="G573" s="2"/>
      <c r="H573" s="2"/>
      <c r="I573" s="2"/>
      <c r="J573" s="2"/>
    </row>
    <row r="574" ht="12.0" customHeight="1">
      <c r="A574" s="47"/>
      <c r="B574" s="2"/>
      <c r="C574" s="2"/>
      <c r="D574" s="2"/>
      <c r="E574" s="2"/>
      <c r="F574" s="2"/>
      <c r="G574" s="2"/>
      <c r="H574" s="2"/>
      <c r="I574" s="2"/>
      <c r="J574" s="2"/>
    </row>
    <row r="575" ht="12.0" customHeight="1">
      <c r="A575" s="47"/>
      <c r="B575" s="2"/>
      <c r="C575" s="2"/>
      <c r="D575" s="2"/>
      <c r="E575" s="2"/>
      <c r="F575" s="2"/>
      <c r="G575" s="2"/>
      <c r="H575" s="2"/>
      <c r="I575" s="2"/>
      <c r="J575" s="2"/>
    </row>
    <row r="576" ht="12.0" customHeight="1">
      <c r="A576" s="47"/>
      <c r="B576" s="2"/>
      <c r="C576" s="2"/>
      <c r="D576" s="2"/>
      <c r="E576" s="2"/>
      <c r="F576" s="2"/>
      <c r="G576" s="2"/>
      <c r="H576" s="2"/>
      <c r="I576" s="2"/>
      <c r="J576" s="2"/>
    </row>
    <row r="577" ht="12.0" customHeight="1">
      <c r="A577" s="47"/>
      <c r="B577" s="2"/>
      <c r="C577" s="2"/>
      <c r="D577" s="2"/>
      <c r="E577" s="2"/>
      <c r="F577" s="2"/>
      <c r="G577" s="2"/>
      <c r="H577" s="2"/>
      <c r="I577" s="2"/>
      <c r="J577" s="2"/>
    </row>
    <row r="578" ht="12.0" customHeight="1">
      <c r="A578" s="47"/>
      <c r="B578" s="2"/>
      <c r="C578" s="2"/>
      <c r="D578" s="2"/>
      <c r="E578" s="2"/>
      <c r="F578" s="2"/>
      <c r="G578" s="2"/>
      <c r="H578" s="2"/>
      <c r="I578" s="2"/>
      <c r="J578" s="2"/>
    </row>
    <row r="579" ht="12.0" customHeight="1">
      <c r="A579" s="47"/>
      <c r="B579" s="2"/>
      <c r="C579" s="2"/>
      <c r="D579" s="2"/>
      <c r="E579" s="2"/>
      <c r="F579" s="2"/>
      <c r="G579" s="2"/>
      <c r="H579" s="2"/>
      <c r="I579" s="2"/>
      <c r="J579" s="2"/>
    </row>
    <row r="580" ht="12.0" customHeight="1">
      <c r="A580" s="47"/>
      <c r="B580" s="2"/>
      <c r="C580" s="2"/>
      <c r="D580" s="2"/>
      <c r="E580" s="2"/>
      <c r="F580" s="2"/>
      <c r="G580" s="2"/>
      <c r="H580" s="2"/>
      <c r="I580" s="2"/>
      <c r="J580" s="2"/>
    </row>
    <row r="581" ht="12.0" customHeight="1">
      <c r="A581" s="47"/>
      <c r="B581" s="2"/>
      <c r="C581" s="2"/>
      <c r="D581" s="2"/>
      <c r="E581" s="2"/>
      <c r="F581" s="2"/>
      <c r="G581" s="2"/>
      <c r="H581" s="2"/>
      <c r="I581" s="2"/>
      <c r="J581" s="2"/>
    </row>
    <row r="582" ht="12.0" customHeight="1">
      <c r="A582" s="47"/>
      <c r="B582" s="2"/>
      <c r="C582" s="2"/>
      <c r="D582" s="2"/>
      <c r="E582" s="2"/>
      <c r="F582" s="2"/>
      <c r="G582" s="2"/>
      <c r="H582" s="2"/>
      <c r="I582" s="2"/>
      <c r="J582" s="2"/>
    </row>
    <row r="583" ht="12.0" customHeight="1">
      <c r="A583" s="47"/>
      <c r="B583" s="2"/>
      <c r="C583" s="2"/>
      <c r="D583" s="2"/>
      <c r="E583" s="2"/>
      <c r="F583" s="2"/>
      <c r="G583" s="2"/>
      <c r="H583" s="2"/>
      <c r="I583" s="2"/>
      <c r="J583" s="2"/>
    </row>
    <row r="584" ht="12.0" customHeight="1">
      <c r="A584" s="47"/>
      <c r="B584" s="2"/>
      <c r="C584" s="2"/>
      <c r="D584" s="2"/>
      <c r="E584" s="2"/>
      <c r="F584" s="2"/>
      <c r="G584" s="2"/>
      <c r="H584" s="2"/>
      <c r="I584" s="2"/>
      <c r="J584" s="2"/>
    </row>
    <row r="585" ht="12.0" customHeight="1">
      <c r="A585" s="47"/>
      <c r="B585" s="2"/>
      <c r="C585" s="2"/>
      <c r="D585" s="2"/>
      <c r="E585" s="2"/>
      <c r="F585" s="2"/>
      <c r="G585" s="2"/>
      <c r="H585" s="2"/>
      <c r="I585" s="2"/>
      <c r="J585" s="2"/>
    </row>
    <row r="586" ht="12.0" customHeight="1">
      <c r="A586" s="47"/>
      <c r="B586" s="2"/>
      <c r="C586" s="2"/>
      <c r="D586" s="2"/>
      <c r="E586" s="2"/>
      <c r="F586" s="2"/>
      <c r="G586" s="2"/>
      <c r="H586" s="2"/>
      <c r="I586" s="2"/>
      <c r="J586" s="2"/>
    </row>
    <row r="587" ht="12.0" customHeight="1">
      <c r="A587" s="47"/>
      <c r="B587" s="2"/>
      <c r="C587" s="2"/>
      <c r="D587" s="2"/>
      <c r="E587" s="2"/>
      <c r="F587" s="2"/>
      <c r="G587" s="2"/>
      <c r="H587" s="2"/>
      <c r="I587" s="2"/>
      <c r="J587" s="2"/>
    </row>
    <row r="588" ht="12.0" customHeight="1">
      <c r="A588" s="47"/>
      <c r="B588" s="2"/>
      <c r="C588" s="2"/>
      <c r="D588" s="2"/>
      <c r="E588" s="2"/>
      <c r="F588" s="2"/>
      <c r="G588" s="2"/>
      <c r="H588" s="2"/>
      <c r="I588" s="2"/>
      <c r="J588" s="2"/>
    </row>
    <row r="589" ht="12.0" customHeight="1">
      <c r="A589" s="47"/>
      <c r="B589" s="2"/>
      <c r="C589" s="2"/>
      <c r="D589" s="2"/>
      <c r="E589" s="2"/>
      <c r="F589" s="2"/>
      <c r="G589" s="2"/>
      <c r="H589" s="2"/>
      <c r="I589" s="2"/>
      <c r="J589" s="2"/>
    </row>
    <row r="590" ht="12.0" customHeight="1">
      <c r="A590" s="47"/>
      <c r="B590" s="2"/>
      <c r="C590" s="2"/>
      <c r="D590" s="2"/>
      <c r="E590" s="2"/>
      <c r="F590" s="2"/>
      <c r="G590" s="2"/>
      <c r="H590" s="2"/>
      <c r="I590" s="2"/>
      <c r="J590" s="2"/>
    </row>
    <row r="591" ht="12.0" customHeight="1">
      <c r="A591" s="47"/>
      <c r="B591" s="2"/>
      <c r="C591" s="2"/>
      <c r="D591" s="2"/>
      <c r="E591" s="2"/>
      <c r="F591" s="2"/>
      <c r="G591" s="2"/>
      <c r="H591" s="2"/>
      <c r="I591" s="2"/>
      <c r="J591" s="2"/>
    </row>
    <row r="592" ht="12.0" customHeight="1">
      <c r="A592" s="47"/>
      <c r="B592" s="2"/>
      <c r="C592" s="2"/>
      <c r="D592" s="2"/>
      <c r="E592" s="2"/>
      <c r="F592" s="2"/>
      <c r="G592" s="2"/>
      <c r="H592" s="2"/>
      <c r="I592" s="2"/>
      <c r="J592" s="2"/>
    </row>
    <row r="593" ht="12.0" customHeight="1">
      <c r="A593" s="47"/>
      <c r="B593" s="2"/>
      <c r="C593" s="2"/>
      <c r="D593" s="2"/>
      <c r="E593" s="2"/>
      <c r="F593" s="2"/>
      <c r="G593" s="2"/>
      <c r="H593" s="2"/>
      <c r="I593" s="2"/>
      <c r="J593" s="2"/>
    </row>
    <row r="594" ht="12.0" customHeight="1">
      <c r="A594" s="47"/>
      <c r="B594" s="2"/>
      <c r="C594" s="2"/>
      <c r="D594" s="2"/>
      <c r="E594" s="2"/>
      <c r="F594" s="2"/>
      <c r="G594" s="2"/>
      <c r="H594" s="2"/>
      <c r="I594" s="2"/>
      <c r="J594" s="2"/>
    </row>
    <row r="595" ht="12.0" customHeight="1">
      <c r="A595" s="47"/>
      <c r="B595" s="2"/>
      <c r="C595" s="2"/>
      <c r="D595" s="2"/>
      <c r="E595" s="2"/>
      <c r="F595" s="2"/>
      <c r="G595" s="2"/>
      <c r="H595" s="2"/>
      <c r="I595" s="2"/>
      <c r="J595" s="2"/>
    </row>
    <row r="596" ht="12.0" customHeight="1">
      <c r="A596" s="47"/>
      <c r="B596" s="2"/>
      <c r="C596" s="2"/>
      <c r="D596" s="2"/>
      <c r="E596" s="2"/>
      <c r="F596" s="2"/>
      <c r="G596" s="2"/>
      <c r="H596" s="2"/>
      <c r="I596" s="2"/>
      <c r="J596" s="2"/>
    </row>
    <row r="597" ht="12.0" customHeight="1">
      <c r="A597" s="47"/>
      <c r="B597" s="2"/>
      <c r="C597" s="2"/>
      <c r="D597" s="2"/>
      <c r="E597" s="2"/>
      <c r="F597" s="2"/>
      <c r="G597" s="2"/>
      <c r="H597" s="2"/>
      <c r="I597" s="2"/>
      <c r="J597" s="2"/>
    </row>
    <row r="598" ht="12.0" customHeight="1">
      <c r="A598" s="47"/>
      <c r="B598" s="2"/>
      <c r="C598" s="2"/>
      <c r="D598" s="2"/>
      <c r="E598" s="2"/>
      <c r="F598" s="2"/>
      <c r="G598" s="2"/>
      <c r="H598" s="2"/>
      <c r="I598" s="2"/>
      <c r="J598" s="2"/>
    </row>
    <row r="599" ht="12.0" customHeight="1">
      <c r="A599" s="47"/>
      <c r="B599" s="2"/>
      <c r="C599" s="2"/>
      <c r="D599" s="2"/>
      <c r="E599" s="2"/>
      <c r="F599" s="2"/>
      <c r="G599" s="2"/>
      <c r="H599" s="2"/>
      <c r="I599" s="2"/>
      <c r="J599" s="2"/>
    </row>
    <row r="600" ht="12.0" customHeight="1">
      <c r="A600" s="47"/>
      <c r="B600" s="2"/>
      <c r="C600" s="2"/>
      <c r="D600" s="2"/>
      <c r="E600" s="2"/>
      <c r="F600" s="2"/>
      <c r="G600" s="2"/>
      <c r="H600" s="2"/>
      <c r="I600" s="2"/>
      <c r="J600" s="2"/>
    </row>
    <row r="601" ht="12.0" customHeight="1">
      <c r="A601" s="47"/>
      <c r="B601" s="2"/>
      <c r="C601" s="2"/>
      <c r="D601" s="2"/>
      <c r="E601" s="2"/>
      <c r="F601" s="2"/>
      <c r="G601" s="2"/>
      <c r="H601" s="2"/>
      <c r="I601" s="2"/>
      <c r="J601" s="2"/>
    </row>
    <row r="602" ht="12.0" customHeight="1">
      <c r="A602" s="47"/>
      <c r="B602" s="2"/>
      <c r="C602" s="2"/>
      <c r="D602" s="2"/>
      <c r="E602" s="2"/>
      <c r="F602" s="2"/>
      <c r="G602" s="2"/>
      <c r="H602" s="2"/>
      <c r="I602" s="2"/>
      <c r="J602" s="2"/>
    </row>
    <row r="603" ht="12.0" customHeight="1">
      <c r="A603" s="47"/>
      <c r="B603" s="2"/>
      <c r="C603" s="2"/>
      <c r="D603" s="2"/>
      <c r="E603" s="2"/>
      <c r="F603" s="2"/>
      <c r="G603" s="2"/>
      <c r="H603" s="2"/>
      <c r="I603" s="2"/>
      <c r="J603" s="2"/>
    </row>
    <row r="604" ht="12.0" customHeight="1">
      <c r="A604" s="47"/>
      <c r="B604" s="2"/>
      <c r="C604" s="2"/>
      <c r="D604" s="2"/>
      <c r="E604" s="2"/>
      <c r="F604" s="2"/>
      <c r="G604" s="2"/>
      <c r="H604" s="2"/>
      <c r="I604" s="2"/>
      <c r="J604" s="2"/>
    </row>
    <row r="605" ht="12.0" customHeight="1">
      <c r="A605" s="47"/>
      <c r="B605" s="2"/>
      <c r="C605" s="2"/>
      <c r="D605" s="2"/>
      <c r="E605" s="2"/>
      <c r="F605" s="2"/>
      <c r="G605" s="2"/>
      <c r="H605" s="2"/>
      <c r="I605" s="2"/>
      <c r="J605" s="2"/>
    </row>
    <row r="606" ht="12.0" customHeight="1">
      <c r="A606" s="47"/>
      <c r="B606" s="2"/>
      <c r="C606" s="2"/>
      <c r="D606" s="2"/>
      <c r="E606" s="2"/>
      <c r="F606" s="2"/>
      <c r="G606" s="2"/>
      <c r="H606" s="2"/>
      <c r="I606" s="2"/>
      <c r="J606" s="2"/>
    </row>
    <row r="607" ht="12.0" customHeight="1">
      <c r="A607" s="47"/>
      <c r="B607" s="2"/>
      <c r="C607" s="2"/>
      <c r="D607" s="2"/>
      <c r="E607" s="2"/>
      <c r="F607" s="2"/>
      <c r="G607" s="2"/>
      <c r="H607" s="2"/>
      <c r="I607" s="2"/>
      <c r="J607" s="2"/>
    </row>
    <row r="608" ht="12.0" customHeight="1">
      <c r="A608" s="47"/>
      <c r="B608" s="2"/>
      <c r="C608" s="2"/>
      <c r="D608" s="2"/>
      <c r="E608" s="2"/>
      <c r="F608" s="2"/>
      <c r="G608" s="2"/>
      <c r="H608" s="2"/>
      <c r="I608" s="2"/>
      <c r="J608" s="2"/>
    </row>
    <row r="609" ht="12.0" customHeight="1">
      <c r="A609" s="47"/>
      <c r="B609" s="2"/>
      <c r="C609" s="2"/>
      <c r="D609" s="2"/>
      <c r="E609" s="2"/>
      <c r="F609" s="2"/>
      <c r="G609" s="2"/>
      <c r="H609" s="2"/>
      <c r="I609" s="2"/>
      <c r="J609" s="2"/>
    </row>
    <row r="610" ht="12.0" customHeight="1">
      <c r="A610" s="47"/>
      <c r="B610" s="2"/>
      <c r="C610" s="2"/>
      <c r="D610" s="2"/>
      <c r="E610" s="2"/>
      <c r="F610" s="2"/>
      <c r="G610" s="2"/>
      <c r="H610" s="2"/>
      <c r="I610" s="2"/>
      <c r="J610" s="2"/>
    </row>
    <row r="611" ht="12.0" customHeight="1">
      <c r="A611" s="47"/>
      <c r="B611" s="2"/>
      <c r="C611" s="2"/>
      <c r="D611" s="2"/>
      <c r="E611" s="2"/>
      <c r="F611" s="2"/>
      <c r="G611" s="2"/>
      <c r="H611" s="2"/>
      <c r="I611" s="2"/>
      <c r="J611" s="2"/>
    </row>
    <row r="612" ht="12.0" customHeight="1">
      <c r="A612" s="47"/>
      <c r="B612" s="2"/>
      <c r="C612" s="2"/>
      <c r="D612" s="2"/>
      <c r="E612" s="2"/>
      <c r="F612" s="2"/>
      <c r="G612" s="2"/>
      <c r="H612" s="2"/>
      <c r="I612" s="2"/>
      <c r="J612" s="2"/>
    </row>
    <row r="613" ht="12.0" customHeight="1">
      <c r="A613" s="47"/>
      <c r="B613" s="2"/>
      <c r="C613" s="2"/>
      <c r="D613" s="2"/>
      <c r="E613" s="2"/>
      <c r="F613" s="2"/>
      <c r="G613" s="2"/>
      <c r="H613" s="2"/>
      <c r="I613" s="2"/>
      <c r="J613" s="2"/>
    </row>
    <row r="614" ht="12.0" customHeight="1">
      <c r="A614" s="47"/>
      <c r="B614" s="2"/>
      <c r="C614" s="2"/>
      <c r="D614" s="2"/>
      <c r="E614" s="2"/>
      <c r="F614" s="2"/>
      <c r="G614" s="2"/>
      <c r="H614" s="2"/>
      <c r="I614" s="2"/>
      <c r="J614" s="2"/>
    </row>
    <row r="615" ht="12.0" customHeight="1">
      <c r="A615" s="47"/>
      <c r="B615" s="2"/>
      <c r="C615" s="2"/>
      <c r="D615" s="2"/>
      <c r="E615" s="2"/>
      <c r="F615" s="2"/>
      <c r="G615" s="2"/>
      <c r="H615" s="2"/>
      <c r="I615" s="2"/>
      <c r="J615" s="2"/>
    </row>
    <row r="616" ht="12.0" customHeight="1">
      <c r="A616" s="47"/>
      <c r="B616" s="2"/>
      <c r="C616" s="2"/>
      <c r="D616" s="2"/>
      <c r="E616" s="2"/>
      <c r="F616" s="2"/>
      <c r="G616" s="2"/>
      <c r="H616" s="2"/>
      <c r="I616" s="2"/>
      <c r="J616" s="2"/>
    </row>
    <row r="617" ht="12.0" customHeight="1">
      <c r="A617" s="47"/>
      <c r="B617" s="2"/>
      <c r="C617" s="2"/>
      <c r="D617" s="2"/>
      <c r="E617" s="2"/>
      <c r="F617" s="2"/>
      <c r="G617" s="2"/>
      <c r="H617" s="2"/>
      <c r="I617" s="2"/>
      <c r="J617" s="2"/>
    </row>
    <row r="618" ht="12.0" customHeight="1">
      <c r="A618" s="47"/>
      <c r="B618" s="2"/>
      <c r="C618" s="2"/>
      <c r="D618" s="2"/>
      <c r="E618" s="2"/>
      <c r="F618" s="2"/>
      <c r="G618" s="2"/>
      <c r="H618" s="2"/>
      <c r="I618" s="2"/>
      <c r="J618" s="2"/>
    </row>
    <row r="619" ht="12.0" customHeight="1">
      <c r="A619" s="47"/>
      <c r="B619" s="2"/>
      <c r="C619" s="2"/>
      <c r="D619" s="2"/>
      <c r="E619" s="2"/>
      <c r="F619" s="2"/>
      <c r="G619" s="2"/>
      <c r="H619" s="2"/>
      <c r="I619" s="2"/>
      <c r="J619" s="2"/>
    </row>
    <row r="620" ht="12.0" customHeight="1">
      <c r="A620" s="47"/>
      <c r="B620" s="2"/>
      <c r="C620" s="2"/>
      <c r="D620" s="2"/>
      <c r="E620" s="2"/>
      <c r="F620" s="2"/>
      <c r="G620" s="2"/>
      <c r="H620" s="2"/>
      <c r="I620" s="2"/>
      <c r="J620" s="2"/>
    </row>
    <row r="621" ht="12.0" customHeight="1">
      <c r="A621" s="47"/>
      <c r="B621" s="2"/>
      <c r="C621" s="2"/>
      <c r="D621" s="2"/>
      <c r="E621" s="2"/>
      <c r="F621" s="2"/>
      <c r="G621" s="2"/>
      <c r="H621" s="2"/>
      <c r="I621" s="2"/>
      <c r="J621" s="2"/>
    </row>
    <row r="622" ht="12.0" customHeight="1">
      <c r="A622" s="47"/>
      <c r="B622" s="2"/>
      <c r="C622" s="2"/>
      <c r="D622" s="2"/>
      <c r="E622" s="2"/>
      <c r="F622" s="2"/>
      <c r="G622" s="2"/>
      <c r="H622" s="2"/>
      <c r="I622" s="2"/>
      <c r="J622" s="2"/>
    </row>
    <row r="623" ht="12.0" customHeight="1">
      <c r="A623" s="47"/>
      <c r="B623" s="2"/>
      <c r="C623" s="2"/>
      <c r="D623" s="2"/>
      <c r="E623" s="2"/>
      <c r="F623" s="2"/>
      <c r="G623" s="2"/>
      <c r="H623" s="2"/>
      <c r="I623" s="2"/>
      <c r="J623" s="2"/>
    </row>
    <row r="624" ht="12.0" customHeight="1">
      <c r="A624" s="47"/>
      <c r="B624" s="2"/>
      <c r="C624" s="2"/>
      <c r="D624" s="2"/>
      <c r="E624" s="2"/>
      <c r="F624" s="2"/>
      <c r="G624" s="2"/>
      <c r="H624" s="2"/>
      <c r="I624" s="2"/>
      <c r="J624" s="2"/>
    </row>
    <row r="625" ht="12.0" customHeight="1">
      <c r="A625" s="47"/>
      <c r="B625" s="2"/>
      <c r="C625" s="2"/>
      <c r="D625" s="2"/>
      <c r="E625" s="2"/>
      <c r="F625" s="2"/>
      <c r="G625" s="2"/>
      <c r="H625" s="2"/>
      <c r="I625" s="2"/>
      <c r="J625" s="2"/>
    </row>
    <row r="626" ht="12.0" customHeight="1">
      <c r="A626" s="47"/>
      <c r="B626" s="2"/>
      <c r="C626" s="2"/>
      <c r="D626" s="2"/>
      <c r="E626" s="2"/>
      <c r="F626" s="2"/>
      <c r="G626" s="2"/>
      <c r="H626" s="2"/>
      <c r="I626" s="2"/>
      <c r="J626" s="2"/>
    </row>
    <row r="627" ht="12.0" customHeight="1">
      <c r="A627" s="47"/>
      <c r="B627" s="2"/>
      <c r="C627" s="2"/>
      <c r="D627" s="2"/>
      <c r="E627" s="2"/>
      <c r="F627" s="2"/>
      <c r="G627" s="2"/>
      <c r="H627" s="2"/>
      <c r="I627" s="2"/>
      <c r="J627" s="2"/>
    </row>
    <row r="628" ht="12.0" customHeight="1">
      <c r="A628" s="47"/>
      <c r="B628" s="2"/>
      <c r="C628" s="2"/>
      <c r="D628" s="2"/>
      <c r="E628" s="2"/>
      <c r="F628" s="2"/>
      <c r="G628" s="2"/>
      <c r="H628" s="2"/>
      <c r="I628" s="2"/>
      <c r="J628" s="2"/>
    </row>
    <row r="629" ht="12.0" customHeight="1">
      <c r="A629" s="47"/>
      <c r="B629" s="2"/>
      <c r="C629" s="2"/>
      <c r="D629" s="2"/>
      <c r="E629" s="2"/>
      <c r="F629" s="2"/>
      <c r="G629" s="2"/>
      <c r="H629" s="2"/>
      <c r="I629" s="2"/>
      <c r="J629" s="2"/>
    </row>
    <row r="630" ht="12.0" customHeight="1">
      <c r="A630" s="47"/>
      <c r="B630" s="2"/>
      <c r="C630" s="2"/>
      <c r="D630" s="2"/>
      <c r="E630" s="2"/>
      <c r="F630" s="2"/>
      <c r="G630" s="2"/>
      <c r="H630" s="2"/>
      <c r="I630" s="2"/>
      <c r="J630" s="2"/>
    </row>
    <row r="631" ht="12.0" customHeight="1">
      <c r="A631" s="47"/>
      <c r="B631" s="2"/>
      <c r="C631" s="2"/>
      <c r="D631" s="2"/>
      <c r="E631" s="2"/>
      <c r="F631" s="2"/>
      <c r="G631" s="2"/>
      <c r="H631" s="2"/>
      <c r="I631" s="2"/>
      <c r="J631" s="2"/>
    </row>
    <row r="632" ht="12.0" customHeight="1">
      <c r="A632" s="47"/>
      <c r="B632" s="2"/>
      <c r="C632" s="2"/>
      <c r="D632" s="2"/>
      <c r="E632" s="2"/>
      <c r="F632" s="2"/>
      <c r="G632" s="2"/>
      <c r="H632" s="2"/>
      <c r="I632" s="2"/>
      <c r="J632" s="2"/>
    </row>
    <row r="633" ht="12.0" customHeight="1">
      <c r="A633" s="47"/>
      <c r="B633" s="2"/>
      <c r="C633" s="2"/>
      <c r="D633" s="2"/>
      <c r="E633" s="2"/>
      <c r="F633" s="2"/>
      <c r="G633" s="2"/>
      <c r="H633" s="2"/>
      <c r="I633" s="2"/>
      <c r="J633" s="2"/>
    </row>
    <row r="634" ht="12.0" customHeight="1">
      <c r="A634" s="47"/>
      <c r="B634" s="2"/>
      <c r="C634" s="2"/>
      <c r="D634" s="2"/>
      <c r="E634" s="2"/>
      <c r="F634" s="2"/>
      <c r="G634" s="2"/>
      <c r="H634" s="2"/>
      <c r="I634" s="2"/>
      <c r="J634" s="2"/>
    </row>
    <row r="635" ht="12.0" customHeight="1">
      <c r="A635" s="47"/>
      <c r="B635" s="2"/>
      <c r="C635" s="2"/>
      <c r="D635" s="2"/>
      <c r="E635" s="2"/>
      <c r="F635" s="2"/>
      <c r="G635" s="2"/>
      <c r="H635" s="2"/>
      <c r="I635" s="2"/>
      <c r="J635" s="2"/>
    </row>
    <row r="636" ht="12.0" customHeight="1">
      <c r="A636" s="47"/>
      <c r="B636" s="2"/>
      <c r="C636" s="2"/>
      <c r="D636" s="2"/>
      <c r="E636" s="2"/>
      <c r="F636" s="2"/>
      <c r="G636" s="2"/>
      <c r="H636" s="2"/>
      <c r="I636" s="2"/>
      <c r="J636" s="2"/>
    </row>
    <row r="637" ht="12.0" customHeight="1">
      <c r="A637" s="47"/>
      <c r="B637" s="2"/>
      <c r="C637" s="2"/>
      <c r="D637" s="2"/>
      <c r="E637" s="2"/>
      <c r="F637" s="2"/>
      <c r="G637" s="2"/>
      <c r="H637" s="2"/>
      <c r="I637" s="2"/>
      <c r="J637" s="2"/>
    </row>
    <row r="638" ht="12.0" customHeight="1">
      <c r="A638" s="47"/>
      <c r="B638" s="2"/>
      <c r="C638" s="2"/>
      <c r="D638" s="2"/>
      <c r="E638" s="2"/>
      <c r="F638" s="2"/>
      <c r="G638" s="2"/>
      <c r="H638" s="2"/>
      <c r="I638" s="2"/>
      <c r="J638" s="2"/>
    </row>
    <row r="639" ht="12.0" customHeight="1">
      <c r="A639" s="47"/>
      <c r="B639" s="2"/>
      <c r="C639" s="2"/>
      <c r="D639" s="2"/>
      <c r="E639" s="2"/>
      <c r="F639" s="2"/>
      <c r="G639" s="2"/>
      <c r="H639" s="2"/>
      <c r="I639" s="2"/>
      <c r="J639" s="2"/>
    </row>
    <row r="640" ht="12.0" customHeight="1">
      <c r="A640" s="47"/>
      <c r="B640" s="2"/>
      <c r="C640" s="2"/>
      <c r="D640" s="2"/>
      <c r="E640" s="2"/>
      <c r="F640" s="2"/>
      <c r="G640" s="2"/>
      <c r="H640" s="2"/>
      <c r="I640" s="2"/>
      <c r="J640" s="2"/>
    </row>
    <row r="641" ht="12.0" customHeight="1">
      <c r="A641" s="47"/>
      <c r="B641" s="2"/>
      <c r="C641" s="2"/>
      <c r="D641" s="2"/>
      <c r="E641" s="2"/>
      <c r="F641" s="2"/>
      <c r="G641" s="2"/>
      <c r="H641" s="2"/>
      <c r="I641" s="2"/>
      <c r="J641" s="2"/>
    </row>
    <row r="642" ht="12.0" customHeight="1">
      <c r="A642" s="47"/>
      <c r="B642" s="2"/>
      <c r="C642" s="2"/>
      <c r="D642" s="2"/>
      <c r="E642" s="2"/>
      <c r="F642" s="2"/>
      <c r="G642" s="2"/>
      <c r="H642" s="2"/>
      <c r="I642" s="2"/>
      <c r="J642" s="2"/>
    </row>
    <row r="643" ht="12.0" customHeight="1">
      <c r="A643" s="47"/>
      <c r="B643" s="2"/>
      <c r="C643" s="2"/>
      <c r="D643" s="2"/>
      <c r="E643" s="2"/>
      <c r="F643" s="2"/>
      <c r="G643" s="2"/>
      <c r="H643" s="2"/>
      <c r="I643" s="2"/>
      <c r="J643" s="2"/>
    </row>
    <row r="644" ht="12.0" customHeight="1">
      <c r="A644" s="47"/>
      <c r="B644" s="2"/>
      <c r="C644" s="2"/>
      <c r="D644" s="2"/>
      <c r="E644" s="2"/>
      <c r="F644" s="2"/>
      <c r="G644" s="2"/>
      <c r="H644" s="2"/>
      <c r="I644" s="2"/>
      <c r="J644" s="2"/>
    </row>
    <row r="645" ht="12.0" customHeight="1">
      <c r="A645" s="47"/>
      <c r="B645" s="2"/>
      <c r="C645" s="2"/>
      <c r="D645" s="2"/>
      <c r="E645" s="2"/>
      <c r="F645" s="2"/>
      <c r="G645" s="2"/>
      <c r="H645" s="2"/>
      <c r="I645" s="2"/>
      <c r="J645" s="2"/>
    </row>
    <row r="646" ht="12.0" customHeight="1">
      <c r="A646" s="47"/>
      <c r="B646" s="2"/>
      <c r="C646" s="2"/>
      <c r="D646" s="2"/>
      <c r="E646" s="2"/>
      <c r="F646" s="2"/>
      <c r="G646" s="2"/>
      <c r="H646" s="2"/>
      <c r="I646" s="2"/>
      <c r="J646" s="2"/>
    </row>
    <row r="647" ht="12.0" customHeight="1">
      <c r="A647" s="47"/>
      <c r="B647" s="2"/>
      <c r="C647" s="2"/>
      <c r="D647" s="2"/>
      <c r="E647" s="2"/>
      <c r="F647" s="2"/>
      <c r="G647" s="2"/>
      <c r="H647" s="2"/>
      <c r="I647" s="2"/>
      <c r="J647" s="2"/>
    </row>
    <row r="648" ht="12.0" customHeight="1">
      <c r="A648" s="47"/>
      <c r="B648" s="2"/>
      <c r="C648" s="2"/>
      <c r="D648" s="2"/>
      <c r="E648" s="2"/>
      <c r="F648" s="2"/>
      <c r="G648" s="2"/>
      <c r="H648" s="2"/>
      <c r="I648" s="2"/>
      <c r="J648" s="2"/>
    </row>
    <row r="649" ht="12.0" customHeight="1">
      <c r="A649" s="47"/>
      <c r="B649" s="2"/>
      <c r="C649" s="2"/>
      <c r="D649" s="2"/>
      <c r="E649" s="2"/>
      <c r="F649" s="2"/>
      <c r="G649" s="2"/>
      <c r="H649" s="2"/>
      <c r="I649" s="2"/>
      <c r="J649" s="2"/>
    </row>
    <row r="650" ht="12.0" customHeight="1">
      <c r="A650" s="47"/>
      <c r="B650" s="2"/>
      <c r="C650" s="2"/>
      <c r="D650" s="2"/>
      <c r="E650" s="2"/>
      <c r="F650" s="2"/>
      <c r="G650" s="2"/>
      <c r="H650" s="2"/>
      <c r="I650" s="2"/>
      <c r="J650" s="2"/>
    </row>
    <row r="651" ht="12.0" customHeight="1">
      <c r="A651" s="47"/>
      <c r="B651" s="2"/>
      <c r="C651" s="2"/>
      <c r="D651" s="2"/>
      <c r="E651" s="2"/>
      <c r="F651" s="2"/>
      <c r="G651" s="2"/>
      <c r="H651" s="2"/>
      <c r="I651" s="2"/>
      <c r="J651" s="2"/>
    </row>
    <row r="652" ht="12.0" customHeight="1">
      <c r="A652" s="47"/>
      <c r="B652" s="2"/>
      <c r="C652" s="2"/>
      <c r="D652" s="2"/>
      <c r="E652" s="2"/>
      <c r="F652" s="2"/>
      <c r="G652" s="2"/>
      <c r="H652" s="2"/>
      <c r="I652" s="2"/>
      <c r="J652" s="2"/>
    </row>
    <row r="653" ht="12.0" customHeight="1">
      <c r="A653" s="47"/>
      <c r="B653" s="2"/>
      <c r="C653" s="2"/>
      <c r="D653" s="2"/>
      <c r="E653" s="2"/>
      <c r="F653" s="2"/>
      <c r="G653" s="2"/>
      <c r="H653" s="2"/>
      <c r="I653" s="2"/>
      <c r="J653" s="2"/>
    </row>
    <row r="654" ht="12.0" customHeight="1">
      <c r="A654" s="47"/>
      <c r="B654" s="2"/>
      <c r="C654" s="2"/>
      <c r="D654" s="2"/>
      <c r="E654" s="2"/>
      <c r="F654" s="2"/>
      <c r="G654" s="2"/>
      <c r="H654" s="2"/>
      <c r="I654" s="2"/>
      <c r="J654" s="2"/>
    </row>
    <row r="655" ht="12.0" customHeight="1">
      <c r="A655" s="47"/>
      <c r="B655" s="2"/>
      <c r="C655" s="2"/>
      <c r="D655" s="2"/>
      <c r="E655" s="2"/>
      <c r="F655" s="2"/>
      <c r="G655" s="2"/>
      <c r="H655" s="2"/>
      <c r="I655" s="2"/>
      <c r="J655" s="2"/>
    </row>
    <row r="656" ht="12.0" customHeight="1">
      <c r="A656" s="47"/>
      <c r="B656" s="2"/>
      <c r="C656" s="2"/>
      <c r="D656" s="2"/>
      <c r="E656" s="2"/>
      <c r="F656" s="2"/>
      <c r="G656" s="2"/>
      <c r="H656" s="2"/>
      <c r="I656" s="2"/>
      <c r="J656" s="2"/>
    </row>
    <row r="657" ht="12.0" customHeight="1">
      <c r="A657" s="47"/>
      <c r="B657" s="2"/>
      <c r="C657" s="2"/>
      <c r="D657" s="2"/>
      <c r="E657" s="2"/>
      <c r="F657" s="2"/>
      <c r="G657" s="2"/>
      <c r="H657" s="2"/>
      <c r="I657" s="2"/>
      <c r="J657" s="2"/>
    </row>
    <row r="658" ht="12.0" customHeight="1">
      <c r="A658" s="47"/>
      <c r="B658" s="2"/>
      <c r="C658" s="2"/>
      <c r="D658" s="2"/>
      <c r="E658" s="2"/>
      <c r="F658" s="2"/>
      <c r="G658" s="2"/>
      <c r="H658" s="2"/>
      <c r="I658" s="2"/>
      <c r="J658" s="2"/>
    </row>
    <row r="659" ht="12.0" customHeight="1">
      <c r="A659" s="47"/>
      <c r="B659" s="2"/>
      <c r="C659" s="2"/>
      <c r="D659" s="2"/>
      <c r="E659" s="2"/>
      <c r="F659" s="2"/>
      <c r="G659" s="2"/>
      <c r="H659" s="2"/>
      <c r="I659" s="2"/>
      <c r="J659" s="2"/>
    </row>
    <row r="660" ht="12.0" customHeight="1">
      <c r="A660" s="47"/>
      <c r="B660" s="2"/>
      <c r="C660" s="2"/>
      <c r="D660" s="2"/>
      <c r="E660" s="2"/>
      <c r="F660" s="2"/>
      <c r="G660" s="2"/>
      <c r="H660" s="2"/>
      <c r="I660" s="2"/>
      <c r="J660" s="2"/>
    </row>
    <row r="661" ht="12.0" customHeight="1">
      <c r="A661" s="47"/>
      <c r="B661" s="2"/>
      <c r="C661" s="2"/>
      <c r="D661" s="2"/>
      <c r="E661" s="2"/>
      <c r="F661" s="2"/>
      <c r="G661" s="2"/>
      <c r="H661" s="2"/>
      <c r="I661" s="2"/>
      <c r="J661" s="2"/>
    </row>
    <row r="662" ht="12.0" customHeight="1">
      <c r="A662" s="47"/>
      <c r="B662" s="2"/>
      <c r="C662" s="2"/>
      <c r="D662" s="2"/>
      <c r="E662" s="2"/>
      <c r="F662" s="2"/>
      <c r="G662" s="2"/>
      <c r="H662" s="2"/>
      <c r="I662" s="2"/>
      <c r="J662" s="2"/>
    </row>
    <row r="663" ht="12.0" customHeight="1">
      <c r="A663" s="47"/>
      <c r="B663" s="2"/>
      <c r="C663" s="2"/>
      <c r="D663" s="2"/>
      <c r="E663" s="2"/>
      <c r="F663" s="2"/>
      <c r="G663" s="2"/>
      <c r="H663" s="2"/>
      <c r="I663" s="2"/>
      <c r="J663" s="2"/>
    </row>
    <row r="664" ht="12.0" customHeight="1">
      <c r="A664" s="47"/>
      <c r="B664" s="2"/>
      <c r="C664" s="2"/>
      <c r="D664" s="2"/>
      <c r="E664" s="2"/>
      <c r="F664" s="2"/>
      <c r="G664" s="2"/>
      <c r="H664" s="2"/>
      <c r="I664" s="2"/>
      <c r="J664" s="2"/>
    </row>
    <row r="665" ht="12.0" customHeight="1">
      <c r="A665" s="47"/>
      <c r="B665" s="2"/>
      <c r="C665" s="2"/>
      <c r="D665" s="2"/>
      <c r="E665" s="2"/>
      <c r="F665" s="2"/>
      <c r="G665" s="2"/>
      <c r="H665" s="2"/>
      <c r="I665" s="2"/>
      <c r="J665" s="2"/>
    </row>
    <row r="666" ht="12.0" customHeight="1">
      <c r="A666" s="47"/>
      <c r="B666" s="2"/>
      <c r="C666" s="2"/>
      <c r="D666" s="2"/>
      <c r="E666" s="2"/>
      <c r="F666" s="2"/>
      <c r="G666" s="2"/>
      <c r="H666" s="2"/>
      <c r="I666" s="2"/>
      <c r="J666" s="2"/>
    </row>
    <row r="667" ht="12.0" customHeight="1">
      <c r="A667" s="47"/>
      <c r="B667" s="2"/>
      <c r="C667" s="2"/>
      <c r="D667" s="2"/>
      <c r="E667" s="2"/>
      <c r="F667" s="2"/>
      <c r="G667" s="2"/>
      <c r="H667" s="2"/>
      <c r="I667" s="2"/>
      <c r="J667" s="2"/>
    </row>
    <row r="668" ht="12.0" customHeight="1">
      <c r="A668" s="47"/>
      <c r="B668" s="2"/>
      <c r="C668" s="2"/>
      <c r="D668" s="2"/>
      <c r="E668" s="2"/>
      <c r="F668" s="2"/>
      <c r="G668" s="2"/>
      <c r="H668" s="2"/>
      <c r="I668" s="2"/>
      <c r="J668" s="2"/>
    </row>
    <row r="669" ht="12.0" customHeight="1">
      <c r="A669" s="47"/>
      <c r="B669" s="2"/>
      <c r="C669" s="2"/>
      <c r="D669" s="2"/>
      <c r="E669" s="2"/>
      <c r="F669" s="2"/>
      <c r="G669" s="2"/>
      <c r="H669" s="2"/>
      <c r="I669" s="2"/>
      <c r="J669" s="2"/>
    </row>
    <row r="670" ht="12.0" customHeight="1">
      <c r="A670" s="47"/>
      <c r="B670" s="2"/>
      <c r="C670" s="2"/>
      <c r="D670" s="2"/>
      <c r="E670" s="2"/>
      <c r="F670" s="2"/>
      <c r="G670" s="2"/>
      <c r="H670" s="2"/>
      <c r="I670" s="2"/>
      <c r="J670" s="2"/>
    </row>
    <row r="671" ht="12.0" customHeight="1">
      <c r="A671" s="47"/>
      <c r="B671" s="2"/>
      <c r="C671" s="2"/>
      <c r="D671" s="2"/>
      <c r="E671" s="2"/>
      <c r="F671" s="2"/>
      <c r="G671" s="2"/>
      <c r="H671" s="2"/>
      <c r="I671" s="2"/>
      <c r="J671" s="2"/>
    </row>
    <row r="672" ht="12.0" customHeight="1">
      <c r="A672" s="47"/>
      <c r="B672" s="2"/>
      <c r="C672" s="2"/>
      <c r="D672" s="2"/>
      <c r="E672" s="2"/>
      <c r="F672" s="2"/>
      <c r="G672" s="2"/>
      <c r="H672" s="2"/>
      <c r="I672" s="2"/>
      <c r="J672" s="2"/>
    </row>
    <row r="673" ht="12.0" customHeight="1">
      <c r="A673" s="47"/>
      <c r="B673" s="2"/>
      <c r="C673" s="2"/>
      <c r="D673" s="2"/>
      <c r="E673" s="2"/>
      <c r="F673" s="2"/>
      <c r="G673" s="2"/>
      <c r="H673" s="2"/>
      <c r="I673" s="2"/>
      <c r="J673" s="2"/>
    </row>
    <row r="674" ht="12.0" customHeight="1">
      <c r="A674" s="47"/>
      <c r="B674" s="2"/>
      <c r="C674" s="2"/>
      <c r="D674" s="2"/>
      <c r="E674" s="2"/>
      <c r="F674" s="2"/>
      <c r="G674" s="2"/>
      <c r="H674" s="2"/>
      <c r="I674" s="2"/>
      <c r="J674" s="2"/>
    </row>
    <row r="675" ht="12.0" customHeight="1">
      <c r="A675" s="47"/>
      <c r="B675" s="2"/>
      <c r="C675" s="2"/>
      <c r="D675" s="2"/>
      <c r="E675" s="2"/>
      <c r="F675" s="2"/>
      <c r="G675" s="2"/>
      <c r="H675" s="2"/>
      <c r="I675" s="2"/>
      <c r="J675" s="2"/>
    </row>
    <row r="676" ht="12.0" customHeight="1">
      <c r="A676" s="47"/>
      <c r="B676" s="2"/>
      <c r="C676" s="2"/>
      <c r="D676" s="2"/>
      <c r="E676" s="2"/>
      <c r="F676" s="2"/>
      <c r="G676" s="2"/>
      <c r="H676" s="2"/>
      <c r="I676" s="2"/>
      <c r="J676" s="2"/>
    </row>
    <row r="677" ht="12.0" customHeight="1">
      <c r="A677" s="47"/>
      <c r="B677" s="2"/>
      <c r="C677" s="2"/>
      <c r="D677" s="2"/>
      <c r="E677" s="2"/>
      <c r="F677" s="2"/>
      <c r="G677" s="2"/>
      <c r="H677" s="2"/>
      <c r="I677" s="2"/>
      <c r="J677" s="2"/>
    </row>
    <row r="678" ht="12.0" customHeight="1">
      <c r="A678" s="47"/>
      <c r="B678" s="2"/>
      <c r="C678" s="2"/>
      <c r="D678" s="2"/>
      <c r="E678" s="2"/>
      <c r="F678" s="2"/>
      <c r="G678" s="2"/>
      <c r="H678" s="2"/>
      <c r="I678" s="2"/>
      <c r="J678" s="2"/>
    </row>
    <row r="679" ht="12.0" customHeight="1">
      <c r="A679" s="47"/>
      <c r="B679" s="2"/>
      <c r="C679" s="2"/>
      <c r="D679" s="2"/>
      <c r="E679" s="2"/>
      <c r="F679" s="2"/>
      <c r="G679" s="2"/>
      <c r="H679" s="2"/>
      <c r="I679" s="2"/>
      <c r="J679" s="2"/>
    </row>
    <row r="680" ht="12.0" customHeight="1">
      <c r="A680" s="47"/>
      <c r="B680" s="2"/>
      <c r="C680" s="2"/>
      <c r="D680" s="2"/>
      <c r="E680" s="2"/>
      <c r="F680" s="2"/>
      <c r="G680" s="2"/>
      <c r="H680" s="2"/>
      <c r="I680" s="2"/>
      <c r="J680" s="2"/>
    </row>
    <row r="681" ht="12.0" customHeight="1">
      <c r="A681" s="47"/>
      <c r="B681" s="2"/>
      <c r="C681" s="2"/>
      <c r="D681" s="2"/>
      <c r="E681" s="2"/>
      <c r="F681" s="2"/>
      <c r="G681" s="2"/>
      <c r="H681" s="2"/>
      <c r="I681" s="2"/>
      <c r="J681" s="2"/>
    </row>
    <row r="682" ht="12.0" customHeight="1">
      <c r="A682" s="47"/>
      <c r="B682" s="2"/>
      <c r="C682" s="2"/>
      <c r="D682" s="2"/>
      <c r="E682" s="2"/>
      <c r="F682" s="2"/>
      <c r="G682" s="2"/>
      <c r="H682" s="2"/>
      <c r="I682" s="2"/>
      <c r="J682" s="2"/>
    </row>
    <row r="683" ht="12.0" customHeight="1">
      <c r="A683" s="47"/>
      <c r="B683" s="2"/>
      <c r="C683" s="2"/>
      <c r="D683" s="2"/>
      <c r="E683" s="2"/>
      <c r="F683" s="2"/>
      <c r="G683" s="2"/>
      <c r="H683" s="2"/>
      <c r="I683" s="2"/>
      <c r="J683" s="2"/>
    </row>
    <row r="684" ht="12.0" customHeight="1">
      <c r="A684" s="47"/>
      <c r="B684" s="2"/>
      <c r="C684" s="2"/>
      <c r="D684" s="2"/>
      <c r="E684" s="2"/>
      <c r="F684" s="2"/>
      <c r="G684" s="2"/>
      <c r="H684" s="2"/>
      <c r="I684" s="2"/>
      <c r="J684" s="2"/>
    </row>
    <row r="685" ht="12.0" customHeight="1">
      <c r="A685" s="47"/>
      <c r="B685" s="2"/>
      <c r="C685" s="2"/>
      <c r="D685" s="2"/>
      <c r="E685" s="2"/>
      <c r="F685" s="2"/>
      <c r="G685" s="2"/>
      <c r="H685" s="2"/>
      <c r="I685" s="2"/>
      <c r="J685" s="2"/>
    </row>
    <row r="686" ht="12.0" customHeight="1">
      <c r="A686" s="47"/>
      <c r="B686" s="2"/>
      <c r="C686" s="2"/>
      <c r="D686" s="2"/>
      <c r="E686" s="2"/>
      <c r="F686" s="2"/>
      <c r="G686" s="2"/>
      <c r="H686" s="2"/>
      <c r="I686" s="2"/>
      <c r="J686" s="2"/>
    </row>
    <row r="687" ht="12.0" customHeight="1">
      <c r="A687" s="47"/>
      <c r="B687" s="2"/>
      <c r="C687" s="2"/>
      <c r="D687" s="2"/>
      <c r="E687" s="2"/>
      <c r="F687" s="2"/>
      <c r="G687" s="2"/>
      <c r="H687" s="2"/>
      <c r="I687" s="2"/>
      <c r="J687" s="2"/>
    </row>
    <row r="688" ht="12.0" customHeight="1">
      <c r="A688" s="47"/>
      <c r="B688" s="2"/>
      <c r="C688" s="2"/>
      <c r="D688" s="2"/>
      <c r="E688" s="2"/>
      <c r="F688" s="2"/>
      <c r="G688" s="2"/>
      <c r="H688" s="2"/>
      <c r="I688" s="2"/>
      <c r="J688" s="2"/>
    </row>
    <row r="689" ht="12.0" customHeight="1">
      <c r="A689" s="47"/>
      <c r="B689" s="2"/>
      <c r="C689" s="2"/>
      <c r="D689" s="2"/>
      <c r="E689" s="2"/>
      <c r="F689" s="2"/>
      <c r="G689" s="2"/>
      <c r="H689" s="2"/>
      <c r="I689" s="2"/>
      <c r="J689" s="2"/>
    </row>
    <row r="690" ht="12.0" customHeight="1">
      <c r="A690" s="47"/>
      <c r="B690" s="2"/>
      <c r="C690" s="2"/>
      <c r="D690" s="2"/>
      <c r="E690" s="2"/>
      <c r="F690" s="2"/>
      <c r="G690" s="2"/>
      <c r="H690" s="2"/>
      <c r="I690" s="2"/>
      <c r="J690" s="2"/>
    </row>
    <row r="691" ht="12.0" customHeight="1">
      <c r="A691" s="47"/>
      <c r="B691" s="2"/>
      <c r="C691" s="2"/>
      <c r="D691" s="2"/>
      <c r="E691" s="2"/>
      <c r="F691" s="2"/>
      <c r="G691" s="2"/>
      <c r="H691" s="2"/>
      <c r="I691" s="2"/>
      <c r="J691" s="2"/>
    </row>
    <row r="692" ht="12.0" customHeight="1">
      <c r="A692" s="47"/>
      <c r="B692" s="2"/>
      <c r="C692" s="2"/>
      <c r="D692" s="2"/>
      <c r="E692" s="2"/>
      <c r="F692" s="2"/>
      <c r="G692" s="2"/>
      <c r="H692" s="2"/>
      <c r="I692" s="2"/>
      <c r="J692" s="2"/>
    </row>
    <row r="693" ht="12.0" customHeight="1">
      <c r="A693" s="47"/>
      <c r="B693" s="2"/>
      <c r="C693" s="2"/>
      <c r="D693" s="2"/>
      <c r="E693" s="2"/>
      <c r="F693" s="2"/>
      <c r="G693" s="2"/>
      <c r="H693" s="2"/>
      <c r="I693" s="2"/>
      <c r="J693" s="2"/>
    </row>
    <row r="694" ht="12.0" customHeight="1">
      <c r="A694" s="47"/>
      <c r="B694" s="2"/>
      <c r="C694" s="2"/>
      <c r="D694" s="2"/>
      <c r="E694" s="2"/>
      <c r="F694" s="2"/>
      <c r="G694" s="2"/>
      <c r="H694" s="2"/>
      <c r="I694" s="2"/>
      <c r="J694" s="2"/>
    </row>
    <row r="695" ht="12.0" customHeight="1">
      <c r="A695" s="47"/>
      <c r="B695" s="2"/>
      <c r="C695" s="2"/>
      <c r="D695" s="2"/>
      <c r="E695" s="2"/>
      <c r="F695" s="2"/>
      <c r="G695" s="2"/>
      <c r="H695" s="2"/>
      <c r="I695" s="2"/>
      <c r="J695" s="2"/>
    </row>
    <row r="696" ht="12.0" customHeight="1">
      <c r="A696" s="47"/>
      <c r="B696" s="2"/>
      <c r="C696" s="2"/>
      <c r="D696" s="2"/>
      <c r="E696" s="2"/>
      <c r="F696" s="2"/>
      <c r="G696" s="2"/>
      <c r="H696" s="2"/>
      <c r="I696" s="2"/>
      <c r="J696" s="2"/>
    </row>
    <row r="697" ht="12.0" customHeight="1">
      <c r="A697" s="47"/>
      <c r="B697" s="2"/>
      <c r="C697" s="2"/>
      <c r="D697" s="2"/>
      <c r="E697" s="2"/>
      <c r="F697" s="2"/>
      <c r="G697" s="2"/>
      <c r="H697" s="2"/>
      <c r="I697" s="2"/>
      <c r="J697" s="2"/>
    </row>
    <row r="698" ht="12.0" customHeight="1">
      <c r="A698" s="47"/>
      <c r="B698" s="2"/>
      <c r="C698" s="2"/>
      <c r="D698" s="2"/>
      <c r="E698" s="2"/>
      <c r="F698" s="2"/>
      <c r="G698" s="2"/>
      <c r="H698" s="2"/>
      <c r="I698" s="2"/>
      <c r="J698" s="2"/>
    </row>
    <row r="699" ht="12.0" customHeight="1">
      <c r="A699" s="47"/>
      <c r="B699" s="2"/>
      <c r="C699" s="2"/>
      <c r="D699" s="2"/>
      <c r="E699" s="2"/>
      <c r="F699" s="2"/>
      <c r="G699" s="2"/>
      <c r="H699" s="2"/>
      <c r="I699" s="2"/>
      <c r="J699" s="2"/>
    </row>
    <row r="700" ht="12.0" customHeight="1">
      <c r="A700" s="47"/>
      <c r="B700" s="2"/>
      <c r="C700" s="2"/>
      <c r="D700" s="2"/>
      <c r="E700" s="2"/>
      <c r="F700" s="2"/>
      <c r="G700" s="2"/>
      <c r="H700" s="2"/>
      <c r="I700" s="2"/>
      <c r="J700" s="2"/>
    </row>
    <row r="701" ht="12.0" customHeight="1">
      <c r="A701" s="47"/>
      <c r="B701" s="2"/>
      <c r="C701" s="2"/>
      <c r="D701" s="2"/>
      <c r="E701" s="2"/>
      <c r="F701" s="2"/>
      <c r="G701" s="2"/>
      <c r="H701" s="2"/>
      <c r="I701" s="2"/>
      <c r="J701" s="2"/>
    </row>
    <row r="702" ht="12.0" customHeight="1">
      <c r="A702" s="47"/>
      <c r="B702" s="2"/>
      <c r="C702" s="2"/>
      <c r="D702" s="2"/>
      <c r="E702" s="2"/>
      <c r="F702" s="2"/>
      <c r="G702" s="2"/>
      <c r="H702" s="2"/>
      <c r="I702" s="2"/>
      <c r="J702" s="2"/>
    </row>
    <row r="703" ht="12.0" customHeight="1">
      <c r="A703" s="47"/>
      <c r="B703" s="2"/>
      <c r="C703" s="2"/>
      <c r="D703" s="2"/>
      <c r="E703" s="2"/>
      <c r="F703" s="2"/>
      <c r="G703" s="2"/>
      <c r="H703" s="2"/>
      <c r="I703" s="2"/>
      <c r="J703" s="2"/>
    </row>
    <row r="704" ht="12.0" customHeight="1">
      <c r="A704" s="47"/>
      <c r="B704" s="2"/>
      <c r="C704" s="2"/>
      <c r="D704" s="2"/>
      <c r="E704" s="2"/>
      <c r="F704" s="2"/>
      <c r="G704" s="2"/>
      <c r="H704" s="2"/>
      <c r="I704" s="2"/>
      <c r="J704" s="2"/>
    </row>
    <row r="705" ht="12.0" customHeight="1">
      <c r="A705" s="47"/>
      <c r="B705" s="2"/>
      <c r="C705" s="2"/>
      <c r="D705" s="2"/>
      <c r="E705" s="2"/>
      <c r="F705" s="2"/>
      <c r="G705" s="2"/>
      <c r="H705" s="2"/>
      <c r="I705" s="2"/>
      <c r="J705" s="2"/>
    </row>
    <row r="706" ht="12.0" customHeight="1">
      <c r="A706" s="47"/>
      <c r="B706" s="2"/>
      <c r="C706" s="2"/>
      <c r="D706" s="2"/>
      <c r="E706" s="2"/>
      <c r="F706" s="2"/>
      <c r="G706" s="2"/>
      <c r="H706" s="2"/>
      <c r="I706" s="2"/>
      <c r="J706" s="2"/>
    </row>
    <row r="707" ht="12.0" customHeight="1">
      <c r="A707" s="47"/>
      <c r="B707" s="2"/>
      <c r="C707" s="2"/>
      <c r="D707" s="2"/>
      <c r="E707" s="2"/>
      <c r="F707" s="2"/>
      <c r="G707" s="2"/>
      <c r="H707" s="2"/>
      <c r="I707" s="2"/>
      <c r="J707" s="2"/>
    </row>
    <row r="708" ht="12.0" customHeight="1">
      <c r="A708" s="47"/>
      <c r="B708" s="2"/>
      <c r="C708" s="2"/>
      <c r="D708" s="2"/>
      <c r="E708" s="2"/>
      <c r="F708" s="2"/>
      <c r="G708" s="2"/>
      <c r="H708" s="2"/>
      <c r="I708" s="2"/>
      <c r="J708" s="2"/>
    </row>
    <row r="709" ht="12.0" customHeight="1">
      <c r="A709" s="47"/>
      <c r="B709" s="2"/>
      <c r="C709" s="2"/>
      <c r="D709" s="2"/>
      <c r="E709" s="2"/>
      <c r="F709" s="2"/>
      <c r="G709" s="2"/>
      <c r="H709" s="2"/>
      <c r="I709" s="2"/>
      <c r="J709" s="2"/>
    </row>
    <row r="710" ht="12.0" customHeight="1">
      <c r="A710" s="47"/>
      <c r="B710" s="2"/>
      <c r="C710" s="2"/>
      <c r="D710" s="2"/>
      <c r="E710" s="2"/>
      <c r="F710" s="2"/>
      <c r="G710" s="2"/>
      <c r="H710" s="2"/>
      <c r="I710" s="2"/>
      <c r="J710" s="2"/>
    </row>
    <row r="711" ht="12.0" customHeight="1">
      <c r="A711" s="47"/>
      <c r="B711" s="2"/>
      <c r="C711" s="2"/>
      <c r="D711" s="2"/>
      <c r="E711" s="2"/>
      <c r="F711" s="2"/>
      <c r="G711" s="2"/>
      <c r="H711" s="2"/>
      <c r="I711" s="2"/>
      <c r="J711" s="2"/>
    </row>
    <row r="712" ht="12.0" customHeight="1">
      <c r="A712" s="47"/>
      <c r="B712" s="2"/>
      <c r="C712" s="2"/>
      <c r="D712" s="2"/>
      <c r="E712" s="2"/>
      <c r="F712" s="2"/>
      <c r="G712" s="2"/>
      <c r="H712" s="2"/>
      <c r="I712" s="2"/>
      <c r="J712" s="2"/>
    </row>
    <row r="713" ht="12.0" customHeight="1">
      <c r="A713" s="47"/>
      <c r="B713" s="2"/>
      <c r="C713" s="2"/>
      <c r="D713" s="2"/>
      <c r="E713" s="2"/>
      <c r="F713" s="2"/>
      <c r="G713" s="2"/>
      <c r="H713" s="2"/>
      <c r="I713" s="2"/>
      <c r="J713" s="2"/>
    </row>
    <row r="714" ht="12.0" customHeight="1">
      <c r="A714" s="47"/>
      <c r="B714" s="2"/>
      <c r="C714" s="2"/>
      <c r="D714" s="2"/>
      <c r="E714" s="2"/>
      <c r="F714" s="2"/>
      <c r="G714" s="2"/>
      <c r="H714" s="2"/>
      <c r="I714" s="2"/>
      <c r="J714" s="2"/>
    </row>
    <row r="715" ht="12.0" customHeight="1">
      <c r="A715" s="47"/>
      <c r="B715" s="2"/>
      <c r="C715" s="2"/>
      <c r="D715" s="2"/>
      <c r="E715" s="2"/>
      <c r="F715" s="2"/>
      <c r="G715" s="2"/>
      <c r="H715" s="2"/>
      <c r="I715" s="2"/>
      <c r="J715" s="2"/>
    </row>
    <row r="716" ht="12.0" customHeight="1">
      <c r="A716" s="47"/>
      <c r="B716" s="2"/>
      <c r="C716" s="2"/>
      <c r="D716" s="2"/>
      <c r="E716" s="2"/>
      <c r="F716" s="2"/>
      <c r="G716" s="2"/>
      <c r="H716" s="2"/>
      <c r="I716" s="2"/>
      <c r="J716" s="2"/>
    </row>
    <row r="717" ht="12.0" customHeight="1">
      <c r="A717" s="47"/>
      <c r="B717" s="2"/>
      <c r="C717" s="2"/>
      <c r="D717" s="2"/>
      <c r="E717" s="2"/>
      <c r="F717" s="2"/>
      <c r="G717" s="2"/>
      <c r="H717" s="2"/>
      <c r="I717" s="2"/>
      <c r="J717" s="2"/>
    </row>
    <row r="718" ht="12.0" customHeight="1">
      <c r="A718" s="47"/>
      <c r="B718" s="2"/>
      <c r="C718" s="2"/>
      <c r="D718" s="2"/>
      <c r="E718" s="2"/>
      <c r="F718" s="2"/>
      <c r="G718" s="2"/>
      <c r="H718" s="2"/>
      <c r="I718" s="2"/>
      <c r="J718" s="2"/>
    </row>
    <row r="719" ht="12.0" customHeight="1">
      <c r="A719" s="47"/>
      <c r="B719" s="2"/>
      <c r="C719" s="2"/>
      <c r="D719" s="2"/>
      <c r="E719" s="2"/>
      <c r="F719" s="2"/>
      <c r="G719" s="2"/>
      <c r="H719" s="2"/>
      <c r="I719" s="2"/>
      <c r="J719" s="2"/>
    </row>
    <row r="720" ht="12.0" customHeight="1">
      <c r="A720" s="47"/>
      <c r="B720" s="2"/>
      <c r="C720" s="2"/>
      <c r="D720" s="2"/>
      <c r="E720" s="2"/>
      <c r="F720" s="2"/>
      <c r="G720" s="2"/>
      <c r="H720" s="2"/>
      <c r="I720" s="2"/>
      <c r="J720" s="2"/>
    </row>
    <row r="721" ht="12.0" customHeight="1">
      <c r="A721" s="47"/>
      <c r="B721" s="2"/>
      <c r="C721" s="2"/>
      <c r="D721" s="2"/>
      <c r="E721" s="2"/>
      <c r="F721" s="2"/>
      <c r="G721" s="2"/>
      <c r="H721" s="2"/>
      <c r="I721" s="2"/>
      <c r="J721" s="2"/>
    </row>
    <row r="722" ht="12.0" customHeight="1">
      <c r="A722" s="47"/>
      <c r="B722" s="2"/>
      <c r="C722" s="2"/>
      <c r="D722" s="2"/>
      <c r="E722" s="2"/>
      <c r="F722" s="2"/>
      <c r="G722" s="2"/>
      <c r="H722" s="2"/>
      <c r="I722" s="2"/>
      <c r="J722" s="2"/>
    </row>
    <row r="723" ht="12.0" customHeight="1">
      <c r="A723" s="47"/>
      <c r="B723" s="2"/>
      <c r="C723" s="2"/>
      <c r="D723" s="2"/>
      <c r="E723" s="2"/>
      <c r="F723" s="2"/>
      <c r="G723" s="2"/>
      <c r="H723" s="2"/>
      <c r="I723" s="2"/>
      <c r="J723" s="2"/>
    </row>
    <row r="724" ht="12.0" customHeight="1">
      <c r="A724" s="47"/>
      <c r="B724" s="2"/>
      <c r="C724" s="2"/>
      <c r="D724" s="2"/>
      <c r="E724" s="2"/>
      <c r="F724" s="2"/>
      <c r="G724" s="2"/>
      <c r="H724" s="2"/>
      <c r="I724" s="2"/>
      <c r="J724" s="2"/>
    </row>
    <row r="725" ht="12.0" customHeight="1">
      <c r="A725" s="47"/>
      <c r="B725" s="2"/>
      <c r="C725" s="2"/>
      <c r="D725" s="2"/>
      <c r="E725" s="2"/>
      <c r="F725" s="2"/>
      <c r="G725" s="2"/>
      <c r="H725" s="2"/>
      <c r="I725" s="2"/>
      <c r="J725" s="2"/>
    </row>
    <row r="726" ht="12.0" customHeight="1">
      <c r="A726" s="47"/>
      <c r="B726" s="2"/>
      <c r="C726" s="2"/>
      <c r="D726" s="2"/>
      <c r="E726" s="2"/>
      <c r="F726" s="2"/>
      <c r="G726" s="2"/>
      <c r="H726" s="2"/>
      <c r="I726" s="2"/>
      <c r="J726" s="2"/>
    </row>
    <row r="727" ht="12.0" customHeight="1">
      <c r="A727" s="47"/>
      <c r="B727" s="2"/>
      <c r="C727" s="2"/>
      <c r="D727" s="2"/>
      <c r="E727" s="2"/>
      <c r="F727" s="2"/>
      <c r="G727" s="2"/>
      <c r="H727" s="2"/>
      <c r="I727" s="2"/>
      <c r="J727" s="2"/>
    </row>
    <row r="728" ht="12.0" customHeight="1">
      <c r="A728" s="47"/>
      <c r="B728" s="2"/>
      <c r="C728" s="2"/>
      <c r="D728" s="2"/>
      <c r="E728" s="2"/>
      <c r="F728" s="2"/>
      <c r="G728" s="2"/>
      <c r="H728" s="2"/>
      <c r="I728" s="2"/>
      <c r="J728" s="2"/>
    </row>
    <row r="729" ht="12.0" customHeight="1">
      <c r="A729" s="47"/>
      <c r="B729" s="2"/>
      <c r="C729" s="2"/>
      <c r="D729" s="2"/>
      <c r="E729" s="2"/>
      <c r="F729" s="2"/>
      <c r="G729" s="2"/>
      <c r="H729" s="2"/>
      <c r="I729" s="2"/>
      <c r="J729" s="2"/>
    </row>
    <row r="730" ht="12.0" customHeight="1">
      <c r="A730" s="47"/>
      <c r="B730" s="2"/>
      <c r="C730" s="2"/>
      <c r="D730" s="2"/>
      <c r="E730" s="2"/>
      <c r="F730" s="2"/>
      <c r="G730" s="2"/>
      <c r="H730" s="2"/>
      <c r="I730" s="2"/>
      <c r="J730" s="2"/>
    </row>
    <row r="731" ht="12.0" customHeight="1">
      <c r="A731" s="47"/>
      <c r="B731" s="2"/>
      <c r="C731" s="2"/>
      <c r="D731" s="2"/>
      <c r="E731" s="2"/>
      <c r="F731" s="2"/>
      <c r="G731" s="2"/>
      <c r="H731" s="2"/>
      <c r="I731" s="2"/>
      <c r="J731" s="2"/>
    </row>
    <row r="732" ht="12.0" customHeight="1">
      <c r="A732" s="47"/>
      <c r="B732" s="2"/>
      <c r="C732" s="2"/>
      <c r="D732" s="2"/>
      <c r="E732" s="2"/>
      <c r="F732" s="2"/>
      <c r="G732" s="2"/>
      <c r="H732" s="2"/>
      <c r="I732" s="2"/>
      <c r="J732" s="2"/>
    </row>
    <row r="733" ht="12.0" customHeight="1">
      <c r="A733" s="47"/>
      <c r="B733" s="2"/>
      <c r="C733" s="2"/>
      <c r="D733" s="2"/>
      <c r="E733" s="2"/>
      <c r="F733" s="2"/>
      <c r="G733" s="2"/>
      <c r="H733" s="2"/>
      <c r="I733" s="2"/>
      <c r="J733" s="2"/>
    </row>
    <row r="734" ht="12.0" customHeight="1">
      <c r="A734" s="47"/>
      <c r="B734" s="2"/>
      <c r="C734" s="2"/>
      <c r="D734" s="2"/>
      <c r="E734" s="2"/>
      <c r="F734" s="2"/>
      <c r="G734" s="2"/>
      <c r="H734" s="2"/>
      <c r="I734" s="2"/>
      <c r="J734" s="2"/>
    </row>
    <row r="735" ht="12.0" customHeight="1">
      <c r="A735" s="47"/>
      <c r="B735" s="2"/>
      <c r="C735" s="2"/>
      <c r="D735" s="2"/>
      <c r="E735" s="2"/>
      <c r="F735" s="2"/>
      <c r="G735" s="2"/>
      <c r="H735" s="2"/>
      <c r="I735" s="2"/>
      <c r="J735" s="2"/>
    </row>
    <row r="736" ht="12.0" customHeight="1">
      <c r="A736" s="47"/>
      <c r="B736" s="2"/>
      <c r="C736" s="2"/>
      <c r="D736" s="2"/>
      <c r="E736" s="2"/>
      <c r="F736" s="2"/>
      <c r="G736" s="2"/>
      <c r="H736" s="2"/>
      <c r="I736" s="2"/>
      <c r="J736" s="2"/>
    </row>
    <row r="737" ht="12.0" customHeight="1">
      <c r="A737" s="47"/>
      <c r="B737" s="2"/>
      <c r="C737" s="2"/>
      <c r="D737" s="2"/>
      <c r="E737" s="2"/>
      <c r="F737" s="2"/>
      <c r="G737" s="2"/>
      <c r="H737" s="2"/>
      <c r="I737" s="2"/>
      <c r="J737" s="2"/>
    </row>
    <row r="738" ht="12.0" customHeight="1">
      <c r="A738" s="47"/>
      <c r="B738" s="2"/>
      <c r="C738" s="2"/>
      <c r="D738" s="2"/>
      <c r="E738" s="2"/>
      <c r="F738" s="2"/>
      <c r="G738" s="2"/>
      <c r="H738" s="2"/>
      <c r="I738" s="2"/>
      <c r="J738" s="2"/>
    </row>
    <row r="739" ht="12.0" customHeight="1">
      <c r="A739" s="47"/>
      <c r="B739" s="2"/>
      <c r="C739" s="2"/>
      <c r="D739" s="2"/>
      <c r="E739" s="2"/>
      <c r="F739" s="2"/>
      <c r="G739" s="2"/>
      <c r="H739" s="2"/>
      <c r="I739" s="2"/>
      <c r="J739" s="2"/>
    </row>
    <row r="740" ht="12.0" customHeight="1">
      <c r="A740" s="47"/>
      <c r="B740" s="2"/>
      <c r="C740" s="2"/>
      <c r="D740" s="2"/>
      <c r="E740" s="2"/>
      <c r="F740" s="2"/>
      <c r="G740" s="2"/>
      <c r="H740" s="2"/>
      <c r="I740" s="2"/>
      <c r="J740" s="2"/>
    </row>
    <row r="741" ht="12.0" customHeight="1">
      <c r="A741" s="47"/>
      <c r="B741" s="2"/>
      <c r="C741" s="2"/>
      <c r="D741" s="2"/>
      <c r="E741" s="2"/>
      <c r="F741" s="2"/>
      <c r="G741" s="2"/>
      <c r="H741" s="2"/>
      <c r="I741" s="2"/>
      <c r="J741" s="2"/>
    </row>
    <row r="742" ht="12.0" customHeight="1">
      <c r="A742" s="47"/>
      <c r="B742" s="2"/>
      <c r="C742" s="2"/>
      <c r="D742" s="2"/>
      <c r="E742" s="2"/>
      <c r="F742" s="2"/>
      <c r="G742" s="2"/>
      <c r="H742" s="2"/>
      <c r="I742" s="2"/>
      <c r="J742" s="2"/>
    </row>
    <row r="743" ht="12.0" customHeight="1">
      <c r="A743" s="47"/>
      <c r="B743" s="2"/>
      <c r="C743" s="2"/>
      <c r="D743" s="2"/>
      <c r="E743" s="2"/>
      <c r="F743" s="2"/>
      <c r="G743" s="2"/>
      <c r="H743" s="2"/>
      <c r="I743" s="2"/>
      <c r="J743" s="2"/>
    </row>
    <row r="744" ht="12.0" customHeight="1">
      <c r="A744" s="47"/>
      <c r="B744" s="2"/>
      <c r="C744" s="2"/>
      <c r="D744" s="2"/>
      <c r="E744" s="2"/>
      <c r="F744" s="2"/>
      <c r="G744" s="2"/>
      <c r="H744" s="2"/>
      <c r="I744" s="2"/>
      <c r="J744" s="2"/>
    </row>
    <row r="745" ht="12.0" customHeight="1">
      <c r="A745" s="47"/>
      <c r="B745" s="2"/>
      <c r="C745" s="2"/>
      <c r="D745" s="2"/>
      <c r="E745" s="2"/>
      <c r="F745" s="2"/>
      <c r="G745" s="2"/>
      <c r="H745" s="2"/>
      <c r="I745" s="2"/>
      <c r="J745" s="2"/>
    </row>
    <row r="746" ht="12.0" customHeight="1">
      <c r="A746" s="47"/>
      <c r="B746" s="2"/>
      <c r="C746" s="2"/>
      <c r="D746" s="2"/>
      <c r="E746" s="2"/>
      <c r="F746" s="2"/>
      <c r="G746" s="2"/>
      <c r="H746" s="2"/>
      <c r="I746" s="2"/>
      <c r="J746" s="2"/>
    </row>
    <row r="747" ht="12.0" customHeight="1">
      <c r="A747" s="47"/>
      <c r="B747" s="2"/>
      <c r="C747" s="2"/>
      <c r="D747" s="2"/>
      <c r="E747" s="2"/>
      <c r="F747" s="2"/>
      <c r="G747" s="2"/>
      <c r="H747" s="2"/>
      <c r="I747" s="2"/>
      <c r="J747" s="2"/>
    </row>
    <row r="748" ht="12.0" customHeight="1">
      <c r="A748" s="47"/>
      <c r="B748" s="2"/>
      <c r="C748" s="2"/>
      <c r="D748" s="2"/>
      <c r="E748" s="2"/>
      <c r="F748" s="2"/>
      <c r="G748" s="2"/>
      <c r="H748" s="2"/>
      <c r="I748" s="2"/>
      <c r="J748" s="2"/>
    </row>
    <row r="749" ht="12.0" customHeight="1">
      <c r="A749" s="47"/>
      <c r="B749" s="2"/>
      <c r="C749" s="2"/>
      <c r="D749" s="2"/>
      <c r="E749" s="2"/>
      <c r="F749" s="2"/>
      <c r="G749" s="2"/>
      <c r="H749" s="2"/>
      <c r="I749" s="2"/>
      <c r="J749" s="2"/>
    </row>
    <row r="750" ht="12.0" customHeight="1">
      <c r="A750" s="47"/>
      <c r="B750" s="2"/>
      <c r="C750" s="2"/>
      <c r="D750" s="2"/>
      <c r="E750" s="2"/>
      <c r="F750" s="2"/>
      <c r="G750" s="2"/>
      <c r="H750" s="2"/>
      <c r="I750" s="2"/>
      <c r="J750" s="2"/>
    </row>
    <row r="751" ht="12.0" customHeight="1">
      <c r="A751" s="47"/>
      <c r="B751" s="2"/>
      <c r="C751" s="2"/>
      <c r="D751" s="2"/>
      <c r="E751" s="2"/>
      <c r="F751" s="2"/>
      <c r="G751" s="2"/>
      <c r="H751" s="2"/>
      <c r="I751" s="2"/>
      <c r="J751" s="2"/>
    </row>
    <row r="752" ht="12.0" customHeight="1">
      <c r="A752" s="47"/>
      <c r="B752" s="2"/>
      <c r="C752" s="2"/>
      <c r="D752" s="2"/>
      <c r="E752" s="2"/>
      <c r="F752" s="2"/>
      <c r="G752" s="2"/>
      <c r="H752" s="2"/>
      <c r="I752" s="2"/>
      <c r="J752" s="2"/>
    </row>
    <row r="753" ht="12.0" customHeight="1">
      <c r="A753" s="47"/>
      <c r="B753" s="2"/>
      <c r="C753" s="2"/>
      <c r="D753" s="2"/>
      <c r="E753" s="2"/>
      <c r="F753" s="2"/>
      <c r="G753" s="2"/>
      <c r="H753" s="2"/>
      <c r="I753" s="2"/>
      <c r="J753" s="2"/>
    </row>
    <row r="754" ht="12.0" customHeight="1">
      <c r="A754" s="47"/>
      <c r="B754" s="2"/>
      <c r="C754" s="2"/>
      <c r="D754" s="2"/>
      <c r="E754" s="2"/>
      <c r="F754" s="2"/>
      <c r="G754" s="2"/>
      <c r="H754" s="2"/>
      <c r="I754" s="2"/>
      <c r="J754" s="2"/>
    </row>
    <row r="755" ht="12.0" customHeight="1">
      <c r="A755" s="47"/>
      <c r="B755" s="2"/>
      <c r="C755" s="2"/>
      <c r="D755" s="2"/>
      <c r="E755" s="2"/>
      <c r="F755" s="2"/>
      <c r="G755" s="2"/>
      <c r="H755" s="2"/>
      <c r="I755" s="2"/>
      <c r="J755" s="2"/>
    </row>
    <row r="756" ht="12.0" customHeight="1">
      <c r="A756" s="47"/>
      <c r="B756" s="2"/>
      <c r="C756" s="2"/>
      <c r="D756" s="2"/>
      <c r="E756" s="2"/>
      <c r="F756" s="2"/>
      <c r="G756" s="2"/>
      <c r="H756" s="2"/>
      <c r="I756" s="2"/>
      <c r="J756" s="2"/>
    </row>
    <row r="757" ht="12.0" customHeight="1">
      <c r="A757" s="47"/>
      <c r="B757" s="2"/>
      <c r="C757" s="2"/>
      <c r="D757" s="2"/>
      <c r="E757" s="2"/>
      <c r="F757" s="2"/>
      <c r="G757" s="2"/>
      <c r="H757" s="2"/>
      <c r="I757" s="2"/>
      <c r="J757" s="2"/>
    </row>
    <row r="758" ht="12.0" customHeight="1">
      <c r="A758" s="47"/>
      <c r="B758" s="2"/>
      <c r="C758" s="2"/>
      <c r="D758" s="2"/>
      <c r="E758" s="2"/>
      <c r="F758" s="2"/>
      <c r="G758" s="2"/>
      <c r="H758" s="2"/>
      <c r="I758" s="2"/>
      <c r="J758" s="2"/>
    </row>
    <row r="759" ht="12.0" customHeight="1">
      <c r="A759" s="47"/>
      <c r="B759" s="2"/>
      <c r="C759" s="2"/>
      <c r="D759" s="2"/>
      <c r="E759" s="2"/>
      <c r="F759" s="2"/>
      <c r="G759" s="2"/>
      <c r="H759" s="2"/>
      <c r="I759" s="2"/>
      <c r="J759" s="2"/>
    </row>
    <row r="760" ht="12.0" customHeight="1">
      <c r="A760" s="47"/>
      <c r="B760" s="2"/>
      <c r="C760" s="2"/>
      <c r="D760" s="2"/>
      <c r="E760" s="2"/>
      <c r="F760" s="2"/>
      <c r="G760" s="2"/>
      <c r="H760" s="2"/>
      <c r="I760" s="2"/>
      <c r="J760" s="2"/>
    </row>
    <row r="761" ht="12.0" customHeight="1">
      <c r="A761" s="47"/>
      <c r="B761" s="2"/>
      <c r="C761" s="2"/>
      <c r="D761" s="2"/>
      <c r="E761" s="2"/>
      <c r="F761" s="2"/>
      <c r="G761" s="2"/>
      <c r="H761" s="2"/>
      <c r="I761" s="2"/>
      <c r="J761" s="2"/>
    </row>
    <row r="762" ht="12.0" customHeight="1">
      <c r="A762" s="47"/>
      <c r="B762" s="2"/>
      <c r="C762" s="2"/>
      <c r="D762" s="2"/>
      <c r="E762" s="2"/>
      <c r="F762" s="2"/>
      <c r="G762" s="2"/>
      <c r="H762" s="2"/>
      <c r="I762" s="2"/>
      <c r="J762" s="2"/>
    </row>
    <row r="763" ht="12.0" customHeight="1">
      <c r="A763" s="47"/>
      <c r="B763" s="2"/>
      <c r="C763" s="2"/>
      <c r="D763" s="2"/>
      <c r="E763" s="2"/>
      <c r="F763" s="2"/>
      <c r="G763" s="2"/>
      <c r="H763" s="2"/>
      <c r="I763" s="2"/>
      <c r="J763" s="2"/>
    </row>
    <row r="764" ht="12.0" customHeight="1">
      <c r="A764" s="47"/>
      <c r="B764" s="2"/>
      <c r="C764" s="2"/>
      <c r="D764" s="2"/>
      <c r="E764" s="2"/>
      <c r="F764" s="2"/>
      <c r="G764" s="2"/>
      <c r="H764" s="2"/>
      <c r="I764" s="2"/>
      <c r="J764" s="2"/>
    </row>
    <row r="765" ht="12.0" customHeight="1">
      <c r="A765" s="47"/>
      <c r="B765" s="2"/>
      <c r="C765" s="2"/>
      <c r="D765" s="2"/>
      <c r="E765" s="2"/>
      <c r="F765" s="2"/>
      <c r="G765" s="2"/>
      <c r="H765" s="2"/>
      <c r="I765" s="2"/>
      <c r="J765" s="2"/>
    </row>
    <row r="766" ht="12.0" customHeight="1">
      <c r="A766" s="47"/>
      <c r="B766" s="2"/>
      <c r="C766" s="2"/>
      <c r="D766" s="2"/>
      <c r="E766" s="2"/>
      <c r="F766" s="2"/>
      <c r="G766" s="2"/>
      <c r="H766" s="2"/>
      <c r="I766" s="2"/>
      <c r="J766" s="2"/>
    </row>
    <row r="767" ht="12.0" customHeight="1">
      <c r="A767" s="47"/>
      <c r="B767" s="2"/>
      <c r="C767" s="2"/>
      <c r="D767" s="2"/>
      <c r="E767" s="2"/>
      <c r="F767" s="2"/>
      <c r="G767" s="2"/>
      <c r="H767" s="2"/>
      <c r="I767" s="2"/>
      <c r="J767" s="2"/>
    </row>
    <row r="768" ht="12.0" customHeight="1">
      <c r="A768" s="47"/>
      <c r="B768" s="2"/>
      <c r="C768" s="2"/>
      <c r="D768" s="2"/>
      <c r="E768" s="2"/>
      <c r="F768" s="2"/>
      <c r="G768" s="2"/>
      <c r="H768" s="2"/>
      <c r="I768" s="2"/>
      <c r="J768" s="2"/>
    </row>
    <row r="769" ht="12.0" customHeight="1">
      <c r="A769" s="47"/>
      <c r="B769" s="2"/>
      <c r="C769" s="2"/>
      <c r="D769" s="2"/>
      <c r="E769" s="2"/>
      <c r="F769" s="2"/>
      <c r="G769" s="2"/>
      <c r="H769" s="2"/>
      <c r="I769" s="2"/>
      <c r="J769" s="2"/>
    </row>
    <row r="770" ht="12.0" customHeight="1">
      <c r="A770" s="47"/>
      <c r="B770" s="2"/>
      <c r="C770" s="2"/>
      <c r="D770" s="2"/>
      <c r="E770" s="2"/>
      <c r="F770" s="2"/>
      <c r="G770" s="2"/>
      <c r="H770" s="2"/>
      <c r="I770" s="2"/>
      <c r="J770" s="2"/>
    </row>
    <row r="771" ht="12.0" customHeight="1">
      <c r="A771" s="47"/>
      <c r="B771" s="2"/>
      <c r="C771" s="2"/>
      <c r="D771" s="2"/>
      <c r="E771" s="2"/>
      <c r="F771" s="2"/>
      <c r="G771" s="2"/>
      <c r="H771" s="2"/>
      <c r="I771" s="2"/>
      <c r="J771" s="2"/>
    </row>
    <row r="772" ht="12.0" customHeight="1">
      <c r="A772" s="47"/>
      <c r="B772" s="2"/>
      <c r="C772" s="2"/>
      <c r="D772" s="2"/>
      <c r="E772" s="2"/>
      <c r="F772" s="2"/>
      <c r="G772" s="2"/>
      <c r="H772" s="2"/>
      <c r="I772" s="2"/>
      <c r="J772" s="2"/>
    </row>
    <row r="773" ht="12.0" customHeight="1">
      <c r="A773" s="47"/>
      <c r="B773" s="2"/>
      <c r="C773" s="2"/>
      <c r="D773" s="2"/>
      <c r="E773" s="2"/>
      <c r="F773" s="2"/>
      <c r="G773" s="2"/>
      <c r="H773" s="2"/>
      <c r="I773" s="2"/>
      <c r="J773" s="2"/>
    </row>
    <row r="774" ht="12.0" customHeight="1">
      <c r="A774" s="47"/>
      <c r="B774" s="2"/>
      <c r="C774" s="2"/>
      <c r="D774" s="2"/>
      <c r="E774" s="2"/>
      <c r="F774" s="2"/>
      <c r="G774" s="2"/>
      <c r="H774" s="2"/>
      <c r="I774" s="2"/>
      <c r="J774" s="2"/>
    </row>
    <row r="775" ht="12.0" customHeight="1">
      <c r="A775" s="47"/>
      <c r="B775" s="2"/>
      <c r="C775" s="2"/>
      <c r="D775" s="2"/>
      <c r="E775" s="2"/>
      <c r="F775" s="2"/>
      <c r="G775" s="2"/>
      <c r="H775" s="2"/>
      <c r="I775" s="2"/>
      <c r="J775" s="2"/>
    </row>
    <row r="776" ht="12.0" customHeight="1">
      <c r="A776" s="47"/>
      <c r="B776" s="2"/>
      <c r="C776" s="2"/>
      <c r="D776" s="2"/>
      <c r="E776" s="2"/>
      <c r="F776" s="2"/>
      <c r="G776" s="2"/>
      <c r="H776" s="2"/>
      <c r="I776" s="2"/>
      <c r="J776" s="2"/>
    </row>
    <row r="777" ht="12.0" customHeight="1">
      <c r="A777" s="47"/>
      <c r="B777" s="2"/>
      <c r="C777" s="2"/>
      <c r="D777" s="2"/>
      <c r="E777" s="2"/>
      <c r="F777" s="2"/>
      <c r="G777" s="2"/>
      <c r="H777" s="2"/>
      <c r="I777" s="2"/>
      <c r="J777" s="2"/>
    </row>
    <row r="778" ht="12.0" customHeight="1">
      <c r="A778" s="47"/>
      <c r="B778" s="2"/>
      <c r="C778" s="2"/>
      <c r="D778" s="2"/>
      <c r="E778" s="2"/>
      <c r="F778" s="2"/>
      <c r="G778" s="2"/>
      <c r="H778" s="2"/>
      <c r="I778" s="2"/>
      <c r="J778" s="2"/>
    </row>
    <row r="779" ht="12.0" customHeight="1">
      <c r="A779" s="47"/>
      <c r="B779" s="2"/>
      <c r="C779" s="2"/>
      <c r="D779" s="2"/>
      <c r="E779" s="2"/>
      <c r="F779" s="2"/>
      <c r="G779" s="2"/>
      <c r="H779" s="2"/>
      <c r="I779" s="2"/>
      <c r="J779" s="2"/>
    </row>
    <row r="780" ht="12.0" customHeight="1">
      <c r="A780" s="47"/>
      <c r="B780" s="2"/>
      <c r="C780" s="2"/>
      <c r="D780" s="2"/>
      <c r="E780" s="2"/>
      <c r="F780" s="2"/>
      <c r="G780" s="2"/>
      <c r="H780" s="2"/>
      <c r="I780" s="2"/>
      <c r="J780" s="2"/>
    </row>
    <row r="781" ht="12.0" customHeight="1">
      <c r="A781" s="47"/>
      <c r="B781" s="2"/>
      <c r="C781" s="2"/>
      <c r="D781" s="2"/>
      <c r="E781" s="2"/>
      <c r="F781" s="2"/>
      <c r="G781" s="2"/>
      <c r="H781" s="2"/>
      <c r="I781" s="2"/>
      <c r="J781" s="2"/>
    </row>
    <row r="782" ht="12.0" customHeight="1">
      <c r="A782" s="47"/>
      <c r="B782" s="2"/>
      <c r="C782" s="2"/>
      <c r="D782" s="2"/>
      <c r="E782" s="2"/>
      <c r="F782" s="2"/>
      <c r="G782" s="2"/>
      <c r="H782" s="2"/>
      <c r="I782" s="2"/>
      <c r="J782" s="2"/>
    </row>
    <row r="783" ht="12.0" customHeight="1">
      <c r="A783" s="47"/>
      <c r="B783" s="2"/>
      <c r="C783" s="2"/>
      <c r="D783" s="2"/>
      <c r="E783" s="2"/>
      <c r="F783" s="2"/>
      <c r="G783" s="2"/>
      <c r="H783" s="2"/>
      <c r="I783" s="2"/>
      <c r="J783" s="2"/>
    </row>
    <row r="784" ht="12.0" customHeight="1">
      <c r="A784" s="47"/>
      <c r="B784" s="2"/>
      <c r="C784" s="2"/>
      <c r="D784" s="2"/>
      <c r="E784" s="2"/>
      <c r="F784" s="2"/>
      <c r="G784" s="2"/>
      <c r="H784" s="2"/>
      <c r="I784" s="2"/>
      <c r="J784" s="2"/>
    </row>
    <row r="785" ht="12.0" customHeight="1">
      <c r="A785" s="47"/>
      <c r="B785" s="2"/>
      <c r="C785" s="2"/>
      <c r="D785" s="2"/>
      <c r="E785" s="2"/>
      <c r="F785" s="2"/>
      <c r="G785" s="2"/>
      <c r="H785" s="2"/>
      <c r="I785" s="2"/>
      <c r="J785" s="2"/>
    </row>
    <row r="786" ht="12.0" customHeight="1">
      <c r="A786" s="47"/>
      <c r="B786" s="2"/>
      <c r="C786" s="2"/>
      <c r="D786" s="2"/>
      <c r="E786" s="2"/>
      <c r="F786" s="2"/>
      <c r="G786" s="2"/>
      <c r="H786" s="2"/>
      <c r="I786" s="2"/>
      <c r="J786" s="2"/>
    </row>
    <row r="787" ht="12.0" customHeight="1">
      <c r="A787" s="47"/>
      <c r="B787" s="2"/>
      <c r="C787" s="2"/>
      <c r="D787" s="2"/>
      <c r="E787" s="2"/>
      <c r="F787" s="2"/>
      <c r="G787" s="2"/>
      <c r="H787" s="2"/>
      <c r="I787" s="2"/>
      <c r="J787" s="2"/>
    </row>
    <row r="788" ht="12.0" customHeight="1">
      <c r="A788" s="47"/>
      <c r="B788" s="2"/>
      <c r="C788" s="2"/>
      <c r="D788" s="2"/>
      <c r="E788" s="2"/>
      <c r="F788" s="2"/>
      <c r="G788" s="2"/>
      <c r="H788" s="2"/>
      <c r="I788" s="2"/>
      <c r="J788" s="2"/>
    </row>
    <row r="789" ht="12.0" customHeight="1">
      <c r="A789" s="47"/>
      <c r="B789" s="2"/>
      <c r="C789" s="2"/>
      <c r="D789" s="2"/>
      <c r="E789" s="2"/>
      <c r="F789" s="2"/>
      <c r="G789" s="2"/>
      <c r="H789" s="2"/>
      <c r="I789" s="2"/>
      <c r="J789" s="2"/>
    </row>
    <row r="790" ht="12.0" customHeight="1">
      <c r="A790" s="47"/>
      <c r="B790" s="2"/>
      <c r="C790" s="2"/>
      <c r="D790" s="2"/>
      <c r="E790" s="2"/>
      <c r="F790" s="2"/>
      <c r="G790" s="2"/>
      <c r="H790" s="2"/>
      <c r="I790" s="2"/>
      <c r="J790" s="2"/>
    </row>
    <row r="791" ht="12.0" customHeight="1">
      <c r="A791" s="47"/>
      <c r="B791" s="2"/>
      <c r="C791" s="2"/>
      <c r="D791" s="2"/>
      <c r="E791" s="2"/>
      <c r="F791" s="2"/>
      <c r="G791" s="2"/>
      <c r="H791" s="2"/>
      <c r="I791" s="2"/>
      <c r="J791" s="2"/>
    </row>
    <row r="792" ht="12.0" customHeight="1">
      <c r="A792" s="47"/>
      <c r="B792" s="2"/>
      <c r="C792" s="2"/>
      <c r="D792" s="2"/>
      <c r="E792" s="2"/>
      <c r="F792" s="2"/>
      <c r="G792" s="2"/>
      <c r="H792" s="2"/>
      <c r="I792" s="2"/>
      <c r="J792" s="2"/>
    </row>
    <row r="793" ht="12.0" customHeight="1">
      <c r="A793" s="47"/>
      <c r="B793" s="2"/>
      <c r="C793" s="2"/>
      <c r="D793" s="2"/>
      <c r="E793" s="2"/>
      <c r="F793" s="2"/>
      <c r="G793" s="2"/>
      <c r="H793" s="2"/>
      <c r="I793" s="2"/>
      <c r="J793" s="2"/>
    </row>
    <row r="794" ht="12.0" customHeight="1">
      <c r="A794" s="47"/>
      <c r="B794" s="2"/>
      <c r="C794" s="2"/>
      <c r="D794" s="2"/>
      <c r="E794" s="2"/>
      <c r="F794" s="2"/>
      <c r="G794" s="2"/>
      <c r="H794" s="2"/>
      <c r="I794" s="2"/>
      <c r="J794" s="2"/>
    </row>
    <row r="795" ht="12.0" customHeight="1">
      <c r="A795" s="47"/>
      <c r="B795" s="2"/>
      <c r="C795" s="2"/>
      <c r="D795" s="2"/>
      <c r="E795" s="2"/>
      <c r="F795" s="2"/>
      <c r="G795" s="2"/>
      <c r="H795" s="2"/>
      <c r="I795" s="2"/>
      <c r="J795" s="2"/>
    </row>
    <row r="796" ht="12.0" customHeight="1">
      <c r="A796" s="47"/>
      <c r="B796" s="2"/>
      <c r="C796" s="2"/>
      <c r="D796" s="2"/>
      <c r="E796" s="2"/>
      <c r="F796" s="2"/>
      <c r="G796" s="2"/>
      <c r="H796" s="2"/>
      <c r="I796" s="2"/>
      <c r="J796" s="2"/>
    </row>
    <row r="797" ht="12.0" customHeight="1">
      <c r="A797" s="47"/>
      <c r="B797" s="2"/>
      <c r="C797" s="2"/>
      <c r="D797" s="2"/>
      <c r="E797" s="2"/>
      <c r="F797" s="2"/>
      <c r="G797" s="2"/>
      <c r="H797" s="2"/>
      <c r="I797" s="2"/>
      <c r="J797" s="2"/>
    </row>
    <row r="798" ht="12.0" customHeight="1">
      <c r="A798" s="47"/>
      <c r="B798" s="2"/>
      <c r="C798" s="2"/>
      <c r="D798" s="2"/>
      <c r="E798" s="2"/>
      <c r="F798" s="2"/>
      <c r="G798" s="2"/>
      <c r="H798" s="2"/>
      <c r="I798" s="2"/>
      <c r="J798" s="2"/>
    </row>
    <row r="799" ht="12.0" customHeight="1">
      <c r="A799" s="47"/>
      <c r="B799" s="2"/>
      <c r="C799" s="2"/>
      <c r="D799" s="2"/>
      <c r="E799" s="2"/>
      <c r="F799" s="2"/>
      <c r="G799" s="2"/>
      <c r="H799" s="2"/>
      <c r="I799" s="2"/>
      <c r="J799" s="2"/>
    </row>
    <row r="800" ht="12.0" customHeight="1">
      <c r="A800" s="47"/>
      <c r="B800" s="2"/>
      <c r="C800" s="2"/>
      <c r="D800" s="2"/>
      <c r="E800" s="2"/>
      <c r="F800" s="2"/>
      <c r="G800" s="2"/>
      <c r="H800" s="2"/>
      <c r="I800" s="2"/>
      <c r="J800" s="2"/>
    </row>
    <row r="801" ht="12.0" customHeight="1">
      <c r="A801" s="47"/>
      <c r="B801" s="2"/>
      <c r="C801" s="2"/>
      <c r="D801" s="2"/>
      <c r="E801" s="2"/>
      <c r="F801" s="2"/>
      <c r="G801" s="2"/>
      <c r="H801" s="2"/>
      <c r="I801" s="2"/>
      <c r="J801" s="2"/>
    </row>
    <row r="802" ht="12.0" customHeight="1">
      <c r="A802" s="47"/>
      <c r="B802" s="2"/>
      <c r="C802" s="2"/>
      <c r="D802" s="2"/>
      <c r="E802" s="2"/>
      <c r="F802" s="2"/>
      <c r="G802" s="2"/>
      <c r="H802" s="2"/>
      <c r="I802" s="2"/>
      <c r="J802" s="2"/>
    </row>
    <row r="803" ht="12.0" customHeight="1">
      <c r="A803" s="47"/>
      <c r="B803" s="2"/>
      <c r="C803" s="2"/>
      <c r="D803" s="2"/>
      <c r="E803" s="2"/>
      <c r="F803" s="2"/>
      <c r="G803" s="2"/>
      <c r="H803" s="2"/>
      <c r="I803" s="2"/>
      <c r="J803" s="2"/>
    </row>
    <row r="804" ht="12.0" customHeight="1">
      <c r="A804" s="47"/>
      <c r="B804" s="2"/>
      <c r="C804" s="2"/>
      <c r="D804" s="2"/>
      <c r="E804" s="2"/>
      <c r="F804" s="2"/>
      <c r="G804" s="2"/>
      <c r="H804" s="2"/>
      <c r="I804" s="2"/>
      <c r="J804" s="2"/>
    </row>
    <row r="805" ht="12.0" customHeight="1">
      <c r="A805" s="47"/>
      <c r="B805" s="2"/>
      <c r="C805" s="2"/>
      <c r="D805" s="2"/>
      <c r="E805" s="2"/>
      <c r="F805" s="2"/>
      <c r="G805" s="2"/>
      <c r="H805" s="2"/>
      <c r="I805" s="2"/>
      <c r="J805" s="2"/>
    </row>
    <row r="806" ht="12.0" customHeight="1">
      <c r="A806" s="47"/>
      <c r="B806" s="2"/>
      <c r="C806" s="2"/>
      <c r="D806" s="2"/>
      <c r="E806" s="2"/>
      <c r="F806" s="2"/>
      <c r="G806" s="2"/>
      <c r="H806" s="2"/>
      <c r="I806" s="2"/>
      <c r="J806" s="2"/>
    </row>
    <row r="807" ht="12.0" customHeight="1">
      <c r="A807" s="47"/>
      <c r="B807" s="2"/>
      <c r="C807" s="2"/>
      <c r="D807" s="2"/>
      <c r="E807" s="2"/>
      <c r="F807" s="2"/>
      <c r="G807" s="2"/>
      <c r="H807" s="2"/>
      <c r="I807" s="2"/>
      <c r="J807" s="2"/>
    </row>
    <row r="808" ht="12.0" customHeight="1">
      <c r="A808" s="47"/>
      <c r="B808" s="2"/>
      <c r="C808" s="2"/>
      <c r="D808" s="2"/>
      <c r="E808" s="2"/>
      <c r="F808" s="2"/>
      <c r="G808" s="2"/>
      <c r="H808" s="2"/>
      <c r="I808" s="2"/>
      <c r="J808" s="2"/>
    </row>
    <row r="809" ht="12.0" customHeight="1">
      <c r="A809" s="47"/>
      <c r="B809" s="2"/>
      <c r="C809" s="2"/>
      <c r="D809" s="2"/>
      <c r="E809" s="2"/>
      <c r="F809" s="2"/>
      <c r="G809" s="2"/>
      <c r="H809" s="2"/>
      <c r="I809" s="2"/>
      <c r="J809" s="2"/>
    </row>
    <row r="810" ht="12.0" customHeight="1">
      <c r="A810" s="47"/>
      <c r="B810" s="2"/>
      <c r="C810" s="2"/>
      <c r="D810" s="2"/>
      <c r="E810" s="2"/>
      <c r="F810" s="2"/>
      <c r="G810" s="2"/>
      <c r="H810" s="2"/>
      <c r="I810" s="2"/>
      <c r="J810" s="2"/>
    </row>
    <row r="811" ht="12.0" customHeight="1">
      <c r="A811" s="47"/>
      <c r="B811" s="2"/>
      <c r="C811" s="2"/>
      <c r="D811" s="2"/>
      <c r="E811" s="2"/>
      <c r="F811" s="2"/>
      <c r="G811" s="2"/>
      <c r="H811" s="2"/>
      <c r="I811" s="2"/>
      <c r="J811" s="2"/>
    </row>
    <row r="812" ht="12.0" customHeight="1">
      <c r="A812" s="47"/>
      <c r="B812" s="2"/>
      <c r="C812" s="2"/>
      <c r="D812" s="2"/>
      <c r="E812" s="2"/>
      <c r="F812" s="2"/>
      <c r="G812" s="2"/>
      <c r="H812" s="2"/>
      <c r="I812" s="2"/>
      <c r="J812" s="2"/>
    </row>
    <row r="813" ht="12.0" customHeight="1">
      <c r="A813" s="47"/>
      <c r="B813" s="2"/>
      <c r="C813" s="2"/>
      <c r="D813" s="2"/>
      <c r="E813" s="2"/>
      <c r="F813" s="2"/>
      <c r="G813" s="2"/>
      <c r="H813" s="2"/>
      <c r="I813" s="2"/>
      <c r="J813" s="2"/>
    </row>
    <row r="814" ht="12.0" customHeight="1">
      <c r="A814" s="47"/>
      <c r="B814" s="2"/>
      <c r="C814" s="2"/>
      <c r="D814" s="2"/>
      <c r="E814" s="2"/>
      <c r="F814" s="2"/>
      <c r="G814" s="2"/>
      <c r="H814" s="2"/>
      <c r="I814" s="2"/>
      <c r="J814" s="2"/>
    </row>
    <row r="815" ht="12.0" customHeight="1">
      <c r="A815" s="47"/>
      <c r="B815" s="2"/>
      <c r="C815" s="2"/>
      <c r="D815" s="2"/>
      <c r="E815" s="2"/>
      <c r="F815" s="2"/>
      <c r="G815" s="2"/>
      <c r="H815" s="2"/>
      <c r="I815" s="2"/>
      <c r="J815" s="2"/>
    </row>
    <row r="816" ht="12.0" customHeight="1">
      <c r="A816" s="47"/>
      <c r="B816" s="2"/>
      <c r="C816" s="2"/>
      <c r="D816" s="2"/>
      <c r="E816" s="2"/>
      <c r="F816" s="2"/>
      <c r="G816" s="2"/>
      <c r="H816" s="2"/>
      <c r="I816" s="2"/>
      <c r="J816" s="2"/>
    </row>
    <row r="817" ht="12.0" customHeight="1">
      <c r="A817" s="47"/>
      <c r="B817" s="2"/>
      <c r="C817" s="2"/>
      <c r="D817" s="2"/>
      <c r="E817" s="2"/>
      <c r="F817" s="2"/>
      <c r="G817" s="2"/>
      <c r="H817" s="2"/>
      <c r="I817" s="2"/>
      <c r="J817" s="2"/>
    </row>
    <row r="818" ht="12.0" customHeight="1">
      <c r="A818" s="47"/>
      <c r="B818" s="2"/>
      <c r="C818" s="2"/>
      <c r="D818" s="2"/>
      <c r="E818" s="2"/>
      <c r="F818" s="2"/>
      <c r="G818" s="2"/>
      <c r="H818" s="2"/>
      <c r="I818" s="2"/>
      <c r="J818" s="2"/>
    </row>
    <row r="819" ht="12.0" customHeight="1">
      <c r="A819" s="47"/>
      <c r="B819" s="2"/>
      <c r="C819" s="2"/>
      <c r="D819" s="2"/>
      <c r="E819" s="2"/>
      <c r="F819" s="2"/>
      <c r="G819" s="2"/>
      <c r="H819" s="2"/>
      <c r="I819" s="2"/>
      <c r="J819" s="2"/>
    </row>
    <row r="820" ht="12.0" customHeight="1">
      <c r="A820" s="47"/>
      <c r="B820" s="2"/>
      <c r="C820" s="2"/>
      <c r="D820" s="2"/>
      <c r="E820" s="2"/>
      <c r="F820" s="2"/>
      <c r="G820" s="2"/>
      <c r="H820" s="2"/>
      <c r="I820" s="2"/>
      <c r="J820" s="2"/>
    </row>
    <row r="821" ht="12.0" customHeight="1">
      <c r="A821" s="47"/>
      <c r="B821" s="2"/>
      <c r="C821" s="2"/>
      <c r="D821" s="2"/>
      <c r="E821" s="2"/>
      <c r="F821" s="2"/>
      <c r="G821" s="2"/>
      <c r="H821" s="2"/>
      <c r="I821" s="2"/>
      <c r="J821" s="2"/>
    </row>
    <row r="822" ht="12.0" customHeight="1">
      <c r="A822" s="47"/>
      <c r="B822" s="2"/>
      <c r="C822" s="2"/>
      <c r="D822" s="2"/>
      <c r="E822" s="2"/>
      <c r="F822" s="2"/>
      <c r="G822" s="2"/>
      <c r="H822" s="2"/>
      <c r="I822" s="2"/>
      <c r="J822" s="2"/>
    </row>
    <row r="823" ht="12.0" customHeight="1">
      <c r="A823" s="47"/>
      <c r="B823" s="2"/>
      <c r="C823" s="2"/>
      <c r="D823" s="2"/>
      <c r="E823" s="2"/>
      <c r="F823" s="2"/>
      <c r="G823" s="2"/>
      <c r="H823" s="2"/>
      <c r="I823" s="2"/>
      <c r="J823" s="2"/>
    </row>
    <row r="824" ht="12.0" customHeight="1">
      <c r="A824" s="47"/>
      <c r="B824" s="2"/>
      <c r="C824" s="2"/>
      <c r="D824" s="2"/>
      <c r="E824" s="2"/>
      <c r="F824" s="2"/>
      <c r="G824" s="2"/>
      <c r="H824" s="2"/>
      <c r="I824" s="2"/>
      <c r="J824" s="2"/>
    </row>
    <row r="825" ht="12.0" customHeight="1">
      <c r="A825" s="47"/>
      <c r="B825" s="2"/>
      <c r="C825" s="2"/>
      <c r="D825" s="2"/>
      <c r="E825" s="2"/>
      <c r="F825" s="2"/>
      <c r="G825" s="2"/>
      <c r="H825" s="2"/>
      <c r="I825" s="2"/>
      <c r="J825" s="2"/>
    </row>
    <row r="826" ht="12.0" customHeight="1">
      <c r="A826" s="47"/>
      <c r="B826" s="2"/>
      <c r="C826" s="2"/>
      <c r="D826" s="2"/>
      <c r="E826" s="2"/>
      <c r="F826" s="2"/>
      <c r="G826" s="2"/>
      <c r="H826" s="2"/>
      <c r="I826" s="2"/>
      <c r="J826" s="2"/>
    </row>
    <row r="827" ht="12.0" customHeight="1">
      <c r="A827" s="47"/>
      <c r="B827" s="2"/>
      <c r="C827" s="2"/>
      <c r="D827" s="2"/>
      <c r="E827" s="2"/>
      <c r="F827" s="2"/>
      <c r="G827" s="2"/>
      <c r="H827" s="2"/>
      <c r="I827" s="2"/>
      <c r="J827" s="2"/>
    </row>
    <row r="828" ht="12.0" customHeight="1">
      <c r="A828" s="47"/>
      <c r="B828" s="2"/>
      <c r="C828" s="2"/>
      <c r="D828" s="2"/>
      <c r="E828" s="2"/>
      <c r="F828" s="2"/>
      <c r="G828" s="2"/>
      <c r="H828" s="2"/>
      <c r="I828" s="2"/>
      <c r="J828" s="2"/>
    </row>
    <row r="829" ht="12.0" customHeight="1">
      <c r="A829" s="47"/>
      <c r="B829" s="2"/>
      <c r="C829" s="2"/>
      <c r="D829" s="2"/>
      <c r="E829" s="2"/>
      <c r="F829" s="2"/>
      <c r="G829" s="2"/>
      <c r="H829" s="2"/>
      <c r="I829" s="2"/>
      <c r="J829" s="2"/>
    </row>
    <row r="830" ht="12.0" customHeight="1">
      <c r="A830" s="47"/>
      <c r="B830" s="2"/>
      <c r="C830" s="2"/>
      <c r="D830" s="2"/>
      <c r="E830" s="2"/>
      <c r="F830" s="2"/>
      <c r="G830" s="2"/>
      <c r="H830" s="2"/>
      <c r="I830" s="2"/>
      <c r="J830" s="2"/>
    </row>
    <row r="831" ht="12.0" customHeight="1">
      <c r="A831" s="47"/>
      <c r="B831" s="2"/>
      <c r="C831" s="2"/>
      <c r="D831" s="2"/>
      <c r="E831" s="2"/>
      <c r="F831" s="2"/>
      <c r="G831" s="2"/>
      <c r="H831" s="2"/>
      <c r="I831" s="2"/>
      <c r="J831" s="2"/>
    </row>
    <row r="832" ht="12.0" customHeight="1">
      <c r="A832" s="47"/>
      <c r="B832" s="2"/>
      <c r="C832" s="2"/>
      <c r="D832" s="2"/>
      <c r="E832" s="2"/>
      <c r="F832" s="2"/>
      <c r="G832" s="2"/>
      <c r="H832" s="2"/>
      <c r="I832" s="2"/>
      <c r="J832" s="2"/>
    </row>
    <row r="833" ht="12.0" customHeight="1">
      <c r="A833" s="47"/>
      <c r="B833" s="2"/>
      <c r="C833" s="2"/>
      <c r="D833" s="2"/>
      <c r="E833" s="2"/>
      <c r="F833" s="2"/>
      <c r="G833" s="2"/>
      <c r="H833" s="2"/>
      <c r="I833" s="2"/>
      <c r="J833" s="2"/>
    </row>
    <row r="834" ht="12.0" customHeight="1">
      <c r="A834" s="47"/>
      <c r="B834" s="2"/>
      <c r="C834" s="2"/>
      <c r="D834" s="2"/>
      <c r="E834" s="2"/>
      <c r="F834" s="2"/>
      <c r="G834" s="2"/>
      <c r="H834" s="2"/>
      <c r="I834" s="2"/>
      <c r="J834" s="2"/>
    </row>
    <row r="835" ht="12.0" customHeight="1">
      <c r="A835" s="47"/>
      <c r="B835" s="2"/>
      <c r="C835" s="2"/>
      <c r="D835" s="2"/>
      <c r="E835" s="2"/>
      <c r="F835" s="2"/>
      <c r="G835" s="2"/>
      <c r="H835" s="2"/>
      <c r="I835" s="2"/>
      <c r="J835" s="2"/>
    </row>
    <row r="836" ht="12.0" customHeight="1">
      <c r="A836" s="47"/>
      <c r="B836" s="2"/>
      <c r="C836" s="2"/>
      <c r="D836" s="2"/>
      <c r="E836" s="2"/>
      <c r="F836" s="2"/>
      <c r="G836" s="2"/>
      <c r="H836" s="2"/>
      <c r="I836" s="2"/>
      <c r="J836" s="2"/>
    </row>
    <row r="837" ht="12.0" customHeight="1">
      <c r="A837" s="47"/>
      <c r="B837" s="2"/>
      <c r="C837" s="2"/>
      <c r="D837" s="2"/>
      <c r="E837" s="2"/>
      <c r="F837" s="2"/>
      <c r="G837" s="2"/>
      <c r="H837" s="2"/>
      <c r="I837" s="2"/>
      <c r="J837" s="2"/>
    </row>
    <row r="838" ht="12.0" customHeight="1">
      <c r="A838" s="47"/>
      <c r="B838" s="2"/>
      <c r="C838" s="2"/>
      <c r="D838" s="2"/>
      <c r="E838" s="2"/>
      <c r="F838" s="2"/>
      <c r="G838" s="2"/>
      <c r="H838" s="2"/>
      <c r="I838" s="2"/>
      <c r="J838" s="2"/>
    </row>
    <row r="839" ht="12.0" customHeight="1">
      <c r="A839" s="47"/>
      <c r="B839" s="2"/>
      <c r="C839" s="2"/>
      <c r="D839" s="2"/>
      <c r="E839" s="2"/>
      <c r="F839" s="2"/>
      <c r="G839" s="2"/>
      <c r="H839" s="2"/>
      <c r="I839" s="2"/>
      <c r="J839" s="2"/>
    </row>
    <row r="840" ht="12.0" customHeight="1">
      <c r="A840" s="47"/>
      <c r="B840" s="2"/>
      <c r="C840" s="2"/>
      <c r="D840" s="2"/>
      <c r="E840" s="2"/>
      <c r="F840" s="2"/>
      <c r="G840" s="2"/>
      <c r="H840" s="2"/>
      <c r="I840" s="2"/>
      <c r="J840" s="2"/>
    </row>
    <row r="841" ht="12.0" customHeight="1">
      <c r="A841" s="47"/>
      <c r="B841" s="2"/>
      <c r="C841" s="2"/>
      <c r="D841" s="2"/>
      <c r="E841" s="2"/>
      <c r="F841" s="2"/>
      <c r="G841" s="2"/>
      <c r="H841" s="2"/>
      <c r="I841" s="2"/>
      <c r="J841" s="2"/>
    </row>
    <row r="842" ht="12.0" customHeight="1">
      <c r="A842" s="47"/>
      <c r="B842" s="2"/>
      <c r="C842" s="2"/>
      <c r="D842" s="2"/>
      <c r="E842" s="2"/>
      <c r="F842" s="2"/>
      <c r="G842" s="2"/>
      <c r="H842" s="2"/>
      <c r="I842" s="2"/>
      <c r="J842" s="2"/>
    </row>
    <row r="843" ht="12.0" customHeight="1">
      <c r="A843" s="47"/>
      <c r="B843" s="2"/>
      <c r="C843" s="2"/>
      <c r="D843" s="2"/>
      <c r="E843" s="2"/>
      <c r="F843" s="2"/>
      <c r="G843" s="2"/>
      <c r="H843" s="2"/>
      <c r="I843" s="2"/>
      <c r="J843" s="2"/>
    </row>
    <row r="844" ht="12.0" customHeight="1">
      <c r="A844" s="47"/>
      <c r="B844" s="2"/>
      <c r="C844" s="2"/>
      <c r="D844" s="2"/>
      <c r="E844" s="2"/>
      <c r="F844" s="2"/>
      <c r="G844" s="2"/>
      <c r="H844" s="2"/>
      <c r="I844" s="2"/>
      <c r="J844" s="2"/>
    </row>
    <row r="845" ht="12.0" customHeight="1">
      <c r="A845" s="47"/>
      <c r="B845" s="2"/>
      <c r="C845" s="2"/>
      <c r="D845" s="2"/>
      <c r="E845" s="2"/>
      <c r="F845" s="2"/>
      <c r="G845" s="2"/>
      <c r="H845" s="2"/>
      <c r="I845" s="2"/>
      <c r="J845" s="2"/>
    </row>
    <row r="846" ht="12.0" customHeight="1">
      <c r="A846" s="47"/>
      <c r="B846" s="2"/>
      <c r="C846" s="2"/>
      <c r="D846" s="2"/>
      <c r="E846" s="2"/>
      <c r="F846" s="2"/>
      <c r="G846" s="2"/>
      <c r="H846" s="2"/>
      <c r="I846" s="2"/>
      <c r="J846" s="2"/>
    </row>
    <row r="847" ht="12.0" customHeight="1">
      <c r="A847" s="47"/>
      <c r="B847" s="2"/>
      <c r="C847" s="2"/>
      <c r="D847" s="2"/>
      <c r="E847" s="2"/>
      <c r="F847" s="2"/>
      <c r="G847" s="2"/>
      <c r="H847" s="2"/>
      <c r="I847" s="2"/>
      <c r="J847" s="2"/>
    </row>
    <row r="848" ht="12.0" customHeight="1">
      <c r="A848" s="47"/>
      <c r="B848" s="2"/>
      <c r="C848" s="2"/>
      <c r="D848" s="2"/>
      <c r="E848" s="2"/>
      <c r="F848" s="2"/>
      <c r="G848" s="2"/>
      <c r="H848" s="2"/>
      <c r="I848" s="2"/>
      <c r="J848" s="2"/>
    </row>
    <row r="849" ht="12.0" customHeight="1">
      <c r="A849" s="47"/>
      <c r="B849" s="2"/>
      <c r="C849" s="2"/>
      <c r="D849" s="2"/>
      <c r="E849" s="2"/>
      <c r="F849" s="2"/>
      <c r="G849" s="2"/>
      <c r="H849" s="2"/>
      <c r="I849" s="2"/>
      <c r="J849" s="2"/>
    </row>
    <row r="850" ht="12.0" customHeight="1">
      <c r="A850" s="47"/>
      <c r="B850" s="2"/>
      <c r="C850" s="2"/>
      <c r="D850" s="2"/>
      <c r="E850" s="2"/>
      <c r="F850" s="2"/>
      <c r="G850" s="2"/>
      <c r="H850" s="2"/>
      <c r="I850" s="2"/>
      <c r="J850" s="2"/>
    </row>
    <row r="851" ht="12.0" customHeight="1">
      <c r="A851" s="47"/>
      <c r="B851" s="2"/>
      <c r="C851" s="2"/>
      <c r="D851" s="2"/>
      <c r="E851" s="2"/>
      <c r="F851" s="2"/>
      <c r="G851" s="2"/>
      <c r="H851" s="2"/>
      <c r="I851" s="2"/>
      <c r="J851" s="2"/>
    </row>
    <row r="852" ht="12.0" customHeight="1">
      <c r="A852" s="47"/>
      <c r="B852" s="2"/>
      <c r="C852" s="2"/>
      <c r="D852" s="2"/>
      <c r="E852" s="2"/>
      <c r="F852" s="2"/>
      <c r="G852" s="2"/>
      <c r="H852" s="2"/>
      <c r="I852" s="2"/>
      <c r="J852" s="2"/>
    </row>
    <row r="853" ht="12.0" customHeight="1">
      <c r="A853" s="47"/>
      <c r="B853" s="2"/>
      <c r="C853" s="2"/>
      <c r="D853" s="2"/>
      <c r="E853" s="2"/>
      <c r="F853" s="2"/>
      <c r="G853" s="2"/>
      <c r="H853" s="2"/>
      <c r="I853" s="2"/>
      <c r="J853" s="2"/>
    </row>
    <row r="854" ht="12.0" customHeight="1">
      <c r="A854" s="47"/>
      <c r="B854" s="2"/>
      <c r="C854" s="2"/>
      <c r="D854" s="2"/>
      <c r="E854" s="2"/>
      <c r="F854" s="2"/>
      <c r="G854" s="2"/>
      <c r="H854" s="2"/>
      <c r="I854" s="2"/>
      <c r="J854" s="2"/>
    </row>
    <row r="855" ht="12.0" customHeight="1">
      <c r="A855" s="47"/>
      <c r="B855" s="2"/>
      <c r="C855" s="2"/>
      <c r="D855" s="2"/>
      <c r="E855" s="2"/>
      <c r="F855" s="2"/>
      <c r="G855" s="2"/>
      <c r="H855" s="2"/>
      <c r="I855" s="2"/>
      <c r="J855" s="2"/>
    </row>
    <row r="856" ht="12.0" customHeight="1">
      <c r="A856" s="47"/>
      <c r="B856" s="2"/>
      <c r="C856" s="2"/>
      <c r="D856" s="2"/>
      <c r="E856" s="2"/>
      <c r="F856" s="2"/>
      <c r="G856" s="2"/>
      <c r="H856" s="2"/>
      <c r="I856" s="2"/>
      <c r="J856" s="2"/>
    </row>
    <row r="857" ht="12.0" customHeight="1">
      <c r="A857" s="47"/>
      <c r="B857" s="2"/>
      <c r="C857" s="2"/>
      <c r="D857" s="2"/>
      <c r="E857" s="2"/>
      <c r="F857" s="2"/>
      <c r="G857" s="2"/>
      <c r="H857" s="2"/>
      <c r="I857" s="2"/>
      <c r="J857" s="2"/>
    </row>
    <row r="858" ht="12.0" customHeight="1">
      <c r="A858" s="47"/>
      <c r="B858" s="2"/>
      <c r="C858" s="2"/>
      <c r="D858" s="2"/>
      <c r="E858" s="2"/>
      <c r="F858" s="2"/>
      <c r="G858" s="2"/>
      <c r="H858" s="2"/>
      <c r="I858" s="2"/>
      <c r="J858" s="2"/>
    </row>
    <row r="859" ht="12.0" customHeight="1">
      <c r="A859" s="47"/>
      <c r="B859" s="2"/>
      <c r="C859" s="2"/>
      <c r="D859" s="2"/>
      <c r="E859" s="2"/>
      <c r="F859" s="2"/>
      <c r="G859" s="2"/>
      <c r="H859" s="2"/>
      <c r="I859" s="2"/>
      <c r="J859" s="2"/>
    </row>
    <row r="860" ht="12.0" customHeight="1">
      <c r="A860" s="47"/>
      <c r="B860" s="2"/>
      <c r="C860" s="2"/>
      <c r="D860" s="2"/>
      <c r="E860" s="2"/>
      <c r="F860" s="2"/>
      <c r="G860" s="2"/>
      <c r="H860" s="2"/>
      <c r="I860" s="2"/>
      <c r="J860" s="2"/>
    </row>
    <row r="861" ht="12.0" customHeight="1">
      <c r="A861" s="47"/>
      <c r="B861" s="2"/>
      <c r="C861" s="2"/>
      <c r="D861" s="2"/>
      <c r="E861" s="2"/>
      <c r="F861" s="2"/>
      <c r="G861" s="2"/>
      <c r="H861" s="2"/>
      <c r="I861" s="2"/>
      <c r="J861" s="2"/>
    </row>
    <row r="862" ht="12.0" customHeight="1">
      <c r="A862" s="47"/>
      <c r="B862" s="2"/>
      <c r="C862" s="2"/>
      <c r="D862" s="2"/>
      <c r="E862" s="2"/>
      <c r="F862" s="2"/>
      <c r="G862" s="2"/>
      <c r="H862" s="2"/>
      <c r="I862" s="2"/>
      <c r="J862" s="2"/>
    </row>
    <row r="863" ht="12.0" customHeight="1">
      <c r="A863" s="47"/>
      <c r="B863" s="2"/>
      <c r="C863" s="2"/>
      <c r="D863" s="2"/>
      <c r="E863" s="2"/>
      <c r="F863" s="2"/>
      <c r="G863" s="2"/>
      <c r="H863" s="2"/>
      <c r="I863" s="2"/>
      <c r="J863" s="2"/>
    </row>
    <row r="864" ht="12.0" customHeight="1">
      <c r="A864" s="47"/>
      <c r="B864" s="2"/>
      <c r="C864" s="2"/>
      <c r="D864" s="2"/>
      <c r="E864" s="2"/>
      <c r="F864" s="2"/>
      <c r="G864" s="2"/>
      <c r="H864" s="2"/>
      <c r="I864" s="2"/>
      <c r="J864" s="2"/>
    </row>
    <row r="865" ht="12.0" customHeight="1">
      <c r="A865" s="47"/>
      <c r="B865" s="2"/>
      <c r="C865" s="2"/>
      <c r="D865" s="2"/>
      <c r="E865" s="2"/>
      <c r="F865" s="2"/>
      <c r="G865" s="2"/>
      <c r="H865" s="2"/>
      <c r="I865" s="2"/>
      <c r="J865" s="2"/>
    </row>
    <row r="866" ht="12.0" customHeight="1">
      <c r="A866" s="47"/>
      <c r="B866" s="2"/>
      <c r="C866" s="2"/>
      <c r="D866" s="2"/>
      <c r="E866" s="2"/>
      <c r="F866" s="2"/>
      <c r="G866" s="2"/>
      <c r="H866" s="2"/>
      <c r="I866" s="2"/>
      <c r="J866" s="2"/>
    </row>
    <row r="867" ht="12.0" customHeight="1">
      <c r="A867" s="47"/>
      <c r="B867" s="2"/>
      <c r="C867" s="2"/>
      <c r="D867" s="2"/>
      <c r="E867" s="2"/>
      <c r="F867" s="2"/>
      <c r="G867" s="2"/>
      <c r="H867" s="2"/>
      <c r="I867" s="2"/>
      <c r="J867" s="2"/>
    </row>
    <row r="868" ht="12.0" customHeight="1">
      <c r="A868" s="47"/>
      <c r="B868" s="2"/>
      <c r="C868" s="2"/>
      <c r="D868" s="2"/>
      <c r="E868" s="2"/>
      <c r="F868" s="2"/>
      <c r="G868" s="2"/>
      <c r="H868" s="2"/>
      <c r="I868" s="2"/>
      <c r="J868" s="2"/>
    </row>
    <row r="869" ht="12.0" customHeight="1">
      <c r="A869" s="47"/>
      <c r="B869" s="2"/>
      <c r="C869" s="2"/>
      <c r="D869" s="2"/>
      <c r="E869" s="2"/>
      <c r="F869" s="2"/>
      <c r="G869" s="2"/>
      <c r="H869" s="2"/>
      <c r="I869" s="2"/>
      <c r="J869" s="2"/>
    </row>
    <row r="870" ht="12.0" customHeight="1">
      <c r="A870" s="47"/>
      <c r="B870" s="2"/>
      <c r="C870" s="2"/>
      <c r="D870" s="2"/>
      <c r="E870" s="2"/>
      <c r="F870" s="2"/>
      <c r="G870" s="2"/>
      <c r="H870" s="2"/>
      <c r="I870" s="2"/>
      <c r="J870" s="2"/>
    </row>
    <row r="871" ht="12.0" customHeight="1">
      <c r="A871" s="47"/>
      <c r="B871" s="2"/>
      <c r="C871" s="2"/>
      <c r="D871" s="2"/>
      <c r="E871" s="2"/>
      <c r="F871" s="2"/>
      <c r="G871" s="2"/>
      <c r="H871" s="2"/>
      <c r="I871" s="2"/>
      <c r="J871" s="2"/>
    </row>
    <row r="872" ht="12.0" customHeight="1">
      <c r="A872" s="47"/>
      <c r="B872" s="2"/>
      <c r="C872" s="2"/>
      <c r="D872" s="2"/>
      <c r="E872" s="2"/>
      <c r="F872" s="2"/>
      <c r="G872" s="2"/>
      <c r="H872" s="2"/>
      <c r="I872" s="2"/>
      <c r="J872" s="2"/>
    </row>
    <row r="873" ht="12.0" customHeight="1">
      <c r="A873" s="47"/>
      <c r="B873" s="2"/>
      <c r="C873" s="2"/>
      <c r="D873" s="2"/>
      <c r="E873" s="2"/>
      <c r="F873" s="2"/>
      <c r="G873" s="2"/>
      <c r="H873" s="2"/>
      <c r="I873" s="2"/>
      <c r="J873" s="2"/>
    </row>
    <row r="874" ht="12.0" customHeight="1">
      <c r="A874" s="47"/>
      <c r="B874" s="2"/>
      <c r="C874" s="2"/>
      <c r="D874" s="2"/>
      <c r="E874" s="2"/>
      <c r="F874" s="2"/>
      <c r="G874" s="2"/>
      <c r="H874" s="2"/>
      <c r="I874" s="2"/>
      <c r="J874" s="2"/>
    </row>
    <row r="875" ht="12.0" customHeight="1">
      <c r="A875" s="47"/>
      <c r="B875" s="2"/>
      <c r="C875" s="2"/>
      <c r="D875" s="2"/>
      <c r="E875" s="2"/>
      <c r="F875" s="2"/>
      <c r="G875" s="2"/>
      <c r="H875" s="2"/>
      <c r="I875" s="2"/>
      <c r="J875" s="2"/>
    </row>
    <row r="876" ht="12.0" customHeight="1">
      <c r="A876" s="47"/>
      <c r="B876" s="2"/>
      <c r="C876" s="2"/>
      <c r="D876" s="2"/>
      <c r="E876" s="2"/>
      <c r="F876" s="2"/>
      <c r="G876" s="2"/>
      <c r="H876" s="2"/>
      <c r="I876" s="2"/>
      <c r="J876" s="2"/>
    </row>
    <row r="877" ht="12.0" customHeight="1">
      <c r="A877" s="47"/>
      <c r="B877" s="2"/>
      <c r="C877" s="2"/>
      <c r="D877" s="2"/>
      <c r="E877" s="2"/>
      <c r="F877" s="2"/>
      <c r="G877" s="2"/>
      <c r="H877" s="2"/>
      <c r="I877" s="2"/>
      <c r="J877" s="2"/>
    </row>
    <row r="878" ht="12.0" customHeight="1">
      <c r="A878" s="47"/>
      <c r="B878" s="2"/>
      <c r="C878" s="2"/>
      <c r="D878" s="2"/>
      <c r="E878" s="2"/>
      <c r="F878" s="2"/>
      <c r="G878" s="2"/>
      <c r="H878" s="2"/>
      <c r="I878" s="2"/>
      <c r="J878" s="2"/>
    </row>
    <row r="879" ht="12.0" customHeight="1">
      <c r="A879" s="47"/>
      <c r="B879" s="2"/>
      <c r="C879" s="2"/>
      <c r="D879" s="2"/>
      <c r="E879" s="2"/>
      <c r="F879" s="2"/>
      <c r="G879" s="2"/>
      <c r="H879" s="2"/>
      <c r="I879" s="2"/>
      <c r="J879" s="2"/>
    </row>
    <row r="880" ht="12.0" customHeight="1">
      <c r="A880" s="47"/>
      <c r="B880" s="2"/>
      <c r="C880" s="2"/>
      <c r="D880" s="2"/>
      <c r="E880" s="2"/>
      <c r="F880" s="2"/>
      <c r="G880" s="2"/>
      <c r="H880" s="2"/>
      <c r="I880" s="2"/>
      <c r="J880" s="2"/>
    </row>
    <row r="881" ht="12.0" customHeight="1">
      <c r="A881" s="47"/>
      <c r="B881" s="2"/>
      <c r="C881" s="2"/>
      <c r="D881" s="2"/>
      <c r="E881" s="2"/>
      <c r="F881" s="2"/>
      <c r="G881" s="2"/>
      <c r="H881" s="2"/>
      <c r="I881" s="2"/>
      <c r="J881" s="2"/>
    </row>
    <row r="882" ht="12.0" customHeight="1">
      <c r="A882" s="47"/>
      <c r="B882" s="2"/>
      <c r="C882" s="2"/>
      <c r="D882" s="2"/>
      <c r="E882" s="2"/>
      <c r="F882" s="2"/>
      <c r="G882" s="2"/>
      <c r="H882" s="2"/>
      <c r="I882" s="2"/>
      <c r="J882" s="2"/>
    </row>
    <row r="883" ht="12.0" customHeight="1">
      <c r="A883" s="47"/>
      <c r="B883" s="2"/>
      <c r="C883" s="2"/>
      <c r="D883" s="2"/>
      <c r="E883" s="2"/>
      <c r="F883" s="2"/>
      <c r="G883" s="2"/>
      <c r="H883" s="2"/>
      <c r="I883" s="2"/>
      <c r="J883" s="2"/>
    </row>
    <row r="884" ht="12.0" customHeight="1">
      <c r="A884" s="47"/>
      <c r="B884" s="2"/>
      <c r="C884" s="2"/>
      <c r="D884" s="2"/>
      <c r="E884" s="2"/>
      <c r="F884" s="2"/>
      <c r="G884" s="2"/>
      <c r="H884" s="2"/>
      <c r="I884" s="2"/>
      <c r="J884" s="2"/>
    </row>
    <row r="885" ht="12.0" customHeight="1">
      <c r="A885" s="47"/>
      <c r="B885" s="2"/>
      <c r="C885" s="2"/>
      <c r="D885" s="2"/>
      <c r="E885" s="2"/>
      <c r="F885" s="2"/>
      <c r="G885" s="2"/>
      <c r="H885" s="2"/>
      <c r="I885" s="2"/>
      <c r="J885" s="2"/>
    </row>
    <row r="886" ht="12.0" customHeight="1">
      <c r="A886" s="47"/>
      <c r="B886" s="2"/>
      <c r="C886" s="2"/>
      <c r="D886" s="2"/>
      <c r="E886" s="2"/>
      <c r="F886" s="2"/>
      <c r="G886" s="2"/>
      <c r="H886" s="2"/>
      <c r="I886" s="2"/>
      <c r="J886" s="2"/>
    </row>
    <row r="887" ht="12.0" customHeight="1">
      <c r="A887" s="47"/>
      <c r="B887" s="2"/>
      <c r="C887" s="2"/>
      <c r="D887" s="2"/>
      <c r="E887" s="2"/>
      <c r="F887" s="2"/>
      <c r="G887" s="2"/>
      <c r="H887" s="2"/>
      <c r="I887" s="2"/>
      <c r="J887" s="2"/>
    </row>
    <row r="888" ht="12.0" customHeight="1">
      <c r="A888" s="47"/>
      <c r="B888" s="2"/>
      <c r="C888" s="2"/>
      <c r="D888" s="2"/>
      <c r="E888" s="2"/>
      <c r="F888" s="2"/>
      <c r="G888" s="2"/>
      <c r="H888" s="2"/>
      <c r="I888" s="2"/>
      <c r="J888" s="2"/>
    </row>
    <row r="889" ht="12.0" customHeight="1">
      <c r="A889" s="47"/>
      <c r="B889" s="2"/>
      <c r="C889" s="2"/>
      <c r="D889" s="2"/>
      <c r="E889" s="2"/>
      <c r="F889" s="2"/>
      <c r="G889" s="2"/>
      <c r="H889" s="2"/>
      <c r="I889" s="2"/>
      <c r="J889" s="2"/>
    </row>
    <row r="890" ht="12.0" customHeight="1">
      <c r="A890" s="47"/>
      <c r="B890" s="2"/>
      <c r="C890" s="2"/>
      <c r="D890" s="2"/>
      <c r="E890" s="2"/>
      <c r="F890" s="2"/>
      <c r="G890" s="2"/>
      <c r="H890" s="2"/>
      <c r="I890" s="2"/>
      <c r="J890" s="2"/>
    </row>
    <row r="891" ht="12.0" customHeight="1">
      <c r="A891" s="47"/>
      <c r="B891" s="2"/>
      <c r="C891" s="2"/>
      <c r="D891" s="2"/>
      <c r="E891" s="2"/>
      <c r="F891" s="2"/>
      <c r="G891" s="2"/>
      <c r="H891" s="2"/>
      <c r="I891" s="2"/>
      <c r="J891" s="2"/>
    </row>
    <row r="892" ht="12.0" customHeight="1">
      <c r="A892" s="47"/>
      <c r="B892" s="2"/>
      <c r="C892" s="2"/>
      <c r="D892" s="2"/>
      <c r="E892" s="2"/>
      <c r="F892" s="2"/>
      <c r="G892" s="2"/>
      <c r="H892" s="2"/>
      <c r="I892" s="2"/>
      <c r="J892" s="2"/>
    </row>
    <row r="893" ht="12.0" customHeight="1">
      <c r="A893" s="47"/>
      <c r="B893" s="2"/>
      <c r="C893" s="2"/>
      <c r="D893" s="2"/>
      <c r="E893" s="2"/>
      <c r="F893" s="2"/>
      <c r="G893" s="2"/>
      <c r="H893" s="2"/>
      <c r="I893" s="2"/>
      <c r="J893" s="2"/>
    </row>
    <row r="894" ht="12.0" customHeight="1">
      <c r="A894" s="47"/>
      <c r="B894" s="2"/>
      <c r="C894" s="2"/>
      <c r="D894" s="2"/>
      <c r="E894" s="2"/>
      <c r="F894" s="2"/>
      <c r="G894" s="2"/>
      <c r="H894" s="2"/>
      <c r="I894" s="2"/>
      <c r="J894" s="2"/>
    </row>
    <row r="895" ht="12.0" customHeight="1">
      <c r="A895" s="47"/>
      <c r="B895" s="2"/>
      <c r="C895" s="2"/>
      <c r="D895" s="2"/>
      <c r="E895" s="2"/>
      <c r="F895" s="2"/>
      <c r="G895" s="2"/>
      <c r="H895" s="2"/>
      <c r="I895" s="2"/>
      <c r="J895" s="2"/>
    </row>
    <row r="896" ht="12.0" customHeight="1">
      <c r="A896" s="47"/>
      <c r="B896" s="2"/>
      <c r="C896" s="2"/>
      <c r="D896" s="2"/>
      <c r="E896" s="2"/>
      <c r="F896" s="2"/>
      <c r="G896" s="2"/>
      <c r="H896" s="2"/>
      <c r="I896" s="2"/>
      <c r="J896" s="2"/>
    </row>
    <row r="897" ht="12.0" customHeight="1">
      <c r="A897" s="47"/>
      <c r="B897" s="2"/>
      <c r="C897" s="2"/>
      <c r="D897" s="2"/>
      <c r="E897" s="2"/>
      <c r="F897" s="2"/>
      <c r="G897" s="2"/>
      <c r="H897" s="2"/>
      <c r="I897" s="2"/>
      <c r="J897" s="2"/>
    </row>
    <row r="898" ht="12.0" customHeight="1">
      <c r="A898" s="47"/>
      <c r="B898" s="2"/>
      <c r="C898" s="2"/>
      <c r="D898" s="2"/>
      <c r="E898" s="2"/>
      <c r="F898" s="2"/>
      <c r="G898" s="2"/>
      <c r="H898" s="2"/>
      <c r="I898" s="2"/>
      <c r="J898" s="2"/>
    </row>
    <row r="899" ht="12.0" customHeight="1">
      <c r="A899" s="47"/>
      <c r="B899" s="2"/>
      <c r="C899" s="2"/>
      <c r="D899" s="2"/>
      <c r="E899" s="2"/>
      <c r="F899" s="2"/>
      <c r="G899" s="2"/>
      <c r="H899" s="2"/>
      <c r="I899" s="2"/>
      <c r="J899" s="2"/>
    </row>
    <row r="900" ht="12.0" customHeight="1">
      <c r="A900" s="47"/>
      <c r="B900" s="2"/>
      <c r="C900" s="2"/>
      <c r="D900" s="2"/>
      <c r="E900" s="2"/>
      <c r="F900" s="2"/>
      <c r="G900" s="2"/>
      <c r="H900" s="2"/>
      <c r="I900" s="2"/>
      <c r="J900" s="2"/>
    </row>
    <row r="901" ht="12.0" customHeight="1">
      <c r="A901" s="47"/>
      <c r="B901" s="2"/>
      <c r="C901" s="2"/>
      <c r="D901" s="2"/>
      <c r="E901" s="2"/>
      <c r="F901" s="2"/>
      <c r="G901" s="2"/>
      <c r="H901" s="2"/>
      <c r="I901" s="2"/>
      <c r="J901" s="2"/>
    </row>
    <row r="902" ht="12.0" customHeight="1">
      <c r="A902" s="47"/>
      <c r="B902" s="2"/>
      <c r="C902" s="2"/>
      <c r="D902" s="2"/>
      <c r="E902" s="2"/>
      <c r="F902" s="2"/>
      <c r="G902" s="2"/>
      <c r="H902" s="2"/>
      <c r="I902" s="2"/>
      <c r="J902" s="2"/>
    </row>
    <row r="903" ht="12.0" customHeight="1">
      <c r="A903" s="47"/>
      <c r="B903" s="2"/>
      <c r="C903" s="2"/>
      <c r="D903" s="2"/>
      <c r="E903" s="2"/>
      <c r="F903" s="2"/>
      <c r="G903" s="2"/>
      <c r="H903" s="2"/>
      <c r="I903" s="2"/>
      <c r="J903" s="2"/>
    </row>
    <row r="904" ht="12.0" customHeight="1">
      <c r="A904" s="47"/>
      <c r="B904" s="2"/>
      <c r="C904" s="2"/>
      <c r="D904" s="2"/>
      <c r="E904" s="2"/>
      <c r="F904" s="2"/>
      <c r="G904" s="2"/>
      <c r="H904" s="2"/>
      <c r="I904" s="2"/>
      <c r="J904" s="2"/>
    </row>
    <row r="905" ht="12.0" customHeight="1">
      <c r="A905" s="47"/>
      <c r="B905" s="2"/>
      <c r="C905" s="2"/>
      <c r="D905" s="2"/>
      <c r="E905" s="2"/>
      <c r="F905" s="2"/>
      <c r="G905" s="2"/>
      <c r="H905" s="2"/>
      <c r="I905" s="2"/>
      <c r="J905" s="2"/>
    </row>
    <row r="906" ht="12.0" customHeight="1">
      <c r="A906" s="47"/>
      <c r="B906" s="2"/>
      <c r="C906" s="2"/>
      <c r="D906" s="2"/>
      <c r="E906" s="2"/>
      <c r="F906" s="2"/>
      <c r="G906" s="2"/>
      <c r="H906" s="2"/>
      <c r="I906" s="2"/>
      <c r="J906" s="2"/>
    </row>
    <row r="907" ht="12.0" customHeight="1">
      <c r="A907" s="47"/>
      <c r="B907" s="2"/>
      <c r="C907" s="2"/>
      <c r="D907" s="2"/>
      <c r="E907" s="2"/>
      <c r="F907" s="2"/>
      <c r="G907" s="2"/>
      <c r="H907" s="2"/>
      <c r="I907" s="2"/>
      <c r="J907" s="2"/>
    </row>
    <row r="908" ht="12.0" customHeight="1">
      <c r="A908" s="47"/>
      <c r="B908" s="2"/>
      <c r="C908" s="2"/>
      <c r="D908" s="2"/>
      <c r="E908" s="2"/>
      <c r="F908" s="2"/>
      <c r="G908" s="2"/>
      <c r="H908" s="2"/>
      <c r="I908" s="2"/>
      <c r="J908" s="2"/>
    </row>
    <row r="909" ht="12.0" customHeight="1">
      <c r="A909" s="47"/>
      <c r="B909" s="2"/>
      <c r="C909" s="2"/>
      <c r="D909" s="2"/>
      <c r="E909" s="2"/>
      <c r="F909" s="2"/>
      <c r="G909" s="2"/>
      <c r="H909" s="2"/>
      <c r="I909" s="2"/>
      <c r="J909" s="2"/>
    </row>
    <row r="910" ht="12.0" customHeight="1">
      <c r="A910" s="47"/>
      <c r="B910" s="2"/>
      <c r="C910" s="2"/>
      <c r="D910" s="2"/>
      <c r="E910" s="2"/>
      <c r="F910" s="2"/>
      <c r="G910" s="2"/>
      <c r="H910" s="2"/>
      <c r="I910" s="2"/>
      <c r="J910" s="2"/>
    </row>
    <row r="911" ht="12.0" customHeight="1">
      <c r="A911" s="47"/>
      <c r="B911" s="2"/>
      <c r="C911" s="2"/>
      <c r="D911" s="2"/>
      <c r="E911" s="2"/>
      <c r="F911" s="2"/>
      <c r="G911" s="2"/>
      <c r="H911" s="2"/>
      <c r="I911" s="2"/>
      <c r="J911" s="2"/>
    </row>
    <row r="912" ht="12.0" customHeight="1">
      <c r="A912" s="47"/>
      <c r="B912" s="2"/>
      <c r="C912" s="2"/>
      <c r="D912" s="2"/>
      <c r="E912" s="2"/>
      <c r="F912" s="2"/>
      <c r="G912" s="2"/>
      <c r="H912" s="2"/>
      <c r="I912" s="2"/>
      <c r="J912" s="2"/>
    </row>
    <row r="913" ht="12.0" customHeight="1">
      <c r="A913" s="47"/>
      <c r="B913" s="2"/>
      <c r="C913" s="2"/>
      <c r="D913" s="2"/>
      <c r="E913" s="2"/>
      <c r="F913" s="2"/>
      <c r="G913" s="2"/>
      <c r="H913" s="2"/>
      <c r="I913" s="2"/>
      <c r="J913" s="2"/>
    </row>
    <row r="914" ht="12.0" customHeight="1">
      <c r="A914" s="47"/>
      <c r="B914" s="2"/>
      <c r="C914" s="2"/>
      <c r="D914" s="2"/>
      <c r="E914" s="2"/>
      <c r="F914" s="2"/>
      <c r="G914" s="2"/>
      <c r="H914" s="2"/>
      <c r="I914" s="2"/>
      <c r="J914" s="2"/>
    </row>
    <row r="915" ht="12.0" customHeight="1">
      <c r="A915" s="47"/>
      <c r="B915" s="2"/>
      <c r="C915" s="2"/>
      <c r="D915" s="2"/>
      <c r="E915" s="2"/>
      <c r="F915" s="2"/>
      <c r="G915" s="2"/>
      <c r="H915" s="2"/>
      <c r="I915" s="2"/>
      <c r="J915" s="2"/>
    </row>
    <row r="916" ht="12.0" customHeight="1">
      <c r="A916" s="47"/>
      <c r="B916" s="2"/>
      <c r="C916" s="2"/>
      <c r="D916" s="2"/>
      <c r="E916" s="2"/>
      <c r="F916" s="2"/>
      <c r="G916" s="2"/>
      <c r="H916" s="2"/>
      <c r="I916" s="2"/>
      <c r="J916" s="2"/>
    </row>
    <row r="917" ht="12.0" customHeight="1">
      <c r="A917" s="47"/>
      <c r="B917" s="2"/>
      <c r="C917" s="2"/>
      <c r="D917" s="2"/>
      <c r="E917" s="2"/>
      <c r="F917" s="2"/>
      <c r="G917" s="2"/>
      <c r="H917" s="2"/>
      <c r="I917" s="2"/>
      <c r="J917" s="2"/>
    </row>
    <row r="918" ht="12.0" customHeight="1">
      <c r="A918" s="47"/>
      <c r="B918" s="2"/>
      <c r="C918" s="2"/>
      <c r="D918" s="2"/>
      <c r="E918" s="2"/>
      <c r="F918" s="2"/>
      <c r="G918" s="2"/>
      <c r="H918" s="2"/>
      <c r="I918" s="2"/>
      <c r="J918" s="2"/>
    </row>
    <row r="919" ht="12.0" customHeight="1">
      <c r="A919" s="47"/>
      <c r="B919" s="2"/>
      <c r="C919" s="2"/>
      <c r="D919" s="2"/>
      <c r="E919" s="2"/>
      <c r="F919" s="2"/>
      <c r="G919" s="2"/>
      <c r="H919" s="2"/>
      <c r="I919" s="2"/>
      <c r="J919" s="2"/>
    </row>
    <row r="920" ht="12.0" customHeight="1">
      <c r="A920" s="47"/>
      <c r="B920" s="2"/>
      <c r="C920" s="2"/>
      <c r="D920" s="2"/>
      <c r="E920" s="2"/>
      <c r="F920" s="2"/>
      <c r="G920" s="2"/>
      <c r="H920" s="2"/>
      <c r="I920" s="2"/>
      <c r="J920" s="2"/>
    </row>
    <row r="921" ht="12.0" customHeight="1">
      <c r="A921" s="47"/>
      <c r="B921" s="2"/>
      <c r="C921" s="2"/>
      <c r="D921" s="2"/>
      <c r="E921" s="2"/>
      <c r="F921" s="2"/>
      <c r="G921" s="2"/>
      <c r="H921" s="2"/>
      <c r="I921" s="2"/>
      <c r="J921" s="2"/>
    </row>
    <row r="922" ht="12.0" customHeight="1">
      <c r="A922" s="47"/>
      <c r="B922" s="2"/>
      <c r="C922" s="2"/>
      <c r="D922" s="2"/>
      <c r="E922" s="2"/>
      <c r="F922" s="2"/>
      <c r="G922" s="2"/>
      <c r="H922" s="2"/>
      <c r="I922" s="2"/>
      <c r="J922" s="2"/>
    </row>
    <row r="923" ht="12.0" customHeight="1">
      <c r="A923" s="47"/>
      <c r="B923" s="2"/>
      <c r="C923" s="2"/>
      <c r="D923" s="2"/>
      <c r="E923" s="2"/>
      <c r="F923" s="2"/>
      <c r="G923" s="2"/>
      <c r="H923" s="2"/>
      <c r="I923" s="2"/>
      <c r="J923" s="2"/>
    </row>
    <row r="924" ht="12.0" customHeight="1">
      <c r="A924" s="47"/>
      <c r="B924" s="2"/>
      <c r="C924" s="2"/>
      <c r="D924" s="2"/>
      <c r="E924" s="2"/>
      <c r="F924" s="2"/>
      <c r="G924" s="2"/>
      <c r="H924" s="2"/>
      <c r="I924" s="2"/>
      <c r="J924" s="2"/>
    </row>
    <row r="925" ht="12.0" customHeight="1">
      <c r="A925" s="47"/>
      <c r="B925" s="2"/>
      <c r="C925" s="2"/>
      <c r="D925" s="2"/>
      <c r="E925" s="2"/>
      <c r="F925" s="2"/>
      <c r="G925" s="2"/>
      <c r="H925" s="2"/>
      <c r="I925" s="2"/>
      <c r="J925" s="2"/>
    </row>
    <row r="926" ht="12.0" customHeight="1">
      <c r="A926" s="47"/>
      <c r="B926" s="2"/>
      <c r="C926" s="2"/>
      <c r="D926" s="2"/>
      <c r="E926" s="2"/>
      <c r="F926" s="2"/>
      <c r="G926" s="2"/>
      <c r="H926" s="2"/>
      <c r="I926" s="2"/>
      <c r="J926" s="2"/>
    </row>
    <row r="927" ht="12.0" customHeight="1">
      <c r="A927" s="47"/>
      <c r="B927" s="2"/>
      <c r="C927" s="2"/>
      <c r="D927" s="2"/>
      <c r="E927" s="2"/>
      <c r="F927" s="2"/>
      <c r="G927" s="2"/>
      <c r="H927" s="2"/>
      <c r="I927" s="2"/>
      <c r="J927" s="2"/>
    </row>
    <row r="928" ht="12.0" customHeight="1">
      <c r="A928" s="47"/>
      <c r="B928" s="2"/>
      <c r="C928" s="2"/>
      <c r="D928" s="2"/>
      <c r="E928" s="2"/>
      <c r="F928" s="2"/>
      <c r="G928" s="2"/>
      <c r="H928" s="2"/>
      <c r="I928" s="2"/>
      <c r="J928" s="2"/>
    </row>
    <row r="929" ht="12.0" customHeight="1">
      <c r="A929" s="47"/>
      <c r="B929" s="2"/>
      <c r="C929" s="2"/>
      <c r="D929" s="2"/>
      <c r="E929" s="2"/>
      <c r="F929" s="2"/>
      <c r="G929" s="2"/>
      <c r="H929" s="2"/>
      <c r="I929" s="2"/>
      <c r="J929" s="2"/>
    </row>
    <row r="930" ht="12.0" customHeight="1">
      <c r="A930" s="47"/>
      <c r="B930" s="2"/>
      <c r="C930" s="2"/>
      <c r="D930" s="2"/>
      <c r="E930" s="2"/>
      <c r="F930" s="2"/>
      <c r="G930" s="2"/>
      <c r="H930" s="2"/>
      <c r="I930" s="2"/>
      <c r="J930" s="2"/>
    </row>
    <row r="931" ht="12.0" customHeight="1">
      <c r="A931" s="47"/>
      <c r="B931" s="2"/>
      <c r="C931" s="2"/>
      <c r="D931" s="2"/>
      <c r="E931" s="2"/>
      <c r="F931" s="2"/>
      <c r="G931" s="2"/>
      <c r="H931" s="2"/>
      <c r="I931" s="2"/>
      <c r="J931" s="2"/>
    </row>
    <row r="932" ht="12.0" customHeight="1">
      <c r="A932" s="47"/>
      <c r="B932" s="2"/>
      <c r="C932" s="2"/>
      <c r="D932" s="2"/>
      <c r="E932" s="2"/>
      <c r="F932" s="2"/>
      <c r="G932" s="2"/>
      <c r="H932" s="2"/>
      <c r="I932" s="2"/>
      <c r="J932" s="2"/>
    </row>
    <row r="933" ht="12.0" customHeight="1">
      <c r="A933" s="47"/>
      <c r="B933" s="2"/>
      <c r="C933" s="2"/>
      <c r="D933" s="2"/>
      <c r="E933" s="2"/>
      <c r="F933" s="2"/>
      <c r="G933" s="2"/>
      <c r="H933" s="2"/>
      <c r="I933" s="2"/>
      <c r="J933" s="2"/>
    </row>
    <row r="934" ht="12.0" customHeight="1">
      <c r="A934" s="47"/>
      <c r="B934" s="2"/>
      <c r="C934" s="2"/>
      <c r="D934" s="2"/>
      <c r="E934" s="2"/>
      <c r="F934" s="2"/>
      <c r="G934" s="2"/>
      <c r="H934" s="2"/>
      <c r="I934" s="2"/>
      <c r="J934" s="2"/>
    </row>
    <row r="935" ht="12.0" customHeight="1">
      <c r="A935" s="47"/>
      <c r="B935" s="2"/>
      <c r="C935" s="2"/>
      <c r="D935" s="2"/>
      <c r="E935" s="2"/>
      <c r="F935" s="2"/>
      <c r="G935" s="2"/>
      <c r="H935" s="2"/>
      <c r="I935" s="2"/>
      <c r="J935" s="2"/>
    </row>
    <row r="936" ht="12.0" customHeight="1">
      <c r="A936" s="47"/>
      <c r="B936" s="2"/>
      <c r="C936" s="2"/>
      <c r="D936" s="2"/>
      <c r="E936" s="2"/>
      <c r="F936" s="2"/>
      <c r="G936" s="2"/>
      <c r="H936" s="2"/>
      <c r="I936" s="2"/>
      <c r="J936" s="2"/>
    </row>
    <row r="937" ht="12.0" customHeight="1">
      <c r="A937" s="47"/>
      <c r="B937" s="2"/>
      <c r="C937" s="2"/>
      <c r="D937" s="2"/>
      <c r="E937" s="2"/>
      <c r="F937" s="2"/>
      <c r="G937" s="2"/>
      <c r="H937" s="2"/>
      <c r="I937" s="2"/>
      <c r="J937" s="2"/>
    </row>
    <row r="938" ht="12.0" customHeight="1">
      <c r="A938" s="47"/>
      <c r="B938" s="2"/>
      <c r="C938" s="2"/>
      <c r="D938" s="2"/>
      <c r="E938" s="2"/>
      <c r="F938" s="2"/>
      <c r="G938" s="2"/>
      <c r="H938" s="2"/>
      <c r="I938" s="2"/>
      <c r="J938" s="2"/>
    </row>
    <row r="939" ht="12.0" customHeight="1">
      <c r="A939" s="47"/>
      <c r="B939" s="2"/>
      <c r="C939" s="2"/>
      <c r="D939" s="2"/>
      <c r="E939" s="2"/>
      <c r="F939" s="2"/>
      <c r="G939" s="2"/>
      <c r="H939" s="2"/>
      <c r="I939" s="2"/>
      <c r="J939" s="2"/>
    </row>
    <row r="940" ht="12.0" customHeight="1">
      <c r="A940" s="47"/>
      <c r="B940" s="2"/>
      <c r="C940" s="2"/>
      <c r="D940" s="2"/>
      <c r="E940" s="2"/>
      <c r="F940" s="2"/>
      <c r="G940" s="2"/>
      <c r="H940" s="2"/>
      <c r="I940" s="2"/>
      <c r="J940" s="2"/>
    </row>
    <row r="941" ht="12.0" customHeight="1">
      <c r="A941" s="47"/>
      <c r="B941" s="2"/>
      <c r="C941" s="2"/>
      <c r="D941" s="2"/>
      <c r="E941" s="2"/>
      <c r="F941" s="2"/>
      <c r="G941" s="2"/>
      <c r="H941" s="2"/>
      <c r="I941" s="2"/>
      <c r="J941" s="2"/>
    </row>
    <row r="942" ht="12.0" customHeight="1">
      <c r="A942" s="47"/>
      <c r="B942" s="2"/>
      <c r="C942" s="2"/>
      <c r="D942" s="2"/>
      <c r="E942" s="2"/>
      <c r="F942" s="2"/>
      <c r="G942" s="2"/>
      <c r="H942" s="2"/>
      <c r="I942" s="2"/>
      <c r="J942" s="2"/>
    </row>
    <row r="943" ht="12.0" customHeight="1">
      <c r="A943" s="47"/>
      <c r="B943" s="2"/>
      <c r="C943" s="2"/>
      <c r="D943" s="2"/>
      <c r="E943" s="2"/>
      <c r="F943" s="2"/>
      <c r="G943" s="2"/>
      <c r="H943" s="2"/>
      <c r="I943" s="2"/>
      <c r="J943" s="2"/>
    </row>
    <row r="944" ht="12.0" customHeight="1">
      <c r="A944" s="47"/>
      <c r="B944" s="2"/>
      <c r="C944" s="2"/>
      <c r="D944" s="2"/>
      <c r="E944" s="2"/>
      <c r="F944" s="2"/>
      <c r="G944" s="2"/>
      <c r="H944" s="2"/>
      <c r="I944" s="2"/>
      <c r="J944" s="2"/>
    </row>
    <row r="945" ht="12.0" customHeight="1">
      <c r="A945" s="47"/>
      <c r="B945" s="2"/>
      <c r="C945" s="2"/>
      <c r="D945" s="2"/>
      <c r="E945" s="2"/>
      <c r="F945" s="2"/>
      <c r="G945" s="2"/>
      <c r="H945" s="2"/>
      <c r="I945" s="2"/>
      <c r="J945" s="2"/>
    </row>
    <row r="946" ht="12.0" customHeight="1">
      <c r="A946" s="47"/>
      <c r="B946" s="2"/>
      <c r="C946" s="2"/>
      <c r="D946" s="2"/>
      <c r="E946" s="2"/>
      <c r="F946" s="2"/>
      <c r="G946" s="2"/>
      <c r="H946" s="2"/>
      <c r="I946" s="2"/>
      <c r="J946" s="2"/>
    </row>
    <row r="947" ht="12.0" customHeight="1">
      <c r="A947" s="47"/>
      <c r="B947" s="2"/>
      <c r="C947" s="2"/>
      <c r="D947" s="2"/>
      <c r="E947" s="2"/>
      <c r="F947" s="2"/>
      <c r="G947" s="2"/>
      <c r="H947" s="2"/>
      <c r="I947" s="2"/>
      <c r="J947" s="2"/>
    </row>
    <row r="948" ht="12.0" customHeight="1">
      <c r="A948" s="47"/>
      <c r="B948" s="2"/>
      <c r="C948" s="2"/>
      <c r="D948" s="2"/>
      <c r="E948" s="2"/>
      <c r="F948" s="2"/>
      <c r="G948" s="2"/>
      <c r="H948" s="2"/>
      <c r="I948" s="2"/>
      <c r="J948" s="2"/>
    </row>
    <row r="949" ht="12.0" customHeight="1">
      <c r="A949" s="47"/>
      <c r="B949" s="2"/>
      <c r="C949" s="2"/>
      <c r="D949" s="2"/>
      <c r="E949" s="2"/>
      <c r="F949" s="2"/>
      <c r="G949" s="2"/>
      <c r="H949" s="2"/>
      <c r="I949" s="2"/>
      <c r="J949" s="2"/>
    </row>
    <row r="950" ht="12.0" customHeight="1">
      <c r="A950" s="47"/>
      <c r="B950" s="2"/>
      <c r="C950" s="2"/>
      <c r="D950" s="2"/>
      <c r="E950" s="2"/>
      <c r="F950" s="2"/>
      <c r="G950" s="2"/>
      <c r="H950" s="2"/>
      <c r="I950" s="2"/>
      <c r="J950" s="2"/>
    </row>
    <row r="951" ht="12.0" customHeight="1">
      <c r="A951" s="47"/>
      <c r="B951" s="2"/>
      <c r="C951" s="2"/>
      <c r="D951" s="2"/>
      <c r="E951" s="2"/>
      <c r="F951" s="2"/>
      <c r="G951" s="2"/>
      <c r="H951" s="2"/>
      <c r="I951" s="2"/>
      <c r="J951" s="2"/>
    </row>
    <row r="952" ht="12.0" customHeight="1">
      <c r="A952" s="47"/>
      <c r="B952" s="2"/>
      <c r="C952" s="2"/>
      <c r="D952" s="2"/>
      <c r="E952" s="2"/>
      <c r="F952" s="2"/>
      <c r="G952" s="2"/>
      <c r="H952" s="2"/>
      <c r="I952" s="2"/>
      <c r="J952" s="2"/>
    </row>
    <row r="953" ht="12.0" customHeight="1">
      <c r="A953" s="47"/>
      <c r="B953" s="2"/>
      <c r="C953" s="2"/>
      <c r="D953" s="2"/>
      <c r="E953" s="2"/>
      <c r="F953" s="2"/>
      <c r="G953" s="2"/>
      <c r="H953" s="2"/>
      <c r="I953" s="2"/>
      <c r="J953" s="2"/>
    </row>
    <row r="954" ht="12.0" customHeight="1">
      <c r="A954" s="47"/>
      <c r="B954" s="2"/>
      <c r="C954" s="2"/>
      <c r="D954" s="2"/>
      <c r="E954" s="2"/>
      <c r="F954" s="2"/>
      <c r="G954" s="2"/>
      <c r="H954" s="2"/>
      <c r="I954" s="2"/>
      <c r="J954" s="2"/>
    </row>
    <row r="955" ht="12.0" customHeight="1">
      <c r="A955" s="47"/>
      <c r="B955" s="2"/>
      <c r="C955" s="2"/>
      <c r="D955" s="2"/>
      <c r="E955" s="2"/>
      <c r="F955" s="2"/>
      <c r="G955" s="2"/>
      <c r="H955" s="2"/>
      <c r="I955" s="2"/>
      <c r="J955" s="2"/>
    </row>
    <row r="956" ht="12.0" customHeight="1">
      <c r="A956" s="47"/>
      <c r="B956" s="2"/>
      <c r="C956" s="2"/>
      <c r="D956" s="2"/>
      <c r="E956" s="2"/>
      <c r="F956" s="2"/>
      <c r="G956" s="2"/>
      <c r="H956" s="2"/>
      <c r="I956" s="2"/>
      <c r="J956" s="2"/>
    </row>
    <row r="957" ht="12.0" customHeight="1">
      <c r="A957" s="47"/>
      <c r="B957" s="2"/>
      <c r="C957" s="2"/>
      <c r="D957" s="2"/>
      <c r="E957" s="2"/>
      <c r="F957" s="2"/>
      <c r="G957" s="2"/>
      <c r="H957" s="2"/>
      <c r="I957" s="2"/>
      <c r="J957" s="2"/>
    </row>
    <row r="958" ht="12.0" customHeight="1">
      <c r="A958" s="47"/>
      <c r="B958" s="2"/>
      <c r="C958" s="2"/>
      <c r="D958" s="2"/>
      <c r="E958" s="2"/>
      <c r="F958" s="2"/>
      <c r="G958" s="2"/>
      <c r="H958" s="2"/>
      <c r="I958" s="2"/>
      <c r="J958" s="2"/>
    </row>
    <row r="959" ht="12.0" customHeight="1">
      <c r="A959" s="47"/>
      <c r="B959" s="2"/>
      <c r="C959" s="2"/>
      <c r="D959" s="2"/>
      <c r="E959" s="2"/>
      <c r="F959" s="2"/>
      <c r="G959" s="2"/>
      <c r="H959" s="2"/>
      <c r="I959" s="2"/>
      <c r="J959" s="2"/>
    </row>
    <row r="960" ht="12.0" customHeight="1">
      <c r="A960" s="47"/>
      <c r="B960" s="2"/>
      <c r="C960" s="2"/>
      <c r="D960" s="2"/>
      <c r="E960" s="2"/>
      <c r="F960" s="2"/>
      <c r="G960" s="2"/>
      <c r="H960" s="2"/>
      <c r="I960" s="2"/>
      <c r="J960" s="2"/>
    </row>
    <row r="961" ht="12.0" customHeight="1">
      <c r="A961" s="47"/>
      <c r="B961" s="2"/>
      <c r="C961" s="2"/>
      <c r="D961" s="2"/>
      <c r="E961" s="2"/>
      <c r="F961" s="2"/>
      <c r="G961" s="2"/>
      <c r="H961" s="2"/>
      <c r="I961" s="2"/>
      <c r="J961" s="2"/>
    </row>
    <row r="962" ht="12.0" customHeight="1">
      <c r="A962" s="47"/>
      <c r="B962" s="2"/>
      <c r="C962" s="2"/>
      <c r="D962" s="2"/>
      <c r="E962" s="2"/>
      <c r="F962" s="2"/>
      <c r="G962" s="2"/>
      <c r="H962" s="2"/>
      <c r="I962" s="2"/>
      <c r="J962" s="2"/>
    </row>
    <row r="963" ht="12.0" customHeight="1">
      <c r="A963" s="47"/>
      <c r="B963" s="2"/>
      <c r="C963" s="2"/>
      <c r="D963" s="2"/>
      <c r="E963" s="2"/>
      <c r="F963" s="2"/>
      <c r="G963" s="2"/>
      <c r="H963" s="2"/>
      <c r="I963" s="2"/>
      <c r="J963" s="2"/>
    </row>
    <row r="964" ht="12.0" customHeight="1">
      <c r="A964" s="47"/>
      <c r="B964" s="2"/>
      <c r="C964" s="2"/>
      <c r="D964" s="2"/>
      <c r="E964" s="2"/>
      <c r="F964" s="2"/>
      <c r="G964" s="2"/>
      <c r="H964" s="2"/>
      <c r="I964" s="2"/>
      <c r="J964" s="2"/>
    </row>
    <row r="965" ht="12.0" customHeight="1">
      <c r="A965" s="47"/>
      <c r="B965" s="2"/>
      <c r="C965" s="2"/>
      <c r="D965" s="2"/>
      <c r="E965" s="2"/>
      <c r="F965" s="2"/>
      <c r="G965" s="2"/>
      <c r="H965" s="2"/>
      <c r="I965" s="2"/>
      <c r="J965" s="2"/>
    </row>
    <row r="966" ht="12.0" customHeight="1">
      <c r="A966" s="47"/>
      <c r="B966" s="2"/>
      <c r="C966" s="2"/>
      <c r="D966" s="2"/>
      <c r="E966" s="2"/>
      <c r="F966" s="2"/>
      <c r="G966" s="2"/>
      <c r="H966" s="2"/>
      <c r="I966" s="2"/>
      <c r="J966" s="2"/>
    </row>
    <row r="967" ht="12.0" customHeight="1">
      <c r="A967" s="47"/>
      <c r="B967" s="2"/>
      <c r="C967" s="2"/>
      <c r="D967" s="2"/>
      <c r="E967" s="2"/>
      <c r="F967" s="2"/>
      <c r="G967" s="2"/>
      <c r="H967" s="2"/>
      <c r="I967" s="2"/>
      <c r="J967" s="2"/>
    </row>
    <row r="968" ht="12.0" customHeight="1">
      <c r="A968" s="47"/>
      <c r="B968" s="2"/>
      <c r="C968" s="2"/>
      <c r="D968" s="2"/>
      <c r="E968" s="2"/>
      <c r="F968" s="2"/>
      <c r="G968" s="2"/>
      <c r="H968" s="2"/>
      <c r="I968" s="2"/>
      <c r="J968" s="2"/>
    </row>
    <row r="969" ht="12.0" customHeight="1">
      <c r="A969" s="47"/>
      <c r="B969" s="2"/>
      <c r="C969" s="2"/>
      <c r="D969" s="2"/>
      <c r="E969" s="2"/>
      <c r="F969" s="2"/>
      <c r="G969" s="2"/>
      <c r="H969" s="2"/>
      <c r="I969" s="2"/>
      <c r="J969" s="2"/>
    </row>
    <row r="970" ht="12.0" customHeight="1">
      <c r="A970" s="47"/>
      <c r="B970" s="2"/>
      <c r="C970" s="2"/>
      <c r="D970" s="2"/>
      <c r="E970" s="2"/>
      <c r="F970" s="2"/>
      <c r="G970" s="2"/>
      <c r="H970" s="2"/>
      <c r="I970" s="2"/>
      <c r="J970" s="2"/>
    </row>
    <row r="971" ht="12.0" customHeight="1">
      <c r="A971" s="47"/>
      <c r="B971" s="2"/>
      <c r="C971" s="2"/>
      <c r="D971" s="2"/>
      <c r="E971" s="2"/>
      <c r="F971" s="2"/>
      <c r="G971" s="2"/>
      <c r="H971" s="2"/>
      <c r="I971" s="2"/>
      <c r="J971" s="2"/>
    </row>
    <row r="972" ht="12.0" customHeight="1">
      <c r="A972" s="47"/>
      <c r="B972" s="2"/>
      <c r="C972" s="2"/>
      <c r="D972" s="2"/>
      <c r="E972" s="2"/>
      <c r="F972" s="2"/>
      <c r="G972" s="2"/>
      <c r="H972" s="2"/>
      <c r="I972" s="2"/>
      <c r="J972" s="2"/>
    </row>
    <row r="973" ht="12.0" customHeight="1">
      <c r="A973" s="47"/>
      <c r="B973" s="2"/>
      <c r="C973" s="2"/>
      <c r="D973" s="2"/>
      <c r="E973" s="2"/>
      <c r="F973" s="2"/>
      <c r="G973" s="2"/>
      <c r="H973" s="2"/>
      <c r="I973" s="2"/>
      <c r="J973" s="2"/>
    </row>
    <row r="974" ht="12.0" customHeight="1">
      <c r="A974" s="47"/>
      <c r="B974" s="2"/>
      <c r="C974" s="2"/>
      <c r="D974" s="2"/>
      <c r="E974" s="2"/>
      <c r="F974" s="2"/>
      <c r="G974" s="2"/>
      <c r="H974" s="2"/>
      <c r="I974" s="2"/>
      <c r="J974" s="2"/>
    </row>
    <row r="975" ht="12.0" customHeight="1">
      <c r="A975" s="47"/>
      <c r="B975" s="2"/>
      <c r="C975" s="2"/>
      <c r="D975" s="2"/>
      <c r="E975" s="2"/>
      <c r="F975" s="2"/>
      <c r="G975" s="2"/>
      <c r="H975" s="2"/>
      <c r="I975" s="2"/>
      <c r="J975" s="2"/>
    </row>
    <row r="976" ht="12.0" customHeight="1">
      <c r="A976" s="47"/>
      <c r="B976" s="2"/>
      <c r="C976" s="2"/>
      <c r="D976" s="2"/>
      <c r="E976" s="2"/>
      <c r="F976" s="2"/>
      <c r="G976" s="2"/>
      <c r="H976" s="2"/>
      <c r="I976" s="2"/>
      <c r="J976" s="2"/>
    </row>
    <row r="977" ht="12.0" customHeight="1">
      <c r="A977" s="47"/>
      <c r="B977" s="2"/>
      <c r="C977" s="2"/>
      <c r="D977" s="2"/>
      <c r="E977" s="2"/>
      <c r="F977" s="2"/>
      <c r="G977" s="2"/>
      <c r="H977" s="2"/>
      <c r="I977" s="2"/>
      <c r="J977" s="2"/>
    </row>
    <row r="978" ht="12.0" customHeight="1">
      <c r="A978" s="47"/>
      <c r="B978" s="2"/>
      <c r="C978" s="2"/>
      <c r="D978" s="2"/>
      <c r="E978" s="2"/>
      <c r="F978" s="2"/>
      <c r="G978" s="2"/>
      <c r="H978" s="2"/>
      <c r="I978" s="2"/>
      <c r="J978" s="2"/>
    </row>
    <row r="979" ht="12.0" customHeight="1">
      <c r="A979" s="47"/>
      <c r="B979" s="2"/>
      <c r="C979" s="2"/>
      <c r="D979" s="2"/>
      <c r="E979" s="2"/>
      <c r="F979" s="2"/>
      <c r="G979" s="2"/>
      <c r="H979" s="2"/>
      <c r="I979" s="2"/>
      <c r="J979" s="2"/>
    </row>
    <row r="980" ht="12.0" customHeight="1">
      <c r="A980" s="47"/>
      <c r="B980" s="2"/>
      <c r="C980" s="2"/>
      <c r="D980" s="2"/>
      <c r="E980" s="2"/>
      <c r="F980" s="2"/>
      <c r="G980" s="2"/>
      <c r="H980" s="2"/>
      <c r="I980" s="2"/>
      <c r="J980" s="2"/>
    </row>
    <row r="981" ht="12.0" customHeight="1">
      <c r="A981" s="47"/>
      <c r="B981" s="2"/>
      <c r="C981" s="2"/>
      <c r="D981" s="2"/>
      <c r="E981" s="2"/>
      <c r="F981" s="2"/>
      <c r="G981" s="2"/>
      <c r="H981" s="2"/>
      <c r="I981" s="2"/>
      <c r="J981" s="2"/>
    </row>
    <row r="982" ht="12.0" customHeight="1">
      <c r="A982" s="47"/>
      <c r="B982" s="2"/>
      <c r="C982" s="2"/>
      <c r="D982" s="2"/>
      <c r="E982" s="2"/>
      <c r="F982" s="2"/>
      <c r="G982" s="2"/>
      <c r="H982" s="2"/>
      <c r="I982" s="2"/>
      <c r="J982" s="2"/>
    </row>
    <row r="983" ht="12.0" customHeight="1">
      <c r="A983" s="47"/>
      <c r="B983" s="2"/>
      <c r="C983" s="2"/>
      <c r="D983" s="2"/>
      <c r="E983" s="2"/>
      <c r="F983" s="2"/>
      <c r="G983" s="2"/>
      <c r="H983" s="2"/>
      <c r="I983" s="2"/>
      <c r="J983" s="2"/>
    </row>
    <row r="984" ht="12.0" customHeight="1">
      <c r="A984" s="47"/>
      <c r="B984" s="2"/>
      <c r="C984" s="2"/>
      <c r="D984" s="2"/>
      <c r="E984" s="2"/>
      <c r="F984" s="2"/>
      <c r="G984" s="2"/>
      <c r="H984" s="2"/>
      <c r="I984" s="2"/>
      <c r="J984" s="2"/>
    </row>
    <row r="985" ht="12.0" customHeight="1">
      <c r="A985" s="47"/>
      <c r="B985" s="2"/>
      <c r="C985" s="2"/>
      <c r="D985" s="2"/>
      <c r="E985" s="2"/>
      <c r="F985" s="2"/>
      <c r="G985" s="2"/>
      <c r="H985" s="2"/>
      <c r="I985" s="2"/>
      <c r="J985" s="2"/>
    </row>
    <row r="986" ht="12.0" customHeight="1">
      <c r="A986" s="47"/>
      <c r="B986" s="2"/>
      <c r="C986" s="2"/>
      <c r="D986" s="2"/>
      <c r="E986" s="2"/>
      <c r="F986" s="2"/>
      <c r="G986" s="2"/>
      <c r="H986" s="2"/>
      <c r="I986" s="2"/>
      <c r="J986" s="2"/>
    </row>
    <row r="987" ht="12.0" customHeight="1">
      <c r="A987" s="47"/>
      <c r="B987" s="2"/>
      <c r="C987" s="2"/>
      <c r="D987" s="2"/>
      <c r="E987" s="2"/>
      <c r="F987" s="2"/>
      <c r="G987" s="2"/>
      <c r="H987" s="2"/>
      <c r="I987" s="2"/>
      <c r="J987" s="2"/>
    </row>
    <row r="988" ht="12.0" customHeight="1">
      <c r="A988" s="47"/>
      <c r="B988" s="2"/>
      <c r="C988" s="2"/>
      <c r="D988" s="2"/>
      <c r="E988" s="2"/>
      <c r="F988" s="2"/>
      <c r="G988" s="2"/>
      <c r="H988" s="2"/>
      <c r="I988" s="2"/>
      <c r="J988" s="2"/>
    </row>
    <row r="989" ht="12.0" customHeight="1">
      <c r="A989" s="47"/>
      <c r="B989" s="2"/>
      <c r="C989" s="2"/>
      <c r="D989" s="2"/>
      <c r="E989" s="2"/>
      <c r="F989" s="2"/>
      <c r="G989" s="2"/>
      <c r="H989" s="2"/>
      <c r="I989" s="2"/>
      <c r="J989" s="2"/>
    </row>
    <row r="990" ht="12.0" customHeight="1">
      <c r="A990" s="47"/>
      <c r="B990" s="2"/>
      <c r="C990" s="2"/>
      <c r="D990" s="2"/>
      <c r="E990" s="2"/>
      <c r="F990" s="2"/>
      <c r="G990" s="2"/>
      <c r="H990" s="2"/>
      <c r="I990" s="2"/>
      <c r="J990" s="2"/>
    </row>
    <row r="991" ht="12.0" customHeight="1">
      <c r="A991" s="47"/>
      <c r="B991" s="2"/>
      <c r="C991" s="2"/>
      <c r="D991" s="2"/>
      <c r="E991" s="2"/>
      <c r="F991" s="2"/>
      <c r="G991" s="2"/>
      <c r="H991" s="2"/>
      <c r="I991" s="2"/>
      <c r="J991" s="2"/>
    </row>
    <row r="992" ht="12.0" customHeight="1">
      <c r="A992" s="47"/>
      <c r="B992" s="2"/>
      <c r="C992" s="2"/>
      <c r="D992" s="2"/>
      <c r="E992" s="2"/>
      <c r="F992" s="2"/>
      <c r="G992" s="2"/>
      <c r="H992" s="2"/>
      <c r="I992" s="2"/>
      <c r="J992" s="2"/>
    </row>
    <row r="993" ht="12.0" customHeight="1">
      <c r="A993" s="47"/>
      <c r="B993" s="2"/>
      <c r="C993" s="2"/>
      <c r="D993" s="2"/>
      <c r="E993" s="2"/>
      <c r="F993" s="2"/>
      <c r="G993" s="2"/>
      <c r="H993" s="2"/>
      <c r="I993" s="2"/>
      <c r="J993" s="2"/>
    </row>
    <row r="994" ht="12.0" customHeight="1">
      <c r="A994" s="47"/>
      <c r="B994" s="2"/>
      <c r="C994" s="2"/>
      <c r="D994" s="2"/>
      <c r="E994" s="2"/>
      <c r="F994" s="2"/>
      <c r="G994" s="2"/>
      <c r="H994" s="2"/>
      <c r="I994" s="2"/>
      <c r="J994" s="2"/>
    </row>
    <row r="995" ht="12.0" customHeight="1">
      <c r="A995" s="47"/>
      <c r="B995" s="2"/>
      <c r="C995" s="2"/>
      <c r="D995" s="2"/>
      <c r="E995" s="2"/>
      <c r="F995" s="2"/>
      <c r="G995" s="2"/>
      <c r="H995" s="2"/>
      <c r="I995" s="2"/>
      <c r="J995" s="2"/>
    </row>
    <row r="996" ht="12.0" customHeight="1">
      <c r="A996" s="47"/>
      <c r="B996" s="2"/>
      <c r="C996" s="2"/>
      <c r="D996" s="2"/>
      <c r="E996" s="2"/>
      <c r="F996" s="2"/>
      <c r="G996" s="2"/>
      <c r="H996" s="2"/>
      <c r="I996" s="2"/>
      <c r="J996" s="2"/>
    </row>
    <row r="997" ht="12.0" customHeight="1">
      <c r="A997" s="47"/>
      <c r="B997" s="2"/>
      <c r="C997" s="2"/>
      <c r="D997" s="2"/>
      <c r="E997" s="2"/>
      <c r="F997" s="2"/>
      <c r="G997" s="2"/>
      <c r="H997" s="2"/>
      <c r="I997" s="2"/>
      <c r="J997" s="2"/>
    </row>
    <row r="998" ht="12.0" customHeight="1">
      <c r="A998" s="47"/>
      <c r="B998" s="2"/>
      <c r="C998" s="2"/>
      <c r="D998" s="2"/>
      <c r="E998" s="2"/>
      <c r="F998" s="2"/>
      <c r="G998" s="2"/>
      <c r="H998" s="2"/>
      <c r="I998" s="2"/>
      <c r="J998" s="2"/>
    </row>
    <row r="999" ht="12.0" customHeight="1">
      <c r="A999" s="47"/>
      <c r="B999" s="2"/>
      <c r="C999" s="2"/>
      <c r="D999" s="2"/>
      <c r="E999" s="2"/>
      <c r="F999" s="2"/>
      <c r="G999" s="2"/>
      <c r="H999" s="2"/>
      <c r="I999" s="2"/>
      <c r="J999" s="2"/>
    </row>
    <row r="1000" ht="12.0" customHeight="1">
      <c r="A1000" s="47"/>
      <c r="B1000" s="2"/>
      <c r="C1000" s="2"/>
      <c r="D1000" s="2"/>
      <c r="E1000" s="2"/>
      <c r="F1000" s="2"/>
      <c r="G1000" s="2"/>
      <c r="H1000" s="2"/>
      <c r="I1000" s="2"/>
      <c r="J1000" s="2"/>
    </row>
    <row r="1001" ht="12.0" customHeight="1">
      <c r="A1001" s="47"/>
      <c r="B1001" s="2"/>
      <c r="C1001" s="2"/>
      <c r="D1001" s="2"/>
      <c r="E1001" s="2"/>
      <c r="F1001" s="2"/>
      <c r="G1001" s="2"/>
      <c r="H1001" s="2"/>
      <c r="I1001" s="2"/>
      <c r="J1001" s="2"/>
    </row>
    <row r="1002" ht="12.0" customHeight="1">
      <c r="A1002" s="47"/>
      <c r="B1002" s="2"/>
      <c r="C1002" s="2"/>
      <c r="D1002" s="2"/>
      <c r="E1002" s="2"/>
      <c r="F1002" s="2"/>
      <c r="G1002" s="2"/>
      <c r="H1002" s="2"/>
      <c r="I1002" s="2"/>
      <c r="J1002" s="2"/>
    </row>
    <row r="1003" ht="12.0" customHeight="1">
      <c r="A1003" s="47"/>
      <c r="B1003" s="2"/>
      <c r="C1003" s="2"/>
      <c r="D1003" s="2"/>
      <c r="E1003" s="2"/>
      <c r="F1003" s="2"/>
      <c r="G1003" s="2"/>
      <c r="H1003" s="2"/>
      <c r="I1003" s="2"/>
      <c r="J1003" s="2"/>
    </row>
    <row r="1004" ht="12.0" customHeight="1">
      <c r="A1004" s="47"/>
      <c r="B1004" s="2"/>
      <c r="C1004" s="2"/>
      <c r="D1004" s="2"/>
      <c r="E1004" s="2"/>
      <c r="F1004" s="2"/>
      <c r="G1004" s="2"/>
      <c r="H1004" s="2"/>
      <c r="I1004" s="2"/>
      <c r="J1004" s="2"/>
    </row>
    <row r="1005" ht="12.0" customHeight="1">
      <c r="A1005" s="47"/>
      <c r="B1005" s="2"/>
      <c r="C1005" s="2"/>
      <c r="D1005" s="2"/>
      <c r="E1005" s="2"/>
      <c r="F1005" s="2"/>
      <c r="G1005" s="2"/>
      <c r="H1005" s="2"/>
      <c r="I1005" s="2"/>
      <c r="J1005" s="2"/>
    </row>
    <row r="1006" ht="12.0" customHeight="1">
      <c r="A1006" s="47"/>
      <c r="B1006" s="2"/>
      <c r="C1006" s="2"/>
      <c r="D1006" s="2"/>
      <c r="E1006" s="2"/>
      <c r="F1006" s="2"/>
      <c r="G1006" s="2"/>
      <c r="H1006" s="2"/>
      <c r="I1006" s="2"/>
      <c r="J1006" s="2"/>
    </row>
    <row r="1007" ht="12.0" customHeight="1">
      <c r="A1007" s="47"/>
      <c r="B1007" s="2"/>
      <c r="C1007" s="2"/>
      <c r="D1007" s="2"/>
      <c r="E1007" s="2"/>
      <c r="F1007" s="2"/>
      <c r="G1007" s="2"/>
      <c r="H1007" s="2"/>
      <c r="I1007" s="2"/>
      <c r="J1007" s="2"/>
    </row>
    <row r="1008" ht="12.0" customHeight="1">
      <c r="A1008" s="47"/>
      <c r="B1008" s="2"/>
      <c r="C1008" s="2"/>
      <c r="D1008" s="2"/>
      <c r="E1008" s="2"/>
      <c r="F1008" s="2"/>
      <c r="G1008" s="2"/>
      <c r="H1008" s="2"/>
      <c r="I1008" s="2"/>
      <c r="J1008" s="2"/>
    </row>
    <row r="1009" ht="12.0" customHeight="1">
      <c r="A1009" s="47"/>
      <c r="B1009" s="2"/>
      <c r="C1009" s="2"/>
      <c r="D1009" s="2"/>
      <c r="E1009" s="2"/>
      <c r="F1009" s="2"/>
      <c r="G1009" s="2"/>
      <c r="H1009" s="2"/>
      <c r="I1009" s="2"/>
      <c r="J1009" s="2"/>
    </row>
    <row r="1010" ht="12.0" customHeight="1">
      <c r="A1010" s="47"/>
      <c r="B1010" s="2"/>
      <c r="C1010" s="2"/>
      <c r="D1010" s="2"/>
      <c r="E1010" s="2"/>
      <c r="F1010" s="2"/>
      <c r="G1010" s="2"/>
      <c r="H1010" s="2"/>
      <c r="I1010" s="2"/>
      <c r="J1010" s="2"/>
    </row>
    <row r="1011" ht="12.0" customHeight="1">
      <c r="A1011" s="47"/>
      <c r="B1011" s="2"/>
      <c r="C1011" s="2"/>
      <c r="D1011" s="2"/>
      <c r="E1011" s="2"/>
      <c r="F1011" s="2"/>
      <c r="G1011" s="2"/>
      <c r="H1011" s="2"/>
      <c r="I1011" s="2"/>
      <c r="J1011" s="2"/>
    </row>
    <row r="1012" ht="12.0" customHeight="1">
      <c r="A1012" s="47"/>
      <c r="B1012" s="2"/>
      <c r="C1012" s="2"/>
      <c r="D1012" s="2"/>
      <c r="E1012" s="2"/>
      <c r="F1012" s="2"/>
      <c r="G1012" s="2"/>
      <c r="H1012" s="2"/>
      <c r="I1012" s="2"/>
      <c r="J1012" s="2"/>
    </row>
    <row r="1013" ht="12.0" customHeight="1">
      <c r="A1013" s="47"/>
      <c r="B1013" s="2"/>
      <c r="C1013" s="2"/>
      <c r="D1013" s="2"/>
      <c r="E1013" s="2"/>
      <c r="F1013" s="2"/>
      <c r="G1013" s="2"/>
      <c r="H1013" s="2"/>
      <c r="I1013" s="2"/>
      <c r="J1013" s="2"/>
    </row>
    <row r="1014" ht="12.0" customHeight="1">
      <c r="A1014" s="47"/>
      <c r="B1014" s="2"/>
      <c r="C1014" s="2"/>
      <c r="D1014" s="2"/>
      <c r="E1014" s="2"/>
      <c r="F1014" s="2"/>
      <c r="G1014" s="2"/>
      <c r="H1014" s="2"/>
      <c r="I1014" s="2"/>
      <c r="J1014" s="2"/>
    </row>
    <row r="1015" ht="12.0" customHeight="1">
      <c r="A1015" s="47"/>
      <c r="B1015" s="2"/>
      <c r="C1015" s="2"/>
      <c r="D1015" s="2"/>
      <c r="E1015" s="2"/>
      <c r="F1015" s="2"/>
      <c r="G1015" s="2"/>
      <c r="H1015" s="2"/>
      <c r="I1015" s="2"/>
      <c r="J1015" s="2"/>
    </row>
    <row r="1016" ht="12.0" customHeight="1">
      <c r="A1016" s="47"/>
      <c r="B1016" s="2"/>
      <c r="C1016" s="2"/>
      <c r="D1016" s="2"/>
      <c r="E1016" s="2"/>
      <c r="F1016" s="2"/>
      <c r="G1016" s="2"/>
      <c r="H1016" s="2"/>
      <c r="I1016" s="2"/>
      <c r="J1016" s="2"/>
    </row>
    <row r="1017" ht="12.0" customHeight="1">
      <c r="A1017" s="47"/>
      <c r="B1017" s="2"/>
      <c r="C1017" s="2"/>
      <c r="D1017" s="2"/>
      <c r="E1017" s="2"/>
      <c r="F1017" s="2"/>
      <c r="G1017" s="2"/>
      <c r="H1017" s="2"/>
      <c r="I1017" s="2"/>
      <c r="J1017" s="2"/>
    </row>
    <row r="1018" ht="12.0" customHeight="1">
      <c r="A1018" s="47"/>
      <c r="B1018" s="2"/>
      <c r="C1018" s="2"/>
      <c r="D1018" s="2"/>
      <c r="E1018" s="2"/>
      <c r="F1018" s="2"/>
      <c r="G1018" s="2"/>
      <c r="H1018" s="2"/>
      <c r="I1018" s="2"/>
      <c r="J1018" s="2"/>
    </row>
    <row r="1019" ht="12.0" customHeight="1">
      <c r="A1019" s="47"/>
      <c r="B1019" s="2"/>
      <c r="C1019" s="2"/>
      <c r="D1019" s="2"/>
      <c r="E1019" s="2"/>
      <c r="F1019" s="2"/>
      <c r="G1019" s="2"/>
      <c r="H1019" s="2"/>
      <c r="I1019" s="2"/>
      <c r="J1019" s="2"/>
    </row>
    <row r="1020" ht="12.0" customHeight="1">
      <c r="A1020" s="47"/>
      <c r="B1020" s="2"/>
      <c r="C1020" s="2"/>
      <c r="D1020" s="2"/>
      <c r="E1020" s="2"/>
      <c r="F1020" s="2"/>
      <c r="G1020" s="2"/>
      <c r="H1020" s="2"/>
      <c r="I1020" s="2"/>
      <c r="J102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3" width="17.86"/>
    <col customWidth="1" min="4" max="4" width="34.43"/>
    <col customWidth="1" min="5" max="12" width="12.71"/>
    <col customWidth="1" min="13" max="15" width="10.14"/>
    <col customWidth="1" min="16" max="16" width="20.86"/>
    <col customWidth="1" min="17" max="19" width="10.14"/>
    <col customWidth="1" min="20" max="22" width="3.43"/>
    <col customWidth="1" min="23" max="23" width="29.57"/>
    <col customWidth="1" min="24" max="34" width="21.43"/>
    <col customWidth="1" min="35" max="35" width="20.0"/>
    <col customWidth="1" min="36" max="36" width="18.71"/>
    <col customWidth="1" min="37" max="43" width="26.0"/>
  </cols>
  <sheetData>
    <row r="1" ht="37.5" customHeight="1">
      <c r="A1" s="3" t="s">
        <v>2</v>
      </c>
      <c r="B1" s="3" t="s">
        <v>1</v>
      </c>
      <c r="C1" s="5" t="s">
        <v>3</v>
      </c>
      <c r="D1" s="6" t="s">
        <v>10</v>
      </c>
      <c r="E1" s="6" t="s">
        <v>12</v>
      </c>
      <c r="F1" s="5" t="s">
        <v>13</v>
      </c>
      <c r="G1" s="6" t="s">
        <v>14</v>
      </c>
      <c r="H1" s="6" t="s">
        <v>15</v>
      </c>
      <c r="I1" s="5" t="s">
        <v>16</v>
      </c>
      <c r="J1" s="6" t="s">
        <v>17</v>
      </c>
      <c r="K1" s="6" t="s">
        <v>18</v>
      </c>
      <c r="L1" s="6" t="s">
        <v>19</v>
      </c>
      <c r="M1" s="5" t="s">
        <v>20</v>
      </c>
      <c r="N1" s="8"/>
      <c r="O1" s="8"/>
      <c r="P1" s="9" t="s">
        <v>22</v>
      </c>
      <c r="Q1" s="10" t="s">
        <v>23</v>
      </c>
      <c r="R1" s="10" t="s">
        <v>24</v>
      </c>
      <c r="S1" s="10" t="s">
        <v>25</v>
      </c>
      <c r="T1" s="8"/>
      <c r="U1" s="8"/>
      <c r="V1" s="8"/>
      <c r="W1" s="11" t="s">
        <v>22</v>
      </c>
      <c r="X1" s="12" t="s">
        <v>26</v>
      </c>
      <c r="Y1" s="12" t="s">
        <v>6</v>
      </c>
      <c r="Z1" s="12" t="s">
        <v>27</v>
      </c>
      <c r="AA1" s="12" t="s">
        <v>28</v>
      </c>
      <c r="AB1" s="12" t="s">
        <v>29</v>
      </c>
      <c r="AC1" s="12" t="s">
        <v>30</v>
      </c>
      <c r="AD1" s="12" t="s">
        <v>31</v>
      </c>
      <c r="AE1" s="12" t="s">
        <v>32</v>
      </c>
      <c r="AF1" s="12" t="s">
        <v>33</v>
      </c>
      <c r="AG1" s="12" t="s">
        <v>34</v>
      </c>
      <c r="AH1" s="12" t="s">
        <v>35</v>
      </c>
      <c r="AI1" s="12" t="s">
        <v>36</v>
      </c>
      <c r="AJ1" s="12" t="s">
        <v>37</v>
      </c>
      <c r="AK1" s="8"/>
      <c r="AL1" s="13" t="s">
        <v>38</v>
      </c>
      <c r="AM1" s="13" t="s">
        <v>39</v>
      </c>
      <c r="AN1" s="13" t="s">
        <v>40</v>
      </c>
      <c r="AO1" s="13" t="s">
        <v>41</v>
      </c>
      <c r="AP1" s="13" t="s">
        <v>42</v>
      </c>
      <c r="AQ1" s="13" t="s">
        <v>43</v>
      </c>
    </row>
    <row r="2" ht="71.25" customHeight="1">
      <c r="A2" s="14" t="s">
        <v>44</v>
      </c>
      <c r="B2" s="15" t="s">
        <v>44</v>
      </c>
      <c r="C2" s="14" t="s">
        <v>45</v>
      </c>
      <c r="D2" s="15" t="s">
        <v>45</v>
      </c>
      <c r="E2" s="15" t="s">
        <v>46</v>
      </c>
      <c r="F2" s="15" t="s">
        <v>47</v>
      </c>
      <c r="G2" s="15" t="s">
        <v>47</v>
      </c>
      <c r="H2" s="15" t="s">
        <v>47</v>
      </c>
      <c r="I2" s="15" t="s">
        <v>47</v>
      </c>
      <c r="J2" s="15" t="s">
        <v>47</v>
      </c>
      <c r="K2" s="17"/>
      <c r="L2" s="17"/>
      <c r="M2" s="15" t="s">
        <v>47</v>
      </c>
      <c r="N2" s="17"/>
      <c r="O2" s="17"/>
      <c r="P2" s="15" t="s">
        <v>45</v>
      </c>
      <c r="Q2" s="17"/>
      <c r="R2" s="15" t="s">
        <v>47</v>
      </c>
      <c r="S2" s="15" t="s">
        <v>47</v>
      </c>
      <c r="T2" s="8"/>
      <c r="U2" s="8"/>
      <c r="V2" s="8"/>
      <c r="W2" s="20"/>
      <c r="X2" s="17"/>
      <c r="Y2" s="17"/>
      <c r="Z2" s="17"/>
      <c r="AA2" s="15"/>
      <c r="AB2" s="15"/>
      <c r="AC2" s="17"/>
      <c r="AD2" s="17"/>
      <c r="AE2" s="17"/>
      <c r="AF2" s="17"/>
      <c r="AG2" s="17"/>
      <c r="AH2" s="17"/>
      <c r="AI2" s="17"/>
      <c r="AJ2" s="17"/>
      <c r="AK2" s="17"/>
      <c r="AL2" s="15"/>
      <c r="AM2" s="15"/>
      <c r="AN2" s="15"/>
      <c r="AO2" s="17"/>
      <c r="AP2" s="15"/>
      <c r="AQ2" s="15"/>
    </row>
    <row r="3" ht="12.0" customHeight="1">
      <c r="A3" s="15"/>
      <c r="B3" s="15"/>
      <c r="C3" s="25"/>
      <c r="D3" s="17"/>
      <c r="E3" s="17"/>
      <c r="F3" s="17"/>
      <c r="G3" s="17"/>
      <c r="H3" s="17"/>
      <c r="I3" s="17"/>
      <c r="J3" s="17"/>
      <c r="K3" s="17"/>
      <c r="L3" s="17"/>
      <c r="M3" s="17"/>
      <c r="N3" s="17"/>
      <c r="O3" s="17"/>
      <c r="P3" s="15"/>
      <c r="Q3" s="17"/>
      <c r="R3" s="17"/>
      <c r="S3" s="17"/>
      <c r="T3" s="8"/>
      <c r="U3" s="8"/>
      <c r="V3" s="8"/>
      <c r="W3" s="20"/>
      <c r="X3" s="17"/>
      <c r="Y3" s="17"/>
      <c r="Z3" s="17"/>
      <c r="AA3" s="17"/>
      <c r="AB3" s="17"/>
      <c r="AC3" s="17"/>
      <c r="AD3" s="15"/>
      <c r="AE3" s="17"/>
      <c r="AF3" s="17"/>
      <c r="AG3" s="17"/>
      <c r="AH3" s="17"/>
      <c r="AI3" s="17"/>
      <c r="AJ3" s="17"/>
      <c r="AK3" s="17"/>
      <c r="AL3" s="15"/>
      <c r="AM3" s="15"/>
      <c r="AN3" s="15"/>
      <c r="AO3" s="17"/>
      <c r="AP3" s="15"/>
      <c r="AQ3" s="15"/>
    </row>
    <row r="4" ht="12.0" customHeight="1">
      <c r="A4" s="31"/>
      <c r="B4" s="33"/>
      <c r="C4" s="25"/>
      <c r="D4" s="33"/>
      <c r="E4" s="33"/>
      <c r="F4" s="33"/>
      <c r="G4" s="33"/>
      <c r="H4" s="33"/>
      <c r="I4" s="33"/>
      <c r="J4" s="33"/>
      <c r="K4" s="33"/>
      <c r="L4" s="17"/>
      <c r="M4" s="33"/>
      <c r="N4" s="17"/>
      <c r="O4" s="17"/>
      <c r="P4" s="15"/>
      <c r="Q4" s="17"/>
      <c r="R4" s="17"/>
      <c r="S4" s="17"/>
      <c r="T4" s="8"/>
      <c r="U4" s="8"/>
      <c r="V4" s="8"/>
      <c r="W4" s="20"/>
      <c r="X4" s="17"/>
      <c r="Y4" s="17"/>
      <c r="Z4" s="17"/>
      <c r="AA4" s="17"/>
      <c r="AB4" s="15"/>
      <c r="AC4" s="17"/>
      <c r="AD4" s="17"/>
      <c r="AE4" s="17"/>
      <c r="AF4" s="17"/>
      <c r="AG4" s="17"/>
      <c r="AH4" s="17"/>
      <c r="AI4" s="17"/>
      <c r="AJ4" s="38"/>
      <c r="AK4" s="17"/>
      <c r="AL4" s="17"/>
      <c r="AM4" s="15"/>
      <c r="AN4" s="17"/>
      <c r="AO4" s="17"/>
      <c r="AP4" s="17"/>
      <c r="AQ4" s="17"/>
    </row>
    <row r="5" ht="21.75" customHeight="1">
      <c r="A5" s="17"/>
      <c r="B5" s="17"/>
      <c r="C5" s="17"/>
      <c r="D5" s="17"/>
      <c r="E5" s="17"/>
      <c r="F5" s="17"/>
      <c r="G5" s="17"/>
      <c r="H5" s="17"/>
      <c r="I5" s="17"/>
      <c r="J5" s="17"/>
      <c r="K5" s="17"/>
      <c r="L5" s="17"/>
      <c r="M5" s="17"/>
      <c r="N5" s="17"/>
      <c r="O5" s="17"/>
      <c r="P5" s="15"/>
      <c r="Q5" s="17"/>
      <c r="R5" s="17"/>
      <c r="S5" s="17"/>
      <c r="T5" s="8"/>
      <c r="U5" s="8"/>
      <c r="V5" s="8"/>
      <c r="W5" s="8"/>
      <c r="X5" s="17"/>
      <c r="Y5" s="17"/>
      <c r="Z5" s="17"/>
      <c r="AA5" s="17"/>
      <c r="AB5" s="17"/>
      <c r="AC5" s="17"/>
      <c r="AD5" s="17"/>
      <c r="AE5" s="17"/>
      <c r="AF5" s="17"/>
      <c r="AG5" s="17"/>
      <c r="AH5" s="17"/>
      <c r="AI5" s="17"/>
      <c r="AJ5" s="17"/>
      <c r="AK5" s="41"/>
      <c r="AL5" s="41"/>
      <c r="AM5" s="41"/>
      <c r="AN5" s="17"/>
      <c r="AO5" s="17"/>
      <c r="AP5" s="17"/>
      <c r="AQ5" s="17"/>
    </row>
    <row r="6" ht="33.0" customHeight="1">
      <c r="N6" s="17"/>
      <c r="O6" s="17"/>
      <c r="P6" s="15" t="s">
        <v>68</v>
      </c>
      <c r="Q6" s="17" t="s">
        <v>69</v>
      </c>
      <c r="R6" s="17" t="s">
        <v>47</v>
      </c>
      <c r="S6" s="17" t="s">
        <v>47</v>
      </c>
      <c r="T6" s="8"/>
      <c r="U6" s="8"/>
      <c r="V6" s="8"/>
      <c r="W6" s="20"/>
      <c r="X6" s="17"/>
      <c r="Y6" s="17"/>
      <c r="Z6" s="17"/>
      <c r="AA6" s="17"/>
      <c r="AB6" s="17"/>
      <c r="AC6" s="17"/>
      <c r="AD6" s="17"/>
      <c r="AE6" s="17"/>
      <c r="AF6" s="17"/>
      <c r="AG6" s="17"/>
      <c r="AH6" s="17"/>
      <c r="AI6" s="17"/>
      <c r="AJ6" s="17"/>
      <c r="AK6" s="17"/>
      <c r="AL6" s="17"/>
      <c r="AM6" s="17"/>
      <c r="AN6" s="17"/>
      <c r="AO6" s="17"/>
      <c r="AP6" s="17"/>
      <c r="AQ6" s="17"/>
    </row>
    <row r="7" ht="13.5" customHeight="1">
      <c r="A7" s="17"/>
      <c r="B7" s="17"/>
      <c r="C7" s="17"/>
      <c r="D7" s="17"/>
      <c r="E7" s="17"/>
      <c r="F7" s="17"/>
      <c r="G7" s="17"/>
      <c r="H7" s="17"/>
      <c r="I7" s="17"/>
      <c r="J7" s="17"/>
      <c r="K7" s="17"/>
      <c r="L7" s="17"/>
      <c r="M7" s="17"/>
      <c r="N7" s="17"/>
      <c r="O7" s="17"/>
      <c r="P7" s="15" t="s">
        <v>68</v>
      </c>
      <c r="Q7" s="17" t="s">
        <v>71</v>
      </c>
      <c r="R7" s="17" t="s">
        <v>47</v>
      </c>
      <c r="S7" s="17" t="s">
        <v>47</v>
      </c>
      <c r="T7" s="8"/>
      <c r="U7" s="8"/>
      <c r="V7" s="8"/>
      <c r="W7" s="8"/>
      <c r="X7" s="17"/>
      <c r="Y7" s="17"/>
      <c r="Z7" s="17"/>
      <c r="AA7" s="17"/>
      <c r="AB7" s="17"/>
      <c r="AC7" s="17"/>
      <c r="AD7" s="17"/>
      <c r="AE7" s="17"/>
      <c r="AF7" s="17"/>
      <c r="AG7" s="17"/>
      <c r="AH7" s="17"/>
      <c r="AI7" s="17"/>
      <c r="AJ7" s="17"/>
      <c r="AK7" s="17"/>
      <c r="AL7" s="17"/>
      <c r="AM7" s="17"/>
      <c r="AN7" s="17"/>
      <c r="AO7" s="17"/>
      <c r="AP7" s="17"/>
      <c r="AQ7" s="17"/>
    </row>
    <row r="8" ht="13.5" customHeight="1">
      <c r="A8" s="17"/>
      <c r="B8" s="17"/>
      <c r="C8" s="17"/>
      <c r="D8" s="17"/>
      <c r="E8" s="17"/>
      <c r="F8" s="17"/>
      <c r="G8" s="17"/>
      <c r="H8" s="17"/>
      <c r="I8" s="17"/>
      <c r="J8" s="17"/>
      <c r="K8" s="17"/>
      <c r="L8" s="17"/>
      <c r="M8" s="17"/>
      <c r="N8" s="17"/>
      <c r="O8" s="17"/>
      <c r="P8" s="15" t="s">
        <v>68</v>
      </c>
      <c r="Q8" s="17" t="s">
        <v>72</v>
      </c>
      <c r="R8" s="17" t="s">
        <v>47</v>
      </c>
      <c r="S8" s="17" t="s">
        <v>47</v>
      </c>
      <c r="T8" s="8"/>
      <c r="U8" s="8"/>
      <c r="V8" s="8"/>
      <c r="W8" s="8"/>
      <c r="X8" s="17"/>
      <c r="Y8" s="17"/>
      <c r="Z8" s="17"/>
      <c r="AA8" s="17"/>
      <c r="AB8" s="17"/>
      <c r="AC8" s="17"/>
      <c r="AD8" s="17"/>
      <c r="AE8" s="17"/>
      <c r="AF8" s="17"/>
      <c r="AG8" s="17"/>
      <c r="AH8" s="17"/>
      <c r="AI8" s="17"/>
      <c r="AJ8" s="17"/>
      <c r="AK8" s="17"/>
      <c r="AL8" s="17"/>
      <c r="AM8" s="17"/>
      <c r="AN8" s="17"/>
      <c r="AO8" s="17"/>
      <c r="AP8" s="17"/>
      <c r="AQ8" s="17"/>
    </row>
    <row r="9" ht="9.0" customHeight="1">
      <c r="A9" s="17"/>
      <c r="B9" s="17"/>
      <c r="C9" s="17"/>
      <c r="D9" s="17"/>
      <c r="E9" s="17"/>
      <c r="F9" s="17"/>
      <c r="G9" s="17"/>
      <c r="H9" s="17"/>
      <c r="I9" s="17"/>
      <c r="J9" s="17"/>
      <c r="K9" s="17"/>
      <c r="L9" s="17"/>
      <c r="M9" s="17"/>
      <c r="N9" s="17"/>
      <c r="O9" s="17"/>
      <c r="P9" s="15" t="s">
        <v>73</v>
      </c>
      <c r="Q9" s="17" t="s">
        <v>74</v>
      </c>
      <c r="R9" s="17" t="s">
        <v>47</v>
      </c>
      <c r="S9" s="17" t="s">
        <v>47</v>
      </c>
      <c r="T9" s="8"/>
      <c r="U9" s="8"/>
      <c r="V9" s="8"/>
      <c r="W9" s="8"/>
      <c r="X9" s="17"/>
      <c r="Y9" s="17"/>
      <c r="Z9" s="17"/>
      <c r="AA9" s="17"/>
      <c r="AB9" s="17"/>
      <c r="AC9" s="17"/>
      <c r="AD9" s="17"/>
      <c r="AE9" s="17"/>
      <c r="AF9" s="17"/>
      <c r="AG9" s="17"/>
      <c r="AH9" s="17"/>
      <c r="AI9" s="17"/>
      <c r="AJ9" s="17"/>
      <c r="AK9" s="17"/>
      <c r="AL9" s="17"/>
      <c r="AM9" s="17"/>
      <c r="AN9" s="17"/>
      <c r="AO9" s="17"/>
      <c r="AP9" s="17"/>
      <c r="AQ9" s="17"/>
    </row>
    <row r="10" ht="23.25" customHeight="1">
      <c r="A10" s="17"/>
      <c r="B10" s="17"/>
      <c r="C10" s="17"/>
      <c r="D10" s="17"/>
      <c r="E10" s="17"/>
      <c r="F10" s="17"/>
      <c r="G10" s="17"/>
      <c r="H10" s="17"/>
      <c r="I10" s="17"/>
      <c r="J10" s="17"/>
      <c r="K10" s="17"/>
      <c r="L10" s="17"/>
      <c r="M10" s="17"/>
      <c r="N10" s="17"/>
      <c r="O10" s="17"/>
      <c r="P10" s="31" t="s">
        <v>73</v>
      </c>
      <c r="Q10" s="33" t="s">
        <v>75</v>
      </c>
      <c r="R10" s="33" t="s">
        <v>47</v>
      </c>
      <c r="S10" s="33" t="s">
        <v>47</v>
      </c>
      <c r="T10" s="8"/>
      <c r="U10" s="8"/>
      <c r="V10" s="8"/>
      <c r="W10" s="8"/>
      <c r="X10" s="17"/>
      <c r="Y10" s="17"/>
      <c r="Z10" s="17"/>
      <c r="AA10" s="17"/>
      <c r="AB10" s="17"/>
      <c r="AC10" s="17"/>
      <c r="AD10" s="17"/>
      <c r="AE10" s="17"/>
      <c r="AF10" s="17"/>
      <c r="AG10" s="17"/>
      <c r="AH10" s="17"/>
      <c r="AI10" s="17"/>
      <c r="AJ10" s="17"/>
      <c r="AK10" s="17"/>
      <c r="AL10" s="17"/>
      <c r="AM10" s="17"/>
      <c r="AN10" s="17"/>
      <c r="AO10" s="17"/>
      <c r="AP10" s="17"/>
      <c r="AQ10" s="17"/>
    </row>
    <row r="11" ht="26.25" customHeight="1">
      <c r="A11" s="17"/>
      <c r="B11" s="17"/>
      <c r="C11" s="17"/>
      <c r="D11" s="17"/>
      <c r="E11" s="17"/>
      <c r="F11" s="17"/>
      <c r="G11" s="17"/>
      <c r="H11" s="17"/>
      <c r="I11" s="17"/>
      <c r="J11" s="17"/>
      <c r="K11" s="17"/>
      <c r="L11" s="17"/>
      <c r="M11" s="17"/>
      <c r="N11" s="17"/>
      <c r="O11" s="17"/>
      <c r="P11" s="15" t="s">
        <v>73</v>
      </c>
      <c r="Q11" s="17" t="s">
        <v>89</v>
      </c>
      <c r="R11" s="33" t="s">
        <v>47</v>
      </c>
      <c r="S11" s="33"/>
      <c r="T11" s="8"/>
      <c r="U11" s="8"/>
      <c r="V11" s="8"/>
      <c r="W11" s="8"/>
      <c r="X11" s="17"/>
      <c r="Y11" s="17"/>
      <c r="Z11" s="17"/>
      <c r="AA11" s="17"/>
      <c r="AB11" s="17"/>
      <c r="AC11" s="17"/>
      <c r="AD11" s="17"/>
      <c r="AE11" s="17"/>
      <c r="AF11" s="17"/>
      <c r="AG11" s="17"/>
      <c r="AH11" s="17"/>
      <c r="AI11" s="17"/>
      <c r="AJ11" s="17"/>
      <c r="AK11" s="52"/>
      <c r="AL11" s="52"/>
      <c r="AM11" s="52"/>
      <c r="AN11" s="17"/>
      <c r="AO11" s="17"/>
      <c r="AP11" s="17"/>
      <c r="AQ11" s="17"/>
    </row>
    <row r="12" ht="55.5" customHeight="1">
      <c r="N12" s="17"/>
      <c r="O12" s="17"/>
      <c r="P12" s="17"/>
      <c r="Q12" s="17"/>
      <c r="R12" s="17"/>
      <c r="S12" s="17"/>
      <c r="T12" s="8"/>
      <c r="U12" s="8"/>
      <c r="V12" s="8"/>
      <c r="W12" s="20"/>
      <c r="X12" s="17"/>
      <c r="Y12" s="17"/>
      <c r="Z12" s="17"/>
      <c r="AA12" s="17"/>
      <c r="AB12" s="17"/>
      <c r="AC12" s="17"/>
      <c r="AD12" s="17"/>
      <c r="AE12" s="17"/>
      <c r="AF12" s="17"/>
      <c r="AG12" s="17"/>
      <c r="AH12" s="17"/>
      <c r="AI12" s="17"/>
      <c r="AJ12" s="17"/>
      <c r="AK12" s="54"/>
      <c r="AL12" s="54"/>
      <c r="AM12" s="54"/>
      <c r="AN12" s="17"/>
      <c r="AO12" s="17"/>
      <c r="AP12" s="17"/>
      <c r="AQ12" s="17"/>
    </row>
    <row r="13" ht="12.0" customHeight="1">
      <c r="A13" s="17"/>
      <c r="B13" s="17"/>
      <c r="C13" s="17"/>
      <c r="D13" s="17"/>
      <c r="E13" s="17"/>
      <c r="F13" s="17"/>
      <c r="G13" s="17"/>
      <c r="H13" s="17"/>
      <c r="I13" s="17"/>
      <c r="J13" s="17"/>
      <c r="K13" s="17"/>
      <c r="L13" s="17"/>
      <c r="M13" s="17"/>
      <c r="N13" s="17"/>
      <c r="O13" s="17"/>
      <c r="P13" s="17"/>
      <c r="Q13" s="17"/>
      <c r="R13" s="17"/>
      <c r="S13" s="17"/>
      <c r="T13" s="8"/>
      <c r="U13" s="8"/>
      <c r="V13" s="8"/>
      <c r="W13" s="8"/>
      <c r="X13" s="17"/>
      <c r="Y13" s="17"/>
      <c r="Z13" s="17"/>
      <c r="AA13" s="17"/>
      <c r="AB13" s="17"/>
      <c r="AC13" s="17"/>
      <c r="AD13" s="17"/>
      <c r="AE13" s="17"/>
      <c r="AF13" s="17"/>
      <c r="AG13" s="17"/>
      <c r="AH13" s="17"/>
      <c r="AI13" s="17"/>
      <c r="AJ13" s="17"/>
      <c r="AK13" s="55"/>
      <c r="AL13" s="55"/>
      <c r="AM13" s="55"/>
      <c r="AN13" s="17"/>
      <c r="AO13" s="17"/>
      <c r="AP13" s="17"/>
      <c r="AQ13" s="17"/>
    </row>
    <row r="14" ht="12.0" customHeight="1">
      <c r="A14" s="17"/>
      <c r="B14" s="17"/>
      <c r="C14" s="17"/>
      <c r="D14" s="17"/>
      <c r="E14" s="17"/>
      <c r="F14" s="17"/>
      <c r="G14" s="17"/>
      <c r="H14" s="17"/>
      <c r="I14" s="17"/>
      <c r="J14" s="17"/>
      <c r="K14" s="17"/>
      <c r="L14" s="17"/>
      <c r="M14" s="17"/>
      <c r="N14" s="17"/>
      <c r="O14" s="17"/>
      <c r="P14" s="17"/>
      <c r="Q14" s="17"/>
      <c r="R14" s="17"/>
      <c r="S14" s="17"/>
      <c r="T14" s="8"/>
      <c r="U14" s="8"/>
      <c r="V14" s="8"/>
      <c r="W14" s="8"/>
      <c r="X14" s="17"/>
      <c r="Y14" s="17"/>
      <c r="Z14" s="17"/>
      <c r="AA14" s="17"/>
      <c r="AB14" s="17"/>
      <c r="AC14" s="17"/>
      <c r="AD14" s="17"/>
      <c r="AE14" s="17"/>
      <c r="AF14" s="17"/>
      <c r="AG14" s="17"/>
      <c r="AH14" s="17"/>
      <c r="AI14" s="17"/>
      <c r="AJ14" s="17"/>
      <c r="AK14" s="17"/>
      <c r="AL14" s="17"/>
      <c r="AM14" s="17"/>
      <c r="AN14" s="17"/>
      <c r="AO14" s="17"/>
      <c r="AP14" s="17"/>
      <c r="AQ14" s="17"/>
    </row>
    <row r="15" ht="12.0" customHeight="1">
      <c r="A15" s="17"/>
      <c r="B15" s="17"/>
      <c r="C15" s="17"/>
      <c r="D15" s="17"/>
      <c r="E15" s="17"/>
      <c r="F15" s="17"/>
      <c r="G15" s="17"/>
      <c r="H15" s="17"/>
      <c r="I15" s="17"/>
      <c r="J15" s="17"/>
      <c r="K15" s="17"/>
      <c r="L15" s="17"/>
      <c r="M15" s="17"/>
      <c r="N15" s="17"/>
      <c r="O15" s="17"/>
      <c r="P15" s="17"/>
      <c r="Q15" s="17"/>
      <c r="R15" s="17"/>
      <c r="S15" s="17"/>
      <c r="T15" s="8"/>
      <c r="U15" s="8"/>
      <c r="V15" s="8"/>
      <c r="W15" s="8"/>
      <c r="X15" s="17"/>
      <c r="Y15" s="17"/>
      <c r="Z15" s="17"/>
      <c r="AA15" s="17"/>
      <c r="AB15" s="17"/>
      <c r="AC15" s="17"/>
      <c r="AD15" s="17"/>
      <c r="AE15" s="17"/>
      <c r="AF15" s="17"/>
      <c r="AG15" s="17"/>
      <c r="AH15" s="17"/>
      <c r="AI15" s="17"/>
      <c r="AJ15" s="17"/>
      <c r="AK15" s="17"/>
      <c r="AL15" s="17"/>
      <c r="AM15" s="17"/>
      <c r="AN15" s="17"/>
      <c r="AO15" s="17"/>
      <c r="AP15" s="17"/>
      <c r="AQ15" s="17"/>
    </row>
    <row r="16" ht="12.75" customHeight="1">
      <c r="A16" s="17"/>
      <c r="B16" s="17"/>
      <c r="C16" s="17"/>
      <c r="D16" s="17"/>
      <c r="E16" s="17"/>
      <c r="F16" s="17"/>
      <c r="G16" s="17"/>
      <c r="H16" s="17"/>
      <c r="I16" s="17"/>
      <c r="J16" s="17"/>
      <c r="K16" s="17"/>
      <c r="L16" s="17"/>
      <c r="M16" s="17"/>
      <c r="N16" s="17"/>
      <c r="O16" s="17"/>
      <c r="P16" s="17"/>
      <c r="Q16" s="17"/>
      <c r="R16" s="17"/>
      <c r="S16" s="17"/>
      <c r="T16" s="8"/>
      <c r="U16" s="8"/>
      <c r="V16" s="8"/>
      <c r="W16" s="8"/>
      <c r="X16" s="17"/>
      <c r="Y16" s="17"/>
      <c r="Z16" s="17"/>
      <c r="AA16" s="17"/>
      <c r="AB16" s="17"/>
      <c r="AC16" s="17"/>
      <c r="AD16" s="17"/>
      <c r="AE16" s="17"/>
      <c r="AF16" s="17"/>
      <c r="AG16" s="17"/>
      <c r="AH16" s="17"/>
      <c r="AI16" s="17"/>
      <c r="AJ16" s="17"/>
      <c r="AK16" s="25"/>
      <c r="AL16" s="25"/>
      <c r="AM16" s="25"/>
      <c r="AN16" s="17"/>
      <c r="AO16" s="17"/>
      <c r="AP16" s="17"/>
      <c r="AQ16" s="17"/>
    </row>
    <row r="17" ht="13.5" customHeight="1">
      <c r="A17" s="17"/>
      <c r="B17" s="17"/>
      <c r="C17" s="17"/>
      <c r="D17" s="17"/>
      <c r="E17" s="17"/>
      <c r="F17" s="17"/>
      <c r="G17" s="17"/>
      <c r="H17" s="17"/>
      <c r="I17" s="17"/>
      <c r="J17" s="17"/>
      <c r="K17" s="17"/>
      <c r="L17" s="17"/>
      <c r="M17" s="17"/>
      <c r="N17" s="17"/>
      <c r="O17" s="17"/>
      <c r="P17" s="17"/>
      <c r="Q17" s="17"/>
      <c r="R17" s="17"/>
      <c r="S17" s="17"/>
      <c r="T17" s="8"/>
      <c r="U17" s="8"/>
      <c r="V17" s="8"/>
      <c r="W17" s="8"/>
      <c r="X17" s="17"/>
      <c r="Y17" s="17"/>
      <c r="Z17" s="17"/>
      <c r="AA17" s="17"/>
      <c r="AB17" s="17"/>
      <c r="AC17" s="17"/>
      <c r="AD17" s="17"/>
      <c r="AE17" s="17"/>
      <c r="AF17" s="17"/>
      <c r="AG17" s="17"/>
      <c r="AH17" s="17"/>
      <c r="AI17" s="17"/>
      <c r="AJ17" s="17"/>
      <c r="AK17" s="25"/>
      <c r="AL17" s="25"/>
      <c r="AM17" s="25"/>
      <c r="AN17" s="17"/>
      <c r="AO17" s="17"/>
      <c r="AP17" s="17"/>
      <c r="AQ17" s="17"/>
    </row>
    <row r="18" ht="7.5" customHeight="1">
      <c r="A18" s="17"/>
      <c r="B18" s="17"/>
      <c r="C18" s="17"/>
      <c r="D18" s="17"/>
      <c r="E18" s="17"/>
      <c r="F18" s="17"/>
      <c r="G18" s="17"/>
      <c r="H18" s="17"/>
      <c r="I18" s="17"/>
      <c r="J18" s="17"/>
      <c r="K18" s="17"/>
      <c r="L18" s="17"/>
      <c r="M18" s="17"/>
      <c r="N18" s="17"/>
      <c r="O18" s="17"/>
      <c r="P18" s="17"/>
      <c r="Q18" s="17"/>
      <c r="R18" s="17"/>
      <c r="S18" s="17"/>
      <c r="T18" s="8"/>
      <c r="U18" s="8"/>
      <c r="V18" s="8"/>
      <c r="W18" s="8"/>
      <c r="X18" s="17"/>
      <c r="Y18" s="17"/>
      <c r="Z18" s="17"/>
      <c r="AA18" s="17"/>
      <c r="AB18" s="17"/>
      <c r="AC18" s="17"/>
      <c r="AD18" s="17"/>
      <c r="AE18" s="17"/>
      <c r="AF18" s="17"/>
      <c r="AG18" s="17"/>
      <c r="AH18" s="17"/>
      <c r="AI18" s="17"/>
      <c r="AJ18" s="17"/>
      <c r="AK18" s="17"/>
      <c r="AL18" s="17"/>
      <c r="AM18" s="17"/>
      <c r="AN18" s="17"/>
      <c r="AO18" s="17"/>
      <c r="AP18" s="17"/>
      <c r="AQ18" s="17"/>
    </row>
    <row r="19" ht="21.75" customHeight="1">
      <c r="A19" s="17"/>
      <c r="B19" s="17"/>
      <c r="C19" s="17"/>
      <c r="D19" s="17"/>
      <c r="E19" s="17"/>
      <c r="F19" s="17"/>
      <c r="G19" s="17"/>
      <c r="H19" s="17"/>
      <c r="I19" s="17"/>
      <c r="J19" s="17"/>
      <c r="K19" s="17"/>
      <c r="L19" s="17"/>
      <c r="M19" s="17"/>
      <c r="N19" s="17"/>
      <c r="O19" s="17"/>
      <c r="P19" s="17"/>
      <c r="Q19" s="17"/>
      <c r="R19" s="17"/>
      <c r="S19" s="17"/>
      <c r="T19" s="8"/>
      <c r="U19" s="8"/>
      <c r="V19" s="8"/>
      <c r="W19" s="8"/>
      <c r="X19" s="17"/>
      <c r="Y19" s="17"/>
      <c r="Z19" s="17"/>
      <c r="AA19" s="17"/>
      <c r="AB19" s="17"/>
      <c r="AC19" s="17"/>
      <c r="AD19" s="17"/>
      <c r="AE19" s="17"/>
      <c r="AF19" s="17"/>
      <c r="AG19" s="17"/>
      <c r="AH19" s="17"/>
      <c r="AI19" s="17"/>
      <c r="AJ19" s="17"/>
      <c r="AK19" s="17"/>
      <c r="AL19" s="17"/>
      <c r="AM19" s="17"/>
      <c r="AN19" s="17"/>
      <c r="AO19" s="17"/>
      <c r="AP19" s="17"/>
      <c r="AQ19" s="17"/>
    </row>
    <row r="20" ht="14.25" customHeight="1">
      <c r="A20" s="17"/>
      <c r="B20" s="17"/>
      <c r="C20" s="17"/>
      <c r="D20" s="17"/>
      <c r="E20" s="17"/>
      <c r="F20" s="17"/>
      <c r="G20" s="17"/>
      <c r="H20" s="17"/>
      <c r="I20" s="17"/>
      <c r="J20" s="17"/>
      <c r="K20" s="17"/>
      <c r="L20" s="17"/>
      <c r="M20" s="17"/>
      <c r="N20" s="17"/>
      <c r="O20" s="17"/>
      <c r="P20" s="17"/>
      <c r="Q20" s="17"/>
      <c r="R20" s="17"/>
      <c r="S20" s="17"/>
      <c r="T20" s="8"/>
      <c r="U20" s="8"/>
      <c r="V20" s="8"/>
      <c r="W20" s="8"/>
      <c r="X20" s="17"/>
      <c r="Y20" s="17"/>
      <c r="Z20" s="17"/>
      <c r="AA20" s="17"/>
      <c r="AB20" s="17"/>
      <c r="AC20" s="17"/>
      <c r="AD20" s="17"/>
      <c r="AE20" s="17"/>
      <c r="AF20" s="17"/>
      <c r="AG20" s="17"/>
      <c r="AH20" s="17"/>
      <c r="AI20" s="17"/>
      <c r="AJ20" s="17"/>
      <c r="AK20" s="17"/>
      <c r="AL20" s="17"/>
      <c r="AM20" s="17"/>
      <c r="AN20" s="17"/>
      <c r="AO20" s="17"/>
      <c r="AP20" s="17"/>
      <c r="AQ20" s="17"/>
    </row>
    <row r="21" ht="33.0" customHeight="1">
      <c r="N21" s="33"/>
      <c r="O21" s="33"/>
      <c r="P21" s="33"/>
      <c r="Q21" s="33"/>
      <c r="R21" s="33"/>
      <c r="S21" s="33"/>
      <c r="T21" s="71"/>
      <c r="U21" s="71"/>
      <c r="V21" s="71"/>
      <c r="W21" s="72"/>
      <c r="X21" s="33"/>
      <c r="Y21" s="33"/>
      <c r="Z21" s="33"/>
      <c r="AA21" s="33"/>
      <c r="AB21" s="33"/>
      <c r="AC21" s="33"/>
      <c r="AD21" s="33"/>
      <c r="AE21" s="33"/>
      <c r="AF21" s="33"/>
      <c r="AG21" s="33"/>
      <c r="AH21" s="33"/>
      <c r="AI21" s="33"/>
      <c r="AJ21" s="33"/>
      <c r="AK21" s="33"/>
      <c r="AL21" s="33"/>
      <c r="AM21" s="33"/>
      <c r="AN21" s="33"/>
      <c r="AO21" s="33"/>
      <c r="AP21" s="33"/>
      <c r="AQ21" s="33"/>
    </row>
    <row r="22" ht="33.0" customHeight="1">
      <c r="A22" s="33"/>
      <c r="B22" s="33"/>
      <c r="C22" s="33"/>
      <c r="D22" s="33"/>
      <c r="E22" s="33"/>
      <c r="F22" s="33"/>
      <c r="G22" s="33"/>
      <c r="H22" s="33"/>
      <c r="I22" s="33"/>
      <c r="J22" s="33"/>
      <c r="K22" s="33"/>
      <c r="L22" s="33"/>
      <c r="M22" s="33"/>
      <c r="N22" s="17"/>
      <c r="O22" s="17"/>
      <c r="P22" s="17"/>
      <c r="Q22" s="17"/>
      <c r="R22" s="33"/>
      <c r="S22" s="33"/>
      <c r="T22" s="71"/>
      <c r="U22" s="71"/>
      <c r="V22" s="71"/>
      <c r="W22" s="71"/>
      <c r="X22" s="33"/>
      <c r="Y22" s="33"/>
      <c r="Z22" s="33"/>
      <c r="AA22" s="33"/>
      <c r="AB22" s="33"/>
      <c r="AC22" s="33"/>
      <c r="AD22" s="33"/>
      <c r="AE22" s="33"/>
      <c r="AF22" s="33"/>
      <c r="AG22" s="33"/>
      <c r="AH22" s="33"/>
      <c r="AI22" s="33"/>
      <c r="AJ22" s="33"/>
      <c r="AK22" s="33"/>
      <c r="AL22" s="33"/>
      <c r="AM22" s="33"/>
      <c r="AN22" s="33"/>
      <c r="AO22" s="33"/>
      <c r="AP22" s="33"/>
      <c r="AQ22" s="33"/>
    </row>
    <row r="23" ht="12.0" customHeight="1">
      <c r="A23" s="33"/>
      <c r="B23" s="33"/>
      <c r="C23" s="33"/>
      <c r="D23" s="33"/>
      <c r="E23" s="33"/>
      <c r="F23" s="33"/>
      <c r="G23" s="33"/>
      <c r="H23" s="33"/>
      <c r="I23" s="33"/>
      <c r="J23" s="33"/>
      <c r="K23" s="33"/>
      <c r="L23" s="33"/>
      <c r="M23" s="33"/>
      <c r="N23" s="33"/>
      <c r="O23" s="33"/>
      <c r="P23" s="33"/>
      <c r="Q23" s="33"/>
      <c r="R23" s="33"/>
      <c r="S23" s="33"/>
      <c r="T23" s="71"/>
      <c r="U23" s="71"/>
      <c r="V23" s="71"/>
      <c r="W23" s="71"/>
      <c r="X23" s="33"/>
      <c r="Y23" s="33"/>
      <c r="Z23" s="33"/>
      <c r="AA23" s="33"/>
      <c r="AB23" s="33"/>
      <c r="AC23" s="33"/>
      <c r="AD23" s="33"/>
      <c r="AE23" s="33"/>
      <c r="AF23" s="33"/>
      <c r="AG23" s="33"/>
      <c r="AH23" s="33"/>
      <c r="AI23" s="33"/>
      <c r="AJ23" s="33"/>
      <c r="AK23" s="33"/>
      <c r="AL23" s="33"/>
      <c r="AM23" s="33"/>
      <c r="AN23" s="33"/>
      <c r="AO23" s="33"/>
      <c r="AP23" s="33"/>
      <c r="AQ23" s="33"/>
    </row>
    <row r="24" ht="12.0" customHeight="1">
      <c r="A24" s="33"/>
      <c r="B24" s="33"/>
      <c r="C24" s="33"/>
      <c r="D24" s="33"/>
      <c r="E24" s="33"/>
      <c r="F24" s="33"/>
      <c r="G24" s="33"/>
      <c r="H24" s="33"/>
      <c r="I24" s="33"/>
      <c r="J24" s="33"/>
      <c r="K24" s="33"/>
      <c r="L24" s="33"/>
      <c r="M24" s="33"/>
      <c r="N24" s="33"/>
      <c r="O24" s="33"/>
      <c r="P24" s="33"/>
      <c r="Q24" s="33"/>
      <c r="R24" s="33"/>
      <c r="S24" s="33"/>
      <c r="T24" s="71"/>
      <c r="U24" s="71"/>
      <c r="V24" s="71"/>
      <c r="W24" s="71"/>
      <c r="X24" s="33"/>
      <c r="Y24" s="33"/>
      <c r="Z24" s="33"/>
      <c r="AA24" s="33"/>
      <c r="AB24" s="33"/>
      <c r="AC24" s="33"/>
      <c r="AD24" s="33"/>
      <c r="AE24" s="33"/>
      <c r="AF24" s="33"/>
      <c r="AG24" s="33"/>
      <c r="AH24" s="33"/>
      <c r="AI24" s="33"/>
      <c r="AJ24" s="33"/>
      <c r="AK24" s="33"/>
      <c r="AL24" s="33"/>
      <c r="AM24" s="33"/>
      <c r="AN24" s="33"/>
      <c r="AO24" s="33"/>
      <c r="AP24" s="33"/>
      <c r="AQ24" s="33"/>
    </row>
    <row r="25" ht="12.0" customHeight="1">
      <c r="A25" s="33"/>
      <c r="B25" s="33"/>
      <c r="C25" s="33"/>
      <c r="D25" s="33"/>
      <c r="E25" s="33"/>
      <c r="F25" s="33"/>
      <c r="G25" s="33"/>
      <c r="H25" s="33"/>
      <c r="I25" s="33"/>
      <c r="J25" s="33"/>
      <c r="K25" s="33"/>
      <c r="L25" s="33"/>
      <c r="M25" s="33"/>
      <c r="N25" s="33"/>
      <c r="O25" s="33"/>
      <c r="P25" s="33"/>
      <c r="Q25" s="33"/>
      <c r="R25" s="33"/>
      <c r="S25" s="33"/>
      <c r="T25" s="71"/>
      <c r="U25" s="71"/>
      <c r="V25" s="71"/>
      <c r="W25" s="71"/>
      <c r="X25" s="33"/>
      <c r="Y25" s="33"/>
      <c r="Z25" s="33"/>
      <c r="AA25" s="33"/>
      <c r="AB25" s="33"/>
      <c r="AC25" s="33"/>
      <c r="AD25" s="33"/>
      <c r="AE25" s="33"/>
      <c r="AF25" s="33"/>
      <c r="AG25" s="33"/>
      <c r="AH25" s="33"/>
      <c r="AI25" s="33"/>
      <c r="AJ25" s="33"/>
      <c r="AK25" s="33"/>
      <c r="AL25" s="33"/>
      <c r="AM25" s="33"/>
      <c r="AN25" s="33"/>
      <c r="AO25" s="33"/>
      <c r="AP25" s="33"/>
      <c r="AQ25" s="33"/>
    </row>
    <row r="26" ht="12.0" customHeight="1">
      <c r="A26" s="33"/>
      <c r="B26" s="33"/>
      <c r="C26" s="33"/>
      <c r="D26" s="33"/>
      <c r="E26" s="33"/>
      <c r="F26" s="33"/>
      <c r="G26" s="33"/>
      <c r="H26" s="33"/>
      <c r="I26" s="33"/>
      <c r="J26" s="33"/>
      <c r="K26" s="33"/>
      <c r="L26" s="33"/>
      <c r="M26" s="33"/>
      <c r="N26" s="33"/>
      <c r="O26" s="33"/>
      <c r="P26" s="33"/>
      <c r="Q26" s="33"/>
      <c r="R26" s="33"/>
      <c r="S26" s="33"/>
      <c r="T26" s="71"/>
      <c r="U26" s="71"/>
      <c r="V26" s="71"/>
      <c r="W26" s="71"/>
      <c r="X26" s="33"/>
      <c r="Y26" s="33"/>
      <c r="Z26" s="33"/>
      <c r="AA26" s="33"/>
      <c r="AB26" s="33"/>
      <c r="AC26" s="33"/>
      <c r="AD26" s="33"/>
      <c r="AE26" s="33"/>
      <c r="AF26" s="33"/>
      <c r="AG26" s="33"/>
      <c r="AH26" s="33"/>
      <c r="AI26" s="33"/>
      <c r="AJ26" s="33"/>
      <c r="AK26" s="33"/>
      <c r="AL26" s="33"/>
      <c r="AM26" s="33"/>
      <c r="AN26" s="33"/>
      <c r="AO26" s="33"/>
      <c r="AP26" s="33"/>
      <c r="AQ26" s="33"/>
    </row>
    <row r="27" ht="12.0" customHeight="1">
      <c r="A27" s="33"/>
      <c r="B27" s="33"/>
      <c r="C27" s="33"/>
      <c r="D27" s="33"/>
      <c r="E27" s="33"/>
      <c r="F27" s="33"/>
      <c r="G27" s="33"/>
      <c r="H27" s="33"/>
      <c r="I27" s="33"/>
      <c r="J27" s="33"/>
      <c r="K27" s="33"/>
      <c r="L27" s="33"/>
      <c r="M27" s="33"/>
      <c r="N27" s="33"/>
      <c r="O27" s="33"/>
      <c r="P27" s="33"/>
      <c r="Q27" s="33"/>
      <c r="R27" s="33"/>
      <c r="S27" s="33"/>
      <c r="T27" s="71"/>
      <c r="U27" s="71"/>
      <c r="V27" s="71"/>
      <c r="W27" s="71"/>
      <c r="X27" s="33"/>
      <c r="Y27" s="33"/>
      <c r="Z27" s="33"/>
      <c r="AA27" s="33"/>
      <c r="AB27" s="33"/>
      <c r="AC27" s="33"/>
      <c r="AD27" s="33"/>
      <c r="AE27" s="33"/>
      <c r="AF27" s="33"/>
      <c r="AG27" s="33"/>
      <c r="AH27" s="33"/>
      <c r="AI27" s="33"/>
      <c r="AJ27" s="33"/>
      <c r="AK27" s="33"/>
      <c r="AL27" s="33"/>
      <c r="AM27" s="33"/>
      <c r="AN27" s="33"/>
      <c r="AO27" s="33"/>
      <c r="AP27" s="33"/>
      <c r="AQ27" s="33"/>
    </row>
    <row r="28" ht="12.0" customHeight="1">
      <c r="A28" s="33"/>
      <c r="B28" s="33"/>
      <c r="C28" s="33"/>
      <c r="D28" s="33"/>
      <c r="E28" s="33"/>
      <c r="F28" s="33"/>
      <c r="G28" s="33"/>
      <c r="H28" s="33"/>
      <c r="I28" s="33"/>
      <c r="J28" s="33"/>
      <c r="K28" s="33"/>
      <c r="L28" s="33"/>
      <c r="M28" s="33"/>
      <c r="N28" s="33"/>
      <c r="O28" s="33"/>
      <c r="P28" s="33"/>
      <c r="Q28" s="33"/>
      <c r="R28" s="33"/>
      <c r="S28" s="33"/>
      <c r="T28" s="71"/>
      <c r="U28" s="71"/>
      <c r="V28" s="71"/>
      <c r="W28" s="71"/>
      <c r="X28" s="33"/>
      <c r="Y28" s="33"/>
      <c r="Z28" s="33"/>
      <c r="AA28" s="33"/>
      <c r="AB28" s="33"/>
      <c r="AC28" s="33"/>
      <c r="AD28" s="33"/>
      <c r="AE28" s="33"/>
      <c r="AF28" s="33"/>
      <c r="AG28" s="33"/>
      <c r="AH28" s="33"/>
      <c r="AI28" s="33"/>
      <c r="AJ28" s="33"/>
      <c r="AK28" s="33"/>
      <c r="AL28" s="33"/>
      <c r="AM28" s="33"/>
      <c r="AN28" s="33"/>
      <c r="AO28" s="33"/>
      <c r="AP28" s="33"/>
      <c r="AQ28" s="33"/>
    </row>
    <row r="29" ht="12.0" customHeight="1">
      <c r="A29" s="33"/>
      <c r="B29" s="33"/>
      <c r="C29" s="33"/>
      <c r="D29" s="33"/>
      <c r="E29" s="33"/>
      <c r="F29" s="33"/>
      <c r="G29" s="33"/>
      <c r="H29" s="33"/>
      <c r="I29" s="33"/>
      <c r="J29" s="33"/>
      <c r="K29" s="33"/>
      <c r="L29" s="33"/>
      <c r="M29" s="33"/>
      <c r="N29" s="33"/>
      <c r="O29" s="33"/>
      <c r="P29" s="33"/>
      <c r="Q29" s="33"/>
      <c r="R29" s="33"/>
      <c r="S29" s="33"/>
      <c r="T29" s="71"/>
      <c r="U29" s="71"/>
      <c r="V29" s="71"/>
      <c r="W29" s="71"/>
      <c r="X29" s="33"/>
      <c r="Y29" s="33"/>
      <c r="Z29" s="33"/>
      <c r="AA29" s="33"/>
      <c r="AB29" s="33"/>
      <c r="AC29" s="33"/>
      <c r="AD29" s="33"/>
      <c r="AE29" s="33"/>
      <c r="AF29" s="33"/>
      <c r="AG29" s="33"/>
      <c r="AH29" s="33"/>
      <c r="AI29" s="33"/>
      <c r="AJ29" s="33"/>
      <c r="AK29" s="33"/>
      <c r="AL29" s="33"/>
      <c r="AM29" s="33"/>
      <c r="AN29" s="33"/>
      <c r="AO29" s="33"/>
      <c r="AP29" s="33"/>
      <c r="AQ29" s="33"/>
    </row>
    <row r="30" ht="12.0" customHeight="1">
      <c r="A30" s="33"/>
      <c r="B30" s="33"/>
      <c r="C30" s="33"/>
      <c r="D30" s="33"/>
      <c r="E30" s="33"/>
      <c r="F30" s="33"/>
      <c r="G30" s="33"/>
      <c r="H30" s="33"/>
      <c r="I30" s="33"/>
      <c r="J30" s="33"/>
      <c r="K30" s="33"/>
      <c r="L30" s="33"/>
      <c r="M30" s="33"/>
      <c r="N30" s="33"/>
      <c r="O30" s="33"/>
      <c r="P30" s="33"/>
      <c r="Q30" s="33"/>
      <c r="R30" s="33"/>
      <c r="S30" s="33"/>
      <c r="T30" s="71"/>
      <c r="U30" s="71"/>
      <c r="V30" s="71"/>
      <c r="W30" s="71"/>
      <c r="X30" s="33"/>
      <c r="Y30" s="33"/>
      <c r="Z30" s="33"/>
      <c r="AA30" s="33"/>
      <c r="AB30" s="33"/>
      <c r="AC30" s="33"/>
      <c r="AD30" s="33"/>
      <c r="AE30" s="33"/>
      <c r="AF30" s="33"/>
      <c r="AG30" s="33"/>
      <c r="AH30" s="33"/>
      <c r="AI30" s="33"/>
      <c r="AJ30" s="33"/>
      <c r="AK30" s="33"/>
      <c r="AL30" s="33"/>
      <c r="AM30" s="33"/>
      <c r="AN30" s="33"/>
      <c r="AO30" s="33"/>
      <c r="AP30" s="33"/>
      <c r="AQ30" s="33"/>
    </row>
    <row r="31" ht="12.0" customHeight="1">
      <c r="A31" s="33"/>
      <c r="B31" s="33"/>
      <c r="C31" s="33"/>
      <c r="D31" s="33"/>
      <c r="E31" s="33"/>
      <c r="F31" s="33"/>
      <c r="G31" s="33"/>
      <c r="H31" s="33"/>
      <c r="I31" s="33"/>
      <c r="J31" s="33"/>
      <c r="K31" s="33"/>
      <c r="L31" s="33"/>
      <c r="M31" s="33"/>
      <c r="N31" s="33"/>
      <c r="O31" s="33"/>
      <c r="P31" s="33"/>
      <c r="Q31" s="33"/>
      <c r="R31" s="33"/>
      <c r="S31" s="33"/>
      <c r="T31" s="71"/>
      <c r="U31" s="71"/>
      <c r="V31" s="71"/>
      <c r="W31" s="71"/>
      <c r="X31" s="33"/>
      <c r="Y31" s="33"/>
      <c r="Z31" s="33"/>
      <c r="AA31" s="33"/>
      <c r="AB31" s="33"/>
      <c r="AC31" s="33"/>
      <c r="AD31" s="33"/>
      <c r="AE31" s="33"/>
      <c r="AF31" s="33"/>
      <c r="AG31" s="33"/>
      <c r="AH31" s="33"/>
      <c r="AI31" s="33"/>
      <c r="AJ31" s="33"/>
      <c r="AK31" s="33"/>
      <c r="AL31" s="33"/>
      <c r="AM31" s="33"/>
      <c r="AN31" s="33"/>
      <c r="AO31" s="33"/>
      <c r="AP31" s="33"/>
      <c r="AQ31" s="33"/>
    </row>
    <row r="32" ht="12.0" customHeight="1">
      <c r="A32" s="33"/>
      <c r="B32" s="33"/>
      <c r="C32" s="33"/>
      <c r="D32" s="33"/>
      <c r="E32" s="33"/>
      <c r="F32" s="33"/>
      <c r="G32" s="33"/>
      <c r="H32" s="33"/>
      <c r="I32" s="33"/>
      <c r="J32" s="33"/>
      <c r="K32" s="33"/>
      <c r="L32" s="33"/>
      <c r="M32" s="33"/>
      <c r="N32" s="33"/>
      <c r="O32" s="33"/>
      <c r="P32" s="33"/>
      <c r="Q32" s="33"/>
      <c r="R32" s="33"/>
      <c r="S32" s="33"/>
      <c r="T32" s="71"/>
      <c r="U32" s="71"/>
      <c r="V32" s="71"/>
      <c r="W32" s="71"/>
      <c r="X32" s="33"/>
      <c r="Y32" s="33"/>
      <c r="Z32" s="33"/>
      <c r="AA32" s="33"/>
      <c r="AB32" s="33"/>
      <c r="AC32" s="33"/>
      <c r="AD32" s="33"/>
      <c r="AE32" s="33"/>
      <c r="AF32" s="33"/>
      <c r="AG32" s="33"/>
      <c r="AH32" s="33"/>
      <c r="AI32" s="33"/>
      <c r="AJ32" s="33"/>
      <c r="AK32" s="33"/>
      <c r="AL32" s="33"/>
      <c r="AM32" s="33"/>
      <c r="AN32" s="33"/>
      <c r="AO32" s="33"/>
      <c r="AP32" s="33"/>
      <c r="AQ32" s="33"/>
    </row>
    <row r="33" ht="12.0" customHeight="1">
      <c r="A33" s="33"/>
      <c r="B33" s="33"/>
      <c r="C33" s="33"/>
      <c r="D33" s="33"/>
      <c r="E33" s="33"/>
      <c r="F33" s="33"/>
      <c r="G33" s="33"/>
      <c r="H33" s="33"/>
      <c r="I33" s="33"/>
      <c r="J33" s="33"/>
      <c r="K33" s="33"/>
      <c r="L33" s="33"/>
      <c r="M33" s="33"/>
      <c r="N33" s="33"/>
      <c r="O33" s="33"/>
      <c r="P33" s="33"/>
      <c r="Q33" s="33"/>
      <c r="R33" s="33"/>
      <c r="S33" s="33"/>
      <c r="T33" s="71"/>
      <c r="U33" s="71"/>
      <c r="V33" s="71"/>
      <c r="W33" s="71"/>
      <c r="X33" s="33"/>
      <c r="Y33" s="33"/>
      <c r="Z33" s="33"/>
      <c r="AA33" s="33"/>
      <c r="AB33" s="33"/>
      <c r="AC33" s="33"/>
      <c r="AD33" s="33"/>
      <c r="AE33" s="33"/>
      <c r="AF33" s="33"/>
      <c r="AG33" s="33"/>
      <c r="AH33" s="33"/>
      <c r="AI33" s="33"/>
      <c r="AJ33" s="33"/>
      <c r="AK33" s="33"/>
      <c r="AL33" s="33"/>
      <c r="AM33" s="33"/>
      <c r="AN33" s="33"/>
      <c r="AO33" s="33"/>
      <c r="AP33" s="33"/>
      <c r="AQ33" s="33"/>
    </row>
    <row r="34" ht="12.0" customHeight="1">
      <c r="A34" s="33"/>
      <c r="B34" s="33"/>
      <c r="C34" s="33"/>
      <c r="D34" s="33"/>
      <c r="E34" s="33"/>
      <c r="F34" s="33"/>
      <c r="G34" s="33"/>
      <c r="H34" s="33"/>
      <c r="I34" s="33"/>
      <c r="J34" s="33"/>
      <c r="K34" s="33"/>
      <c r="L34" s="33"/>
      <c r="M34" s="33"/>
      <c r="N34" s="33"/>
      <c r="O34" s="33"/>
      <c r="P34" s="33"/>
      <c r="Q34" s="33"/>
      <c r="R34" s="33"/>
      <c r="S34" s="33"/>
      <c r="T34" s="71"/>
      <c r="U34" s="71"/>
      <c r="V34" s="71"/>
      <c r="W34" s="71"/>
      <c r="X34" s="33"/>
      <c r="Y34" s="33"/>
      <c r="Z34" s="33"/>
      <c r="AA34" s="33"/>
      <c r="AB34" s="33"/>
      <c r="AC34" s="33"/>
      <c r="AD34" s="33"/>
      <c r="AE34" s="33"/>
      <c r="AF34" s="33"/>
      <c r="AG34" s="33"/>
      <c r="AH34" s="33"/>
      <c r="AI34" s="33"/>
      <c r="AJ34" s="33"/>
      <c r="AK34" s="33"/>
      <c r="AL34" s="33"/>
      <c r="AM34" s="33"/>
      <c r="AN34" s="33"/>
      <c r="AO34" s="33"/>
      <c r="AP34" s="33"/>
      <c r="AQ34" s="33"/>
    </row>
    <row r="35" ht="12.0" customHeight="1">
      <c r="A35" s="33"/>
      <c r="B35" s="33"/>
      <c r="C35" s="33"/>
      <c r="D35" s="33"/>
      <c r="E35" s="33"/>
      <c r="F35" s="33"/>
      <c r="G35" s="33"/>
      <c r="H35" s="33"/>
      <c r="I35" s="33"/>
      <c r="J35" s="33"/>
      <c r="K35" s="33"/>
      <c r="L35" s="33"/>
      <c r="M35" s="33"/>
      <c r="N35" s="33"/>
      <c r="O35" s="33"/>
      <c r="P35" s="33"/>
      <c r="Q35" s="33"/>
      <c r="R35" s="33"/>
      <c r="S35" s="33"/>
      <c r="T35" s="71"/>
      <c r="U35" s="71"/>
      <c r="V35" s="71"/>
      <c r="W35" s="71"/>
      <c r="X35" s="33"/>
      <c r="Y35" s="33"/>
      <c r="Z35" s="33"/>
      <c r="AA35" s="33"/>
      <c r="AB35" s="33"/>
      <c r="AC35" s="33"/>
      <c r="AD35" s="33"/>
      <c r="AE35" s="33"/>
      <c r="AF35" s="33"/>
      <c r="AG35" s="33"/>
      <c r="AH35" s="33"/>
      <c r="AI35" s="33"/>
      <c r="AJ35" s="33"/>
      <c r="AK35" s="33"/>
      <c r="AL35" s="33"/>
      <c r="AM35" s="33"/>
      <c r="AN35" s="33"/>
      <c r="AO35" s="33"/>
      <c r="AP35" s="33"/>
      <c r="AQ35" s="33"/>
    </row>
    <row r="36" ht="12.0" customHeight="1">
      <c r="A36" s="71"/>
      <c r="B36" s="71"/>
      <c r="C36" s="71"/>
      <c r="D36" s="33"/>
      <c r="E36" s="33"/>
      <c r="F36" s="33"/>
      <c r="G36" s="33"/>
      <c r="H36" s="33"/>
      <c r="I36" s="33"/>
      <c r="J36" s="33"/>
      <c r="K36" s="33"/>
      <c r="L36" s="33"/>
      <c r="M36" s="33"/>
      <c r="N36" s="33"/>
      <c r="O36" s="33"/>
      <c r="P36" s="33"/>
      <c r="Q36" s="33"/>
      <c r="R36" s="33"/>
      <c r="S36" s="33"/>
      <c r="T36" s="71"/>
      <c r="U36" s="71"/>
      <c r="V36" s="71"/>
      <c r="W36" s="71"/>
      <c r="X36" s="33"/>
      <c r="Y36" s="33"/>
      <c r="Z36" s="33"/>
      <c r="AA36" s="33"/>
      <c r="AB36" s="33"/>
      <c r="AC36" s="33"/>
      <c r="AD36" s="33"/>
      <c r="AE36" s="33"/>
      <c r="AF36" s="33"/>
      <c r="AG36" s="33"/>
      <c r="AH36" s="33"/>
      <c r="AI36" s="33"/>
      <c r="AJ36" s="33"/>
      <c r="AK36" s="33"/>
      <c r="AL36" s="33"/>
      <c r="AM36" s="33"/>
      <c r="AN36" s="33"/>
      <c r="AO36" s="33"/>
      <c r="AP36" s="33"/>
      <c r="AQ36" s="33"/>
    </row>
    <row r="37" ht="12.0" customHeight="1">
      <c r="A37" s="33"/>
      <c r="B37" s="33"/>
      <c r="C37" s="33"/>
      <c r="D37" s="33"/>
      <c r="E37" s="33"/>
      <c r="F37" s="33"/>
      <c r="G37" s="33"/>
      <c r="H37" s="33"/>
      <c r="I37" s="33"/>
      <c r="J37" s="33"/>
      <c r="K37" s="33"/>
      <c r="L37" s="33"/>
      <c r="M37" s="33"/>
      <c r="N37" s="33"/>
      <c r="O37" s="33"/>
      <c r="P37" s="33"/>
      <c r="Q37" s="33"/>
      <c r="R37" s="33"/>
      <c r="S37" s="33"/>
      <c r="T37" s="71"/>
      <c r="U37" s="71"/>
      <c r="V37" s="71"/>
      <c r="W37" s="71"/>
      <c r="X37" s="33"/>
      <c r="Y37" s="33"/>
      <c r="Z37" s="33"/>
      <c r="AA37" s="33"/>
      <c r="AB37" s="33"/>
      <c r="AC37" s="33"/>
      <c r="AD37" s="33"/>
      <c r="AE37" s="33"/>
      <c r="AF37" s="33"/>
      <c r="AG37" s="33"/>
      <c r="AH37" s="33"/>
      <c r="AI37" s="33"/>
      <c r="AJ37" s="33"/>
      <c r="AK37" s="33"/>
      <c r="AL37" s="33"/>
      <c r="AM37" s="33"/>
      <c r="AN37" s="33"/>
      <c r="AO37" s="33"/>
      <c r="AP37" s="33"/>
      <c r="AQ37" s="33"/>
    </row>
  </sheetData>
  <dataValidations>
    <dataValidation type="list" allowBlank="1" showErrorMessage="1" sqref="E2:E37">
      <formula1>Program_type</formula1>
    </dataValidation>
    <dataValidation type="list" allowBlank="1" showErrorMessage="1" sqref="P2:P37 W2:W37">
      <formula1>Tracker_Programs</formula1>
    </dataValidation>
    <dataValidation type="list" allowBlank="1" showErrorMessage="1" sqref="AL2:AL37">
      <formula1>Program_stages</formula1>
    </dataValidation>
    <dataValidation type="list" allowBlank="1" showErrorMessage="1" sqref="F2:J37 M2:M37 AA2:AB37 AD2:AH37 AN2:AQ37">
      <formula1>Yes_No</formula1>
    </dataValidation>
    <dataValidation type="list" allowBlank="1" showErrorMessage="1" sqref="R2:S2">
      <formula1>"Yes,No"</formula1>
    </dataValidation>
    <dataValidation type="list" allowBlank="1" sqref="A2:A37">
      <formula1>Intervention_area</formula1>
    </dataValidation>
    <dataValidation type="list" allowBlank="1" showErrorMessage="1" sqref="AM2:AM37">
      <formula1>Data_elements</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5.71"/>
    <col customWidth="1" min="2" max="2" width="14.71"/>
    <col customWidth="1" min="3" max="3" width="7.86"/>
    <col customWidth="1" min="4" max="8" width="22.0"/>
  </cols>
  <sheetData>
    <row r="1">
      <c r="A1" s="4" t="s">
        <v>1</v>
      </c>
      <c r="B1" s="4" t="s">
        <v>4</v>
      </c>
      <c r="C1" s="4" t="s">
        <v>5</v>
      </c>
      <c r="D1" s="4" t="s">
        <v>6</v>
      </c>
      <c r="E1" s="4" t="s">
        <v>7</v>
      </c>
      <c r="F1" s="4" t="s">
        <v>8</v>
      </c>
      <c r="G1" s="4" t="s">
        <v>9</v>
      </c>
      <c r="H1" s="4" t="s">
        <v>11</v>
      </c>
    </row>
    <row r="2">
      <c r="A2" s="18"/>
      <c r="B2" s="18"/>
      <c r="C2" s="18"/>
      <c r="E2" s="18"/>
      <c r="F2" s="18"/>
      <c r="G2" s="18"/>
      <c r="H2" s="18"/>
    </row>
    <row r="3">
      <c r="A3" s="22"/>
      <c r="B3" s="22"/>
      <c r="C3" s="22"/>
      <c r="E3" s="22"/>
      <c r="F3" s="22"/>
      <c r="G3" s="22"/>
      <c r="H3" s="22"/>
    </row>
    <row r="4">
      <c r="A4" s="22"/>
      <c r="B4" s="22"/>
      <c r="C4" s="22"/>
      <c r="E4" s="22"/>
      <c r="F4" s="22"/>
      <c r="G4" s="22"/>
      <c r="H4" s="22"/>
    </row>
    <row r="5">
      <c r="A5" s="22"/>
      <c r="C5" s="22"/>
      <c r="E5" s="22"/>
      <c r="F5" s="22"/>
      <c r="G5" s="22"/>
      <c r="H5" s="22"/>
    </row>
    <row r="6">
      <c r="A6" s="22"/>
      <c r="C6" s="22"/>
      <c r="E6" s="22"/>
      <c r="F6" s="22"/>
      <c r="G6" s="22"/>
      <c r="H6" s="22"/>
    </row>
    <row r="7">
      <c r="A7" s="22"/>
      <c r="C7" s="22"/>
      <c r="E7" s="22"/>
      <c r="F7" s="22"/>
      <c r="G7" s="22"/>
      <c r="H7" s="22"/>
    </row>
    <row r="8">
      <c r="A8" s="26"/>
      <c r="C8" s="26"/>
      <c r="E8" s="26"/>
      <c r="F8" s="26"/>
      <c r="G8" s="26"/>
      <c r="H8" s="26"/>
    </row>
    <row r="9">
      <c r="A9" s="26"/>
      <c r="C9" s="26"/>
      <c r="E9" s="26"/>
      <c r="F9" s="26"/>
      <c r="G9" s="26"/>
      <c r="H9" s="26"/>
    </row>
    <row r="10">
      <c r="A10" s="26"/>
      <c r="C10" s="26"/>
      <c r="E10" s="26"/>
      <c r="F10" s="26"/>
      <c r="G10" s="26"/>
      <c r="H10" s="26"/>
    </row>
    <row r="11">
      <c r="A11" s="26"/>
      <c r="C11" s="18"/>
      <c r="E11" s="18"/>
      <c r="F11" s="18"/>
      <c r="G11" s="18"/>
      <c r="H11" s="18"/>
    </row>
    <row r="12">
      <c r="A12" s="18"/>
      <c r="C12" s="18"/>
      <c r="E12" s="18"/>
      <c r="F12" s="18"/>
      <c r="G12" s="18"/>
      <c r="H12" s="18"/>
    </row>
    <row r="13">
      <c r="A13" s="18"/>
      <c r="C13" s="18"/>
      <c r="E13" s="18"/>
      <c r="F13" s="18"/>
      <c r="G13" s="18"/>
      <c r="H13" s="18"/>
    </row>
    <row r="14">
      <c r="A14" s="18"/>
      <c r="C14" s="18"/>
      <c r="E14" s="18"/>
      <c r="F14" s="18"/>
      <c r="G14" s="18"/>
      <c r="H14" s="18"/>
    </row>
    <row r="15">
      <c r="A15" s="18"/>
      <c r="C15" s="18"/>
      <c r="E15" s="18"/>
      <c r="F15" s="18"/>
      <c r="G15" s="18"/>
      <c r="H15" s="18"/>
    </row>
    <row r="16">
      <c r="A16" s="18"/>
      <c r="C16" s="18"/>
      <c r="D16" s="18"/>
      <c r="E16" s="18"/>
      <c r="F16" s="18"/>
      <c r="G16" s="18"/>
      <c r="H16" s="18"/>
    </row>
    <row r="17">
      <c r="A17" s="18"/>
      <c r="C17" s="18"/>
      <c r="D17" s="18"/>
      <c r="E17" s="18"/>
      <c r="F17" s="18"/>
      <c r="G17" s="18"/>
      <c r="H17" s="18"/>
    </row>
    <row r="18">
      <c r="A18" s="18"/>
      <c r="C18" s="18"/>
      <c r="D18" s="18"/>
      <c r="E18" s="18"/>
      <c r="F18" s="18"/>
      <c r="G18" s="18"/>
      <c r="H18" s="18"/>
    </row>
    <row r="19">
      <c r="A19" s="18"/>
      <c r="C19" s="18"/>
      <c r="D19" s="18"/>
      <c r="E19" s="18"/>
      <c r="F19" s="18"/>
      <c r="G19" s="18"/>
      <c r="H19" s="18"/>
    </row>
    <row r="20">
      <c r="A20" s="18"/>
      <c r="B20" s="18"/>
      <c r="C20" s="18"/>
      <c r="E20" s="18"/>
      <c r="F20" s="18"/>
      <c r="G20" s="18"/>
      <c r="H20" s="18"/>
    </row>
    <row r="21">
      <c r="A21" s="18"/>
      <c r="B21" s="18"/>
      <c r="C21" s="18"/>
      <c r="D21" s="18"/>
      <c r="E21" s="18"/>
      <c r="F21" s="18"/>
      <c r="G21" s="18"/>
      <c r="H21" s="18"/>
    </row>
    <row r="22">
      <c r="A22" s="18"/>
      <c r="B22" s="18"/>
      <c r="C22" s="18"/>
      <c r="D22" s="18"/>
      <c r="E22" s="18"/>
      <c r="F22" s="18"/>
      <c r="G22" s="18"/>
      <c r="H22" s="18"/>
    </row>
    <row r="23">
      <c r="A23" s="18"/>
      <c r="B23" s="18"/>
      <c r="C23" s="18"/>
      <c r="D23" s="18"/>
      <c r="E23" s="18"/>
      <c r="F23" s="18"/>
      <c r="G23" s="18"/>
      <c r="H23" s="18"/>
    </row>
    <row r="24">
      <c r="A24" s="18"/>
      <c r="B24" s="18"/>
      <c r="C24" s="18"/>
      <c r="D24" s="18"/>
      <c r="E24" s="18"/>
      <c r="F24" s="18"/>
      <c r="G24" s="18"/>
      <c r="H24" s="18"/>
    </row>
    <row r="25">
      <c r="A25" s="18"/>
      <c r="B25" s="18"/>
      <c r="C25" s="18"/>
      <c r="D25" s="18"/>
      <c r="E25" s="18"/>
      <c r="F25" s="18"/>
      <c r="G25" s="18"/>
      <c r="H25" s="18"/>
    </row>
    <row r="26">
      <c r="A26" s="18"/>
      <c r="B26" s="18"/>
      <c r="C26" s="18"/>
      <c r="D26" s="18"/>
      <c r="E26" s="18"/>
      <c r="F26" s="18"/>
      <c r="G26" s="18"/>
      <c r="H26" s="18"/>
    </row>
    <row r="27">
      <c r="A27" s="18"/>
      <c r="B27" s="18"/>
      <c r="C27" s="18"/>
      <c r="D27" s="18"/>
      <c r="E27" s="18"/>
      <c r="F27" s="18"/>
      <c r="G27" s="18"/>
      <c r="H27" s="18"/>
    </row>
    <row r="28">
      <c r="A28" s="18"/>
      <c r="B28" s="18"/>
      <c r="C28" s="18"/>
      <c r="D28" s="18"/>
      <c r="E28" s="18"/>
      <c r="F28" s="18"/>
      <c r="G28" s="18"/>
      <c r="H28" s="18"/>
    </row>
    <row r="29">
      <c r="A29" s="18"/>
      <c r="B29" s="18"/>
      <c r="C29" s="18"/>
      <c r="D29" s="18"/>
      <c r="E29" s="18"/>
      <c r="F29" s="18"/>
      <c r="G29" s="18"/>
      <c r="H29" s="18"/>
    </row>
    <row r="30">
      <c r="A30" s="18"/>
      <c r="B30" s="18"/>
      <c r="C30" s="18"/>
      <c r="D30" s="18"/>
      <c r="E30" s="18"/>
      <c r="F30" s="18"/>
      <c r="G30" s="18"/>
      <c r="H30" s="18"/>
    </row>
    <row r="31">
      <c r="A31" s="18"/>
      <c r="B31" s="18"/>
      <c r="C31" s="18"/>
      <c r="D31" s="18"/>
      <c r="E31" s="18"/>
      <c r="F31" s="18"/>
      <c r="G31" s="18"/>
      <c r="H31" s="18"/>
    </row>
    <row r="32">
      <c r="A32" s="18"/>
      <c r="B32" s="18"/>
      <c r="C32" s="18"/>
      <c r="D32" s="18"/>
      <c r="E32" s="18"/>
      <c r="F32" s="18"/>
      <c r="G32" s="18"/>
      <c r="H32" s="18"/>
    </row>
  </sheetData>
  <dataValidations>
    <dataValidation type="list" allowBlank="1" showErrorMessage="1" sqref="H2:H12">
      <formula1>"Number,Text,Letter Only,Yes/No,Yes Only,Date,Phone number,Tracker associate,User,attribute_combo_type"</formula1>
    </dataValidation>
    <dataValidation type="list" allowBlank="1" showErrorMessage="1" sqref="G2:G32">
      <formula1>Value_type</formula1>
    </dataValidation>
    <dataValidation type="list" allowBlank="1" showErrorMessage="1" sqref="E2:F32">
      <formula1>Yes_No</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7" width="35.86"/>
    <col customWidth="1" min="8" max="8" width="39.86"/>
    <col customWidth="1" min="9" max="9" width="17.14"/>
    <col customWidth="1" min="10" max="10" width="23.14"/>
    <col customWidth="1" min="11" max="11" width="17.14"/>
    <col customWidth="1" min="12" max="12" width="18.43"/>
    <col customWidth="1" min="13" max="13" width="24.14"/>
    <col customWidth="1" min="14" max="21" width="17.14"/>
    <col customWidth="1" min="22" max="22" width="36.71"/>
    <col customWidth="1" min="23" max="29" width="17.14"/>
    <col customWidth="1" min="30" max="30" width="17.0"/>
    <col customWidth="1" min="31" max="64" width="17.14"/>
  </cols>
  <sheetData>
    <row r="1" ht="12.75" customHeight="1">
      <c r="A1" s="48" t="str">
        <f>Project!D1</f>
        <v>Project (prev: Intervention Areas)</v>
      </c>
      <c r="B1" s="49" t="str">
        <f>Project!G1</f>
        <v>Country</v>
      </c>
      <c r="C1" s="49" t="s">
        <v>49</v>
      </c>
      <c r="D1" s="49" t="s">
        <v>76</v>
      </c>
      <c r="E1" s="48" t="s">
        <v>77</v>
      </c>
      <c r="F1" s="48" t="s">
        <v>78</v>
      </c>
      <c r="G1" s="48" t="s">
        <v>79</v>
      </c>
      <c r="H1" s="48" t="s">
        <v>80</v>
      </c>
      <c r="I1" s="48" t="s">
        <v>81</v>
      </c>
      <c r="J1" s="48" t="s">
        <v>82</v>
      </c>
      <c r="K1" s="48" t="s">
        <v>83</v>
      </c>
      <c r="L1" s="48" t="s">
        <v>84</v>
      </c>
      <c r="M1" s="48" t="s">
        <v>85</v>
      </c>
      <c r="N1" s="49" t="s">
        <v>86</v>
      </c>
      <c r="O1" s="50" t="s">
        <v>87</v>
      </c>
      <c r="P1" s="49" t="s">
        <v>88</v>
      </c>
      <c r="Q1" s="48" t="s">
        <v>90</v>
      </c>
      <c r="R1" s="49" t="s">
        <v>91</v>
      </c>
      <c r="S1" s="51" t="s">
        <v>92</v>
      </c>
      <c r="T1" s="49" t="s">
        <v>93</v>
      </c>
      <c r="U1" s="49" t="s">
        <v>94</v>
      </c>
      <c r="V1" s="49" t="s">
        <v>95</v>
      </c>
      <c r="W1" s="49" t="s">
        <v>96</v>
      </c>
      <c r="X1" s="49" t="s">
        <v>97</v>
      </c>
      <c r="Y1" s="49" t="s">
        <v>98</v>
      </c>
      <c r="Z1" s="53" t="s">
        <v>99</v>
      </c>
      <c r="AA1" s="56" t="str">
        <f t="array" ref="AA1:AZ78">Data_Elements!C1:AJ331</f>
        <v>Intervention area</v>
      </c>
      <c r="AB1" s="56" t="s">
        <v>2</v>
      </c>
      <c r="AC1" s="56"/>
      <c r="AD1" s="56" t="s">
        <v>1</v>
      </c>
      <c r="AE1" s="56" t="s">
        <v>100</v>
      </c>
      <c r="AF1" s="56" t="s">
        <v>101</v>
      </c>
      <c r="AG1" s="56" t="s">
        <v>102</v>
      </c>
      <c r="AH1" s="56" t="s">
        <v>103</v>
      </c>
      <c r="AI1" s="56" t="s">
        <v>78</v>
      </c>
      <c r="AJ1" s="56" t="s">
        <v>104</v>
      </c>
      <c r="AK1" s="56" t="s">
        <v>105</v>
      </c>
      <c r="AL1" s="56" t="s">
        <v>106</v>
      </c>
      <c r="AM1" s="56" t="s">
        <v>10</v>
      </c>
      <c r="AN1" s="56" t="s">
        <v>107</v>
      </c>
      <c r="AO1" s="56" t="s">
        <v>108</v>
      </c>
      <c r="AP1" s="56" t="s">
        <v>109</v>
      </c>
      <c r="AQ1" s="56" t="s">
        <v>110</v>
      </c>
      <c r="AR1" s="56" t="s">
        <v>111</v>
      </c>
      <c r="AS1" s="56" t="s">
        <v>112</v>
      </c>
      <c r="AT1" s="56" t="s">
        <v>113</v>
      </c>
      <c r="AU1" s="56" t="s">
        <v>114</v>
      </c>
      <c r="AV1" s="56" t="s">
        <v>115</v>
      </c>
      <c r="AW1" s="56" t="s">
        <v>116</v>
      </c>
      <c r="AX1" s="56" t="s">
        <v>117</v>
      </c>
      <c r="AY1" s="56" t="s">
        <v>118</v>
      </c>
      <c r="AZ1" s="56" t="s">
        <v>119</v>
      </c>
      <c r="BA1" s="57"/>
      <c r="BB1" s="57"/>
      <c r="BC1" s="57"/>
      <c r="BD1" s="57"/>
      <c r="BE1" s="57"/>
      <c r="BF1" s="57"/>
      <c r="BG1" s="57"/>
      <c r="BH1" s="57"/>
      <c r="BI1" s="57"/>
      <c r="BJ1" s="57"/>
      <c r="BK1" s="57"/>
      <c r="BL1" s="57"/>
    </row>
    <row r="2" ht="12.75" customHeight="1">
      <c r="A2" s="14" t="s">
        <v>54</v>
      </c>
      <c r="B2" s="14" t="s">
        <v>57</v>
      </c>
      <c r="C2" s="58" t="s">
        <v>120</v>
      </c>
      <c r="D2" s="59" t="str">
        <f>TRIM(A2 &amp; " " &amp; B2 &amp; " - " &amp;C2)</f>
        <v>GF MG - Malaria Cadre de résultats</v>
      </c>
      <c r="E2" s="60" t="str">
        <f>C2</f>
        <v>Malaria Cadre de résultats</v>
      </c>
      <c r="F2" s="61"/>
      <c r="G2" s="62" t="str">
        <f>if(F2 &lt;&gt; "",TRIM(Project!$B$3&amp;F2),"")</f>
        <v/>
      </c>
      <c r="H2" s="62"/>
      <c r="I2" s="62"/>
      <c r="J2" s="63"/>
      <c r="K2" s="63"/>
      <c r="L2" s="58" t="s">
        <v>121</v>
      </c>
      <c r="M2" s="60"/>
      <c r="N2" s="60"/>
      <c r="O2" s="58">
        <v>5.0</v>
      </c>
      <c r="P2" s="59"/>
      <c r="Q2" s="59"/>
      <c r="R2" s="39" t="s">
        <v>122</v>
      </c>
      <c r="S2" s="39" t="s">
        <v>123</v>
      </c>
      <c r="T2" s="61" t="s">
        <v>120</v>
      </c>
      <c r="U2" s="61" t="s">
        <v>124</v>
      </c>
      <c r="V2" s="64" t="str">
        <f t="shared" ref="V2:V6" si="1">T2 &amp;" - " &amp;U2</f>
        <v>Malaria Cadre de résultats - Outcome Indicators</v>
      </c>
      <c r="W2" s="64" t="str">
        <f t="shared" ref="W2:W6" si="2">"GF" &amp;" - "&amp;U2</f>
        <v>GF - Outcome Indicators</v>
      </c>
      <c r="X2" s="65" t="b">
        <f t="shared" ref="X2:X6" si="3">IF(LEN(W2) &lt;= 50, TRUE, FALSE)</f>
        <v>1</v>
      </c>
      <c r="Y2" s="66">
        <v>1.0</v>
      </c>
      <c r="Z2" s="67"/>
      <c r="AA2" s="68" t="s">
        <v>54</v>
      </c>
      <c r="AB2" s="68" t="s">
        <v>57</v>
      </c>
      <c r="AC2" s="68" t="s">
        <v>125</v>
      </c>
      <c r="AD2" s="68" t="s">
        <v>126</v>
      </c>
      <c r="AE2" s="68" t="s">
        <v>127</v>
      </c>
      <c r="AF2" s="68">
        <v>126.0</v>
      </c>
      <c r="AG2" s="68" t="s">
        <v>128</v>
      </c>
      <c r="AH2" s="68" t="s">
        <v>129</v>
      </c>
      <c r="AI2" s="68" t="s">
        <v>127</v>
      </c>
      <c r="AJ2" s="68"/>
      <c r="AK2" s="68"/>
      <c r="AL2" s="68"/>
      <c r="AM2" s="68" t="s">
        <v>130</v>
      </c>
      <c r="AN2" s="68" t="s">
        <v>126</v>
      </c>
      <c r="AO2" s="68" t="s">
        <v>131</v>
      </c>
      <c r="AP2" s="68" t="s">
        <v>132</v>
      </c>
      <c r="AQ2" s="68" t="s">
        <v>133</v>
      </c>
      <c r="AR2" s="68" t="s">
        <v>47</v>
      </c>
      <c r="AS2" s="68" t="s">
        <v>134</v>
      </c>
      <c r="AT2" s="68" t="s">
        <v>135</v>
      </c>
      <c r="AU2" s="68"/>
      <c r="AV2" s="68"/>
      <c r="AW2" s="68"/>
      <c r="AX2" s="68"/>
      <c r="AY2" s="68"/>
      <c r="AZ2" s="68" t="s">
        <v>136</v>
      </c>
      <c r="BA2" s="68"/>
      <c r="BB2" s="68"/>
      <c r="BC2" s="68"/>
      <c r="BD2" s="68"/>
      <c r="BE2" s="68"/>
      <c r="BF2" s="68"/>
      <c r="BG2" s="68"/>
      <c r="BH2" s="68"/>
      <c r="BI2" s="68"/>
      <c r="BJ2" s="68"/>
      <c r="BK2" s="68"/>
      <c r="BL2" s="68"/>
    </row>
    <row r="3" ht="12.75" customHeight="1">
      <c r="A3" s="2"/>
      <c r="B3" s="2"/>
      <c r="C3" s="2"/>
      <c r="D3" s="22"/>
      <c r="E3" s="25"/>
      <c r="F3" s="22"/>
      <c r="G3" s="22"/>
      <c r="H3" s="22"/>
      <c r="J3" s="22"/>
      <c r="K3" s="22"/>
      <c r="L3" s="22"/>
      <c r="M3" s="22"/>
      <c r="O3" s="39"/>
      <c r="Q3" s="68"/>
      <c r="R3" s="68"/>
      <c r="S3" s="39" t="s">
        <v>123</v>
      </c>
      <c r="T3" s="69" t="s">
        <v>120</v>
      </c>
      <c r="U3" s="61" t="s">
        <v>124</v>
      </c>
      <c r="V3" s="64" t="str">
        <f t="shared" si="1"/>
        <v>Malaria Cadre de résultats - Outcome Indicators</v>
      </c>
      <c r="W3" s="64" t="str">
        <f t="shared" si="2"/>
        <v>GF - Outcome Indicators</v>
      </c>
      <c r="X3" s="65" t="b">
        <f t="shared" si="3"/>
        <v>1</v>
      </c>
      <c r="Y3" s="66">
        <v>2.0</v>
      </c>
      <c r="Z3" s="70"/>
      <c r="AA3" s="68" t="s">
        <v>54</v>
      </c>
      <c r="AB3" s="68" t="s">
        <v>57</v>
      </c>
      <c r="AC3" s="68" t="s">
        <v>125</v>
      </c>
      <c r="AD3" s="68" t="s">
        <v>137</v>
      </c>
      <c r="AE3" s="68" t="s">
        <v>138</v>
      </c>
      <c r="AF3" s="68">
        <v>143.0</v>
      </c>
      <c r="AG3" s="68" t="s">
        <v>139</v>
      </c>
      <c r="AH3" s="68" t="s">
        <v>140</v>
      </c>
      <c r="AI3" s="68" t="s">
        <v>138</v>
      </c>
      <c r="AJ3" s="68"/>
      <c r="AK3" s="68"/>
      <c r="AL3" s="68"/>
      <c r="AM3" s="68" t="s">
        <v>141</v>
      </c>
      <c r="AN3" s="68" t="s">
        <v>137</v>
      </c>
      <c r="AO3" s="68" t="s">
        <v>131</v>
      </c>
      <c r="AP3" s="68" t="s">
        <v>132</v>
      </c>
      <c r="AQ3" s="68" t="s">
        <v>133</v>
      </c>
      <c r="AR3" s="68" t="s">
        <v>47</v>
      </c>
      <c r="AS3" s="68" t="s">
        <v>134</v>
      </c>
      <c r="AT3" s="68" t="s">
        <v>135</v>
      </c>
      <c r="AU3" s="68"/>
      <c r="AV3" s="68"/>
      <c r="AW3" s="68"/>
      <c r="AX3" s="68"/>
      <c r="AY3" s="68"/>
      <c r="AZ3" s="68" t="s">
        <v>142</v>
      </c>
      <c r="BA3" s="68"/>
      <c r="BB3" s="68"/>
      <c r="BC3" s="68"/>
      <c r="BD3" s="68"/>
      <c r="BE3" s="68"/>
      <c r="BF3" s="68"/>
      <c r="BG3" s="68"/>
      <c r="BH3" s="68"/>
      <c r="BI3" s="68"/>
      <c r="BJ3" s="68"/>
      <c r="BK3" s="68"/>
      <c r="BL3" s="68"/>
    </row>
    <row r="4" ht="12.75" customHeight="1">
      <c r="A4" s="2"/>
      <c r="B4" s="2"/>
      <c r="C4" s="2"/>
      <c r="D4" s="22"/>
      <c r="E4" s="25" t="str">
        <f>if(D4 &lt;&gt; "",TRIM(Project!$B$3&amp;D4),"")</f>
        <v/>
      </c>
      <c r="F4" s="22"/>
      <c r="G4" s="22"/>
      <c r="H4" s="22"/>
      <c r="J4" s="22"/>
      <c r="K4" s="22"/>
      <c r="L4" s="22"/>
      <c r="M4" s="22"/>
      <c r="Q4" s="22"/>
      <c r="R4" s="22"/>
      <c r="S4" s="39" t="s">
        <v>123</v>
      </c>
      <c r="T4" s="69" t="s">
        <v>120</v>
      </c>
      <c r="U4" s="61" t="s">
        <v>124</v>
      </c>
      <c r="V4" s="64" t="str">
        <f t="shared" si="1"/>
        <v>Malaria Cadre de résultats - Outcome Indicators</v>
      </c>
      <c r="W4" s="64" t="str">
        <f t="shared" si="2"/>
        <v>GF - Outcome Indicators</v>
      </c>
      <c r="X4" s="65" t="b">
        <f t="shared" si="3"/>
        <v>1</v>
      </c>
      <c r="Y4" s="66">
        <v>3.0</v>
      </c>
      <c r="Z4" s="70"/>
      <c r="AA4" s="22" t="s">
        <v>54</v>
      </c>
      <c r="AB4" s="22" t="s">
        <v>57</v>
      </c>
      <c r="AC4" s="22" t="s">
        <v>125</v>
      </c>
      <c r="AD4" s="22" t="s">
        <v>143</v>
      </c>
      <c r="AE4" s="22" t="s">
        <v>144</v>
      </c>
      <c r="AF4" s="22">
        <v>132.0</v>
      </c>
      <c r="AG4" s="22" t="s">
        <v>145</v>
      </c>
      <c r="AH4" s="22" t="s">
        <v>146</v>
      </c>
      <c r="AI4" s="22" t="s">
        <v>144</v>
      </c>
      <c r="AJ4" s="22"/>
      <c r="AK4" s="22"/>
      <c r="AL4" s="22"/>
      <c r="AM4" s="22" t="s">
        <v>147</v>
      </c>
      <c r="AN4" s="22" t="s">
        <v>143</v>
      </c>
      <c r="AO4" s="22" t="s">
        <v>131</v>
      </c>
      <c r="AP4" s="22" t="s">
        <v>132</v>
      </c>
      <c r="AQ4" s="22" t="s">
        <v>133</v>
      </c>
      <c r="AR4" s="22" t="s">
        <v>47</v>
      </c>
      <c r="AS4" s="22" t="s">
        <v>134</v>
      </c>
      <c r="AT4" s="22" t="s">
        <v>135</v>
      </c>
      <c r="AU4" s="22"/>
      <c r="AV4" s="22"/>
      <c r="AW4" s="22"/>
      <c r="AX4" s="22"/>
      <c r="AY4" s="22"/>
      <c r="AZ4" s="22" t="s">
        <v>148</v>
      </c>
      <c r="BA4" s="22"/>
      <c r="BB4" s="22"/>
      <c r="BC4" s="22"/>
      <c r="BD4" s="22"/>
      <c r="BE4" s="22"/>
      <c r="BF4" s="22"/>
      <c r="BG4" s="22"/>
      <c r="BH4" s="22"/>
      <c r="BI4" s="22"/>
      <c r="BJ4" s="22"/>
      <c r="BK4" s="22"/>
      <c r="BL4" s="22"/>
    </row>
    <row r="5" ht="12.75" customHeight="1">
      <c r="A5" s="2"/>
      <c r="B5" s="2"/>
      <c r="C5" s="2"/>
      <c r="D5" s="22"/>
      <c r="E5" s="25" t="str">
        <f>if(D5 &lt;&gt; "",TRIM(Project!$B$3&amp;D5),"")</f>
        <v/>
      </c>
      <c r="F5" s="22"/>
      <c r="G5" s="22"/>
      <c r="H5" s="22"/>
      <c r="J5" s="22"/>
      <c r="K5" s="22"/>
      <c r="L5" s="22"/>
      <c r="M5" s="22"/>
      <c r="Q5" s="22"/>
      <c r="R5" s="22"/>
      <c r="S5" s="39" t="s">
        <v>123</v>
      </c>
      <c r="T5" s="69" t="s">
        <v>120</v>
      </c>
      <c r="U5" s="61" t="s">
        <v>124</v>
      </c>
      <c r="V5" s="64" t="str">
        <f t="shared" si="1"/>
        <v>Malaria Cadre de résultats - Outcome Indicators</v>
      </c>
      <c r="W5" s="64" t="str">
        <f t="shared" si="2"/>
        <v>GF - Outcome Indicators</v>
      </c>
      <c r="X5" s="65" t="b">
        <f t="shared" si="3"/>
        <v>1</v>
      </c>
      <c r="Y5" s="66">
        <v>4.0</v>
      </c>
      <c r="Z5" s="70"/>
      <c r="AA5" s="22" t="s">
        <v>54</v>
      </c>
      <c r="AB5" s="22" t="s">
        <v>57</v>
      </c>
      <c r="AC5" s="22" t="s">
        <v>125</v>
      </c>
      <c r="AD5" s="22" t="s">
        <v>149</v>
      </c>
      <c r="AE5" s="22" t="s">
        <v>150</v>
      </c>
      <c r="AF5" s="22">
        <v>230.0</v>
      </c>
      <c r="AG5" s="22" t="s">
        <v>151</v>
      </c>
      <c r="AH5" s="22" t="s">
        <v>152</v>
      </c>
      <c r="AI5" s="22" t="s">
        <v>150</v>
      </c>
      <c r="AJ5" s="22"/>
      <c r="AK5" s="22"/>
      <c r="AL5" s="22"/>
      <c r="AM5" s="22" t="s">
        <v>153</v>
      </c>
      <c r="AN5" s="22" t="s">
        <v>149</v>
      </c>
      <c r="AO5" s="22" t="s">
        <v>131</v>
      </c>
      <c r="AP5" s="22" t="s">
        <v>132</v>
      </c>
      <c r="AQ5" s="22" t="s">
        <v>133</v>
      </c>
      <c r="AR5" s="22" t="s">
        <v>47</v>
      </c>
      <c r="AS5" s="22" t="s">
        <v>134</v>
      </c>
      <c r="AT5" s="22" t="s">
        <v>135</v>
      </c>
      <c r="AU5" s="22"/>
      <c r="AV5" s="22"/>
      <c r="AW5" s="22"/>
      <c r="AX5" s="22"/>
      <c r="AY5" s="22"/>
      <c r="AZ5" s="22" t="s">
        <v>154</v>
      </c>
      <c r="BA5" s="22"/>
      <c r="BB5" s="22"/>
      <c r="BC5" s="22"/>
      <c r="BD5" s="22"/>
      <c r="BE5" s="22"/>
      <c r="BF5" s="22"/>
      <c r="BG5" s="22"/>
      <c r="BH5" s="22"/>
      <c r="BI5" s="22"/>
      <c r="BJ5" s="22"/>
      <c r="BK5" s="22"/>
      <c r="BL5" s="22"/>
    </row>
    <row r="6" ht="12.75" customHeight="1">
      <c r="A6" s="2"/>
      <c r="B6" s="2"/>
      <c r="C6" s="2"/>
      <c r="D6" s="22"/>
      <c r="E6" s="25" t="str">
        <f>if(D6 &lt;&gt; "",TRIM(Project!$B$3&amp;D6),"")</f>
        <v/>
      </c>
      <c r="F6" s="22"/>
      <c r="G6" s="22"/>
      <c r="H6" s="22"/>
      <c r="J6" s="22"/>
      <c r="K6" s="22"/>
      <c r="L6" s="22"/>
      <c r="M6" s="22"/>
      <c r="Q6" s="22"/>
      <c r="R6" s="22"/>
      <c r="S6" s="39" t="s">
        <v>123</v>
      </c>
      <c r="T6" s="69" t="s">
        <v>120</v>
      </c>
      <c r="U6" s="61" t="s">
        <v>124</v>
      </c>
      <c r="V6" s="64" t="str">
        <f t="shared" si="1"/>
        <v>Malaria Cadre de résultats - Outcome Indicators</v>
      </c>
      <c r="W6" s="64" t="str">
        <f t="shared" si="2"/>
        <v>GF - Outcome Indicators</v>
      </c>
      <c r="X6" s="65" t="b">
        <f t="shared" si="3"/>
        <v>1</v>
      </c>
      <c r="Y6" s="66">
        <v>5.0</v>
      </c>
      <c r="Z6" s="70"/>
      <c r="AA6" s="22" t="s">
        <v>54</v>
      </c>
      <c r="AB6" s="22" t="s">
        <v>57</v>
      </c>
      <c r="AC6" s="22" t="s">
        <v>125</v>
      </c>
      <c r="AD6" s="22" t="s">
        <v>155</v>
      </c>
      <c r="AE6" s="22" t="s">
        <v>156</v>
      </c>
      <c r="AF6" s="22">
        <v>124.0</v>
      </c>
      <c r="AG6" s="22" t="s">
        <v>157</v>
      </c>
      <c r="AH6" s="22" t="s">
        <v>158</v>
      </c>
      <c r="AI6" s="22" t="s">
        <v>156</v>
      </c>
      <c r="AJ6" s="22"/>
      <c r="AK6" s="22"/>
      <c r="AL6" s="22"/>
      <c r="AM6" s="22" t="s">
        <v>159</v>
      </c>
      <c r="AN6" s="22" t="s">
        <v>155</v>
      </c>
      <c r="AO6" s="22" t="s">
        <v>131</v>
      </c>
      <c r="AP6" s="22" t="s">
        <v>132</v>
      </c>
      <c r="AQ6" s="22" t="s">
        <v>133</v>
      </c>
      <c r="AR6" s="22" t="s">
        <v>47</v>
      </c>
      <c r="AS6" s="22" t="s">
        <v>134</v>
      </c>
      <c r="AT6" s="22" t="s">
        <v>135</v>
      </c>
      <c r="AU6" s="22"/>
      <c r="AV6" s="22"/>
      <c r="AW6" s="22"/>
      <c r="AX6" s="22"/>
      <c r="AY6" s="22"/>
      <c r="AZ6" s="22" t="s">
        <v>160</v>
      </c>
      <c r="BA6" s="22"/>
      <c r="BB6" s="22"/>
      <c r="BC6" s="22"/>
      <c r="BD6" s="22"/>
      <c r="BE6" s="22"/>
      <c r="BF6" s="22"/>
      <c r="BG6" s="22"/>
      <c r="BH6" s="22"/>
      <c r="BI6" s="22"/>
      <c r="BJ6" s="22"/>
      <c r="BK6" s="22"/>
      <c r="BL6" s="22"/>
    </row>
    <row r="7" ht="12.75" customHeight="1">
      <c r="A7" s="2"/>
      <c r="B7" s="2"/>
      <c r="C7" s="2"/>
      <c r="D7" s="22"/>
      <c r="E7" s="25" t="str">
        <f>if(D7 &lt;&gt; "",TRIM(Project!$B$3&amp;D7),"")</f>
        <v/>
      </c>
      <c r="F7" s="22"/>
      <c r="G7" s="22"/>
      <c r="H7" s="22"/>
      <c r="J7" s="22"/>
      <c r="K7" s="22"/>
      <c r="L7" s="22"/>
      <c r="M7" s="22"/>
      <c r="Q7" s="22"/>
      <c r="R7" s="22"/>
      <c r="S7" s="70"/>
      <c r="T7" s="69"/>
      <c r="U7" s="69"/>
      <c r="V7" s="69"/>
      <c r="W7" s="69"/>
      <c r="X7" s="69"/>
      <c r="Y7" s="69"/>
      <c r="Z7" s="70"/>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row>
    <row r="8" ht="12.75" customHeight="1">
      <c r="A8" s="2"/>
      <c r="B8" s="2"/>
      <c r="C8" s="2"/>
      <c r="D8" s="22"/>
      <c r="E8" s="25" t="str">
        <f>if(D8 &lt;&gt; "",TRIM(Project!$B$3&amp;D8),"")</f>
        <v/>
      </c>
      <c r="F8" s="22"/>
      <c r="G8" s="22"/>
      <c r="H8" s="22"/>
      <c r="J8" s="22"/>
      <c r="K8" s="22"/>
      <c r="L8" s="22"/>
      <c r="M8" s="22"/>
      <c r="Q8" s="22"/>
      <c r="R8" s="22"/>
      <c r="S8" s="70"/>
      <c r="T8" s="69"/>
      <c r="U8" s="69"/>
      <c r="V8" s="69"/>
      <c r="W8" s="69"/>
      <c r="X8" s="69"/>
      <c r="Y8" s="69"/>
      <c r="Z8" s="70"/>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row>
    <row r="9" ht="12.75" customHeight="1">
      <c r="A9" s="2"/>
      <c r="B9" s="2"/>
      <c r="C9" s="2"/>
      <c r="D9" s="22"/>
      <c r="E9" s="25" t="str">
        <f>if(D9 &lt;&gt; "",TRIM(Project!$B$3&amp;D9),"")</f>
        <v/>
      </c>
      <c r="F9" s="22"/>
      <c r="G9" s="22"/>
      <c r="H9" s="22"/>
      <c r="J9" s="22"/>
      <c r="K9" s="22"/>
      <c r="L9" s="22"/>
      <c r="M9" s="22"/>
      <c r="Q9" s="22"/>
      <c r="R9" s="22"/>
      <c r="S9" s="39" t="s">
        <v>161</v>
      </c>
      <c r="T9" s="69" t="s">
        <v>120</v>
      </c>
      <c r="U9" s="69" t="s">
        <v>162</v>
      </c>
      <c r="V9" s="69" t="str">
        <f t="shared" ref="V9:V14" si="4">T9 &amp;" - " &amp;U9</f>
        <v>Malaria Cadre de résultats - Impact Indicators</v>
      </c>
      <c r="W9" s="64" t="str">
        <f t="shared" ref="W9:W14" si="5">"GF" &amp;" - "&amp;U9</f>
        <v>GF - Impact Indicators</v>
      </c>
      <c r="X9" s="69" t="b">
        <f t="shared" ref="X9:X14" si="6">IF(LEN(W9) &lt;= 50, TRUE, FALSE)</f>
        <v>1</v>
      </c>
      <c r="Y9" s="69">
        <v>1.0</v>
      </c>
      <c r="Z9" s="70"/>
      <c r="AA9" s="22" t="s">
        <v>54</v>
      </c>
      <c r="AB9" s="22" t="s">
        <v>57</v>
      </c>
      <c r="AC9" s="22" t="s">
        <v>163</v>
      </c>
      <c r="AD9" s="22" t="s">
        <v>164</v>
      </c>
      <c r="AE9" s="22" t="s">
        <v>165</v>
      </c>
      <c r="AF9" s="22">
        <v>75.0</v>
      </c>
      <c r="AG9" s="22" t="s">
        <v>166</v>
      </c>
      <c r="AH9" s="22" t="s">
        <v>167</v>
      </c>
      <c r="AI9" s="22" t="s">
        <v>165</v>
      </c>
      <c r="AJ9" s="22"/>
      <c r="AK9" s="22"/>
      <c r="AL9" s="22"/>
      <c r="AM9" s="22" t="s">
        <v>168</v>
      </c>
      <c r="AN9" s="22" t="s">
        <v>164</v>
      </c>
      <c r="AO9" s="22" t="s">
        <v>131</v>
      </c>
      <c r="AP9" s="22" t="s">
        <v>169</v>
      </c>
      <c r="AQ9" s="22" t="s">
        <v>170</v>
      </c>
      <c r="AR9" s="22"/>
      <c r="AS9" s="22" t="s">
        <v>134</v>
      </c>
      <c r="AT9" s="22" t="s">
        <v>135</v>
      </c>
      <c r="AU9" s="22"/>
      <c r="AV9" s="22"/>
      <c r="AW9" s="22"/>
      <c r="AX9" s="22"/>
      <c r="AY9" s="22"/>
      <c r="AZ9" s="22" t="s">
        <v>171</v>
      </c>
      <c r="BA9" s="22"/>
      <c r="BB9" s="22"/>
      <c r="BC9" s="22"/>
      <c r="BD9" s="22"/>
      <c r="BE9" s="22"/>
      <c r="BF9" s="22"/>
      <c r="BG9" s="22"/>
      <c r="BH9" s="22"/>
      <c r="BI9" s="22"/>
      <c r="BJ9" s="22"/>
      <c r="BK9" s="22"/>
      <c r="BL9" s="22"/>
    </row>
    <row r="10" ht="12.75" customHeight="1">
      <c r="A10" s="2"/>
      <c r="B10" s="2"/>
      <c r="C10" s="2"/>
      <c r="D10" s="22"/>
      <c r="E10" s="25" t="str">
        <f>if(D10 &lt;&gt; "",TRIM(Project!$B$3&amp;D10),"")</f>
        <v/>
      </c>
      <c r="F10" s="22"/>
      <c r="G10" s="22"/>
      <c r="H10" s="22"/>
      <c r="J10" s="22"/>
      <c r="K10" s="22"/>
      <c r="L10" s="22"/>
      <c r="M10" s="22"/>
      <c r="Q10" s="22"/>
      <c r="R10" s="22"/>
      <c r="S10" s="39" t="s">
        <v>161</v>
      </c>
      <c r="T10" s="69" t="s">
        <v>120</v>
      </c>
      <c r="U10" s="69" t="s">
        <v>162</v>
      </c>
      <c r="V10" s="69" t="str">
        <f t="shared" si="4"/>
        <v>Malaria Cadre de résultats - Impact Indicators</v>
      </c>
      <c r="W10" s="64" t="str">
        <f t="shared" si="5"/>
        <v>GF - Impact Indicators</v>
      </c>
      <c r="X10" s="69" t="b">
        <f t="shared" si="6"/>
        <v>1</v>
      </c>
      <c r="Y10" s="69">
        <v>2.0</v>
      </c>
      <c r="Z10" s="70"/>
      <c r="AA10" s="22" t="s">
        <v>54</v>
      </c>
      <c r="AB10" s="22" t="s">
        <v>57</v>
      </c>
      <c r="AC10" s="22" t="s">
        <v>163</v>
      </c>
      <c r="AD10" s="22" t="s">
        <v>172</v>
      </c>
      <c r="AE10" s="22" t="s">
        <v>173</v>
      </c>
      <c r="AF10" s="22">
        <v>129.0</v>
      </c>
      <c r="AG10" s="22" t="s">
        <v>174</v>
      </c>
      <c r="AH10" s="22" t="s">
        <v>175</v>
      </c>
      <c r="AI10" s="22" t="s">
        <v>173</v>
      </c>
      <c r="AJ10" s="22"/>
      <c r="AK10" s="22"/>
      <c r="AL10" s="22"/>
      <c r="AM10" s="22" t="s">
        <v>176</v>
      </c>
      <c r="AN10" s="22" t="s">
        <v>172</v>
      </c>
      <c r="AO10" s="22" t="s">
        <v>131</v>
      </c>
      <c r="AP10" s="22" t="s">
        <v>169</v>
      </c>
      <c r="AQ10" s="22" t="s">
        <v>170</v>
      </c>
      <c r="AR10" s="22"/>
      <c r="AS10" s="22" t="s">
        <v>134</v>
      </c>
      <c r="AT10" s="22" t="s">
        <v>135</v>
      </c>
      <c r="AU10" s="22"/>
      <c r="AV10" s="22"/>
      <c r="AW10" s="22"/>
      <c r="AX10" s="22"/>
      <c r="AY10" s="22"/>
      <c r="AZ10" s="22" t="s">
        <v>177</v>
      </c>
      <c r="BA10" s="22"/>
      <c r="BB10" s="22"/>
      <c r="BC10" s="22"/>
      <c r="BD10" s="22"/>
      <c r="BE10" s="22"/>
      <c r="BF10" s="22"/>
      <c r="BG10" s="22"/>
      <c r="BH10" s="22"/>
      <c r="BI10" s="22"/>
      <c r="BJ10" s="22"/>
      <c r="BK10" s="22"/>
      <c r="BL10" s="22"/>
    </row>
    <row r="11" ht="12.75" customHeight="1">
      <c r="A11" s="2"/>
      <c r="B11" s="2"/>
      <c r="C11" s="2"/>
      <c r="D11" s="22"/>
      <c r="E11" s="25" t="str">
        <f>if(D11 &lt;&gt; "",TRIM(Project!$B$3&amp;D11),"")</f>
        <v/>
      </c>
      <c r="F11" s="22"/>
      <c r="G11" s="22"/>
      <c r="H11" s="22"/>
      <c r="J11" s="22"/>
      <c r="K11" s="22"/>
      <c r="L11" s="22"/>
      <c r="M11" s="22"/>
      <c r="Q11" s="22"/>
      <c r="R11" s="22"/>
      <c r="S11" s="39" t="s">
        <v>161</v>
      </c>
      <c r="T11" s="69" t="s">
        <v>120</v>
      </c>
      <c r="U11" s="69" t="s">
        <v>162</v>
      </c>
      <c r="V11" s="69" t="str">
        <f t="shared" si="4"/>
        <v>Malaria Cadre de résultats - Impact Indicators</v>
      </c>
      <c r="W11" s="64" t="str">
        <f t="shared" si="5"/>
        <v>GF - Impact Indicators</v>
      </c>
      <c r="X11" s="69" t="b">
        <f t="shared" si="6"/>
        <v>1</v>
      </c>
      <c r="Y11" s="69">
        <v>3.0</v>
      </c>
      <c r="Z11" s="70"/>
      <c r="AA11" s="22" t="s">
        <v>54</v>
      </c>
      <c r="AB11" s="22" t="s">
        <v>57</v>
      </c>
      <c r="AC11" s="22" t="s">
        <v>163</v>
      </c>
      <c r="AD11" s="22" t="s">
        <v>178</v>
      </c>
      <c r="AE11" s="22" t="s">
        <v>179</v>
      </c>
      <c r="AF11" s="22">
        <v>120.0</v>
      </c>
      <c r="AG11" s="22" t="s">
        <v>180</v>
      </c>
      <c r="AH11" s="22" t="s">
        <v>181</v>
      </c>
      <c r="AI11" s="22" t="s">
        <v>179</v>
      </c>
      <c r="AJ11" s="22"/>
      <c r="AK11" s="22"/>
      <c r="AL11" s="22"/>
      <c r="AM11" s="22" t="s">
        <v>182</v>
      </c>
      <c r="AN11" s="22" t="s">
        <v>178</v>
      </c>
      <c r="AO11" s="22" t="s">
        <v>131</v>
      </c>
      <c r="AP11" s="22" t="s">
        <v>169</v>
      </c>
      <c r="AQ11" s="22" t="s">
        <v>170</v>
      </c>
      <c r="AR11" s="22"/>
      <c r="AS11" s="22" t="s">
        <v>134</v>
      </c>
      <c r="AT11" s="22" t="s">
        <v>135</v>
      </c>
      <c r="AU11" s="22"/>
      <c r="AV11" s="22"/>
      <c r="AW11" s="22"/>
      <c r="AX11" s="22"/>
      <c r="AY11" s="22"/>
      <c r="AZ11" s="22" t="s">
        <v>183</v>
      </c>
      <c r="BA11" s="22"/>
      <c r="BB11" s="22"/>
      <c r="BC11" s="22"/>
      <c r="BD11" s="22"/>
      <c r="BE11" s="22"/>
      <c r="BF11" s="22"/>
      <c r="BG11" s="22"/>
      <c r="BH11" s="22"/>
      <c r="BI11" s="22"/>
      <c r="BJ11" s="22"/>
      <c r="BK11" s="22"/>
      <c r="BL11" s="22"/>
    </row>
    <row r="12" ht="12.75" customHeight="1">
      <c r="A12" s="2"/>
      <c r="B12" s="2"/>
      <c r="C12" s="2"/>
      <c r="D12" s="22"/>
      <c r="E12" s="25" t="str">
        <f>if(D12 &lt;&gt; "",TRIM(Project!$B$3&amp;D12),"")</f>
        <v/>
      </c>
      <c r="F12" s="22"/>
      <c r="G12" s="22"/>
      <c r="H12" s="22"/>
      <c r="J12" s="22"/>
      <c r="K12" s="22"/>
      <c r="L12" s="22"/>
      <c r="M12" s="22"/>
      <c r="Q12" s="22"/>
      <c r="R12" s="22"/>
      <c r="S12" s="39" t="s">
        <v>161</v>
      </c>
      <c r="T12" s="69" t="s">
        <v>120</v>
      </c>
      <c r="U12" s="69" t="s">
        <v>162</v>
      </c>
      <c r="V12" s="69" t="str">
        <f t="shared" si="4"/>
        <v>Malaria Cadre de résultats - Impact Indicators</v>
      </c>
      <c r="W12" s="64" t="str">
        <f t="shared" si="5"/>
        <v>GF - Impact Indicators</v>
      </c>
      <c r="X12" s="69" t="b">
        <f t="shared" si="6"/>
        <v>1</v>
      </c>
      <c r="Y12" s="69">
        <v>4.0</v>
      </c>
      <c r="Z12" s="70"/>
      <c r="AA12" s="22" t="s">
        <v>54</v>
      </c>
      <c r="AB12" s="22" t="s">
        <v>57</v>
      </c>
      <c r="AC12" s="22" t="s">
        <v>163</v>
      </c>
      <c r="AD12" s="22" t="s">
        <v>184</v>
      </c>
      <c r="AE12" s="22" t="s">
        <v>185</v>
      </c>
      <c r="AF12" s="22">
        <v>62.0</v>
      </c>
      <c r="AG12" s="22" t="s">
        <v>186</v>
      </c>
      <c r="AH12" s="22" t="s">
        <v>187</v>
      </c>
      <c r="AI12" s="22" t="s">
        <v>185</v>
      </c>
      <c r="AJ12" s="22"/>
      <c r="AK12" s="22"/>
      <c r="AL12" s="22"/>
      <c r="AM12" s="22" t="s">
        <v>188</v>
      </c>
      <c r="AN12" s="22" t="s">
        <v>184</v>
      </c>
      <c r="AO12" s="22" t="s">
        <v>131</v>
      </c>
      <c r="AP12" s="22" t="s">
        <v>169</v>
      </c>
      <c r="AQ12" s="22" t="s">
        <v>170</v>
      </c>
      <c r="AR12" s="22"/>
      <c r="AS12" s="22" t="s">
        <v>134</v>
      </c>
      <c r="AT12" s="22" t="s">
        <v>135</v>
      </c>
      <c r="AU12" s="22"/>
      <c r="AV12" s="22"/>
      <c r="AW12" s="22"/>
      <c r="AX12" s="22"/>
      <c r="AY12" s="22"/>
      <c r="AZ12" s="22" t="s">
        <v>189</v>
      </c>
      <c r="BA12" s="22"/>
      <c r="BB12" s="22"/>
      <c r="BC12" s="22"/>
      <c r="BD12" s="22"/>
      <c r="BE12" s="22"/>
      <c r="BF12" s="22"/>
      <c r="BG12" s="22"/>
      <c r="BH12" s="22"/>
      <c r="BI12" s="22"/>
      <c r="BJ12" s="22"/>
      <c r="BK12" s="22"/>
      <c r="BL12" s="22"/>
    </row>
    <row r="13" ht="12.75" customHeight="1">
      <c r="A13" s="2"/>
      <c r="B13" s="2"/>
      <c r="C13" s="2"/>
      <c r="D13" s="22"/>
      <c r="E13" s="25" t="str">
        <f>if(D13 &lt;&gt; "",TRIM(Project!$B$3&amp;D13),"")</f>
        <v/>
      </c>
      <c r="F13" s="22"/>
      <c r="G13" s="22"/>
      <c r="H13" s="22"/>
      <c r="J13" s="22"/>
      <c r="K13" s="22"/>
      <c r="L13" s="22"/>
      <c r="M13" s="22"/>
      <c r="Q13" s="22"/>
      <c r="R13" s="22"/>
      <c r="S13" s="39" t="s">
        <v>161</v>
      </c>
      <c r="T13" s="69" t="s">
        <v>120</v>
      </c>
      <c r="U13" s="69" t="s">
        <v>162</v>
      </c>
      <c r="V13" s="69" t="str">
        <f t="shared" si="4"/>
        <v>Malaria Cadre de résultats - Impact Indicators</v>
      </c>
      <c r="W13" s="64" t="str">
        <f t="shared" si="5"/>
        <v>GF - Impact Indicators</v>
      </c>
      <c r="X13" s="69" t="b">
        <f t="shared" si="6"/>
        <v>1</v>
      </c>
      <c r="Y13" s="69">
        <v>5.0</v>
      </c>
      <c r="Z13" s="70"/>
      <c r="AA13" s="22" t="s">
        <v>54</v>
      </c>
      <c r="AB13" s="22" t="s">
        <v>57</v>
      </c>
      <c r="AC13" s="22" t="s">
        <v>163</v>
      </c>
      <c r="AD13" s="22" t="s">
        <v>190</v>
      </c>
      <c r="AE13" s="22" t="s">
        <v>191</v>
      </c>
      <c r="AF13" s="22">
        <v>129.0</v>
      </c>
      <c r="AG13" s="22" t="s">
        <v>192</v>
      </c>
      <c r="AH13" s="22" t="s">
        <v>193</v>
      </c>
      <c r="AI13" s="22" t="s">
        <v>191</v>
      </c>
      <c r="AJ13" s="22"/>
      <c r="AK13" s="22"/>
      <c r="AL13" s="22"/>
      <c r="AM13" s="22" t="s">
        <v>194</v>
      </c>
      <c r="AN13" s="22" t="s">
        <v>190</v>
      </c>
      <c r="AO13" s="22" t="s">
        <v>131</v>
      </c>
      <c r="AP13" s="22" t="s">
        <v>169</v>
      </c>
      <c r="AQ13" s="22" t="s">
        <v>170</v>
      </c>
      <c r="AR13" s="22"/>
      <c r="AS13" s="22" t="s">
        <v>134</v>
      </c>
      <c r="AT13" s="22" t="s">
        <v>135</v>
      </c>
      <c r="AU13" s="22"/>
      <c r="AV13" s="22"/>
      <c r="AW13" s="22"/>
      <c r="AX13" s="22"/>
      <c r="AY13" s="22"/>
      <c r="AZ13" s="22" t="s">
        <v>195</v>
      </c>
      <c r="BA13" s="22"/>
      <c r="BB13" s="22"/>
      <c r="BC13" s="22"/>
      <c r="BD13" s="22"/>
      <c r="BE13" s="22"/>
      <c r="BF13" s="22"/>
      <c r="BG13" s="22"/>
      <c r="BH13" s="22"/>
      <c r="BI13" s="22"/>
      <c r="BJ13" s="22"/>
      <c r="BK13" s="22"/>
      <c r="BL13" s="22"/>
    </row>
    <row r="14" ht="12.75" customHeight="1">
      <c r="A14" s="2"/>
      <c r="B14" s="2"/>
      <c r="C14" s="2"/>
      <c r="D14" s="22"/>
      <c r="E14" s="25" t="str">
        <f>if(D14 &lt;&gt; "",TRIM(Project!$B$3&amp;D14),"")</f>
        <v/>
      </c>
      <c r="F14" s="22"/>
      <c r="G14" s="22"/>
      <c r="H14" s="22"/>
      <c r="J14" s="22"/>
      <c r="K14" s="22"/>
      <c r="L14" s="22"/>
      <c r="M14" s="22"/>
      <c r="Q14" s="22"/>
      <c r="R14" s="22"/>
      <c r="S14" s="39" t="s">
        <v>161</v>
      </c>
      <c r="T14" s="69" t="s">
        <v>120</v>
      </c>
      <c r="U14" s="69" t="s">
        <v>162</v>
      </c>
      <c r="V14" s="69" t="str">
        <f t="shared" si="4"/>
        <v>Malaria Cadre de résultats - Impact Indicators</v>
      </c>
      <c r="W14" s="64" t="str">
        <f t="shared" si="5"/>
        <v>GF - Impact Indicators</v>
      </c>
      <c r="X14" s="69" t="b">
        <f t="shared" si="6"/>
        <v>1</v>
      </c>
      <c r="Y14" s="69">
        <v>6.0</v>
      </c>
      <c r="Z14" s="70"/>
      <c r="AA14" s="22" t="s">
        <v>54</v>
      </c>
      <c r="AB14" s="22" t="s">
        <v>57</v>
      </c>
      <c r="AC14" s="22" t="s">
        <v>163</v>
      </c>
      <c r="AD14" s="22" t="s">
        <v>196</v>
      </c>
      <c r="AE14" s="22" t="s">
        <v>197</v>
      </c>
      <c r="AF14" s="22">
        <v>125.0</v>
      </c>
      <c r="AG14" s="22" t="s">
        <v>198</v>
      </c>
      <c r="AH14" s="22" t="s">
        <v>199</v>
      </c>
      <c r="AI14" s="22" t="s">
        <v>197</v>
      </c>
      <c r="AJ14" s="22"/>
      <c r="AK14" s="22"/>
      <c r="AL14" s="22"/>
      <c r="AM14" s="22" t="s">
        <v>200</v>
      </c>
      <c r="AN14" s="22" t="s">
        <v>196</v>
      </c>
      <c r="AO14" s="22" t="s">
        <v>131</v>
      </c>
      <c r="AP14" s="22" t="s">
        <v>132</v>
      </c>
      <c r="AQ14" s="22" t="s">
        <v>170</v>
      </c>
      <c r="AR14" s="22"/>
      <c r="AS14" s="22" t="s">
        <v>134</v>
      </c>
      <c r="AT14" s="22" t="s">
        <v>135</v>
      </c>
      <c r="AU14" s="22"/>
      <c r="AV14" s="22"/>
      <c r="AW14" s="22"/>
      <c r="AX14" s="22"/>
      <c r="AY14" s="22"/>
      <c r="AZ14" s="22" t="s">
        <v>201</v>
      </c>
      <c r="BA14" s="22"/>
      <c r="BB14" s="22"/>
      <c r="BC14" s="22"/>
      <c r="BD14" s="22"/>
      <c r="BE14" s="22"/>
      <c r="BF14" s="22"/>
      <c r="BG14" s="22"/>
      <c r="BH14" s="22"/>
      <c r="BI14" s="22"/>
      <c r="BJ14" s="22"/>
      <c r="BK14" s="22"/>
      <c r="BL14" s="22"/>
    </row>
    <row r="15" ht="12.75" customHeight="1">
      <c r="A15" s="2"/>
      <c r="B15" s="2"/>
      <c r="C15" s="2"/>
      <c r="D15" s="22"/>
      <c r="E15" s="25" t="str">
        <f>if(D15 &lt;&gt; "",TRIM(Project!$B$3&amp;D15),"")</f>
        <v/>
      </c>
      <c r="F15" s="22"/>
      <c r="G15" s="22"/>
      <c r="H15" s="22"/>
      <c r="J15" s="22"/>
      <c r="K15" s="22"/>
      <c r="L15" s="22"/>
      <c r="M15" s="22"/>
      <c r="Q15" s="22"/>
      <c r="R15" s="22"/>
      <c r="S15" s="70"/>
      <c r="T15" s="69"/>
      <c r="U15" s="69"/>
      <c r="V15" s="69"/>
      <c r="W15" s="69"/>
      <c r="X15" s="69"/>
      <c r="Y15" s="69"/>
      <c r="Z15" s="70"/>
      <c r="AA15" s="22"/>
      <c r="AB15" s="22"/>
      <c r="AC15" s="22"/>
      <c r="AD15" s="22"/>
      <c r="AE15" s="22"/>
      <c r="AF15" s="22"/>
      <c r="AG15" s="22" t="s">
        <v>202</v>
      </c>
      <c r="AH15" s="22" t="s">
        <v>202</v>
      </c>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row>
    <row r="16" ht="12.75" customHeight="1">
      <c r="A16" s="2"/>
      <c r="B16" s="2"/>
      <c r="C16" s="2"/>
      <c r="D16" s="22"/>
      <c r="E16" s="25" t="str">
        <f>if(D16 &lt;&gt; "",TRIM(Project!$B$3&amp;D16),"")</f>
        <v/>
      </c>
      <c r="F16" s="22"/>
      <c r="G16" s="22"/>
      <c r="H16" s="22"/>
      <c r="J16" s="22"/>
      <c r="K16" s="22"/>
      <c r="L16" s="22"/>
      <c r="M16" s="22"/>
      <c r="Q16" s="22"/>
      <c r="R16" s="22"/>
      <c r="S16" s="39" t="s">
        <v>203</v>
      </c>
      <c r="T16" s="69" t="s">
        <v>120</v>
      </c>
      <c r="U16" s="69" t="s">
        <v>204</v>
      </c>
      <c r="V16" s="69" t="str">
        <f t="shared" ref="V16:V26" si="7">T16 &amp;" - " &amp;U16</f>
        <v>Malaria Cadre de résultats - Coverage</v>
      </c>
      <c r="W16" s="69" t="str">
        <f t="shared" ref="W16:W26" si="8">"GF" &amp;" - "&amp;U16</f>
        <v>GF - Coverage</v>
      </c>
      <c r="X16" s="69" t="b">
        <f t="shared" ref="X16:X26" si="9">IF(LEN(W16) &lt;= 50, TRUE, FALSE)</f>
        <v>1</v>
      </c>
      <c r="Y16" s="69">
        <v>1.0</v>
      </c>
      <c r="Z16" s="70"/>
      <c r="AA16" s="22" t="s">
        <v>54</v>
      </c>
      <c r="AB16" s="22" t="s">
        <v>57</v>
      </c>
      <c r="AC16" s="22" t="s">
        <v>204</v>
      </c>
      <c r="AD16" s="22" t="s">
        <v>205</v>
      </c>
      <c r="AE16" s="22" t="s">
        <v>206</v>
      </c>
      <c r="AF16" s="22">
        <v>141.0</v>
      </c>
      <c r="AG16" s="22" t="s">
        <v>207</v>
      </c>
      <c r="AH16" s="22" t="s">
        <v>208</v>
      </c>
      <c r="AI16" s="22" t="s">
        <v>206</v>
      </c>
      <c r="AJ16" s="22"/>
      <c r="AK16" s="22"/>
      <c r="AL16" s="22"/>
      <c r="AM16" s="22" t="s">
        <v>209</v>
      </c>
      <c r="AN16" s="22" t="s">
        <v>205</v>
      </c>
      <c r="AO16" s="22" t="s">
        <v>131</v>
      </c>
      <c r="AP16" s="22" t="s">
        <v>210</v>
      </c>
      <c r="AQ16" s="22" t="s">
        <v>211</v>
      </c>
      <c r="AR16" s="22"/>
      <c r="AS16" s="22" t="s">
        <v>134</v>
      </c>
      <c r="AT16" s="22" t="s">
        <v>135</v>
      </c>
      <c r="AU16" s="22"/>
      <c r="AV16" s="22"/>
      <c r="AW16" s="22"/>
      <c r="AX16" s="22"/>
      <c r="AY16" s="22"/>
      <c r="AZ16" s="22" t="s">
        <v>212</v>
      </c>
      <c r="BA16" s="22"/>
      <c r="BB16" s="22"/>
      <c r="BC16" s="22"/>
      <c r="BD16" s="22"/>
      <c r="BE16" s="22"/>
      <c r="BF16" s="22"/>
      <c r="BG16" s="22"/>
      <c r="BH16" s="22"/>
      <c r="BI16" s="22"/>
      <c r="BJ16" s="22"/>
      <c r="BK16" s="22"/>
      <c r="BL16" s="22"/>
    </row>
    <row r="17" ht="12.75" customHeight="1">
      <c r="A17" s="2"/>
      <c r="B17" s="2"/>
      <c r="C17" s="2"/>
      <c r="D17" s="22"/>
      <c r="E17" s="25" t="str">
        <f>if(D17 &lt;&gt; "",TRIM(Project!$B$3&amp;D17),"")</f>
        <v/>
      </c>
      <c r="F17" s="22"/>
      <c r="G17" s="22"/>
      <c r="H17" s="22"/>
      <c r="J17" s="22"/>
      <c r="K17" s="22"/>
      <c r="L17" s="22"/>
      <c r="M17" s="22"/>
      <c r="Q17" s="22"/>
      <c r="R17" s="22"/>
      <c r="S17" s="39" t="s">
        <v>203</v>
      </c>
      <c r="T17" s="69" t="s">
        <v>120</v>
      </c>
      <c r="U17" s="69" t="s">
        <v>204</v>
      </c>
      <c r="V17" s="69" t="str">
        <f t="shared" si="7"/>
        <v>Malaria Cadre de résultats - Coverage</v>
      </c>
      <c r="W17" s="69" t="str">
        <f t="shared" si="8"/>
        <v>GF - Coverage</v>
      </c>
      <c r="X17" s="69" t="b">
        <f t="shared" si="9"/>
        <v>1</v>
      </c>
      <c r="Y17" s="69">
        <v>2.0</v>
      </c>
      <c r="Z17" s="70"/>
      <c r="AA17" s="22" t="s">
        <v>54</v>
      </c>
      <c r="AB17" s="22" t="s">
        <v>57</v>
      </c>
      <c r="AC17" s="22" t="s">
        <v>204</v>
      </c>
      <c r="AD17" s="22" t="s">
        <v>213</v>
      </c>
      <c r="AE17" s="22" t="s">
        <v>214</v>
      </c>
      <c r="AF17" s="22">
        <v>127.0</v>
      </c>
      <c r="AG17" s="22" t="s">
        <v>215</v>
      </c>
      <c r="AH17" s="22" t="s">
        <v>216</v>
      </c>
      <c r="AI17" s="22" t="s">
        <v>214</v>
      </c>
      <c r="AJ17" s="22"/>
      <c r="AK17" s="22"/>
      <c r="AL17" s="22"/>
      <c r="AM17" s="22" t="s">
        <v>217</v>
      </c>
      <c r="AN17" s="22" t="s">
        <v>213</v>
      </c>
      <c r="AO17" s="22" t="s">
        <v>131</v>
      </c>
      <c r="AP17" s="22" t="s">
        <v>210</v>
      </c>
      <c r="AQ17" s="22" t="s">
        <v>211</v>
      </c>
      <c r="AR17" s="22"/>
      <c r="AS17" s="22" t="s">
        <v>134</v>
      </c>
      <c r="AT17" s="22" t="s">
        <v>135</v>
      </c>
      <c r="AU17" s="22"/>
      <c r="AV17" s="22"/>
      <c r="AW17" s="22"/>
      <c r="AX17" s="22"/>
      <c r="AY17" s="22"/>
      <c r="AZ17" s="22" t="s">
        <v>218</v>
      </c>
      <c r="BA17" s="22"/>
      <c r="BB17" s="22"/>
      <c r="BC17" s="22"/>
      <c r="BD17" s="22"/>
      <c r="BE17" s="22"/>
      <c r="BF17" s="22"/>
      <c r="BG17" s="22"/>
      <c r="BH17" s="22"/>
      <c r="BI17" s="22"/>
      <c r="BJ17" s="22"/>
      <c r="BK17" s="22"/>
      <c r="BL17" s="22"/>
    </row>
    <row r="18" ht="12.75" customHeight="1">
      <c r="A18" s="2"/>
      <c r="B18" s="2"/>
      <c r="C18" s="2"/>
      <c r="D18" s="22"/>
      <c r="E18" s="25" t="str">
        <f>if(D18 &lt;&gt; "",TRIM(Project!$B$3&amp;D18),"")</f>
        <v/>
      </c>
      <c r="F18" s="22"/>
      <c r="G18" s="22"/>
      <c r="H18" s="22"/>
      <c r="J18" s="22"/>
      <c r="K18" s="22"/>
      <c r="L18" s="22"/>
      <c r="M18" s="22"/>
      <c r="Q18" s="22"/>
      <c r="R18" s="22"/>
      <c r="S18" s="39" t="s">
        <v>203</v>
      </c>
      <c r="T18" s="69" t="s">
        <v>120</v>
      </c>
      <c r="U18" s="69" t="s">
        <v>204</v>
      </c>
      <c r="V18" s="69" t="str">
        <f t="shared" si="7"/>
        <v>Malaria Cadre de résultats - Coverage</v>
      </c>
      <c r="W18" s="69" t="str">
        <f t="shared" si="8"/>
        <v>GF - Coverage</v>
      </c>
      <c r="X18" s="69" t="b">
        <f t="shared" si="9"/>
        <v>1</v>
      </c>
      <c r="Y18" s="69">
        <v>3.0</v>
      </c>
      <c r="Z18" s="70"/>
      <c r="AA18" s="22" t="s">
        <v>54</v>
      </c>
      <c r="AB18" s="22" t="s">
        <v>57</v>
      </c>
      <c r="AC18" s="22" t="s">
        <v>204</v>
      </c>
      <c r="AD18" s="22" t="s">
        <v>219</v>
      </c>
      <c r="AE18" s="22" t="s">
        <v>220</v>
      </c>
      <c r="AF18" s="22">
        <v>140.0</v>
      </c>
      <c r="AG18" s="22" t="s">
        <v>221</v>
      </c>
      <c r="AH18" s="22" t="s">
        <v>222</v>
      </c>
      <c r="AI18" s="22" t="s">
        <v>220</v>
      </c>
      <c r="AJ18" s="22"/>
      <c r="AK18" s="22"/>
      <c r="AL18" s="22"/>
      <c r="AM18" s="22" t="s">
        <v>223</v>
      </c>
      <c r="AN18" s="22" t="s">
        <v>219</v>
      </c>
      <c r="AO18" s="22" t="s">
        <v>131</v>
      </c>
      <c r="AP18" s="22" t="s">
        <v>132</v>
      </c>
      <c r="AQ18" s="22" t="s">
        <v>133</v>
      </c>
      <c r="AR18" s="22"/>
      <c r="AS18" s="22" t="s">
        <v>134</v>
      </c>
      <c r="AT18" s="22" t="s">
        <v>135</v>
      </c>
      <c r="AU18" s="22"/>
      <c r="AV18" s="22"/>
      <c r="AW18" s="22"/>
      <c r="AX18" s="22"/>
      <c r="AY18" s="22"/>
      <c r="AZ18" s="22" t="s">
        <v>224</v>
      </c>
      <c r="BA18" s="22"/>
      <c r="BB18" s="22"/>
      <c r="BC18" s="22"/>
      <c r="BD18" s="22"/>
      <c r="BE18" s="22"/>
      <c r="BF18" s="22"/>
      <c r="BG18" s="22"/>
      <c r="BH18" s="22"/>
      <c r="BI18" s="22"/>
      <c r="BJ18" s="22"/>
      <c r="BK18" s="22"/>
      <c r="BL18" s="22"/>
    </row>
    <row r="19" ht="12.75" customHeight="1">
      <c r="A19" s="2"/>
      <c r="B19" s="2"/>
      <c r="C19" s="2"/>
      <c r="D19" s="22"/>
      <c r="E19" s="25" t="str">
        <f>if(D19 &lt;&gt; "",TRIM(Project!$B$3&amp;D19),"")</f>
        <v/>
      </c>
      <c r="F19" s="22"/>
      <c r="G19" s="22"/>
      <c r="H19" s="22"/>
      <c r="J19" s="22"/>
      <c r="K19" s="22"/>
      <c r="L19" s="22"/>
      <c r="M19" s="22"/>
      <c r="Q19" s="22"/>
      <c r="R19" s="22"/>
      <c r="S19" s="39" t="s">
        <v>203</v>
      </c>
      <c r="T19" s="69" t="s">
        <v>120</v>
      </c>
      <c r="U19" s="69" t="s">
        <v>204</v>
      </c>
      <c r="V19" s="69" t="str">
        <f t="shared" si="7"/>
        <v>Malaria Cadre de résultats - Coverage</v>
      </c>
      <c r="W19" s="69" t="str">
        <f t="shared" si="8"/>
        <v>GF - Coverage</v>
      </c>
      <c r="X19" s="69" t="b">
        <f t="shared" si="9"/>
        <v>1</v>
      </c>
      <c r="Y19" s="69">
        <v>4.0</v>
      </c>
      <c r="Z19" s="70"/>
      <c r="AA19" s="22" t="s">
        <v>54</v>
      </c>
      <c r="AB19" s="22" t="s">
        <v>57</v>
      </c>
      <c r="AC19" s="22" t="s">
        <v>204</v>
      </c>
      <c r="AD19" s="22" t="s">
        <v>225</v>
      </c>
      <c r="AE19" s="22" t="s">
        <v>226</v>
      </c>
      <c r="AF19" s="22">
        <v>109.0</v>
      </c>
      <c r="AG19" s="22" t="s">
        <v>227</v>
      </c>
      <c r="AH19" s="22" t="s">
        <v>228</v>
      </c>
      <c r="AI19" s="22" t="s">
        <v>226</v>
      </c>
      <c r="AJ19" s="22"/>
      <c r="AK19" s="22"/>
      <c r="AL19" s="22"/>
      <c r="AM19" s="22" t="s">
        <v>229</v>
      </c>
      <c r="AN19" s="22" t="s">
        <v>225</v>
      </c>
      <c r="AO19" s="22" t="s">
        <v>131</v>
      </c>
      <c r="AP19" s="22" t="s">
        <v>132</v>
      </c>
      <c r="AQ19" s="22" t="s">
        <v>133</v>
      </c>
      <c r="AR19" s="22"/>
      <c r="AS19" s="22" t="s">
        <v>134</v>
      </c>
      <c r="AT19" s="22" t="s">
        <v>135</v>
      </c>
      <c r="AU19" s="22"/>
      <c r="AV19" s="22"/>
      <c r="AW19" s="22"/>
      <c r="AX19" s="22"/>
      <c r="AY19" s="22"/>
      <c r="AZ19" s="22" t="s">
        <v>230</v>
      </c>
      <c r="BA19" s="22"/>
      <c r="BB19" s="22"/>
      <c r="BC19" s="22"/>
      <c r="BD19" s="22"/>
      <c r="BE19" s="22"/>
      <c r="BF19" s="22"/>
      <c r="BG19" s="22"/>
      <c r="BH19" s="22"/>
      <c r="BI19" s="22"/>
      <c r="BJ19" s="22"/>
      <c r="BK19" s="22"/>
      <c r="BL19" s="22"/>
    </row>
    <row r="20" ht="12.75" customHeight="1">
      <c r="A20" s="2"/>
      <c r="B20" s="2"/>
      <c r="C20" s="2"/>
      <c r="D20" s="22"/>
      <c r="E20" s="25" t="str">
        <f>if(D20 &lt;&gt; "",TRIM(Project!$B$3&amp;D20),"")</f>
        <v/>
      </c>
      <c r="F20" s="22"/>
      <c r="G20" s="22"/>
      <c r="H20" s="22"/>
      <c r="J20" s="22"/>
      <c r="K20" s="22"/>
      <c r="L20" s="22"/>
      <c r="M20" s="22"/>
      <c r="Q20" s="22"/>
      <c r="R20" s="22"/>
      <c r="S20" s="39" t="s">
        <v>203</v>
      </c>
      <c r="T20" s="69" t="s">
        <v>120</v>
      </c>
      <c r="U20" s="69" t="s">
        <v>204</v>
      </c>
      <c r="V20" s="69" t="str">
        <f t="shared" si="7"/>
        <v>Malaria Cadre de résultats - Coverage</v>
      </c>
      <c r="W20" s="69" t="str">
        <f t="shared" si="8"/>
        <v>GF - Coverage</v>
      </c>
      <c r="X20" s="69" t="b">
        <f t="shared" si="9"/>
        <v>1</v>
      </c>
      <c r="Y20" s="69">
        <v>5.0</v>
      </c>
      <c r="Z20" s="70"/>
      <c r="AA20" s="22" t="s">
        <v>54</v>
      </c>
      <c r="AB20" s="22" t="s">
        <v>57</v>
      </c>
      <c r="AC20" s="22" t="s">
        <v>204</v>
      </c>
      <c r="AD20" s="22" t="s">
        <v>231</v>
      </c>
      <c r="AE20" s="22" t="s">
        <v>232</v>
      </c>
      <c r="AF20" s="22">
        <v>123.0</v>
      </c>
      <c r="AG20" s="22" t="s">
        <v>233</v>
      </c>
      <c r="AH20" s="22" t="s">
        <v>234</v>
      </c>
      <c r="AI20" s="22" t="s">
        <v>232</v>
      </c>
      <c r="AJ20" s="22"/>
      <c r="AK20" s="22"/>
      <c r="AL20" s="22"/>
      <c r="AM20" s="22" t="s">
        <v>235</v>
      </c>
      <c r="AN20" s="22" t="s">
        <v>231</v>
      </c>
      <c r="AO20" s="22" t="s">
        <v>131</v>
      </c>
      <c r="AP20" s="22" t="s">
        <v>132</v>
      </c>
      <c r="AQ20" s="22" t="s">
        <v>133</v>
      </c>
      <c r="AR20" s="22"/>
      <c r="AS20" s="22" t="s">
        <v>134</v>
      </c>
      <c r="AT20" s="22" t="s">
        <v>135</v>
      </c>
      <c r="AU20" s="22"/>
      <c r="AV20" s="22"/>
      <c r="AW20" s="22"/>
      <c r="AX20" s="22"/>
      <c r="AY20" s="22"/>
      <c r="AZ20" s="22" t="s">
        <v>236</v>
      </c>
      <c r="BA20" s="22"/>
      <c r="BB20" s="22"/>
      <c r="BC20" s="22"/>
      <c r="BD20" s="22"/>
      <c r="BE20" s="22"/>
      <c r="BF20" s="22"/>
      <c r="BG20" s="22"/>
      <c r="BH20" s="22"/>
      <c r="BI20" s="22"/>
      <c r="BJ20" s="22"/>
      <c r="BK20" s="22"/>
      <c r="BL20" s="22"/>
    </row>
    <row r="21" ht="12.75" customHeight="1">
      <c r="A21" s="2"/>
      <c r="B21" s="2"/>
      <c r="C21" s="2"/>
      <c r="D21" s="22"/>
      <c r="E21" s="25"/>
      <c r="F21" s="22"/>
      <c r="G21" s="22"/>
      <c r="H21" s="22"/>
      <c r="J21" s="22"/>
      <c r="K21" s="22"/>
      <c r="L21" s="22"/>
      <c r="M21" s="22"/>
      <c r="Q21" s="22"/>
      <c r="R21" s="22"/>
      <c r="S21" s="39" t="s">
        <v>203</v>
      </c>
      <c r="T21" s="69" t="s">
        <v>120</v>
      </c>
      <c r="U21" s="69" t="s">
        <v>204</v>
      </c>
      <c r="V21" s="69" t="str">
        <f t="shared" si="7"/>
        <v>Malaria Cadre de résultats - Coverage</v>
      </c>
      <c r="W21" s="69" t="str">
        <f t="shared" si="8"/>
        <v>GF - Coverage</v>
      </c>
      <c r="X21" s="69" t="b">
        <f t="shared" si="9"/>
        <v>1</v>
      </c>
      <c r="Y21" s="69">
        <v>6.0</v>
      </c>
      <c r="Z21" s="70"/>
      <c r="AA21" s="22" t="s">
        <v>54</v>
      </c>
      <c r="AB21" s="22" t="s">
        <v>57</v>
      </c>
      <c r="AC21" s="22" t="s">
        <v>204</v>
      </c>
      <c r="AD21" s="22" t="s">
        <v>237</v>
      </c>
      <c r="AE21" s="22" t="s">
        <v>238</v>
      </c>
      <c r="AF21" s="22">
        <v>210.0</v>
      </c>
      <c r="AG21" s="22" t="s">
        <v>239</v>
      </c>
      <c r="AH21" s="22" t="s">
        <v>240</v>
      </c>
      <c r="AI21" s="22" t="s">
        <v>238</v>
      </c>
      <c r="AJ21" s="22"/>
      <c r="AK21" s="22"/>
      <c r="AL21" s="22"/>
      <c r="AM21" s="22" t="s">
        <v>241</v>
      </c>
      <c r="AN21" s="22" t="s">
        <v>237</v>
      </c>
      <c r="AO21" s="22" t="s">
        <v>131</v>
      </c>
      <c r="AP21" s="22" t="s">
        <v>132</v>
      </c>
      <c r="AQ21" s="22" t="s">
        <v>133</v>
      </c>
      <c r="AR21" s="22"/>
      <c r="AS21" s="22" t="s">
        <v>134</v>
      </c>
      <c r="AT21" s="22" t="s">
        <v>135</v>
      </c>
      <c r="AU21" s="22"/>
      <c r="AV21" s="22"/>
      <c r="AW21" s="22"/>
      <c r="AX21" s="22"/>
      <c r="AY21" s="22"/>
      <c r="AZ21" s="22" t="s">
        <v>242</v>
      </c>
      <c r="BA21" s="22"/>
      <c r="BB21" s="22"/>
      <c r="BC21" s="22"/>
      <c r="BD21" s="22"/>
      <c r="BE21" s="22"/>
      <c r="BF21" s="22"/>
      <c r="BG21" s="22"/>
      <c r="BH21" s="22"/>
      <c r="BI21" s="22"/>
      <c r="BJ21" s="22"/>
      <c r="BK21" s="22"/>
      <c r="BL21" s="22"/>
    </row>
    <row r="22" ht="12.75" customHeight="1">
      <c r="A22" s="2"/>
      <c r="B22" s="2"/>
      <c r="C22" s="2"/>
      <c r="D22" s="22"/>
      <c r="E22" s="25"/>
      <c r="F22" s="22"/>
      <c r="G22" s="22"/>
      <c r="H22" s="22"/>
      <c r="J22" s="22"/>
      <c r="K22" s="22"/>
      <c r="L22" s="22"/>
      <c r="M22" s="22"/>
      <c r="Q22" s="22"/>
      <c r="R22" s="22"/>
      <c r="S22" s="39" t="s">
        <v>203</v>
      </c>
      <c r="T22" s="69" t="s">
        <v>120</v>
      </c>
      <c r="U22" s="69" t="s">
        <v>204</v>
      </c>
      <c r="V22" s="69" t="str">
        <f t="shared" si="7"/>
        <v>Malaria Cadre de résultats - Coverage</v>
      </c>
      <c r="W22" s="69" t="str">
        <f t="shared" si="8"/>
        <v>GF - Coverage</v>
      </c>
      <c r="X22" s="69" t="b">
        <f t="shared" si="9"/>
        <v>1</v>
      </c>
      <c r="Y22" s="69">
        <v>7.0</v>
      </c>
      <c r="Z22" s="70"/>
      <c r="AA22" s="22" t="s">
        <v>54</v>
      </c>
      <c r="AB22" s="22" t="s">
        <v>57</v>
      </c>
      <c r="AC22" s="22" t="s">
        <v>204</v>
      </c>
      <c r="AD22" s="22" t="s">
        <v>243</v>
      </c>
      <c r="AE22" s="22" t="s">
        <v>244</v>
      </c>
      <c r="AF22" s="22">
        <v>138.0</v>
      </c>
      <c r="AG22" s="22" t="s">
        <v>245</v>
      </c>
      <c r="AH22" s="22" t="s">
        <v>246</v>
      </c>
      <c r="AI22" s="22" t="s">
        <v>244</v>
      </c>
      <c r="AJ22" s="22"/>
      <c r="AK22" s="22"/>
      <c r="AL22" s="22"/>
      <c r="AM22" s="22" t="s">
        <v>247</v>
      </c>
      <c r="AN22" s="22" t="s">
        <v>243</v>
      </c>
      <c r="AO22" s="22" t="s">
        <v>131</v>
      </c>
      <c r="AP22" s="22" t="s">
        <v>132</v>
      </c>
      <c r="AQ22" s="22" t="s">
        <v>133</v>
      </c>
      <c r="AR22" s="22"/>
      <c r="AS22" s="22" t="s">
        <v>134</v>
      </c>
      <c r="AT22" s="22" t="s">
        <v>135</v>
      </c>
      <c r="AU22" s="22"/>
      <c r="AV22" s="22"/>
      <c r="AW22" s="22"/>
      <c r="AX22" s="22"/>
      <c r="AY22" s="22"/>
      <c r="AZ22" s="22" t="s">
        <v>248</v>
      </c>
      <c r="BA22" s="22"/>
      <c r="BB22" s="22"/>
      <c r="BC22" s="22"/>
      <c r="BD22" s="22"/>
      <c r="BE22" s="22"/>
      <c r="BF22" s="22"/>
      <c r="BG22" s="22"/>
      <c r="BH22" s="22"/>
      <c r="BI22" s="22"/>
      <c r="BJ22" s="22"/>
      <c r="BK22" s="22"/>
      <c r="BL22" s="22"/>
    </row>
    <row r="23" ht="12.75" customHeight="1">
      <c r="A23" s="2"/>
      <c r="B23" s="2"/>
      <c r="C23" s="2"/>
      <c r="D23" s="22"/>
      <c r="E23" s="25"/>
      <c r="F23" s="22"/>
      <c r="G23" s="22"/>
      <c r="H23" s="22"/>
      <c r="J23" s="22"/>
      <c r="K23" s="22"/>
      <c r="L23" s="22"/>
      <c r="M23" s="22"/>
      <c r="Q23" s="22"/>
      <c r="R23" s="22"/>
      <c r="S23" s="39" t="s">
        <v>203</v>
      </c>
      <c r="T23" s="69" t="s">
        <v>120</v>
      </c>
      <c r="U23" s="69" t="s">
        <v>204</v>
      </c>
      <c r="V23" s="69" t="str">
        <f t="shared" si="7"/>
        <v>Malaria Cadre de résultats - Coverage</v>
      </c>
      <c r="W23" s="69" t="str">
        <f t="shared" si="8"/>
        <v>GF - Coverage</v>
      </c>
      <c r="X23" s="69" t="b">
        <f t="shared" si="9"/>
        <v>1</v>
      </c>
      <c r="Y23" s="69">
        <v>8.0</v>
      </c>
      <c r="Z23" s="70"/>
      <c r="AA23" s="22" t="s">
        <v>54</v>
      </c>
      <c r="AB23" s="22" t="s">
        <v>57</v>
      </c>
      <c r="AC23" s="22" t="s">
        <v>204</v>
      </c>
      <c r="AD23" s="22" t="s">
        <v>249</v>
      </c>
      <c r="AE23" s="22" t="s">
        <v>250</v>
      </c>
      <c r="AF23" s="22">
        <v>152.0</v>
      </c>
      <c r="AG23" s="22" t="s">
        <v>251</v>
      </c>
      <c r="AH23" s="22" t="s">
        <v>252</v>
      </c>
      <c r="AI23" s="22" t="s">
        <v>250</v>
      </c>
      <c r="AJ23" s="22"/>
      <c r="AK23" s="22"/>
      <c r="AL23" s="22"/>
      <c r="AM23" s="22" t="s">
        <v>253</v>
      </c>
      <c r="AN23" s="22" t="s">
        <v>249</v>
      </c>
      <c r="AO23" s="22" t="s">
        <v>131</v>
      </c>
      <c r="AP23" s="22" t="s">
        <v>132</v>
      </c>
      <c r="AQ23" s="22" t="s">
        <v>133</v>
      </c>
      <c r="AR23" s="22"/>
      <c r="AS23" s="22" t="s">
        <v>134</v>
      </c>
      <c r="AT23" s="22" t="s">
        <v>135</v>
      </c>
      <c r="AU23" s="22"/>
      <c r="AV23" s="22"/>
      <c r="AW23" s="22"/>
      <c r="AX23" s="22"/>
      <c r="AY23" s="22"/>
      <c r="AZ23" s="22" t="s">
        <v>254</v>
      </c>
      <c r="BA23" s="22"/>
      <c r="BB23" s="22"/>
      <c r="BC23" s="22"/>
      <c r="BD23" s="22"/>
      <c r="BE23" s="22"/>
      <c r="BF23" s="22"/>
      <c r="BG23" s="22"/>
      <c r="BH23" s="22"/>
      <c r="BI23" s="22"/>
      <c r="BJ23" s="22"/>
      <c r="BK23" s="22"/>
      <c r="BL23" s="22"/>
    </row>
    <row r="24" ht="12.75" customHeight="1">
      <c r="A24" s="2"/>
      <c r="B24" s="2"/>
      <c r="C24" s="2"/>
      <c r="D24" s="22"/>
      <c r="E24" s="25"/>
      <c r="F24" s="22"/>
      <c r="G24" s="22"/>
      <c r="H24" s="22"/>
      <c r="J24" s="22"/>
      <c r="K24" s="22"/>
      <c r="L24" s="22"/>
      <c r="M24" s="22"/>
      <c r="Q24" s="22"/>
      <c r="R24" s="22"/>
      <c r="S24" s="39" t="s">
        <v>203</v>
      </c>
      <c r="T24" s="69" t="s">
        <v>120</v>
      </c>
      <c r="U24" s="69" t="s">
        <v>204</v>
      </c>
      <c r="V24" s="69" t="str">
        <f t="shared" si="7"/>
        <v>Malaria Cadre de résultats - Coverage</v>
      </c>
      <c r="W24" s="69" t="str">
        <f t="shared" si="8"/>
        <v>GF - Coverage</v>
      </c>
      <c r="X24" s="69" t="b">
        <f t="shared" si="9"/>
        <v>1</v>
      </c>
      <c r="Y24" s="69">
        <v>9.0</v>
      </c>
      <c r="Z24" s="70"/>
      <c r="AA24" s="22" t="s">
        <v>54</v>
      </c>
      <c r="AB24" s="22" t="s">
        <v>57</v>
      </c>
      <c r="AC24" s="22" t="s">
        <v>204</v>
      </c>
      <c r="AD24" s="22" t="s">
        <v>255</v>
      </c>
      <c r="AE24" s="22" t="s">
        <v>256</v>
      </c>
      <c r="AF24" s="22">
        <v>144.0</v>
      </c>
      <c r="AG24" s="22" t="s">
        <v>257</v>
      </c>
      <c r="AH24" s="22" t="s">
        <v>258</v>
      </c>
      <c r="AI24" s="22" t="s">
        <v>256</v>
      </c>
      <c r="AJ24" s="22"/>
      <c r="AK24" s="22"/>
      <c r="AL24" s="22"/>
      <c r="AM24" s="22" t="s">
        <v>259</v>
      </c>
      <c r="AN24" s="22" t="s">
        <v>255</v>
      </c>
      <c r="AO24" s="22" t="s">
        <v>131</v>
      </c>
      <c r="AP24" s="22" t="s">
        <v>132</v>
      </c>
      <c r="AQ24" s="22" t="s">
        <v>133</v>
      </c>
      <c r="AR24" s="22"/>
      <c r="AS24" s="22" t="s">
        <v>134</v>
      </c>
      <c r="AT24" s="22" t="s">
        <v>135</v>
      </c>
      <c r="AU24" s="22"/>
      <c r="AV24" s="22"/>
      <c r="AW24" s="22"/>
      <c r="AX24" s="22"/>
      <c r="AY24" s="22"/>
      <c r="AZ24" s="22" t="s">
        <v>260</v>
      </c>
      <c r="BA24" s="22"/>
      <c r="BB24" s="22"/>
      <c r="BC24" s="22"/>
      <c r="BD24" s="22"/>
      <c r="BE24" s="22"/>
      <c r="BF24" s="22"/>
      <c r="BG24" s="22"/>
      <c r="BH24" s="22"/>
      <c r="BI24" s="22"/>
      <c r="BJ24" s="22"/>
      <c r="BK24" s="22"/>
      <c r="BL24" s="22"/>
    </row>
    <row r="25" ht="12.75" customHeight="1">
      <c r="A25" s="2"/>
      <c r="B25" s="2"/>
      <c r="C25" s="2"/>
      <c r="D25" s="22"/>
      <c r="E25" s="25"/>
      <c r="F25" s="22"/>
      <c r="G25" s="22"/>
      <c r="H25" s="22"/>
      <c r="J25" s="22"/>
      <c r="K25" s="22"/>
      <c r="L25" s="22"/>
      <c r="M25" s="22"/>
      <c r="Q25" s="22"/>
      <c r="R25" s="22"/>
      <c r="S25" s="39" t="s">
        <v>203</v>
      </c>
      <c r="T25" s="69" t="s">
        <v>120</v>
      </c>
      <c r="U25" s="69" t="s">
        <v>204</v>
      </c>
      <c r="V25" s="69" t="str">
        <f t="shared" si="7"/>
        <v>Malaria Cadre de résultats - Coverage</v>
      </c>
      <c r="W25" s="69" t="str">
        <f t="shared" si="8"/>
        <v>GF - Coverage</v>
      </c>
      <c r="X25" s="69" t="b">
        <f t="shared" si="9"/>
        <v>1</v>
      </c>
      <c r="Y25" s="69">
        <v>10.0</v>
      </c>
      <c r="Z25" s="70"/>
      <c r="AA25" s="22" t="s">
        <v>54</v>
      </c>
      <c r="AB25" s="22" t="s">
        <v>57</v>
      </c>
      <c r="AC25" s="22" t="s">
        <v>204</v>
      </c>
      <c r="AD25" s="22" t="s">
        <v>263</v>
      </c>
      <c r="AE25" s="22" t="s">
        <v>264</v>
      </c>
      <c r="AF25" s="22">
        <v>122.0</v>
      </c>
      <c r="AG25" s="22" t="s">
        <v>265</v>
      </c>
      <c r="AH25" s="22" t="s">
        <v>266</v>
      </c>
      <c r="AI25" s="22" t="s">
        <v>264</v>
      </c>
      <c r="AJ25" s="22"/>
      <c r="AK25" s="22"/>
      <c r="AL25" s="22"/>
      <c r="AM25" s="22" t="s">
        <v>267</v>
      </c>
      <c r="AN25" s="22" t="s">
        <v>263</v>
      </c>
      <c r="AO25" s="22" t="s">
        <v>131</v>
      </c>
      <c r="AP25" s="22" t="s">
        <v>132</v>
      </c>
      <c r="AQ25" s="22" t="s">
        <v>133</v>
      </c>
      <c r="AR25" s="22"/>
      <c r="AS25" s="22" t="s">
        <v>134</v>
      </c>
      <c r="AT25" s="22" t="s">
        <v>135</v>
      </c>
      <c r="AU25" s="22"/>
      <c r="AV25" s="22"/>
      <c r="AW25" s="22"/>
      <c r="AX25" s="22"/>
      <c r="AY25" s="22"/>
      <c r="AZ25" s="22" t="s">
        <v>268</v>
      </c>
      <c r="BA25" s="22"/>
      <c r="BB25" s="22"/>
      <c r="BC25" s="22"/>
      <c r="BD25" s="22"/>
      <c r="BE25" s="22"/>
      <c r="BF25" s="22"/>
      <c r="BG25" s="22"/>
      <c r="BH25" s="22"/>
      <c r="BI25" s="22"/>
      <c r="BJ25" s="22"/>
      <c r="BK25" s="22"/>
      <c r="BL25" s="22"/>
    </row>
    <row r="26" ht="12.75" customHeight="1">
      <c r="A26" s="2"/>
      <c r="B26" s="2"/>
      <c r="C26" s="2"/>
      <c r="D26" s="22"/>
      <c r="E26" s="25"/>
      <c r="F26" s="22"/>
      <c r="G26" s="22"/>
      <c r="H26" s="22"/>
      <c r="J26" s="22"/>
      <c r="K26" s="22"/>
      <c r="L26" s="22"/>
      <c r="M26" s="22"/>
      <c r="Q26" s="22"/>
      <c r="R26" s="22"/>
      <c r="S26" s="39" t="s">
        <v>203</v>
      </c>
      <c r="T26" s="69" t="s">
        <v>120</v>
      </c>
      <c r="U26" s="69" t="s">
        <v>204</v>
      </c>
      <c r="V26" s="69" t="str">
        <f t="shared" si="7"/>
        <v>Malaria Cadre de résultats - Coverage</v>
      </c>
      <c r="W26" s="69" t="str">
        <f t="shared" si="8"/>
        <v>GF - Coverage</v>
      </c>
      <c r="X26" s="69" t="b">
        <f t="shared" si="9"/>
        <v>1</v>
      </c>
      <c r="Y26" s="69">
        <v>11.0</v>
      </c>
      <c r="Z26" s="70"/>
      <c r="AA26" s="22" t="s">
        <v>54</v>
      </c>
      <c r="AB26" s="22" t="s">
        <v>57</v>
      </c>
      <c r="AC26" s="22" t="s">
        <v>204</v>
      </c>
      <c r="AD26" s="22" t="s">
        <v>269</v>
      </c>
      <c r="AE26" s="22" t="s">
        <v>270</v>
      </c>
      <c r="AF26" s="22">
        <v>77.0</v>
      </c>
      <c r="AG26" s="22" t="s">
        <v>271</v>
      </c>
      <c r="AH26" s="22" t="s">
        <v>272</v>
      </c>
      <c r="AI26" s="22" t="s">
        <v>270</v>
      </c>
      <c r="AJ26" s="22"/>
      <c r="AK26" s="22"/>
      <c r="AL26" s="22"/>
      <c r="AM26" s="22" t="s">
        <v>275</v>
      </c>
      <c r="AN26" s="22" t="s">
        <v>269</v>
      </c>
      <c r="AO26" s="22" t="s">
        <v>131</v>
      </c>
      <c r="AP26" s="22" t="s">
        <v>132</v>
      </c>
      <c r="AQ26" s="22" t="s">
        <v>133</v>
      </c>
      <c r="AR26" s="22"/>
      <c r="AS26" s="22" t="s">
        <v>134</v>
      </c>
      <c r="AT26" s="22" t="s">
        <v>135</v>
      </c>
      <c r="AU26" s="22"/>
      <c r="AV26" s="22"/>
      <c r="AW26" s="22"/>
      <c r="AX26" s="22"/>
      <c r="AY26" s="22"/>
      <c r="AZ26" s="22" t="s">
        <v>276</v>
      </c>
      <c r="BA26" s="22"/>
      <c r="BB26" s="22"/>
      <c r="BC26" s="22"/>
      <c r="BD26" s="22"/>
      <c r="BE26" s="22"/>
      <c r="BF26" s="22"/>
      <c r="BG26" s="22"/>
      <c r="BH26" s="22"/>
      <c r="BI26" s="22"/>
      <c r="BJ26" s="22"/>
      <c r="BK26" s="22"/>
      <c r="BL26" s="22"/>
    </row>
    <row r="27" ht="12.75" customHeight="1">
      <c r="A27" s="2"/>
      <c r="B27" s="2"/>
      <c r="C27" s="2"/>
      <c r="D27" s="22"/>
      <c r="E27" s="25"/>
      <c r="F27" s="22"/>
      <c r="G27" s="22"/>
      <c r="H27" s="22"/>
      <c r="J27" s="22"/>
      <c r="K27" s="22"/>
      <c r="L27" s="22"/>
      <c r="M27" s="22"/>
      <c r="Q27" s="22"/>
      <c r="R27" s="22"/>
      <c r="S27" s="70"/>
      <c r="T27" s="69"/>
      <c r="U27" s="69"/>
      <c r="V27" s="69"/>
      <c r="W27" s="69"/>
      <c r="X27" s="69"/>
      <c r="Y27" s="69"/>
      <c r="Z27" s="70"/>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row>
    <row r="28" ht="12.75" customHeight="1">
      <c r="A28" s="2"/>
      <c r="B28" s="2"/>
      <c r="C28" s="2"/>
      <c r="D28" s="22"/>
      <c r="E28" s="25"/>
      <c r="F28" s="22"/>
      <c r="G28" s="22"/>
      <c r="H28" s="22"/>
      <c r="J28" s="22"/>
      <c r="K28" s="22"/>
      <c r="L28" s="22"/>
      <c r="M28" s="22"/>
      <c r="Q28" s="22"/>
      <c r="R28" s="22"/>
      <c r="S28" s="70"/>
      <c r="T28" s="69"/>
      <c r="U28" s="69"/>
      <c r="V28" s="69"/>
      <c r="W28" s="69"/>
      <c r="X28" s="69"/>
      <c r="Y28" s="69"/>
      <c r="Z28" s="70"/>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row>
    <row r="29" ht="12.75" customHeight="1">
      <c r="A29" s="2"/>
      <c r="B29" s="2"/>
      <c r="C29" s="2"/>
      <c r="D29" s="22"/>
      <c r="E29" s="25"/>
      <c r="F29" s="22"/>
      <c r="G29" s="22"/>
      <c r="H29" s="22"/>
      <c r="J29" s="22"/>
      <c r="K29" s="22"/>
      <c r="L29" s="22"/>
      <c r="M29" s="22"/>
      <c r="Q29" s="22"/>
      <c r="R29" s="22"/>
      <c r="S29" s="70"/>
      <c r="T29" s="69"/>
      <c r="U29" s="69"/>
      <c r="V29" s="69"/>
      <c r="W29" s="69"/>
      <c r="X29" s="69"/>
      <c r="Y29" s="69"/>
      <c r="Z29" s="70"/>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row>
    <row r="30" ht="12.75" customHeight="1">
      <c r="A30" s="2"/>
      <c r="B30" s="2"/>
      <c r="C30" s="2"/>
      <c r="D30" s="22"/>
      <c r="E30" s="25"/>
      <c r="F30" s="22"/>
      <c r="G30" s="22"/>
      <c r="H30" s="22"/>
      <c r="J30" s="22"/>
      <c r="K30" s="22"/>
      <c r="L30" s="22"/>
      <c r="M30" s="22"/>
      <c r="Q30" s="22"/>
      <c r="R30" s="22"/>
      <c r="S30" s="70"/>
      <c r="T30" s="69"/>
      <c r="U30" s="69"/>
      <c r="V30" s="69"/>
      <c r="W30" s="69"/>
      <c r="X30" s="69"/>
      <c r="Y30" s="69"/>
      <c r="Z30" s="70"/>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row>
    <row r="31" ht="12.75" customHeight="1">
      <c r="A31" s="2"/>
      <c r="B31" s="2"/>
      <c r="C31" s="2"/>
      <c r="D31" s="22"/>
      <c r="E31" s="25"/>
      <c r="F31" s="22"/>
      <c r="G31" s="22"/>
      <c r="H31" s="22"/>
      <c r="J31" s="22"/>
      <c r="K31" s="22"/>
      <c r="L31" s="22"/>
      <c r="M31" s="22"/>
      <c r="Q31" s="22"/>
      <c r="R31" s="22"/>
      <c r="S31" s="70"/>
      <c r="T31" s="69"/>
      <c r="U31" s="69"/>
      <c r="V31" s="69"/>
      <c r="W31" s="69"/>
      <c r="X31" s="69"/>
      <c r="Y31" s="69"/>
      <c r="Z31" s="70"/>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row>
    <row r="32" ht="12.75" customHeight="1">
      <c r="A32" s="2"/>
      <c r="B32" s="2"/>
      <c r="C32" s="2"/>
      <c r="D32" s="22"/>
      <c r="E32" s="25"/>
      <c r="F32" s="22"/>
      <c r="G32" s="22"/>
      <c r="H32" s="22"/>
      <c r="J32" s="22"/>
      <c r="K32" s="22"/>
      <c r="L32" s="22"/>
      <c r="M32" s="22"/>
      <c r="Q32" s="22"/>
      <c r="R32" s="22"/>
      <c r="S32" s="70"/>
      <c r="T32" s="69"/>
      <c r="U32" s="69"/>
      <c r="V32" s="69"/>
      <c r="W32" s="69"/>
      <c r="X32" s="69"/>
      <c r="Y32" s="69"/>
      <c r="Z32" s="70"/>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row>
    <row r="33" ht="12.75" customHeight="1">
      <c r="A33" s="2"/>
      <c r="B33" s="2"/>
      <c r="C33" s="2"/>
      <c r="D33" s="22"/>
      <c r="E33" s="25"/>
      <c r="F33" s="22"/>
      <c r="G33" s="22"/>
      <c r="H33" s="22"/>
      <c r="J33" s="22"/>
      <c r="K33" s="22"/>
      <c r="L33" s="22"/>
      <c r="M33" s="22"/>
      <c r="Q33" s="22"/>
      <c r="R33" s="22"/>
      <c r="S33" s="70"/>
      <c r="T33" s="69"/>
      <c r="U33" s="69"/>
      <c r="V33" s="69"/>
      <c r="W33" s="69"/>
      <c r="X33" s="69"/>
      <c r="Y33" s="69"/>
      <c r="Z33" s="70"/>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row>
    <row r="34" ht="12.75" customHeight="1">
      <c r="A34" s="2"/>
      <c r="B34" s="2"/>
      <c r="C34" s="2"/>
      <c r="D34" s="22"/>
      <c r="E34" s="25"/>
      <c r="F34" s="22"/>
      <c r="G34" s="22"/>
      <c r="H34" s="22"/>
      <c r="J34" s="22"/>
      <c r="K34" s="22"/>
      <c r="L34" s="22"/>
      <c r="M34" s="22"/>
      <c r="Q34" s="22"/>
      <c r="R34" s="22"/>
      <c r="S34" s="70"/>
      <c r="T34" s="69"/>
      <c r="U34" s="69"/>
      <c r="V34" s="69"/>
      <c r="W34" s="69"/>
      <c r="X34" s="69"/>
      <c r="Y34" s="69"/>
      <c r="Z34" s="70"/>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row>
    <row r="35" ht="12.75" customHeight="1">
      <c r="A35" s="2"/>
      <c r="B35" s="2"/>
      <c r="C35" s="2"/>
      <c r="D35" s="22"/>
      <c r="E35" s="25"/>
      <c r="F35" s="22"/>
      <c r="G35" s="22"/>
      <c r="H35" s="22"/>
      <c r="J35" s="22"/>
      <c r="K35" s="22"/>
      <c r="L35" s="22"/>
      <c r="M35" s="22"/>
      <c r="Q35" s="22"/>
      <c r="R35" s="22"/>
      <c r="S35" s="70"/>
      <c r="T35" s="69"/>
      <c r="U35" s="69"/>
      <c r="V35" s="69"/>
      <c r="W35" s="69"/>
      <c r="X35" s="69"/>
      <c r="Y35" s="69"/>
      <c r="Z35" s="70"/>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row>
    <row r="36" ht="12.75" customHeight="1">
      <c r="A36" s="2"/>
      <c r="B36" s="2"/>
      <c r="C36" s="2"/>
      <c r="D36" s="22"/>
      <c r="E36" s="25"/>
      <c r="F36" s="22"/>
      <c r="G36" s="22"/>
      <c r="H36" s="22"/>
      <c r="J36" s="22"/>
      <c r="K36" s="22"/>
      <c r="L36" s="22"/>
      <c r="M36" s="22"/>
      <c r="Q36" s="22"/>
      <c r="R36" s="22"/>
      <c r="S36" s="70"/>
      <c r="T36" s="69"/>
      <c r="U36" s="69"/>
      <c r="V36" s="69"/>
      <c r="W36" s="69"/>
      <c r="X36" s="69"/>
      <c r="Y36" s="69"/>
      <c r="Z36" s="70"/>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row>
    <row r="37" ht="12.75" customHeight="1">
      <c r="A37" s="2"/>
      <c r="B37" s="2"/>
      <c r="C37" s="2"/>
      <c r="D37" s="22"/>
      <c r="E37" s="25"/>
      <c r="F37" s="22"/>
      <c r="G37" s="22"/>
      <c r="H37" s="22"/>
      <c r="J37" s="22"/>
      <c r="K37" s="22"/>
      <c r="L37" s="22"/>
      <c r="M37" s="22"/>
      <c r="Q37" s="22"/>
      <c r="R37" s="22"/>
      <c r="S37" s="70"/>
      <c r="T37" s="69"/>
      <c r="U37" s="69"/>
      <c r="V37" s="69"/>
      <c r="W37" s="69"/>
      <c r="X37" s="69"/>
      <c r="Y37" s="69"/>
      <c r="Z37" s="70"/>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row>
    <row r="38" ht="12.75" customHeight="1">
      <c r="A38" s="2"/>
      <c r="B38" s="2"/>
      <c r="C38" s="2"/>
      <c r="D38" s="22"/>
      <c r="E38" s="25"/>
      <c r="F38" s="22"/>
      <c r="G38" s="22"/>
      <c r="H38" s="22"/>
      <c r="J38" s="22"/>
      <c r="K38" s="22"/>
      <c r="L38" s="22"/>
      <c r="M38" s="22"/>
      <c r="Q38" s="22"/>
      <c r="R38" s="22"/>
      <c r="S38" s="70"/>
      <c r="T38" s="69"/>
      <c r="U38" s="69"/>
      <c r="V38" s="69"/>
      <c r="W38" s="69"/>
      <c r="X38" s="69"/>
      <c r="Y38" s="69"/>
      <c r="Z38" s="70"/>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row>
    <row r="39" ht="12.75" customHeight="1">
      <c r="A39" s="2"/>
      <c r="B39" s="2"/>
      <c r="C39" s="2"/>
      <c r="D39" s="22"/>
      <c r="E39" s="25"/>
      <c r="F39" s="22"/>
      <c r="G39" s="22"/>
      <c r="H39" s="22"/>
      <c r="J39" s="22"/>
      <c r="K39" s="22"/>
      <c r="L39" s="22"/>
      <c r="M39" s="22"/>
      <c r="Q39" s="22"/>
      <c r="R39" s="22"/>
      <c r="S39" s="70"/>
      <c r="T39" s="69"/>
      <c r="U39" s="69"/>
      <c r="V39" s="69"/>
      <c r="W39" s="69"/>
      <c r="X39" s="69"/>
      <c r="Y39" s="69"/>
      <c r="Z39" s="70"/>
      <c r="AA39" s="22"/>
      <c r="AB39" s="22"/>
      <c r="AC39" s="22"/>
      <c r="AD39" s="22" t="s">
        <v>290</v>
      </c>
      <c r="AE39" s="22"/>
      <c r="AF39" s="22"/>
      <c r="AG39" s="22"/>
      <c r="AH39" s="22"/>
      <c r="AI39" s="22"/>
      <c r="AJ39" s="22"/>
      <c r="AK39" s="22"/>
      <c r="AL39" s="22"/>
      <c r="AM39" s="22"/>
      <c r="AN39" s="22" t="s">
        <v>290</v>
      </c>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row>
    <row r="40" ht="12.75" customHeight="1">
      <c r="A40" s="2"/>
      <c r="B40" s="2"/>
      <c r="C40" s="2"/>
      <c r="D40" s="22"/>
      <c r="E40" s="25"/>
      <c r="F40" s="22"/>
      <c r="G40" s="22"/>
      <c r="H40" s="22"/>
      <c r="J40" s="22"/>
      <c r="K40" s="22"/>
      <c r="L40" s="22"/>
      <c r="M40" s="22"/>
      <c r="Q40" s="22"/>
      <c r="R40" s="22"/>
      <c r="S40" s="70"/>
      <c r="T40" s="69"/>
      <c r="U40" s="69"/>
      <c r="V40" s="69"/>
      <c r="W40" s="69"/>
      <c r="X40" s="69"/>
      <c r="Y40" s="69"/>
      <c r="Z40" s="70"/>
      <c r="AA40" s="22"/>
      <c r="AB40" s="22"/>
      <c r="AC40" s="22"/>
      <c r="AD40" s="22" t="s">
        <v>291</v>
      </c>
      <c r="AE40" s="22"/>
      <c r="AF40" s="22"/>
      <c r="AG40" s="22"/>
      <c r="AH40" s="22"/>
      <c r="AI40" s="22"/>
      <c r="AJ40" s="22"/>
      <c r="AK40" s="22"/>
      <c r="AL40" s="22"/>
      <c r="AM40" s="22"/>
      <c r="AN40" s="22" t="s">
        <v>291</v>
      </c>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row>
    <row r="41" ht="12.75" customHeight="1">
      <c r="A41" s="2"/>
      <c r="B41" s="2"/>
      <c r="C41" s="2"/>
      <c r="D41" s="22"/>
      <c r="E41" s="25"/>
      <c r="F41" s="22"/>
      <c r="G41" s="22"/>
      <c r="H41" s="22"/>
      <c r="J41" s="22"/>
      <c r="K41" s="22"/>
      <c r="L41" s="22"/>
      <c r="M41" s="22"/>
      <c r="Q41" s="22"/>
      <c r="R41" s="22"/>
      <c r="S41" s="70"/>
      <c r="T41" s="69"/>
      <c r="U41" s="69"/>
      <c r="V41" s="69"/>
      <c r="W41" s="69"/>
      <c r="X41" s="69"/>
      <c r="Y41" s="69"/>
      <c r="Z41" s="70"/>
      <c r="AA41" s="22"/>
      <c r="AB41" s="22"/>
      <c r="AC41" s="22"/>
      <c r="AD41" s="22" t="s">
        <v>292</v>
      </c>
      <c r="AE41" s="22"/>
      <c r="AF41" s="22"/>
      <c r="AG41" s="22"/>
      <c r="AH41" s="22"/>
      <c r="AI41" s="22"/>
      <c r="AJ41" s="22"/>
      <c r="AK41" s="22"/>
      <c r="AL41" s="22"/>
      <c r="AM41" s="22"/>
      <c r="AN41" s="22" t="s">
        <v>292</v>
      </c>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row>
    <row r="42" ht="12.75" customHeight="1">
      <c r="A42" s="2"/>
      <c r="B42" s="2"/>
      <c r="C42" s="2"/>
      <c r="D42" s="22"/>
      <c r="E42" s="25"/>
      <c r="F42" s="22"/>
      <c r="G42" s="22"/>
      <c r="H42" s="22"/>
      <c r="J42" s="22"/>
      <c r="K42" s="22"/>
      <c r="L42" s="22"/>
      <c r="M42" s="22"/>
      <c r="Q42" s="22"/>
      <c r="R42" s="22"/>
      <c r="S42" s="70"/>
      <c r="T42" s="69"/>
      <c r="U42" s="69"/>
      <c r="V42" s="69"/>
      <c r="W42" s="69"/>
      <c r="X42" s="69"/>
      <c r="Y42" s="69"/>
      <c r="Z42" s="70"/>
      <c r="AA42" s="22"/>
      <c r="AB42" s="22"/>
      <c r="AC42" s="22"/>
      <c r="AD42" s="22"/>
      <c r="AE42" s="22"/>
      <c r="AF42" s="22"/>
      <c r="AG42" s="22"/>
      <c r="AH42" s="22"/>
      <c r="AI42" s="22"/>
      <c r="AJ42" s="22"/>
      <c r="AK42" s="22"/>
      <c r="AL42" s="22"/>
      <c r="AM42" s="22"/>
      <c r="AN42" s="22" t="s">
        <v>293</v>
      </c>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row>
    <row r="43" ht="12.75" customHeight="1">
      <c r="A43" s="2"/>
      <c r="B43" s="2"/>
      <c r="C43" s="2"/>
      <c r="D43" s="22"/>
      <c r="E43" s="25"/>
      <c r="F43" s="22"/>
      <c r="G43" s="22"/>
      <c r="H43" s="22"/>
      <c r="J43" s="22"/>
      <c r="K43" s="22"/>
      <c r="L43" s="22"/>
      <c r="M43" s="22"/>
      <c r="Q43" s="22"/>
      <c r="R43" s="22"/>
      <c r="S43" s="70"/>
      <c r="T43" s="69"/>
      <c r="U43" s="69"/>
      <c r="V43" s="69"/>
      <c r="W43" s="69"/>
      <c r="X43" s="69"/>
      <c r="Y43" s="69"/>
      <c r="Z43" s="70"/>
      <c r="AA43" s="22"/>
      <c r="AB43" s="22"/>
      <c r="AC43" s="22"/>
      <c r="AD43" s="22"/>
      <c r="AE43" s="22"/>
      <c r="AF43" s="22"/>
      <c r="AG43" s="22"/>
      <c r="AH43" s="22"/>
      <c r="AI43" s="22"/>
      <c r="AJ43" s="22"/>
      <c r="AK43" s="22"/>
      <c r="AL43" s="22"/>
      <c r="AM43" s="22"/>
      <c r="AN43" s="22" t="s">
        <v>291</v>
      </c>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row>
    <row r="44" ht="12.75" customHeight="1">
      <c r="A44" s="2"/>
      <c r="B44" s="2"/>
      <c r="C44" s="2"/>
      <c r="D44" s="22"/>
      <c r="E44" s="25"/>
      <c r="F44" s="22"/>
      <c r="G44" s="22"/>
      <c r="H44" s="22"/>
      <c r="J44" s="22"/>
      <c r="K44" s="22"/>
      <c r="L44" s="22"/>
      <c r="M44" s="22"/>
      <c r="Q44" s="22"/>
      <c r="R44" s="22"/>
      <c r="S44" s="70"/>
      <c r="T44" s="69"/>
      <c r="U44" s="69"/>
      <c r="V44" s="69"/>
      <c r="W44" s="69"/>
      <c r="X44" s="69"/>
      <c r="Y44" s="69"/>
      <c r="Z44" s="70"/>
      <c r="AA44" s="22"/>
      <c r="AB44" s="22"/>
      <c r="AC44" s="22"/>
      <c r="AD44" s="22"/>
      <c r="AE44" s="22"/>
      <c r="AF44" s="22"/>
      <c r="AG44" s="22"/>
      <c r="AH44" s="22"/>
      <c r="AI44" s="22"/>
      <c r="AJ44" s="22"/>
      <c r="AK44" s="22"/>
      <c r="AL44" s="22"/>
      <c r="AM44" s="22"/>
      <c r="AN44" s="22" t="s">
        <v>298</v>
      </c>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row>
    <row r="45" ht="12.75" customHeight="1">
      <c r="A45" s="2"/>
      <c r="B45" s="2"/>
      <c r="C45" s="2"/>
      <c r="D45" s="22"/>
      <c r="E45" s="25"/>
      <c r="F45" s="22"/>
      <c r="G45" s="22"/>
      <c r="H45" s="22"/>
      <c r="J45" s="22"/>
      <c r="K45" s="22"/>
      <c r="L45" s="22"/>
      <c r="M45" s="22"/>
      <c r="Q45" s="22"/>
      <c r="R45" s="22"/>
      <c r="S45" s="70"/>
      <c r="T45" s="69"/>
      <c r="U45" s="69"/>
      <c r="V45" s="69"/>
      <c r="W45" s="69"/>
      <c r="X45" s="69"/>
      <c r="Y45" s="69"/>
      <c r="Z45" s="70"/>
      <c r="AA45" s="22"/>
      <c r="AB45" s="22"/>
      <c r="AC45" s="22"/>
      <c r="AD45" s="22"/>
      <c r="AE45" s="22"/>
      <c r="AF45" s="22"/>
      <c r="AG45" s="22"/>
      <c r="AH45" s="22"/>
      <c r="AI45" s="22"/>
      <c r="AJ45" s="22"/>
      <c r="AK45" s="22"/>
      <c r="AL45" s="22"/>
      <c r="AM45" s="22"/>
      <c r="AN45" s="22" t="s">
        <v>299</v>
      </c>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row>
    <row r="46" ht="12.75" customHeight="1">
      <c r="A46" s="2"/>
      <c r="B46" s="2"/>
      <c r="C46" s="2"/>
      <c r="D46" s="22"/>
      <c r="E46" s="25"/>
      <c r="F46" s="22"/>
      <c r="G46" s="22"/>
      <c r="H46" s="22"/>
      <c r="J46" s="22"/>
      <c r="K46" s="22"/>
      <c r="L46" s="22"/>
      <c r="M46" s="22"/>
      <c r="Q46" s="22"/>
      <c r="R46" s="22"/>
      <c r="S46" s="70"/>
      <c r="T46" s="69"/>
      <c r="U46" s="69"/>
      <c r="V46" s="69"/>
      <c r="W46" s="69"/>
      <c r="X46" s="69"/>
      <c r="Y46" s="69"/>
      <c r="Z46" s="70"/>
      <c r="AA46" s="22"/>
      <c r="AB46" s="22"/>
      <c r="AC46" s="22"/>
      <c r="AD46" s="22"/>
      <c r="AE46" s="22"/>
      <c r="AF46" s="22"/>
      <c r="AG46" s="22"/>
      <c r="AH46" s="22"/>
      <c r="AI46" s="22"/>
      <c r="AJ46" s="22"/>
      <c r="AK46" s="22"/>
      <c r="AL46" s="22"/>
      <c r="AM46" s="22"/>
      <c r="AN46" s="22" t="s">
        <v>291</v>
      </c>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row>
    <row r="47" ht="12.75" customHeight="1">
      <c r="A47" s="2"/>
      <c r="B47" s="2"/>
      <c r="C47" s="2"/>
      <c r="D47" s="22"/>
      <c r="E47" s="25"/>
      <c r="F47" s="22"/>
      <c r="G47" s="22"/>
      <c r="H47" s="22"/>
      <c r="J47" s="22"/>
      <c r="K47" s="22"/>
      <c r="L47" s="22"/>
      <c r="M47" s="22"/>
      <c r="Q47" s="22"/>
      <c r="R47" s="22"/>
      <c r="S47" s="70"/>
      <c r="T47" s="69"/>
      <c r="U47" s="69"/>
      <c r="V47" s="69"/>
      <c r="W47" s="69"/>
      <c r="X47" s="69"/>
      <c r="Y47" s="69"/>
      <c r="Z47" s="70"/>
      <c r="AA47" s="22"/>
      <c r="AB47" s="22"/>
      <c r="AC47" s="22"/>
      <c r="AD47" s="22"/>
      <c r="AE47" s="22"/>
      <c r="AF47" s="22"/>
      <c r="AG47" s="22"/>
      <c r="AH47" s="22"/>
      <c r="AI47" s="22"/>
      <c r="AJ47" s="22"/>
      <c r="AK47" s="22"/>
      <c r="AL47" s="22"/>
      <c r="AM47" s="22"/>
      <c r="AN47" s="22" t="s">
        <v>292</v>
      </c>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row>
    <row r="48" ht="12.75" customHeight="1">
      <c r="A48" s="2"/>
      <c r="B48" s="2"/>
      <c r="C48" s="2"/>
      <c r="D48" s="22"/>
      <c r="E48" s="25"/>
      <c r="F48" s="22"/>
      <c r="G48" s="22"/>
      <c r="H48" s="22"/>
      <c r="J48" s="22"/>
      <c r="K48" s="22"/>
      <c r="L48" s="22"/>
      <c r="M48" s="22"/>
      <c r="Q48" s="22"/>
      <c r="R48" s="22"/>
      <c r="S48" s="70"/>
      <c r="T48" s="69"/>
      <c r="U48" s="69"/>
      <c r="V48" s="69"/>
      <c r="W48" s="69"/>
      <c r="X48" s="69"/>
      <c r="Y48" s="69"/>
      <c r="Z48" s="70"/>
      <c r="AA48" s="22"/>
      <c r="AB48" s="22"/>
      <c r="AC48" s="22"/>
      <c r="AD48" s="22"/>
      <c r="AE48" s="22"/>
      <c r="AF48" s="22"/>
      <c r="AG48" s="22"/>
      <c r="AH48" s="22"/>
      <c r="AI48" s="22"/>
      <c r="AJ48" s="22"/>
      <c r="AK48" s="22"/>
      <c r="AL48" s="22"/>
      <c r="AM48" s="22"/>
      <c r="AN48" s="22" t="s">
        <v>293</v>
      </c>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row>
    <row r="49" ht="12.75" customHeight="1">
      <c r="A49" s="2"/>
      <c r="B49" s="2"/>
      <c r="C49" s="2"/>
      <c r="D49" s="22"/>
      <c r="E49" s="25"/>
      <c r="F49" s="22"/>
      <c r="G49" s="22"/>
      <c r="H49" s="22"/>
      <c r="J49" s="22"/>
      <c r="K49" s="22"/>
      <c r="L49" s="22"/>
      <c r="M49" s="22"/>
      <c r="Q49" s="22"/>
      <c r="R49" s="22"/>
      <c r="S49" s="70"/>
      <c r="T49" s="69"/>
      <c r="U49" s="69"/>
      <c r="V49" s="69"/>
      <c r="W49" s="69"/>
      <c r="X49" s="69"/>
      <c r="Y49" s="69"/>
      <c r="Z49" s="70"/>
      <c r="AA49" s="22"/>
      <c r="AB49" s="22"/>
      <c r="AC49" s="22"/>
      <c r="AD49" s="22"/>
      <c r="AE49" s="22"/>
      <c r="AF49" s="22"/>
      <c r="AG49" s="22"/>
      <c r="AH49" s="22"/>
      <c r="AI49" s="22"/>
      <c r="AJ49" s="22"/>
      <c r="AK49" s="22"/>
      <c r="AL49" s="22"/>
      <c r="AM49" s="22"/>
      <c r="AN49" s="22" t="s">
        <v>291</v>
      </c>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row>
    <row r="50" ht="12.75" customHeight="1">
      <c r="A50" s="2"/>
      <c r="B50" s="2"/>
      <c r="C50" s="2"/>
      <c r="D50" s="22"/>
      <c r="E50" s="25"/>
      <c r="F50" s="22"/>
      <c r="G50" s="22"/>
      <c r="H50" s="22"/>
      <c r="J50" s="22"/>
      <c r="K50" s="22"/>
      <c r="L50" s="22"/>
      <c r="M50" s="22"/>
      <c r="Q50" s="22"/>
      <c r="R50" s="22"/>
      <c r="S50" s="70"/>
      <c r="T50" s="69"/>
      <c r="U50" s="69"/>
      <c r="V50" s="69"/>
      <c r="W50" s="69"/>
      <c r="X50" s="69"/>
      <c r="Y50" s="69"/>
      <c r="Z50" s="70"/>
      <c r="AA50" s="22"/>
      <c r="AB50" s="22"/>
      <c r="AC50" s="22"/>
      <c r="AD50" s="22"/>
      <c r="AE50" s="22"/>
      <c r="AF50" s="22"/>
      <c r="AG50" s="22"/>
      <c r="AH50" s="22"/>
      <c r="AI50" s="22"/>
      <c r="AJ50" s="22"/>
      <c r="AK50" s="22"/>
      <c r="AL50" s="22"/>
      <c r="AM50" s="22"/>
      <c r="AN50" s="22" t="s">
        <v>298</v>
      </c>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row>
    <row r="51" ht="12.75" customHeight="1">
      <c r="A51" s="2"/>
      <c r="B51" s="2"/>
      <c r="C51" s="2"/>
      <c r="D51" s="22"/>
      <c r="E51" s="25"/>
      <c r="F51" s="22"/>
      <c r="G51" s="22"/>
      <c r="H51" s="22"/>
      <c r="J51" s="22"/>
      <c r="K51" s="22"/>
      <c r="L51" s="22"/>
      <c r="M51" s="22"/>
      <c r="Q51" s="22"/>
      <c r="R51" s="22"/>
      <c r="S51" s="70"/>
      <c r="T51" s="69"/>
      <c r="U51" s="69"/>
      <c r="V51" s="69"/>
      <c r="W51" s="69"/>
      <c r="X51" s="69"/>
      <c r="Y51" s="69"/>
      <c r="Z51" s="70"/>
      <c r="AA51" s="22"/>
      <c r="AB51" s="22"/>
      <c r="AC51" s="22"/>
      <c r="AD51" s="22"/>
      <c r="AE51" s="22"/>
      <c r="AF51" s="22"/>
      <c r="AG51" s="22"/>
      <c r="AH51" s="22"/>
      <c r="AI51" s="22"/>
      <c r="AJ51" s="22"/>
      <c r="AK51" s="22"/>
      <c r="AL51" s="22"/>
      <c r="AM51" s="22"/>
      <c r="AN51" s="22" t="s">
        <v>299</v>
      </c>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row>
    <row r="52" ht="12.75" customHeight="1">
      <c r="A52" s="2"/>
      <c r="B52" s="2"/>
      <c r="C52" s="2"/>
      <c r="D52" s="22"/>
      <c r="E52" s="25"/>
      <c r="F52" s="22"/>
      <c r="G52" s="22"/>
      <c r="H52" s="22"/>
      <c r="J52" s="22"/>
      <c r="K52" s="22"/>
      <c r="L52" s="22"/>
      <c r="M52" s="22"/>
      <c r="Q52" s="22"/>
      <c r="R52" s="22"/>
      <c r="S52" s="70"/>
      <c r="T52" s="69"/>
      <c r="U52" s="69"/>
      <c r="V52" s="69"/>
      <c r="W52" s="69"/>
      <c r="X52" s="69"/>
      <c r="Y52" s="69"/>
      <c r="Z52" s="70"/>
      <c r="AA52" s="22"/>
      <c r="AB52" s="22"/>
      <c r="AC52" s="22"/>
      <c r="AD52" s="22"/>
      <c r="AE52" s="22"/>
      <c r="AF52" s="22"/>
      <c r="AG52" s="22"/>
      <c r="AH52" s="22"/>
      <c r="AI52" s="22"/>
      <c r="AJ52" s="22"/>
      <c r="AK52" s="22"/>
      <c r="AL52" s="22"/>
      <c r="AM52" s="22"/>
      <c r="AN52" s="22" t="s">
        <v>291</v>
      </c>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row>
    <row r="53" ht="12.75" customHeight="1">
      <c r="A53" s="2"/>
      <c r="B53" s="2"/>
      <c r="C53" s="2"/>
      <c r="D53" s="22"/>
      <c r="E53" s="25"/>
      <c r="F53" s="22"/>
      <c r="G53" s="22"/>
      <c r="H53" s="22"/>
      <c r="J53" s="22"/>
      <c r="K53" s="22"/>
      <c r="L53" s="22"/>
      <c r="M53" s="22"/>
      <c r="Q53" s="22"/>
      <c r="R53" s="22"/>
      <c r="S53" s="70"/>
      <c r="T53" s="69"/>
      <c r="U53" s="69"/>
      <c r="V53" s="69"/>
      <c r="W53" s="69"/>
      <c r="X53" s="69"/>
      <c r="Y53" s="69"/>
      <c r="Z53" s="70"/>
      <c r="AA53" s="22"/>
      <c r="AB53" s="22"/>
      <c r="AC53" s="22"/>
      <c r="AD53" s="22"/>
      <c r="AE53" s="22"/>
      <c r="AF53" s="22"/>
      <c r="AG53" s="22"/>
      <c r="AH53" s="22"/>
      <c r="AI53" s="22"/>
      <c r="AJ53" s="22"/>
      <c r="AK53" s="22"/>
      <c r="AL53" s="22"/>
      <c r="AM53" s="22"/>
      <c r="AN53" s="22" t="s">
        <v>292</v>
      </c>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row>
    <row r="54" ht="12.75" customHeight="1">
      <c r="A54" s="2"/>
      <c r="B54" s="2"/>
      <c r="C54" s="2"/>
      <c r="D54" s="22"/>
      <c r="E54" s="25"/>
      <c r="F54" s="22"/>
      <c r="G54" s="22"/>
      <c r="H54" s="22"/>
      <c r="J54" s="22"/>
      <c r="K54" s="22"/>
      <c r="L54" s="22"/>
      <c r="M54" s="22"/>
      <c r="Q54" s="22"/>
      <c r="R54" s="22"/>
      <c r="S54" s="70"/>
      <c r="T54" s="69"/>
      <c r="U54" s="69"/>
      <c r="V54" s="69"/>
      <c r="W54" s="69"/>
      <c r="X54" s="69"/>
      <c r="Y54" s="69"/>
      <c r="Z54" s="70"/>
      <c r="AA54" s="22"/>
      <c r="AB54" s="22"/>
      <c r="AC54" s="22"/>
      <c r="AD54" s="22"/>
      <c r="AE54" s="22"/>
      <c r="AF54" s="22"/>
      <c r="AG54" s="22"/>
      <c r="AH54" s="22"/>
      <c r="AI54" s="22"/>
      <c r="AJ54" s="22"/>
      <c r="AK54" s="22"/>
      <c r="AL54" s="22"/>
      <c r="AM54" s="22"/>
      <c r="AN54" s="22" t="s">
        <v>293</v>
      </c>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row>
    <row r="55" ht="12.75" customHeight="1">
      <c r="A55" s="2"/>
      <c r="B55" s="2"/>
      <c r="C55" s="2"/>
      <c r="D55" s="22"/>
      <c r="E55" s="25"/>
      <c r="F55" s="22"/>
      <c r="G55" s="22"/>
      <c r="H55" s="22"/>
      <c r="J55" s="22"/>
      <c r="K55" s="22"/>
      <c r="L55" s="22"/>
      <c r="M55" s="22"/>
      <c r="Q55" s="22"/>
      <c r="R55" s="22"/>
      <c r="S55" s="70"/>
      <c r="T55" s="69"/>
      <c r="U55" s="69"/>
      <c r="V55" s="69"/>
      <c r="W55" s="69"/>
      <c r="X55" s="69"/>
      <c r="Y55" s="69"/>
      <c r="Z55" s="70"/>
      <c r="AA55" s="22"/>
      <c r="AB55" s="22"/>
      <c r="AC55" s="22"/>
      <c r="AD55" s="22"/>
      <c r="AE55" s="22"/>
      <c r="AF55" s="22"/>
      <c r="AG55" s="22"/>
      <c r="AH55" s="22"/>
      <c r="AI55" s="22"/>
      <c r="AJ55" s="22"/>
      <c r="AK55" s="22"/>
      <c r="AL55" s="22"/>
      <c r="AM55" s="22"/>
      <c r="AN55" s="22" t="s">
        <v>291</v>
      </c>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row>
    <row r="56" ht="12.75" customHeight="1">
      <c r="A56" s="2"/>
      <c r="B56" s="2"/>
      <c r="C56" s="2"/>
      <c r="D56" s="22"/>
      <c r="E56" s="25"/>
      <c r="F56" s="22"/>
      <c r="G56" s="22"/>
      <c r="H56" s="22"/>
      <c r="J56" s="22"/>
      <c r="K56" s="22"/>
      <c r="L56" s="22"/>
      <c r="M56" s="22"/>
      <c r="Q56" s="22"/>
      <c r="R56" s="22"/>
      <c r="S56" s="70"/>
      <c r="T56" s="69"/>
      <c r="U56" s="69"/>
      <c r="V56" s="69"/>
      <c r="W56" s="69"/>
      <c r="X56" s="69"/>
      <c r="Y56" s="69"/>
      <c r="Z56" s="70"/>
      <c r="AA56" s="22"/>
      <c r="AB56" s="22"/>
      <c r="AC56" s="22"/>
      <c r="AD56" s="22"/>
      <c r="AE56" s="22"/>
      <c r="AF56" s="22"/>
      <c r="AG56" s="22"/>
      <c r="AH56" s="22"/>
      <c r="AI56" s="22"/>
      <c r="AJ56" s="22"/>
      <c r="AK56" s="22"/>
      <c r="AL56" s="22"/>
      <c r="AM56" s="22"/>
      <c r="AN56" s="22" t="s">
        <v>298</v>
      </c>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row>
    <row r="57" ht="12.75" customHeight="1">
      <c r="A57" s="2"/>
      <c r="B57" s="2"/>
      <c r="C57" s="2"/>
      <c r="D57" s="22"/>
      <c r="E57" s="25"/>
      <c r="F57" s="22"/>
      <c r="G57" s="22"/>
      <c r="H57" s="22"/>
      <c r="J57" s="22"/>
      <c r="K57" s="22"/>
      <c r="L57" s="22"/>
      <c r="M57" s="22"/>
      <c r="Q57" s="22"/>
      <c r="R57" s="22"/>
      <c r="S57" s="70"/>
      <c r="T57" s="69"/>
      <c r="U57" s="69"/>
      <c r="V57" s="69"/>
      <c r="W57" s="69"/>
      <c r="X57" s="69"/>
      <c r="Y57" s="69"/>
      <c r="Z57" s="70"/>
      <c r="AA57" s="22"/>
      <c r="AB57" s="22"/>
      <c r="AC57" s="22"/>
      <c r="AD57" s="22"/>
      <c r="AE57" s="22"/>
      <c r="AF57" s="22"/>
      <c r="AG57" s="22"/>
      <c r="AH57" s="22"/>
      <c r="AI57" s="22"/>
      <c r="AJ57" s="22"/>
      <c r="AK57" s="22"/>
      <c r="AL57" s="22"/>
      <c r="AM57" s="22"/>
      <c r="AN57" s="22" t="s">
        <v>299</v>
      </c>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row>
    <row r="58" ht="12.75" customHeight="1">
      <c r="A58" s="2"/>
      <c r="B58" s="2"/>
      <c r="C58" s="2"/>
      <c r="D58" s="22"/>
      <c r="E58" s="25"/>
      <c r="F58" s="22"/>
      <c r="G58" s="22"/>
      <c r="H58" s="22"/>
      <c r="J58" s="22"/>
      <c r="K58" s="22"/>
      <c r="L58" s="22"/>
      <c r="M58" s="22"/>
      <c r="Q58" s="22"/>
      <c r="R58" s="22"/>
      <c r="S58" s="70"/>
      <c r="T58" s="69"/>
      <c r="U58" s="69"/>
      <c r="V58" s="69"/>
      <c r="W58" s="69"/>
      <c r="X58" s="69"/>
      <c r="Y58" s="69"/>
      <c r="Z58" s="70"/>
      <c r="AA58" s="22"/>
      <c r="AB58" s="22"/>
      <c r="AC58" s="22"/>
      <c r="AD58" s="22"/>
      <c r="AE58" s="22"/>
      <c r="AF58" s="22"/>
      <c r="AG58" s="22"/>
      <c r="AH58" s="22"/>
      <c r="AI58" s="22"/>
      <c r="AJ58" s="22"/>
      <c r="AK58" s="22"/>
      <c r="AL58" s="22"/>
      <c r="AM58" s="22"/>
      <c r="AN58" s="22" t="s">
        <v>291</v>
      </c>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row>
    <row r="59" ht="12.75" customHeight="1">
      <c r="A59" s="2"/>
      <c r="B59" s="2"/>
      <c r="C59" s="2"/>
      <c r="D59" s="22"/>
      <c r="E59" s="25"/>
      <c r="F59" s="22"/>
      <c r="G59" s="22"/>
      <c r="H59" s="22"/>
      <c r="J59" s="22"/>
      <c r="K59" s="22"/>
      <c r="L59" s="22"/>
      <c r="M59" s="22"/>
      <c r="Q59" s="22"/>
      <c r="R59" s="22"/>
      <c r="S59" s="70"/>
      <c r="T59" s="69"/>
      <c r="U59" s="69"/>
      <c r="V59" s="69"/>
      <c r="W59" s="69"/>
      <c r="X59" s="69"/>
      <c r="Y59" s="69"/>
      <c r="Z59" s="70"/>
      <c r="AA59" s="22"/>
      <c r="AB59" s="22"/>
      <c r="AC59" s="22"/>
      <c r="AD59" s="22"/>
      <c r="AE59" s="22"/>
      <c r="AF59" s="22"/>
      <c r="AG59" s="22"/>
      <c r="AH59" s="22"/>
      <c r="AI59" s="22"/>
      <c r="AJ59" s="22"/>
      <c r="AK59" s="22"/>
      <c r="AL59" s="22"/>
      <c r="AM59" s="22"/>
      <c r="AN59" s="22" t="s">
        <v>292</v>
      </c>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ht="12.75" customHeight="1">
      <c r="A60" s="2"/>
      <c r="B60" s="2"/>
      <c r="C60" s="2"/>
      <c r="D60" s="22"/>
      <c r="E60" s="25"/>
      <c r="F60" s="22"/>
      <c r="G60" s="22"/>
      <c r="H60" s="22"/>
      <c r="J60" s="22"/>
      <c r="K60" s="22"/>
      <c r="L60" s="22"/>
      <c r="M60" s="22"/>
      <c r="Q60" s="22"/>
      <c r="R60" s="22"/>
      <c r="S60" s="70"/>
      <c r="T60" s="69"/>
      <c r="U60" s="69"/>
      <c r="V60" s="69"/>
      <c r="W60" s="69"/>
      <c r="X60" s="69"/>
      <c r="Y60" s="69"/>
      <c r="Z60" s="70"/>
      <c r="AA60" s="22"/>
      <c r="AB60" s="22"/>
      <c r="AC60" s="22"/>
      <c r="AD60" s="22"/>
      <c r="AE60" s="22"/>
      <c r="AF60" s="22"/>
      <c r="AG60" s="22"/>
      <c r="AH60" s="22"/>
      <c r="AI60" s="22"/>
      <c r="AJ60" s="22"/>
      <c r="AK60" s="22"/>
      <c r="AL60" s="22"/>
      <c r="AM60" s="22"/>
      <c r="AN60" s="22" t="s">
        <v>293</v>
      </c>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ht="12.75" customHeight="1">
      <c r="A61" s="2"/>
      <c r="B61" s="2"/>
      <c r="C61" s="2"/>
      <c r="D61" s="22"/>
      <c r="E61" s="25"/>
      <c r="F61" s="22"/>
      <c r="G61" s="22"/>
      <c r="H61" s="22"/>
      <c r="J61" s="22"/>
      <c r="K61" s="22"/>
      <c r="L61" s="22"/>
      <c r="M61" s="22"/>
      <c r="Q61" s="22"/>
      <c r="R61" s="22"/>
      <c r="S61" s="70"/>
      <c r="T61" s="69"/>
      <c r="U61" s="69"/>
      <c r="V61" s="69"/>
      <c r="W61" s="69"/>
      <c r="X61" s="69"/>
      <c r="Y61" s="69"/>
      <c r="Z61" s="70"/>
      <c r="AA61" s="22"/>
      <c r="AB61" s="22"/>
      <c r="AC61" s="22"/>
      <c r="AD61" s="22"/>
      <c r="AE61" s="22"/>
      <c r="AF61" s="22"/>
      <c r="AG61" s="22"/>
      <c r="AH61" s="22"/>
      <c r="AI61" s="22"/>
      <c r="AJ61" s="22"/>
      <c r="AK61" s="22"/>
      <c r="AL61" s="22"/>
      <c r="AM61" s="22"/>
      <c r="AN61" s="22" t="s">
        <v>291</v>
      </c>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ht="12.75" customHeight="1">
      <c r="A62" s="2"/>
      <c r="B62" s="2"/>
      <c r="C62" s="2"/>
      <c r="D62" s="22"/>
      <c r="E62" s="25"/>
      <c r="F62" s="22"/>
      <c r="G62" s="22"/>
      <c r="H62" s="22"/>
      <c r="J62" s="22"/>
      <c r="K62" s="22"/>
      <c r="L62" s="22"/>
      <c r="M62" s="22"/>
      <c r="Q62" s="22"/>
      <c r="R62" s="22"/>
      <c r="S62" s="70"/>
      <c r="T62" s="69"/>
      <c r="U62" s="69"/>
      <c r="V62" s="69"/>
      <c r="W62" s="69"/>
      <c r="X62" s="69"/>
      <c r="Y62" s="69"/>
      <c r="Z62" s="70"/>
      <c r="AA62" s="22"/>
      <c r="AB62" s="22"/>
      <c r="AC62" s="22"/>
      <c r="AD62" s="22"/>
      <c r="AE62" s="22"/>
      <c r="AF62" s="22"/>
      <c r="AG62" s="22"/>
      <c r="AH62" s="22"/>
      <c r="AI62" s="22"/>
      <c r="AJ62" s="22"/>
      <c r="AK62" s="22"/>
      <c r="AL62" s="22"/>
      <c r="AM62" s="22"/>
      <c r="AN62" s="22" t="s">
        <v>298</v>
      </c>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ht="12.75" customHeight="1">
      <c r="A63" s="2"/>
      <c r="B63" s="2"/>
      <c r="C63" s="2"/>
      <c r="D63" s="22"/>
      <c r="E63" s="25"/>
      <c r="F63" s="22"/>
      <c r="G63" s="22"/>
      <c r="H63" s="22"/>
      <c r="J63" s="22"/>
      <c r="K63" s="22"/>
      <c r="L63" s="22"/>
      <c r="M63" s="22"/>
      <c r="Q63" s="22"/>
      <c r="R63" s="22"/>
      <c r="S63" s="70"/>
      <c r="T63" s="69"/>
      <c r="U63" s="69"/>
      <c r="V63" s="69"/>
      <c r="W63" s="69"/>
      <c r="X63" s="69"/>
      <c r="Y63" s="69"/>
      <c r="Z63" s="70"/>
      <c r="AA63" s="22"/>
      <c r="AB63" s="22"/>
      <c r="AC63" s="22"/>
      <c r="AD63" s="22"/>
      <c r="AE63" s="22"/>
      <c r="AF63" s="22"/>
      <c r="AG63" s="22"/>
      <c r="AH63" s="22"/>
      <c r="AI63" s="22"/>
      <c r="AJ63" s="22"/>
      <c r="AK63" s="22"/>
      <c r="AL63" s="22"/>
      <c r="AM63" s="22"/>
      <c r="AN63" s="22" t="s">
        <v>299</v>
      </c>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ht="12.75" customHeight="1">
      <c r="A64" s="2"/>
      <c r="B64" s="2"/>
      <c r="C64" s="2"/>
      <c r="D64" s="22"/>
      <c r="E64" s="25"/>
      <c r="F64" s="22"/>
      <c r="G64" s="22"/>
      <c r="H64" s="22"/>
      <c r="J64" s="22"/>
      <c r="K64" s="22"/>
      <c r="L64" s="22"/>
      <c r="M64" s="22"/>
      <c r="Q64" s="22"/>
      <c r="R64" s="22"/>
      <c r="S64" s="70"/>
      <c r="T64" s="69"/>
      <c r="U64" s="69"/>
      <c r="V64" s="69"/>
      <c r="W64" s="69"/>
      <c r="X64" s="69"/>
      <c r="Y64" s="69"/>
      <c r="Z64" s="70"/>
      <c r="AA64" s="22"/>
      <c r="AB64" s="22"/>
      <c r="AC64" s="22"/>
      <c r="AD64" s="22"/>
      <c r="AE64" s="22"/>
      <c r="AF64" s="22"/>
      <c r="AG64" s="22"/>
      <c r="AH64" s="22"/>
      <c r="AI64" s="22"/>
      <c r="AJ64" s="22"/>
      <c r="AK64" s="22"/>
      <c r="AL64" s="22"/>
      <c r="AM64" s="22"/>
      <c r="AN64" s="22" t="s">
        <v>291</v>
      </c>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row>
    <row r="65" ht="12.75" customHeight="1">
      <c r="A65" s="2"/>
      <c r="B65" s="2"/>
      <c r="C65" s="2"/>
      <c r="D65" s="22"/>
      <c r="E65" s="25"/>
      <c r="F65" s="22"/>
      <c r="G65" s="22"/>
      <c r="H65" s="22"/>
      <c r="J65" s="22"/>
      <c r="K65" s="22"/>
      <c r="L65" s="22"/>
      <c r="M65" s="22"/>
      <c r="Q65" s="22"/>
      <c r="R65" s="22"/>
      <c r="S65" s="70"/>
      <c r="T65" s="69"/>
      <c r="U65" s="69"/>
      <c r="V65" s="69"/>
      <c r="W65" s="69"/>
      <c r="X65" s="69"/>
      <c r="Y65" s="69"/>
      <c r="Z65" s="70"/>
      <c r="AA65" s="22"/>
      <c r="AB65" s="22"/>
      <c r="AC65" s="22"/>
      <c r="AD65" s="22"/>
      <c r="AE65" s="22"/>
      <c r="AF65" s="22"/>
      <c r="AG65" s="22"/>
      <c r="AH65" s="22"/>
      <c r="AI65" s="22"/>
      <c r="AJ65" s="22"/>
      <c r="AK65" s="22"/>
      <c r="AL65" s="22"/>
      <c r="AM65" s="22"/>
      <c r="AN65" s="22" t="s">
        <v>292</v>
      </c>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row>
    <row r="66" ht="12.75" customHeight="1">
      <c r="A66" s="2"/>
      <c r="B66" s="2"/>
      <c r="C66" s="2"/>
      <c r="D66" s="22"/>
      <c r="E66" s="25"/>
      <c r="F66" s="22"/>
      <c r="G66" s="22"/>
      <c r="H66" s="22"/>
      <c r="J66" s="22"/>
      <c r="K66" s="22"/>
      <c r="L66" s="22"/>
      <c r="M66" s="22"/>
      <c r="Q66" s="22"/>
      <c r="R66" s="22"/>
      <c r="S66" s="70"/>
      <c r="T66" s="69"/>
      <c r="U66" s="69"/>
      <c r="V66" s="69"/>
      <c r="W66" s="69"/>
      <c r="X66" s="69"/>
      <c r="Y66" s="69"/>
      <c r="Z66" s="70"/>
      <c r="AA66" s="22"/>
      <c r="AB66" s="22"/>
      <c r="AC66" s="22"/>
      <c r="AD66" s="22"/>
      <c r="AE66" s="22"/>
      <c r="AF66" s="22"/>
      <c r="AG66" s="22"/>
      <c r="AH66" s="22"/>
      <c r="AI66" s="22"/>
      <c r="AJ66" s="22"/>
      <c r="AK66" s="22"/>
      <c r="AL66" s="22"/>
      <c r="AM66" s="22"/>
      <c r="AN66" s="22" t="s">
        <v>293</v>
      </c>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row>
    <row r="67" ht="12.75" customHeight="1">
      <c r="A67" s="2"/>
      <c r="B67" s="2"/>
      <c r="C67" s="2"/>
      <c r="D67" s="22"/>
      <c r="E67" s="25"/>
      <c r="F67" s="22"/>
      <c r="G67" s="22"/>
      <c r="H67" s="22"/>
      <c r="J67" s="22"/>
      <c r="K67" s="22"/>
      <c r="L67" s="22"/>
      <c r="M67" s="22"/>
      <c r="Q67" s="22"/>
      <c r="R67" s="22"/>
      <c r="S67" s="70"/>
      <c r="T67" s="69"/>
      <c r="U67" s="69"/>
      <c r="V67" s="69"/>
      <c r="W67" s="69"/>
      <c r="X67" s="69"/>
      <c r="Y67" s="69"/>
      <c r="Z67" s="70"/>
      <c r="AA67" s="22"/>
      <c r="AB67" s="22"/>
      <c r="AC67" s="22"/>
      <c r="AD67" s="22"/>
      <c r="AE67" s="22"/>
      <c r="AF67" s="22"/>
      <c r="AG67" s="22"/>
      <c r="AH67" s="22"/>
      <c r="AI67" s="22"/>
      <c r="AJ67" s="22"/>
      <c r="AK67" s="22"/>
      <c r="AL67" s="22"/>
      <c r="AM67" s="22"/>
      <c r="AN67" s="22" t="s">
        <v>291</v>
      </c>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row>
    <row r="68" ht="12.75" customHeight="1">
      <c r="A68" s="2"/>
      <c r="B68" s="2"/>
      <c r="C68" s="2"/>
      <c r="D68" s="22"/>
      <c r="E68" s="25"/>
      <c r="F68" s="22"/>
      <c r="G68" s="22"/>
      <c r="H68" s="22"/>
      <c r="J68" s="22"/>
      <c r="K68" s="22"/>
      <c r="L68" s="22"/>
      <c r="M68" s="22"/>
      <c r="Q68" s="22"/>
      <c r="R68" s="22"/>
      <c r="S68" s="70"/>
      <c r="T68" s="69"/>
      <c r="U68" s="69"/>
      <c r="V68" s="69"/>
      <c r="W68" s="69"/>
      <c r="X68" s="69"/>
      <c r="Y68" s="69"/>
      <c r="Z68" s="70"/>
      <c r="AA68" s="22"/>
      <c r="AB68" s="22"/>
      <c r="AC68" s="22"/>
      <c r="AD68" s="22"/>
      <c r="AE68" s="22"/>
      <c r="AF68" s="22"/>
      <c r="AG68" s="22"/>
      <c r="AH68" s="22"/>
      <c r="AI68" s="22"/>
      <c r="AJ68" s="22"/>
      <c r="AK68" s="22"/>
      <c r="AL68" s="22"/>
      <c r="AM68" s="22"/>
      <c r="AN68" s="22" t="s">
        <v>298</v>
      </c>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row>
    <row r="69" ht="12.75" customHeight="1">
      <c r="A69" s="2"/>
      <c r="B69" s="2"/>
      <c r="C69" s="2"/>
      <c r="D69" s="22"/>
      <c r="E69" s="25"/>
      <c r="F69" s="22"/>
      <c r="G69" s="22"/>
      <c r="H69" s="22"/>
      <c r="J69" s="22"/>
      <c r="K69" s="22"/>
      <c r="L69" s="22"/>
      <c r="M69" s="22"/>
      <c r="Q69" s="22"/>
      <c r="R69" s="22"/>
      <c r="S69" s="70"/>
      <c r="T69" s="69"/>
      <c r="U69" s="69"/>
      <c r="V69" s="69"/>
      <c r="W69" s="69"/>
      <c r="X69" s="69"/>
      <c r="Y69" s="69"/>
      <c r="Z69" s="70"/>
      <c r="AA69" s="22"/>
      <c r="AB69" s="22"/>
      <c r="AC69" s="22"/>
      <c r="AD69" s="22"/>
      <c r="AE69" s="22"/>
      <c r="AF69" s="22"/>
      <c r="AG69" s="22"/>
      <c r="AH69" s="22"/>
      <c r="AI69" s="22"/>
      <c r="AJ69" s="22"/>
      <c r="AK69" s="22"/>
      <c r="AL69" s="22"/>
      <c r="AM69" s="22"/>
      <c r="AN69" s="22" t="s">
        <v>299</v>
      </c>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row>
    <row r="70" ht="12.75" customHeight="1">
      <c r="A70" s="2"/>
      <c r="B70" s="2"/>
      <c r="C70" s="2"/>
      <c r="D70" s="22"/>
      <c r="E70" s="25"/>
      <c r="F70" s="22"/>
      <c r="G70" s="22"/>
      <c r="H70" s="22"/>
      <c r="J70" s="22"/>
      <c r="K70" s="22"/>
      <c r="L70" s="22"/>
      <c r="M70" s="22"/>
      <c r="Q70" s="22"/>
      <c r="R70" s="22"/>
      <c r="S70" s="70"/>
      <c r="T70" s="69"/>
      <c r="U70" s="69"/>
      <c r="V70" s="69"/>
      <c r="W70" s="69"/>
      <c r="X70" s="69"/>
      <c r="Y70" s="69"/>
      <c r="Z70" s="70"/>
      <c r="AA70" s="22"/>
      <c r="AB70" s="22"/>
      <c r="AC70" s="22"/>
      <c r="AD70" s="22"/>
      <c r="AE70" s="22"/>
      <c r="AF70" s="22"/>
      <c r="AG70" s="22"/>
      <c r="AH70" s="22"/>
      <c r="AI70" s="22"/>
      <c r="AJ70" s="22"/>
      <c r="AK70" s="22"/>
      <c r="AL70" s="22"/>
      <c r="AM70" s="22"/>
      <c r="AN70" s="22" t="s">
        <v>291</v>
      </c>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row>
    <row r="71" ht="12.75" customHeight="1">
      <c r="A71" s="2"/>
      <c r="B71" s="2"/>
      <c r="C71" s="2"/>
      <c r="D71" s="22"/>
      <c r="E71" s="25"/>
      <c r="F71" s="22"/>
      <c r="G71" s="22"/>
      <c r="H71" s="22"/>
      <c r="J71" s="22"/>
      <c r="K71" s="22"/>
      <c r="L71" s="22"/>
      <c r="M71" s="22"/>
      <c r="Q71" s="22"/>
      <c r="R71" s="22"/>
      <c r="S71" s="70"/>
      <c r="T71" s="69"/>
      <c r="U71" s="69"/>
      <c r="V71" s="69"/>
      <c r="W71" s="69"/>
      <c r="X71" s="69"/>
      <c r="Y71" s="69"/>
      <c r="Z71" s="70"/>
      <c r="AA71" s="22"/>
      <c r="AB71" s="22"/>
      <c r="AC71" s="22"/>
      <c r="AD71" s="22"/>
      <c r="AE71" s="22"/>
      <c r="AF71" s="22"/>
      <c r="AG71" s="22"/>
      <c r="AH71" s="22"/>
      <c r="AI71" s="22"/>
      <c r="AJ71" s="22"/>
      <c r="AK71" s="22"/>
      <c r="AL71" s="22"/>
      <c r="AM71" s="22"/>
      <c r="AN71" s="22" t="s">
        <v>292</v>
      </c>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row>
    <row r="72" ht="12.75" customHeight="1">
      <c r="A72" s="2"/>
      <c r="B72" s="2"/>
      <c r="C72" s="2"/>
      <c r="D72" s="22"/>
      <c r="E72" s="25"/>
      <c r="F72" s="22"/>
      <c r="G72" s="22"/>
      <c r="H72" s="22"/>
      <c r="J72" s="22"/>
      <c r="K72" s="22"/>
      <c r="L72" s="22"/>
      <c r="M72" s="22"/>
      <c r="Q72" s="22"/>
      <c r="R72" s="22"/>
      <c r="S72" s="70"/>
      <c r="T72" s="69"/>
      <c r="U72" s="69"/>
      <c r="V72" s="69"/>
      <c r="W72" s="69"/>
      <c r="X72" s="69"/>
      <c r="Y72" s="69"/>
      <c r="Z72" s="70"/>
      <c r="AA72" s="22"/>
      <c r="AB72" s="22"/>
      <c r="AC72" s="22"/>
      <c r="AD72" s="22"/>
      <c r="AE72" s="22"/>
      <c r="AF72" s="22"/>
      <c r="AG72" s="22"/>
      <c r="AH72" s="22"/>
      <c r="AI72" s="22"/>
      <c r="AJ72" s="22"/>
      <c r="AK72" s="22"/>
      <c r="AL72" s="22"/>
      <c r="AM72" s="22"/>
      <c r="AN72" s="22" t="s">
        <v>293</v>
      </c>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row>
    <row r="73" ht="12.75" customHeight="1">
      <c r="A73" s="2"/>
      <c r="B73" s="2"/>
      <c r="C73" s="2"/>
      <c r="D73" s="22"/>
      <c r="E73" s="25"/>
      <c r="F73" s="22"/>
      <c r="G73" s="22"/>
      <c r="H73" s="22"/>
      <c r="J73" s="22"/>
      <c r="K73" s="22"/>
      <c r="L73" s="22"/>
      <c r="M73" s="22"/>
      <c r="Q73" s="22"/>
      <c r="R73" s="22"/>
      <c r="S73" s="70"/>
      <c r="T73" s="69"/>
      <c r="U73" s="69"/>
      <c r="V73" s="69"/>
      <c r="W73" s="69"/>
      <c r="X73" s="69"/>
      <c r="Y73" s="69"/>
      <c r="Z73" s="70"/>
      <c r="AA73" s="22"/>
      <c r="AB73" s="22"/>
      <c r="AC73" s="22"/>
      <c r="AD73" s="22"/>
      <c r="AE73" s="22"/>
      <c r="AF73" s="22"/>
      <c r="AG73" s="22"/>
      <c r="AH73" s="22"/>
      <c r="AI73" s="22"/>
      <c r="AJ73" s="22"/>
      <c r="AK73" s="22"/>
      <c r="AL73" s="22"/>
      <c r="AM73" s="22"/>
      <c r="AN73" s="22" t="s">
        <v>291</v>
      </c>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row>
    <row r="74" ht="12.75" customHeight="1">
      <c r="A74" s="2"/>
      <c r="B74" s="2"/>
      <c r="C74" s="2"/>
      <c r="D74" s="22"/>
      <c r="E74" s="25"/>
      <c r="F74" s="22"/>
      <c r="G74" s="22"/>
      <c r="H74" s="22"/>
      <c r="J74" s="22"/>
      <c r="K74" s="22"/>
      <c r="L74" s="22"/>
      <c r="M74" s="22"/>
      <c r="Q74" s="22"/>
      <c r="R74" s="22"/>
      <c r="S74" s="70"/>
      <c r="T74" s="69"/>
      <c r="U74" s="69"/>
      <c r="V74" s="69"/>
      <c r="W74" s="69"/>
      <c r="X74" s="69"/>
      <c r="Y74" s="69"/>
      <c r="Z74" s="70"/>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row>
    <row r="75" ht="12.75" customHeight="1">
      <c r="A75" s="2"/>
      <c r="B75" s="2"/>
      <c r="C75" s="2"/>
      <c r="D75" s="22"/>
      <c r="E75" s="25"/>
      <c r="F75" s="22"/>
      <c r="G75" s="22"/>
      <c r="H75" s="22"/>
      <c r="J75" s="22"/>
      <c r="K75" s="22"/>
      <c r="L75" s="22"/>
      <c r="M75" s="22"/>
      <c r="Q75" s="22"/>
      <c r="R75" s="22"/>
      <c r="S75" s="70"/>
      <c r="T75" s="69"/>
      <c r="U75" s="69"/>
      <c r="V75" s="69"/>
      <c r="W75" s="69"/>
      <c r="X75" s="69"/>
      <c r="Y75" s="69"/>
      <c r="Z75" s="70"/>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row>
    <row r="76" ht="12.75" customHeight="1">
      <c r="A76" s="2"/>
      <c r="B76" s="2"/>
      <c r="C76" s="2"/>
      <c r="D76" s="22"/>
      <c r="E76" s="25"/>
      <c r="F76" s="22"/>
      <c r="G76" s="22"/>
      <c r="H76" s="22"/>
      <c r="J76" s="22"/>
      <c r="K76" s="22"/>
      <c r="L76" s="22"/>
      <c r="M76" s="22"/>
      <c r="Q76" s="22"/>
      <c r="R76" s="22"/>
      <c r="S76" s="70"/>
      <c r="T76" s="69"/>
      <c r="U76" s="69"/>
      <c r="V76" s="69"/>
      <c r="W76" s="69"/>
      <c r="X76" s="69"/>
      <c r="Y76" s="69"/>
      <c r="Z76" s="70"/>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row>
    <row r="77" ht="12.75" customHeight="1">
      <c r="A77" s="2"/>
      <c r="B77" s="2"/>
      <c r="C77" s="2"/>
      <c r="D77" s="22"/>
      <c r="E77" s="25"/>
      <c r="F77" s="22"/>
      <c r="G77" s="22"/>
      <c r="H77" s="22"/>
      <c r="J77" s="22"/>
      <c r="K77" s="22"/>
      <c r="L77" s="22"/>
      <c r="M77" s="22"/>
      <c r="Q77" s="22"/>
      <c r="R77" s="22"/>
      <c r="S77" s="70"/>
      <c r="T77" s="69"/>
      <c r="U77" s="69"/>
      <c r="V77" s="69"/>
      <c r="W77" s="69"/>
      <c r="X77" s="69"/>
      <c r="Y77" s="69"/>
      <c r="Z77" s="70"/>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row>
    <row r="78" ht="12.75" customHeight="1">
      <c r="A78" s="2"/>
      <c r="B78" s="2"/>
      <c r="C78" s="2"/>
      <c r="D78" s="22"/>
      <c r="E78" s="25"/>
      <c r="F78" s="22"/>
      <c r="G78" s="22"/>
      <c r="H78" s="22"/>
      <c r="J78" s="22"/>
      <c r="K78" s="22"/>
      <c r="L78" s="22"/>
      <c r="M78" s="22"/>
      <c r="Q78" s="22"/>
      <c r="R78" s="22"/>
      <c r="S78" s="70"/>
      <c r="T78" s="69"/>
      <c r="U78" s="69"/>
      <c r="V78" s="69"/>
      <c r="W78" s="69"/>
      <c r="X78" s="69"/>
      <c r="Y78" s="69"/>
      <c r="Z78" s="70"/>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row>
    <row r="79" ht="12.75" customHeight="1">
      <c r="A79" s="2"/>
      <c r="B79" s="2"/>
      <c r="C79" s="2"/>
      <c r="D79" s="22"/>
      <c r="E79" s="25"/>
      <c r="F79" s="22"/>
      <c r="G79" s="22"/>
      <c r="H79" s="22"/>
      <c r="J79" s="22"/>
      <c r="K79" s="22"/>
      <c r="L79" s="22"/>
      <c r="M79" s="22"/>
      <c r="Q79" s="22"/>
      <c r="R79" s="22"/>
      <c r="S79" s="70"/>
      <c r="T79" s="69"/>
      <c r="U79" s="69"/>
      <c r="V79" s="69"/>
      <c r="W79" s="69"/>
      <c r="X79" s="69"/>
      <c r="Y79" s="69"/>
      <c r="Z79" s="70"/>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row>
    <row r="80" ht="12.75" customHeight="1">
      <c r="A80" s="2"/>
      <c r="B80" s="2"/>
      <c r="C80" s="2"/>
      <c r="D80" s="22"/>
      <c r="E80" s="25"/>
      <c r="F80" s="22"/>
      <c r="G80" s="22"/>
      <c r="H80" s="22"/>
      <c r="J80" s="22"/>
      <c r="K80" s="22"/>
      <c r="L80" s="22"/>
      <c r="M80" s="22"/>
      <c r="Q80" s="22"/>
      <c r="R80" s="22"/>
      <c r="S80" s="70"/>
      <c r="T80" s="69"/>
      <c r="U80" s="69"/>
      <c r="V80" s="69"/>
      <c r="W80" s="69"/>
      <c r="X80" s="69"/>
      <c r="Y80" s="69"/>
      <c r="Z80" s="70"/>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row>
    <row r="81" ht="12.75" customHeight="1">
      <c r="A81" s="2"/>
      <c r="B81" s="2"/>
      <c r="C81" s="2"/>
      <c r="D81" s="22"/>
      <c r="E81" s="25"/>
      <c r="F81" s="22"/>
      <c r="G81" s="22"/>
      <c r="H81" s="22"/>
      <c r="J81" s="22"/>
      <c r="K81" s="22"/>
      <c r="L81" s="22"/>
      <c r="M81" s="22"/>
      <c r="Q81" s="22"/>
      <c r="R81" s="22"/>
      <c r="S81" s="70"/>
      <c r="T81" s="69"/>
      <c r="U81" s="69"/>
      <c r="V81" s="69"/>
      <c r="W81" s="69"/>
      <c r="X81" s="69"/>
      <c r="Y81" s="69"/>
      <c r="Z81" s="70"/>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row>
    <row r="82" ht="12.75" customHeight="1">
      <c r="A82" s="2"/>
      <c r="B82" s="2"/>
      <c r="C82" s="2"/>
      <c r="D82" s="22"/>
      <c r="E82" s="25"/>
      <c r="F82" s="22"/>
      <c r="G82" s="22"/>
      <c r="H82" s="22"/>
      <c r="J82" s="22"/>
      <c r="K82" s="22"/>
      <c r="L82" s="22"/>
      <c r="M82" s="22"/>
      <c r="Q82" s="22"/>
      <c r="R82" s="22"/>
      <c r="S82" s="70"/>
      <c r="T82" s="69"/>
      <c r="U82" s="69"/>
      <c r="V82" s="69"/>
      <c r="W82" s="69"/>
      <c r="X82" s="69"/>
      <c r="Y82" s="69"/>
      <c r="Z82" s="70"/>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row>
    <row r="83" ht="12.75" customHeight="1">
      <c r="A83" s="2"/>
      <c r="B83" s="2"/>
      <c r="C83" s="2"/>
      <c r="D83" s="22"/>
      <c r="E83" s="25"/>
      <c r="F83" s="22"/>
      <c r="G83" s="22"/>
      <c r="H83" s="22"/>
      <c r="J83" s="22"/>
      <c r="K83" s="22"/>
      <c r="L83" s="22"/>
      <c r="M83" s="22"/>
      <c r="Q83" s="22"/>
      <c r="R83" s="22"/>
      <c r="S83" s="70"/>
      <c r="T83" s="69"/>
      <c r="U83" s="69"/>
      <c r="V83" s="69"/>
      <c r="W83" s="69"/>
      <c r="X83" s="69"/>
      <c r="Y83" s="69"/>
      <c r="Z83" s="70"/>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row>
    <row r="84" ht="12.75" customHeight="1">
      <c r="A84" s="2"/>
      <c r="B84" s="2"/>
      <c r="C84" s="2"/>
      <c r="D84" s="22"/>
      <c r="E84" s="25"/>
      <c r="F84" s="22"/>
      <c r="G84" s="22"/>
      <c r="H84" s="22"/>
      <c r="J84" s="22"/>
      <c r="K84" s="22"/>
      <c r="L84" s="22"/>
      <c r="M84" s="22"/>
      <c r="Q84" s="22"/>
      <c r="R84" s="22"/>
      <c r="S84" s="70"/>
      <c r="T84" s="69"/>
      <c r="U84" s="69"/>
      <c r="V84" s="69"/>
      <c r="W84" s="69"/>
      <c r="X84" s="69"/>
      <c r="Y84" s="69"/>
      <c r="Z84" s="70"/>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row>
    <row r="85" ht="12.75" customHeight="1">
      <c r="A85" s="2"/>
      <c r="B85" s="2"/>
      <c r="C85" s="2"/>
      <c r="D85" s="22"/>
      <c r="E85" s="25"/>
      <c r="F85" s="22"/>
      <c r="G85" s="22"/>
      <c r="H85" s="22"/>
      <c r="J85" s="22"/>
      <c r="K85" s="22"/>
      <c r="L85" s="22"/>
      <c r="M85" s="22"/>
      <c r="Q85" s="22"/>
      <c r="R85" s="22"/>
      <c r="S85" s="70"/>
      <c r="T85" s="69"/>
      <c r="U85" s="69"/>
      <c r="V85" s="69"/>
      <c r="W85" s="69"/>
      <c r="X85" s="69"/>
      <c r="Y85" s="69"/>
      <c r="Z85" s="70"/>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row>
    <row r="86" ht="12.75" customHeight="1">
      <c r="A86" s="2"/>
      <c r="B86" s="2"/>
      <c r="C86" s="2"/>
      <c r="D86" s="22"/>
      <c r="E86" s="25"/>
      <c r="F86" s="22"/>
      <c r="G86" s="22"/>
      <c r="H86" s="22"/>
      <c r="J86" s="22"/>
      <c r="K86" s="22"/>
      <c r="L86" s="22"/>
      <c r="M86" s="22"/>
      <c r="Q86" s="22"/>
      <c r="R86" s="22"/>
      <c r="S86" s="70"/>
      <c r="T86" s="69"/>
      <c r="U86" s="69"/>
      <c r="V86" s="69"/>
      <c r="W86" s="69"/>
      <c r="X86" s="69"/>
      <c r="Y86" s="69"/>
      <c r="Z86" s="70"/>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row>
    <row r="87" ht="12.75" customHeight="1">
      <c r="A87" s="2"/>
      <c r="B87" s="2"/>
      <c r="C87" s="2"/>
      <c r="D87" s="22"/>
      <c r="E87" s="25"/>
      <c r="F87" s="22"/>
      <c r="G87" s="22"/>
      <c r="H87" s="22"/>
      <c r="J87" s="22"/>
      <c r="K87" s="22"/>
      <c r="L87" s="22"/>
      <c r="M87" s="22"/>
      <c r="Q87" s="22"/>
      <c r="R87" s="22"/>
      <c r="S87" s="70"/>
      <c r="T87" s="69"/>
      <c r="U87" s="69"/>
      <c r="V87" s="69"/>
      <c r="W87" s="69"/>
      <c r="X87" s="69"/>
      <c r="Y87" s="69"/>
      <c r="Z87" s="70"/>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row>
    <row r="88" ht="12.75" customHeight="1">
      <c r="A88" s="2"/>
      <c r="B88" s="2"/>
      <c r="C88" s="2"/>
      <c r="D88" s="22"/>
      <c r="E88" s="25"/>
      <c r="F88" s="22"/>
      <c r="G88" s="22"/>
      <c r="H88" s="22"/>
      <c r="J88" s="22"/>
      <c r="K88" s="22"/>
      <c r="L88" s="22"/>
      <c r="M88" s="22"/>
      <c r="Q88" s="22"/>
      <c r="R88" s="22"/>
      <c r="S88" s="70"/>
      <c r="T88" s="69"/>
      <c r="U88" s="69"/>
      <c r="V88" s="69"/>
      <c r="W88" s="69"/>
      <c r="X88" s="69"/>
      <c r="Y88" s="69"/>
      <c r="Z88" s="70"/>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row>
    <row r="89" ht="12.75" customHeight="1">
      <c r="A89" s="2"/>
      <c r="B89" s="2"/>
      <c r="C89" s="2"/>
      <c r="D89" s="22"/>
      <c r="E89" s="25"/>
      <c r="F89" s="22"/>
      <c r="G89" s="22"/>
      <c r="H89" s="22"/>
      <c r="J89" s="22"/>
      <c r="K89" s="22"/>
      <c r="L89" s="22"/>
      <c r="M89" s="22"/>
      <c r="Q89" s="22"/>
      <c r="R89" s="22"/>
      <c r="S89" s="70"/>
      <c r="T89" s="69"/>
      <c r="U89" s="69"/>
      <c r="V89" s="69"/>
      <c r="W89" s="69"/>
      <c r="X89" s="69"/>
      <c r="Y89" s="69"/>
      <c r="Z89" s="70"/>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row>
    <row r="90" ht="12.75" customHeight="1">
      <c r="A90" s="2"/>
      <c r="B90" s="2"/>
      <c r="C90" s="2"/>
      <c r="D90" s="22"/>
      <c r="E90" s="25"/>
      <c r="F90" s="22"/>
      <c r="G90" s="22"/>
      <c r="H90" s="22"/>
      <c r="J90" s="22"/>
      <c r="K90" s="22"/>
      <c r="L90" s="22"/>
      <c r="M90" s="22"/>
      <c r="Q90" s="22"/>
      <c r="R90" s="22"/>
      <c r="S90" s="70"/>
      <c r="T90" s="69"/>
      <c r="U90" s="69"/>
      <c r="V90" s="69"/>
      <c r="W90" s="69"/>
      <c r="X90" s="69"/>
      <c r="Y90" s="69"/>
      <c r="Z90" s="70"/>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row>
    <row r="91" ht="12.75" customHeight="1">
      <c r="A91" s="2"/>
      <c r="B91" s="2"/>
      <c r="C91" s="2"/>
      <c r="D91" s="22"/>
      <c r="E91" s="25"/>
      <c r="F91" s="22"/>
      <c r="G91" s="22"/>
      <c r="H91" s="22"/>
      <c r="J91" s="22"/>
      <c r="K91" s="22"/>
      <c r="L91" s="22"/>
      <c r="M91" s="22"/>
      <c r="Q91" s="22"/>
      <c r="R91" s="22"/>
      <c r="S91" s="70"/>
      <c r="T91" s="69"/>
      <c r="U91" s="69"/>
      <c r="V91" s="69"/>
      <c r="W91" s="69"/>
      <c r="X91" s="69"/>
      <c r="Y91" s="69"/>
      <c r="Z91" s="70"/>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row>
    <row r="92" ht="12.75" customHeight="1">
      <c r="A92" s="2"/>
      <c r="B92" s="2"/>
      <c r="C92" s="2"/>
      <c r="D92" s="22"/>
      <c r="E92" s="25"/>
      <c r="F92" s="22"/>
      <c r="G92" s="22"/>
      <c r="H92" s="22"/>
      <c r="J92" s="22"/>
      <c r="K92" s="22"/>
      <c r="L92" s="22"/>
      <c r="M92" s="22"/>
      <c r="Q92" s="22"/>
      <c r="R92" s="22"/>
      <c r="S92" s="70"/>
      <c r="T92" s="69"/>
      <c r="U92" s="69"/>
      <c r="V92" s="69"/>
      <c r="W92" s="69"/>
      <c r="X92" s="69"/>
      <c r="Y92" s="69"/>
      <c r="Z92" s="70"/>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row>
    <row r="93" ht="12.75" customHeight="1">
      <c r="A93" s="2"/>
      <c r="B93" s="2"/>
      <c r="C93" s="2"/>
      <c r="D93" s="22"/>
      <c r="E93" s="25"/>
      <c r="F93" s="22"/>
      <c r="G93" s="22"/>
      <c r="H93" s="22"/>
      <c r="J93" s="22"/>
      <c r="K93" s="22"/>
      <c r="L93" s="22"/>
      <c r="M93" s="22"/>
      <c r="Q93" s="22"/>
      <c r="R93" s="22"/>
      <c r="S93" s="70"/>
      <c r="T93" s="69"/>
      <c r="U93" s="69"/>
      <c r="V93" s="69"/>
      <c r="W93" s="69"/>
      <c r="X93" s="69"/>
      <c r="Y93" s="69"/>
      <c r="Z93" s="70"/>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row>
    <row r="94" ht="12.75" customHeight="1">
      <c r="A94" s="2"/>
      <c r="B94" s="2"/>
      <c r="C94" s="2"/>
      <c r="D94" s="22"/>
      <c r="E94" s="25"/>
      <c r="F94" s="22"/>
      <c r="G94" s="22"/>
      <c r="H94" s="22"/>
      <c r="J94" s="22"/>
      <c r="K94" s="22"/>
      <c r="L94" s="22"/>
      <c r="M94" s="22"/>
      <c r="Q94" s="22"/>
      <c r="R94" s="22"/>
      <c r="S94" s="70"/>
      <c r="T94" s="69"/>
      <c r="U94" s="69"/>
      <c r="V94" s="69"/>
      <c r="W94" s="69"/>
      <c r="X94" s="69"/>
      <c r="Y94" s="69"/>
      <c r="Z94" s="70"/>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row>
    <row r="95" ht="12.75" customHeight="1">
      <c r="A95" s="2"/>
      <c r="B95" s="2"/>
      <c r="C95" s="2"/>
      <c r="D95" s="22"/>
      <c r="E95" s="25"/>
      <c r="F95" s="22"/>
      <c r="G95" s="22"/>
      <c r="H95" s="22"/>
      <c r="J95" s="22"/>
      <c r="K95" s="22"/>
      <c r="L95" s="22"/>
      <c r="M95" s="22"/>
      <c r="Q95" s="22"/>
      <c r="R95" s="22"/>
      <c r="S95" s="70"/>
      <c r="T95" s="69"/>
      <c r="U95" s="69"/>
      <c r="V95" s="69"/>
      <c r="W95" s="69"/>
      <c r="X95" s="69"/>
      <c r="Y95" s="69"/>
      <c r="Z95" s="70"/>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row>
    <row r="96" ht="12.75" customHeight="1">
      <c r="A96" s="2"/>
      <c r="B96" s="2"/>
      <c r="C96" s="2"/>
      <c r="D96" s="22"/>
      <c r="E96" s="25"/>
      <c r="F96" s="22"/>
      <c r="G96" s="22"/>
      <c r="H96" s="22"/>
      <c r="J96" s="22"/>
      <c r="K96" s="22"/>
      <c r="L96" s="22"/>
      <c r="M96" s="22"/>
      <c r="Q96" s="22"/>
      <c r="R96" s="22"/>
      <c r="S96" s="70"/>
      <c r="T96" s="69"/>
      <c r="U96" s="69"/>
      <c r="V96" s="69"/>
      <c r="W96" s="69"/>
      <c r="X96" s="69"/>
      <c r="Y96" s="69"/>
      <c r="Z96" s="70"/>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row>
    <row r="97" ht="12.75" customHeight="1">
      <c r="A97" s="2"/>
      <c r="B97" s="2"/>
      <c r="C97" s="2"/>
      <c r="D97" s="22"/>
      <c r="E97" s="25"/>
      <c r="F97" s="22"/>
      <c r="G97" s="22"/>
      <c r="H97" s="22"/>
      <c r="J97" s="22"/>
      <c r="K97" s="22"/>
      <c r="L97" s="22"/>
      <c r="M97" s="22"/>
      <c r="Q97" s="22"/>
      <c r="R97" s="22"/>
      <c r="S97" s="70"/>
      <c r="T97" s="69"/>
      <c r="U97" s="69"/>
      <c r="V97" s="69"/>
      <c r="W97" s="69"/>
      <c r="X97" s="69"/>
      <c r="Y97" s="69"/>
      <c r="Z97" s="70"/>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row>
    <row r="98" ht="12.75" customHeight="1">
      <c r="A98" s="2"/>
      <c r="B98" s="2"/>
      <c r="C98" s="2"/>
      <c r="D98" s="22"/>
      <c r="E98" s="25"/>
      <c r="F98" s="22"/>
      <c r="G98" s="22"/>
      <c r="H98" s="22"/>
      <c r="J98" s="22"/>
      <c r="K98" s="22"/>
      <c r="L98" s="22"/>
      <c r="M98" s="22"/>
      <c r="Q98" s="22"/>
      <c r="R98" s="22"/>
      <c r="S98" s="70"/>
      <c r="T98" s="69"/>
      <c r="U98" s="69"/>
      <c r="V98" s="69"/>
      <c r="W98" s="69"/>
      <c r="X98" s="69"/>
      <c r="Y98" s="69"/>
      <c r="Z98" s="70"/>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row>
    <row r="99" ht="12.75" customHeight="1">
      <c r="A99" s="2"/>
      <c r="B99" s="2"/>
      <c r="C99" s="2"/>
      <c r="D99" s="22"/>
      <c r="E99" s="25"/>
      <c r="F99" s="22"/>
      <c r="G99" s="22"/>
      <c r="H99" s="22"/>
      <c r="J99" s="22"/>
      <c r="K99" s="22"/>
      <c r="L99" s="22"/>
      <c r="M99" s="22"/>
      <c r="Q99" s="22"/>
      <c r="R99" s="22"/>
      <c r="S99" s="70"/>
      <c r="T99" s="69"/>
      <c r="U99" s="69"/>
      <c r="V99" s="69"/>
      <c r="W99" s="69"/>
      <c r="X99" s="69"/>
      <c r="Y99" s="69"/>
      <c r="Z99" s="70"/>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row>
    <row r="100" ht="12.75" customHeight="1">
      <c r="A100" s="2"/>
      <c r="B100" s="2"/>
      <c r="C100" s="2"/>
      <c r="D100" s="22"/>
      <c r="E100" s="25"/>
      <c r="F100" s="22"/>
      <c r="G100" s="22"/>
      <c r="H100" s="22"/>
      <c r="J100" s="22"/>
      <c r="K100" s="22"/>
      <c r="L100" s="22"/>
      <c r="M100" s="22"/>
      <c r="Q100" s="22"/>
      <c r="R100" s="22"/>
      <c r="S100" s="70"/>
      <c r="T100" s="69"/>
      <c r="U100" s="69"/>
      <c r="V100" s="69"/>
      <c r="W100" s="69"/>
      <c r="X100" s="69"/>
      <c r="Y100" s="69"/>
      <c r="Z100" s="70"/>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row>
    <row r="101" ht="12.75" customHeight="1">
      <c r="A101" s="2"/>
      <c r="B101" s="2"/>
      <c r="C101" s="2"/>
      <c r="D101" s="22"/>
      <c r="E101" s="25"/>
      <c r="F101" s="22"/>
      <c r="G101" s="22"/>
      <c r="H101" s="22"/>
      <c r="J101" s="22"/>
      <c r="K101" s="22"/>
      <c r="L101" s="22"/>
      <c r="M101" s="22"/>
      <c r="Q101" s="22"/>
      <c r="R101" s="22"/>
      <c r="S101" s="70"/>
      <c r="T101" s="69"/>
      <c r="U101" s="69"/>
      <c r="V101" s="69"/>
      <c r="W101" s="69"/>
      <c r="X101" s="69"/>
      <c r="Y101" s="69"/>
      <c r="Z101" s="70"/>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row>
    <row r="102" ht="12.75" customHeight="1">
      <c r="A102" s="2"/>
      <c r="B102" s="2"/>
      <c r="C102" s="2"/>
      <c r="D102" s="22"/>
      <c r="E102" s="25"/>
      <c r="F102" s="22"/>
      <c r="G102" s="22"/>
      <c r="H102" s="22"/>
      <c r="J102" s="22"/>
      <c r="K102" s="22"/>
      <c r="L102" s="22"/>
      <c r="M102" s="22"/>
      <c r="Q102" s="22"/>
      <c r="R102" s="22"/>
      <c r="S102" s="70"/>
      <c r="T102" s="69"/>
      <c r="U102" s="69"/>
      <c r="V102" s="69"/>
      <c r="W102" s="69"/>
      <c r="X102" s="69"/>
      <c r="Y102" s="69"/>
      <c r="Z102" s="70"/>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row>
    <row r="103" ht="12.75" customHeight="1">
      <c r="A103" s="2"/>
      <c r="B103" s="2"/>
      <c r="C103" s="2"/>
      <c r="D103" s="22"/>
      <c r="E103" s="25"/>
      <c r="F103" s="22"/>
      <c r="G103" s="22"/>
      <c r="H103" s="22"/>
      <c r="J103" s="22"/>
      <c r="K103" s="22"/>
      <c r="L103" s="22"/>
      <c r="M103" s="22"/>
      <c r="Q103" s="22"/>
      <c r="R103" s="22"/>
      <c r="S103" s="70"/>
      <c r="T103" s="69"/>
      <c r="U103" s="69"/>
      <c r="V103" s="69"/>
      <c r="W103" s="69"/>
      <c r="X103" s="69"/>
      <c r="Y103" s="69"/>
      <c r="Z103" s="70"/>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row>
    <row r="104" ht="12.75" customHeight="1">
      <c r="A104" s="2"/>
      <c r="B104" s="2"/>
      <c r="C104" s="2"/>
      <c r="D104" s="22"/>
      <c r="E104" s="25"/>
      <c r="F104" s="22"/>
      <c r="G104" s="22"/>
      <c r="H104" s="22"/>
      <c r="J104" s="22"/>
      <c r="K104" s="22"/>
      <c r="L104" s="22"/>
      <c r="M104" s="22"/>
      <c r="Q104" s="22"/>
      <c r="R104" s="22"/>
      <c r="S104" s="70"/>
      <c r="T104" s="69"/>
      <c r="U104" s="69"/>
      <c r="V104" s="69"/>
      <c r="W104" s="69"/>
      <c r="X104" s="69"/>
      <c r="Y104" s="69"/>
      <c r="Z104" s="70"/>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row>
    <row r="105" ht="12.75" customHeight="1">
      <c r="A105" s="2"/>
      <c r="B105" s="2"/>
      <c r="C105" s="2"/>
      <c r="D105" s="22"/>
      <c r="E105" s="25"/>
      <c r="F105" s="22"/>
      <c r="G105" s="22"/>
      <c r="H105" s="22"/>
      <c r="J105" s="22"/>
      <c r="K105" s="22"/>
      <c r="L105" s="22"/>
      <c r="M105" s="22"/>
      <c r="Q105" s="22"/>
      <c r="R105" s="22"/>
      <c r="S105" s="70"/>
      <c r="T105" s="69"/>
      <c r="U105" s="69"/>
      <c r="V105" s="69"/>
      <c r="W105" s="69"/>
      <c r="X105" s="69"/>
      <c r="Y105" s="69"/>
      <c r="Z105" s="70"/>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row>
    <row r="106" ht="12.75" customHeight="1">
      <c r="A106" s="2"/>
      <c r="B106" s="2"/>
      <c r="C106" s="2"/>
      <c r="D106" s="22"/>
      <c r="E106" s="25"/>
      <c r="F106" s="22"/>
      <c r="G106" s="22"/>
      <c r="H106" s="22"/>
      <c r="J106" s="22"/>
      <c r="K106" s="22"/>
      <c r="L106" s="22"/>
      <c r="M106" s="22"/>
      <c r="Q106" s="22"/>
      <c r="R106" s="22"/>
      <c r="S106" s="70"/>
      <c r="T106" s="69"/>
      <c r="U106" s="69"/>
      <c r="V106" s="69"/>
      <c r="W106" s="69"/>
      <c r="X106" s="69"/>
      <c r="Y106" s="69"/>
      <c r="Z106" s="70"/>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row>
    <row r="107" ht="12.75" customHeight="1">
      <c r="A107" s="2"/>
      <c r="B107" s="2"/>
      <c r="C107" s="2"/>
      <c r="D107" s="22"/>
      <c r="E107" s="25"/>
      <c r="F107" s="22"/>
      <c r="G107" s="22"/>
      <c r="H107" s="22"/>
      <c r="J107" s="22"/>
      <c r="K107" s="22"/>
      <c r="L107" s="22"/>
      <c r="M107" s="22"/>
      <c r="Q107" s="22"/>
      <c r="R107" s="22"/>
      <c r="S107" s="70"/>
      <c r="T107" s="69"/>
      <c r="U107" s="69"/>
      <c r="V107" s="69"/>
      <c r="W107" s="69"/>
      <c r="X107" s="69"/>
      <c r="Y107" s="69"/>
      <c r="Z107" s="70"/>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row>
    <row r="108" ht="12.75" customHeight="1">
      <c r="A108" s="2"/>
      <c r="B108" s="2"/>
      <c r="C108" s="2"/>
      <c r="D108" s="22"/>
      <c r="E108" s="25"/>
      <c r="F108" s="22"/>
      <c r="G108" s="22"/>
      <c r="H108" s="22"/>
      <c r="J108" s="22"/>
      <c r="K108" s="22"/>
      <c r="L108" s="22"/>
      <c r="M108" s="22"/>
      <c r="Q108" s="22"/>
      <c r="R108" s="22"/>
      <c r="S108" s="70"/>
      <c r="T108" s="69"/>
      <c r="U108" s="69"/>
      <c r="V108" s="69"/>
      <c r="W108" s="69"/>
      <c r="X108" s="69"/>
      <c r="Y108" s="69"/>
      <c r="Z108" s="70"/>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row>
    <row r="109" ht="12.75" customHeight="1">
      <c r="A109" s="2"/>
      <c r="B109" s="2"/>
      <c r="C109" s="2"/>
      <c r="D109" s="22"/>
      <c r="E109" s="25"/>
      <c r="F109" s="22"/>
      <c r="G109" s="22"/>
      <c r="H109" s="22"/>
      <c r="J109" s="22"/>
      <c r="K109" s="22"/>
      <c r="L109" s="22"/>
      <c r="M109" s="22"/>
      <c r="Q109" s="22"/>
      <c r="R109" s="22"/>
      <c r="S109" s="70"/>
      <c r="T109" s="69"/>
      <c r="U109" s="69"/>
      <c r="V109" s="69"/>
      <c r="W109" s="69"/>
      <c r="X109" s="69"/>
      <c r="Y109" s="69"/>
      <c r="Z109" s="70"/>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row>
    <row r="110" ht="12.75" customHeight="1">
      <c r="A110" s="2"/>
      <c r="B110" s="2"/>
      <c r="C110" s="2"/>
      <c r="D110" s="22"/>
      <c r="E110" s="25"/>
      <c r="F110" s="22"/>
      <c r="G110" s="22"/>
      <c r="H110" s="22"/>
      <c r="J110" s="22"/>
      <c r="K110" s="22"/>
      <c r="L110" s="22"/>
      <c r="M110" s="22"/>
      <c r="Q110" s="22"/>
      <c r="R110" s="22"/>
      <c r="S110" s="70"/>
      <c r="T110" s="69"/>
      <c r="U110" s="69"/>
      <c r="V110" s="69"/>
      <c r="W110" s="69"/>
      <c r="X110" s="69"/>
      <c r="Y110" s="69"/>
      <c r="Z110" s="70"/>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row>
    <row r="111" ht="12.75" customHeight="1">
      <c r="A111" s="2"/>
      <c r="B111" s="2"/>
      <c r="C111" s="2"/>
      <c r="D111" s="22"/>
      <c r="E111" s="25"/>
      <c r="F111" s="22"/>
      <c r="G111" s="22"/>
      <c r="H111" s="22"/>
      <c r="J111" s="22"/>
      <c r="K111" s="22"/>
      <c r="L111" s="22"/>
      <c r="M111" s="22"/>
      <c r="Q111" s="22"/>
      <c r="R111" s="22"/>
      <c r="S111" s="70"/>
      <c r="T111" s="69"/>
      <c r="U111" s="69"/>
      <c r="V111" s="69"/>
      <c r="W111" s="69"/>
      <c r="X111" s="69"/>
      <c r="Y111" s="69"/>
      <c r="Z111" s="70"/>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row>
    <row r="112" ht="12.75" customHeight="1">
      <c r="A112" s="2"/>
      <c r="B112" s="2"/>
      <c r="C112" s="2"/>
      <c r="D112" s="22"/>
      <c r="E112" s="25"/>
      <c r="F112" s="22"/>
      <c r="G112" s="22"/>
      <c r="H112" s="22"/>
      <c r="J112" s="22"/>
      <c r="K112" s="22"/>
      <c r="L112" s="22"/>
      <c r="M112" s="22"/>
      <c r="Q112" s="22"/>
      <c r="R112" s="22"/>
      <c r="S112" s="70"/>
      <c r="T112" s="69"/>
      <c r="U112" s="69"/>
      <c r="V112" s="69"/>
      <c r="W112" s="69"/>
      <c r="X112" s="69"/>
      <c r="Y112" s="69"/>
      <c r="Z112" s="70"/>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row>
    <row r="113" ht="12.75" customHeight="1">
      <c r="A113" s="2"/>
      <c r="B113" s="2"/>
      <c r="C113" s="2"/>
      <c r="D113" s="22"/>
      <c r="E113" s="25"/>
      <c r="F113" s="22"/>
      <c r="G113" s="22"/>
      <c r="H113" s="22"/>
      <c r="J113" s="22"/>
      <c r="K113" s="22"/>
      <c r="L113" s="22"/>
      <c r="M113" s="22"/>
      <c r="Q113" s="22"/>
      <c r="R113" s="22"/>
      <c r="S113" s="70"/>
      <c r="T113" s="69"/>
      <c r="U113" s="69"/>
      <c r="V113" s="69"/>
      <c r="W113" s="69"/>
      <c r="X113" s="69"/>
      <c r="Y113" s="69"/>
      <c r="Z113" s="70"/>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row>
    <row r="114" ht="12.75" customHeight="1">
      <c r="A114" s="2"/>
      <c r="B114" s="2"/>
      <c r="C114" s="2"/>
      <c r="D114" s="22"/>
      <c r="E114" s="25"/>
      <c r="F114" s="22"/>
      <c r="G114" s="22"/>
      <c r="H114" s="22"/>
      <c r="J114" s="22"/>
      <c r="K114" s="22"/>
      <c r="L114" s="22"/>
      <c r="M114" s="22"/>
      <c r="Q114" s="22"/>
      <c r="R114" s="22"/>
      <c r="S114" s="70"/>
      <c r="T114" s="69"/>
      <c r="U114" s="69"/>
      <c r="V114" s="69"/>
      <c r="W114" s="69"/>
      <c r="X114" s="69"/>
      <c r="Y114" s="69"/>
      <c r="Z114" s="70"/>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row>
    <row r="115" ht="12.75" customHeight="1">
      <c r="A115" s="2"/>
      <c r="B115" s="2"/>
      <c r="C115" s="2"/>
      <c r="D115" s="22"/>
      <c r="E115" s="25"/>
      <c r="F115" s="22"/>
      <c r="G115" s="22"/>
      <c r="H115" s="22"/>
      <c r="J115" s="22"/>
      <c r="K115" s="22"/>
      <c r="L115" s="22"/>
      <c r="M115" s="22"/>
      <c r="Q115" s="22"/>
      <c r="R115" s="22"/>
      <c r="S115" s="70"/>
      <c r="T115" s="69"/>
      <c r="U115" s="69"/>
      <c r="V115" s="69"/>
      <c r="W115" s="69"/>
      <c r="X115" s="69"/>
      <c r="Y115" s="69"/>
      <c r="Z115" s="70"/>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row>
    <row r="116" ht="12.75" customHeight="1">
      <c r="A116" s="2"/>
      <c r="B116" s="2"/>
      <c r="C116" s="2"/>
      <c r="D116" s="22"/>
      <c r="E116" s="25"/>
      <c r="F116" s="22"/>
      <c r="G116" s="22"/>
      <c r="H116" s="22"/>
      <c r="J116" s="22"/>
      <c r="K116" s="22"/>
      <c r="L116" s="22"/>
      <c r="M116" s="22"/>
      <c r="Q116" s="22"/>
      <c r="R116" s="22"/>
      <c r="S116" s="70"/>
      <c r="T116" s="69"/>
      <c r="U116" s="69"/>
      <c r="V116" s="69"/>
      <c r="W116" s="69"/>
      <c r="X116" s="69"/>
      <c r="Y116" s="69"/>
      <c r="Z116" s="70"/>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row>
    <row r="117" ht="12.75" customHeight="1">
      <c r="A117" s="2"/>
      <c r="B117" s="2"/>
      <c r="C117" s="2"/>
      <c r="D117" s="22"/>
      <c r="E117" s="25"/>
      <c r="F117" s="22"/>
      <c r="G117" s="22"/>
      <c r="H117" s="22"/>
      <c r="J117" s="22"/>
      <c r="K117" s="22"/>
      <c r="L117" s="22"/>
      <c r="M117" s="22"/>
      <c r="Q117" s="22"/>
      <c r="R117" s="22"/>
      <c r="S117" s="70"/>
      <c r="T117" s="69"/>
      <c r="U117" s="69"/>
      <c r="V117" s="69"/>
      <c r="W117" s="69"/>
      <c r="X117" s="69"/>
      <c r="Y117" s="69"/>
      <c r="Z117" s="70"/>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row>
    <row r="118" ht="12.75" customHeight="1">
      <c r="A118" s="2"/>
      <c r="B118" s="2"/>
      <c r="C118" s="2"/>
      <c r="D118" s="22"/>
      <c r="E118" s="25"/>
      <c r="F118" s="22"/>
      <c r="G118" s="22"/>
      <c r="H118" s="22"/>
      <c r="J118" s="22"/>
      <c r="K118" s="22"/>
      <c r="L118" s="22"/>
      <c r="M118" s="22"/>
      <c r="Q118" s="22"/>
      <c r="R118" s="22"/>
      <c r="S118" s="70"/>
      <c r="T118" s="69"/>
      <c r="U118" s="69"/>
      <c r="V118" s="69"/>
      <c r="W118" s="69"/>
      <c r="X118" s="69"/>
      <c r="Y118" s="69"/>
      <c r="Z118" s="70"/>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row>
    <row r="119" ht="12.75" customHeight="1">
      <c r="A119" s="2"/>
      <c r="B119" s="2"/>
      <c r="C119" s="2"/>
      <c r="D119" s="22"/>
      <c r="E119" s="25"/>
      <c r="F119" s="22"/>
      <c r="G119" s="22"/>
      <c r="H119" s="22"/>
      <c r="J119" s="22"/>
      <c r="K119" s="22"/>
      <c r="L119" s="22"/>
      <c r="M119" s="22"/>
      <c r="Q119" s="22"/>
      <c r="R119" s="22"/>
      <c r="S119" s="70"/>
      <c r="T119" s="69"/>
      <c r="U119" s="69"/>
      <c r="V119" s="69"/>
      <c r="W119" s="69"/>
      <c r="X119" s="69"/>
      <c r="Y119" s="69"/>
      <c r="Z119" s="70"/>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row>
    <row r="120" ht="12.75" customHeight="1">
      <c r="A120" s="2"/>
      <c r="B120" s="2"/>
      <c r="C120" s="2"/>
      <c r="D120" s="22"/>
      <c r="E120" s="25"/>
      <c r="F120" s="22"/>
      <c r="G120" s="22"/>
      <c r="H120" s="22"/>
      <c r="J120" s="22"/>
      <c r="K120" s="22"/>
      <c r="L120" s="22"/>
      <c r="M120" s="22"/>
      <c r="Q120" s="22"/>
      <c r="R120" s="22"/>
      <c r="S120" s="70"/>
      <c r="T120" s="69"/>
      <c r="U120" s="69"/>
      <c r="V120" s="69"/>
      <c r="W120" s="69"/>
      <c r="X120" s="69"/>
      <c r="Y120" s="69"/>
      <c r="Z120" s="70"/>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row>
    <row r="121" ht="12.75" customHeight="1">
      <c r="A121" s="2"/>
      <c r="B121" s="2"/>
      <c r="C121" s="2"/>
      <c r="D121" s="22"/>
      <c r="E121" s="25"/>
      <c r="F121" s="22"/>
      <c r="G121" s="22"/>
      <c r="H121" s="22"/>
      <c r="J121" s="22"/>
      <c r="K121" s="22"/>
      <c r="L121" s="22"/>
      <c r="M121" s="22"/>
      <c r="Q121" s="22"/>
      <c r="R121" s="22"/>
      <c r="S121" s="70"/>
      <c r="T121" s="69"/>
      <c r="U121" s="69"/>
      <c r="V121" s="69"/>
      <c r="W121" s="69"/>
      <c r="X121" s="69"/>
      <c r="Y121" s="69"/>
      <c r="Z121" s="70"/>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row>
    <row r="122" ht="12.75" customHeight="1">
      <c r="A122" s="2"/>
      <c r="B122" s="2"/>
      <c r="C122" s="2"/>
      <c r="D122" s="22"/>
      <c r="E122" s="25"/>
      <c r="F122" s="22"/>
      <c r="G122" s="22"/>
      <c r="H122" s="22"/>
      <c r="J122" s="22"/>
      <c r="K122" s="22"/>
      <c r="L122" s="22"/>
      <c r="M122" s="22"/>
      <c r="Q122" s="22"/>
      <c r="R122" s="22"/>
      <c r="S122" s="70"/>
      <c r="T122" s="69"/>
      <c r="U122" s="69"/>
      <c r="V122" s="69"/>
      <c r="W122" s="69"/>
      <c r="X122" s="69"/>
      <c r="Y122" s="69"/>
      <c r="Z122" s="70"/>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row>
    <row r="123" ht="12.75" customHeight="1">
      <c r="A123" s="2"/>
      <c r="B123" s="2"/>
      <c r="C123" s="2"/>
      <c r="D123" s="22"/>
      <c r="E123" s="25"/>
      <c r="F123" s="22"/>
      <c r="G123" s="22"/>
      <c r="H123" s="22"/>
      <c r="J123" s="22"/>
      <c r="K123" s="22"/>
      <c r="L123" s="22"/>
      <c r="M123" s="22"/>
      <c r="Q123" s="22"/>
      <c r="R123" s="22"/>
      <c r="S123" s="70"/>
      <c r="T123" s="69"/>
      <c r="U123" s="69"/>
      <c r="V123" s="69"/>
      <c r="W123" s="69"/>
      <c r="X123" s="69"/>
      <c r="Y123" s="69"/>
      <c r="Z123" s="70"/>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row>
    <row r="124" ht="12.75" customHeight="1">
      <c r="A124" s="2"/>
      <c r="B124" s="2"/>
      <c r="C124" s="2"/>
      <c r="D124" s="22"/>
      <c r="E124" s="25"/>
      <c r="F124" s="22"/>
      <c r="G124" s="22"/>
      <c r="H124" s="22"/>
      <c r="J124" s="22"/>
      <c r="K124" s="22"/>
      <c r="L124" s="22"/>
      <c r="M124" s="22"/>
      <c r="Q124" s="22"/>
      <c r="R124" s="22"/>
      <c r="S124" s="70"/>
      <c r="T124" s="69"/>
      <c r="U124" s="69"/>
      <c r="V124" s="69"/>
      <c r="W124" s="69"/>
      <c r="X124" s="69"/>
      <c r="Y124" s="69"/>
      <c r="Z124" s="70"/>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row>
    <row r="125" ht="12.75" customHeight="1">
      <c r="A125" s="2"/>
      <c r="B125" s="2"/>
      <c r="C125" s="2"/>
      <c r="D125" s="22"/>
      <c r="E125" s="25"/>
      <c r="F125" s="22"/>
      <c r="G125" s="22"/>
      <c r="H125" s="22"/>
      <c r="J125" s="22"/>
      <c r="K125" s="22"/>
      <c r="L125" s="22"/>
      <c r="M125" s="22"/>
      <c r="Q125" s="22"/>
      <c r="R125" s="22"/>
      <c r="S125" s="70"/>
      <c r="T125" s="69"/>
      <c r="U125" s="69"/>
      <c r="V125" s="69"/>
      <c r="W125" s="69"/>
      <c r="X125" s="69"/>
      <c r="Y125" s="69"/>
      <c r="Z125" s="70"/>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row>
    <row r="126" ht="12.75" customHeight="1">
      <c r="A126" s="2"/>
      <c r="B126" s="2"/>
      <c r="C126" s="2"/>
      <c r="D126" s="22"/>
      <c r="E126" s="25"/>
      <c r="F126" s="22"/>
      <c r="G126" s="22"/>
      <c r="H126" s="22"/>
      <c r="J126" s="22"/>
      <c r="K126" s="22"/>
      <c r="L126" s="22"/>
      <c r="M126" s="22"/>
      <c r="Q126" s="22"/>
      <c r="R126" s="22"/>
      <c r="S126" s="70"/>
      <c r="T126" s="69"/>
      <c r="U126" s="69"/>
      <c r="V126" s="69"/>
      <c r="W126" s="69"/>
      <c r="X126" s="69"/>
      <c r="Y126" s="69"/>
      <c r="Z126" s="70"/>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row>
    <row r="127" ht="12.75" customHeight="1">
      <c r="A127" s="2"/>
      <c r="B127" s="2"/>
      <c r="C127" s="2"/>
      <c r="D127" s="22"/>
      <c r="E127" s="25"/>
      <c r="F127" s="22"/>
      <c r="G127" s="22"/>
      <c r="H127" s="22"/>
      <c r="J127" s="22"/>
      <c r="K127" s="22"/>
      <c r="L127" s="22"/>
      <c r="M127" s="22"/>
      <c r="Q127" s="22"/>
      <c r="R127" s="22"/>
      <c r="S127" s="70"/>
      <c r="T127" s="69"/>
      <c r="U127" s="69"/>
      <c r="V127" s="69"/>
      <c r="W127" s="69"/>
      <c r="X127" s="69"/>
      <c r="Y127" s="69"/>
      <c r="Z127" s="70"/>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row>
    <row r="128" ht="12.75" customHeight="1">
      <c r="A128" s="2"/>
      <c r="B128" s="2"/>
      <c r="C128" s="2"/>
      <c r="D128" s="22"/>
      <c r="E128" s="25"/>
      <c r="F128" s="22"/>
      <c r="G128" s="22"/>
      <c r="H128" s="22"/>
      <c r="J128" s="22"/>
      <c r="K128" s="22"/>
      <c r="L128" s="22"/>
      <c r="M128" s="22"/>
      <c r="Q128" s="22"/>
      <c r="R128" s="22"/>
      <c r="S128" s="70"/>
      <c r="T128" s="69"/>
      <c r="U128" s="69"/>
      <c r="V128" s="69"/>
      <c r="W128" s="69"/>
      <c r="X128" s="69"/>
      <c r="Y128" s="69"/>
      <c r="Z128" s="70"/>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row>
    <row r="129" ht="12.75" customHeight="1">
      <c r="A129" s="2"/>
      <c r="B129" s="2"/>
      <c r="C129" s="2"/>
      <c r="D129" s="22"/>
      <c r="E129" s="25"/>
      <c r="F129" s="22"/>
      <c r="G129" s="22"/>
      <c r="H129" s="22"/>
      <c r="J129" s="22"/>
      <c r="K129" s="22"/>
      <c r="L129" s="22"/>
      <c r="M129" s="22"/>
      <c r="Q129" s="22"/>
      <c r="R129" s="22"/>
      <c r="S129" s="70"/>
      <c r="T129" s="69"/>
      <c r="U129" s="69"/>
      <c r="V129" s="69"/>
      <c r="W129" s="69"/>
      <c r="X129" s="69"/>
      <c r="Y129" s="69"/>
      <c r="Z129" s="70"/>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row>
    <row r="130" ht="12.75" customHeight="1">
      <c r="A130" s="2"/>
      <c r="B130" s="2"/>
      <c r="C130" s="2"/>
      <c r="D130" s="22"/>
      <c r="E130" s="25"/>
      <c r="F130" s="22"/>
      <c r="G130" s="22"/>
      <c r="H130" s="22"/>
      <c r="J130" s="22"/>
      <c r="K130" s="22"/>
      <c r="L130" s="22"/>
      <c r="M130" s="22"/>
      <c r="Q130" s="22"/>
      <c r="R130" s="22"/>
      <c r="S130" s="70"/>
      <c r="T130" s="69"/>
      <c r="U130" s="69"/>
      <c r="V130" s="69"/>
      <c r="W130" s="69"/>
      <c r="X130" s="69"/>
      <c r="Y130" s="69"/>
      <c r="Z130" s="70"/>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row>
    <row r="131" ht="12.75" customHeight="1">
      <c r="A131" s="2"/>
      <c r="B131" s="2"/>
      <c r="C131" s="2"/>
      <c r="D131" s="22"/>
      <c r="E131" s="25"/>
      <c r="F131" s="22"/>
      <c r="G131" s="22"/>
      <c r="H131" s="22"/>
      <c r="J131" s="22"/>
      <c r="K131" s="22"/>
      <c r="L131" s="22"/>
      <c r="M131" s="22"/>
      <c r="Q131" s="22"/>
      <c r="R131" s="22"/>
      <c r="S131" s="70"/>
      <c r="T131" s="69"/>
      <c r="U131" s="69"/>
      <c r="V131" s="69"/>
      <c r="W131" s="69"/>
      <c r="X131" s="69"/>
      <c r="Y131" s="69"/>
      <c r="Z131" s="70"/>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row>
    <row r="132" ht="12.75" customHeight="1">
      <c r="A132" s="2"/>
      <c r="B132" s="2"/>
      <c r="C132" s="2"/>
      <c r="D132" s="22"/>
      <c r="E132" s="25"/>
      <c r="F132" s="22"/>
      <c r="G132" s="22"/>
      <c r="H132" s="22"/>
      <c r="J132" s="22"/>
      <c r="K132" s="22"/>
      <c r="L132" s="22"/>
      <c r="M132" s="22"/>
      <c r="Q132" s="22"/>
      <c r="R132" s="22"/>
      <c r="S132" s="70"/>
      <c r="T132" s="69"/>
      <c r="U132" s="69"/>
      <c r="V132" s="69"/>
      <c r="W132" s="69"/>
      <c r="X132" s="69"/>
      <c r="Y132" s="69"/>
      <c r="Z132" s="70"/>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row>
    <row r="133" ht="12.75" customHeight="1">
      <c r="A133" s="2"/>
      <c r="B133" s="2"/>
      <c r="C133" s="2"/>
      <c r="D133" s="22"/>
      <c r="E133" s="25"/>
      <c r="F133" s="22"/>
      <c r="G133" s="22"/>
      <c r="H133" s="22"/>
      <c r="J133" s="22"/>
      <c r="K133" s="22"/>
      <c r="L133" s="22"/>
      <c r="M133" s="22"/>
      <c r="Q133" s="22"/>
      <c r="R133" s="22"/>
      <c r="S133" s="70"/>
      <c r="T133" s="69"/>
      <c r="U133" s="69"/>
      <c r="V133" s="69"/>
      <c r="W133" s="69"/>
      <c r="X133" s="69"/>
      <c r="Y133" s="69"/>
      <c r="Z133" s="70"/>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row>
    <row r="134" ht="12.75" customHeight="1">
      <c r="A134" s="2"/>
      <c r="B134" s="2"/>
      <c r="C134" s="2"/>
      <c r="D134" s="22"/>
      <c r="E134" s="25"/>
      <c r="F134" s="22"/>
      <c r="G134" s="22"/>
      <c r="H134" s="22"/>
      <c r="J134" s="22"/>
      <c r="K134" s="22"/>
      <c r="L134" s="22"/>
      <c r="M134" s="22"/>
      <c r="Q134" s="22"/>
      <c r="R134" s="22"/>
      <c r="S134" s="70"/>
      <c r="T134" s="69"/>
      <c r="U134" s="69"/>
      <c r="V134" s="69"/>
      <c r="W134" s="69"/>
      <c r="X134" s="69"/>
      <c r="Y134" s="69"/>
      <c r="Z134" s="70"/>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row>
    <row r="135" ht="12.75" customHeight="1">
      <c r="A135" s="2"/>
      <c r="B135" s="2"/>
      <c r="C135" s="2"/>
      <c r="D135" s="22"/>
      <c r="E135" s="25"/>
      <c r="F135" s="22"/>
      <c r="G135" s="22"/>
      <c r="H135" s="22"/>
      <c r="J135" s="22"/>
      <c r="K135" s="22"/>
      <c r="L135" s="22"/>
      <c r="M135" s="22"/>
      <c r="Q135" s="22"/>
      <c r="R135" s="22"/>
      <c r="S135" s="70"/>
      <c r="T135" s="69"/>
      <c r="U135" s="69"/>
      <c r="V135" s="69"/>
      <c r="W135" s="69"/>
      <c r="X135" s="69"/>
      <c r="Y135" s="69"/>
      <c r="Z135" s="70"/>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row>
    <row r="136" ht="12.75" customHeight="1">
      <c r="A136" s="2"/>
      <c r="B136" s="2"/>
      <c r="C136" s="2"/>
      <c r="D136" s="22"/>
      <c r="E136" s="25"/>
      <c r="F136" s="22"/>
      <c r="G136" s="22"/>
      <c r="H136" s="22"/>
      <c r="J136" s="22"/>
      <c r="K136" s="22"/>
      <c r="L136" s="22"/>
      <c r="M136" s="22"/>
      <c r="Q136" s="22"/>
      <c r="R136" s="22"/>
      <c r="S136" s="70"/>
      <c r="T136" s="69"/>
      <c r="U136" s="69"/>
      <c r="V136" s="69"/>
      <c r="W136" s="69"/>
      <c r="X136" s="69"/>
      <c r="Y136" s="69"/>
      <c r="Z136" s="70"/>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row>
    <row r="137" ht="12.75" customHeight="1">
      <c r="A137" s="2"/>
      <c r="B137" s="2"/>
      <c r="C137" s="2"/>
      <c r="D137" s="22"/>
      <c r="E137" s="25"/>
      <c r="F137" s="22"/>
      <c r="G137" s="22"/>
      <c r="H137" s="22"/>
      <c r="J137" s="22"/>
      <c r="K137" s="22"/>
      <c r="L137" s="22"/>
      <c r="M137" s="22"/>
      <c r="Q137" s="22"/>
      <c r="R137" s="22"/>
      <c r="S137" s="70"/>
      <c r="T137" s="69"/>
      <c r="U137" s="69"/>
      <c r="V137" s="69"/>
      <c r="W137" s="69"/>
      <c r="X137" s="69"/>
      <c r="Y137" s="69"/>
      <c r="Z137" s="70"/>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row>
    <row r="138" ht="12.75" customHeight="1">
      <c r="A138" s="2"/>
      <c r="B138" s="2"/>
      <c r="C138" s="2"/>
      <c r="D138" s="22"/>
      <c r="E138" s="25"/>
      <c r="F138" s="22"/>
      <c r="G138" s="22"/>
      <c r="H138" s="22"/>
      <c r="J138" s="22"/>
      <c r="K138" s="22"/>
      <c r="L138" s="22"/>
      <c r="M138" s="22"/>
      <c r="Q138" s="22"/>
      <c r="R138" s="22"/>
      <c r="S138" s="70"/>
      <c r="T138" s="69"/>
      <c r="U138" s="69"/>
      <c r="V138" s="69"/>
      <c r="W138" s="69"/>
      <c r="X138" s="69"/>
      <c r="Y138" s="69"/>
      <c r="Z138" s="70"/>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row>
    <row r="139" ht="12.75" customHeight="1">
      <c r="A139" s="2"/>
      <c r="B139" s="2"/>
      <c r="C139" s="2"/>
      <c r="D139" s="22"/>
      <c r="E139" s="25"/>
      <c r="F139" s="22"/>
      <c r="G139" s="22"/>
      <c r="H139" s="22"/>
      <c r="J139" s="22"/>
      <c r="K139" s="22"/>
      <c r="L139" s="22"/>
      <c r="M139" s="22"/>
      <c r="Q139" s="22"/>
      <c r="R139" s="22"/>
      <c r="S139" s="70"/>
      <c r="T139" s="69"/>
      <c r="U139" s="69"/>
      <c r="V139" s="69"/>
      <c r="W139" s="69"/>
      <c r="X139" s="69"/>
      <c r="Y139" s="69"/>
      <c r="Z139" s="70"/>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row>
    <row r="140" ht="12.75" customHeight="1">
      <c r="A140" s="2"/>
      <c r="B140" s="2"/>
      <c r="C140" s="2"/>
      <c r="D140" s="22"/>
      <c r="E140" s="25"/>
      <c r="F140" s="22"/>
      <c r="G140" s="22"/>
      <c r="H140" s="22"/>
      <c r="J140" s="22"/>
      <c r="K140" s="22"/>
      <c r="L140" s="22"/>
      <c r="M140" s="22"/>
      <c r="Q140" s="22"/>
      <c r="R140" s="22"/>
      <c r="S140" s="70"/>
      <c r="T140" s="69"/>
      <c r="U140" s="69"/>
      <c r="V140" s="69"/>
      <c r="W140" s="69"/>
      <c r="X140" s="69"/>
      <c r="Y140" s="69"/>
      <c r="Z140" s="70"/>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row>
    <row r="141" ht="12.75" customHeight="1">
      <c r="A141" s="2"/>
      <c r="B141" s="2"/>
      <c r="C141" s="2"/>
      <c r="D141" s="22"/>
      <c r="E141" s="25"/>
      <c r="F141" s="22"/>
      <c r="G141" s="22"/>
      <c r="H141" s="22"/>
      <c r="J141" s="22"/>
      <c r="K141" s="22"/>
      <c r="L141" s="22"/>
      <c r="M141" s="22"/>
      <c r="Q141" s="22"/>
      <c r="R141" s="22"/>
      <c r="S141" s="70"/>
      <c r="T141" s="69"/>
      <c r="U141" s="69"/>
      <c r="V141" s="69"/>
      <c r="W141" s="69"/>
      <c r="X141" s="69"/>
      <c r="Y141" s="69"/>
      <c r="Z141" s="70"/>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row>
    <row r="142" ht="12.75" customHeight="1">
      <c r="A142" s="2"/>
      <c r="B142" s="2"/>
      <c r="C142" s="2"/>
      <c r="D142" s="22"/>
      <c r="E142" s="25"/>
      <c r="F142" s="22"/>
      <c r="G142" s="22"/>
      <c r="H142" s="22"/>
      <c r="J142" s="22"/>
      <c r="K142" s="22"/>
      <c r="L142" s="22"/>
      <c r="M142" s="22"/>
      <c r="Q142" s="22"/>
      <c r="R142" s="22"/>
      <c r="S142" s="70"/>
      <c r="T142" s="69"/>
      <c r="U142" s="69"/>
      <c r="V142" s="69"/>
      <c r="W142" s="69"/>
      <c r="X142" s="69"/>
      <c r="Y142" s="69"/>
      <c r="Z142" s="70"/>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row>
    <row r="143" ht="12.75" customHeight="1">
      <c r="A143" s="2"/>
      <c r="B143" s="2"/>
      <c r="C143" s="2"/>
      <c r="D143" s="22"/>
      <c r="E143" s="25"/>
      <c r="F143" s="22"/>
      <c r="G143" s="22"/>
      <c r="H143" s="22"/>
      <c r="J143" s="22"/>
      <c r="K143" s="22"/>
      <c r="L143" s="22"/>
      <c r="M143" s="22"/>
      <c r="Q143" s="22"/>
      <c r="R143" s="22"/>
      <c r="S143" s="70"/>
      <c r="T143" s="69"/>
      <c r="U143" s="69"/>
      <c r="V143" s="69"/>
      <c r="W143" s="69"/>
      <c r="X143" s="69"/>
      <c r="Y143" s="69"/>
      <c r="Z143" s="70"/>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row>
    <row r="144" ht="12.75" customHeight="1">
      <c r="A144" s="2"/>
      <c r="B144" s="2"/>
      <c r="C144" s="2"/>
      <c r="D144" s="22"/>
      <c r="E144" s="25"/>
      <c r="F144" s="22"/>
      <c r="G144" s="22"/>
      <c r="H144" s="22"/>
      <c r="J144" s="22"/>
      <c r="K144" s="22"/>
      <c r="L144" s="22"/>
      <c r="M144" s="22"/>
      <c r="Q144" s="22"/>
      <c r="R144" s="22"/>
      <c r="S144" s="70"/>
      <c r="T144" s="69"/>
      <c r="U144" s="69"/>
      <c r="V144" s="69"/>
      <c r="W144" s="69"/>
      <c r="X144" s="69"/>
      <c r="Y144" s="69"/>
      <c r="Z144" s="70"/>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row>
    <row r="145" ht="12.75" customHeight="1">
      <c r="A145" s="2"/>
      <c r="B145" s="2"/>
      <c r="C145" s="2"/>
      <c r="D145" s="22"/>
      <c r="E145" s="25"/>
      <c r="F145" s="22"/>
      <c r="G145" s="22"/>
      <c r="H145" s="22"/>
      <c r="J145" s="22"/>
      <c r="K145" s="22"/>
      <c r="L145" s="22"/>
      <c r="M145" s="22"/>
      <c r="Q145" s="22"/>
      <c r="R145" s="22"/>
      <c r="S145" s="70"/>
      <c r="T145" s="69"/>
      <c r="U145" s="69"/>
      <c r="V145" s="69"/>
      <c r="W145" s="69"/>
      <c r="X145" s="69"/>
      <c r="Y145" s="69"/>
      <c r="Z145" s="70"/>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row>
    <row r="146" ht="12.75" customHeight="1">
      <c r="A146" s="2"/>
      <c r="B146" s="2"/>
      <c r="C146" s="2"/>
      <c r="D146" s="22"/>
      <c r="E146" s="25"/>
      <c r="F146" s="22"/>
      <c r="G146" s="22"/>
      <c r="H146" s="22"/>
      <c r="J146" s="22"/>
      <c r="K146" s="22"/>
      <c r="L146" s="22"/>
      <c r="M146" s="22"/>
      <c r="Q146" s="22"/>
      <c r="R146" s="22"/>
      <c r="S146" s="70"/>
      <c r="T146" s="69"/>
      <c r="U146" s="69"/>
      <c r="V146" s="69"/>
      <c r="W146" s="69"/>
      <c r="X146" s="69"/>
      <c r="Y146" s="69"/>
      <c r="Z146" s="70"/>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row>
    <row r="147" ht="12.75" customHeight="1">
      <c r="A147" s="2"/>
      <c r="B147" s="2"/>
      <c r="C147" s="2"/>
      <c r="D147" s="22"/>
      <c r="E147" s="25"/>
      <c r="F147" s="22"/>
      <c r="G147" s="22"/>
      <c r="H147" s="22"/>
      <c r="J147" s="22"/>
      <c r="K147" s="22"/>
      <c r="L147" s="22"/>
      <c r="M147" s="22"/>
      <c r="Q147" s="22"/>
      <c r="R147" s="22"/>
      <c r="S147" s="70"/>
      <c r="T147" s="69"/>
      <c r="U147" s="69"/>
      <c r="V147" s="69"/>
      <c r="W147" s="69"/>
      <c r="X147" s="69"/>
      <c r="Y147" s="69"/>
      <c r="Z147" s="70"/>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row>
    <row r="148" ht="12.75" customHeight="1">
      <c r="A148" s="2"/>
      <c r="B148" s="2"/>
      <c r="C148" s="2"/>
      <c r="D148" s="22"/>
      <c r="E148" s="25"/>
      <c r="F148" s="22"/>
      <c r="G148" s="22"/>
      <c r="H148" s="22"/>
      <c r="J148" s="22"/>
      <c r="K148" s="22"/>
      <c r="L148" s="22"/>
      <c r="M148" s="22"/>
      <c r="Q148" s="22"/>
      <c r="R148" s="22"/>
      <c r="S148" s="70"/>
      <c r="T148" s="69"/>
      <c r="U148" s="69"/>
      <c r="V148" s="69"/>
      <c r="W148" s="69"/>
      <c r="X148" s="69"/>
      <c r="Y148" s="69"/>
      <c r="Z148" s="70"/>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row>
    <row r="149" ht="12.75" customHeight="1">
      <c r="A149" s="2"/>
      <c r="B149" s="2"/>
      <c r="C149" s="2"/>
      <c r="D149" s="22"/>
      <c r="E149" s="25"/>
      <c r="F149" s="22"/>
      <c r="G149" s="22"/>
      <c r="H149" s="22"/>
      <c r="J149" s="22"/>
      <c r="K149" s="22"/>
      <c r="L149" s="22"/>
      <c r="M149" s="22"/>
      <c r="Q149" s="22"/>
      <c r="R149" s="22"/>
      <c r="S149" s="70"/>
      <c r="T149" s="69"/>
      <c r="U149" s="69"/>
      <c r="V149" s="69"/>
      <c r="W149" s="69"/>
      <c r="X149" s="69"/>
      <c r="Y149" s="69"/>
      <c r="Z149" s="70"/>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row>
    <row r="150" ht="12.75" customHeight="1">
      <c r="A150" s="2"/>
      <c r="B150" s="2"/>
      <c r="C150" s="2"/>
      <c r="D150" s="22"/>
      <c r="E150" s="25"/>
      <c r="F150" s="22"/>
      <c r="G150" s="22"/>
      <c r="H150" s="22"/>
      <c r="J150" s="22"/>
      <c r="K150" s="22"/>
      <c r="L150" s="22"/>
      <c r="M150" s="22"/>
      <c r="Q150" s="22"/>
      <c r="R150" s="22"/>
      <c r="S150" s="70"/>
      <c r="T150" s="69"/>
      <c r="U150" s="69"/>
      <c r="V150" s="69"/>
      <c r="W150" s="69"/>
      <c r="X150" s="69"/>
      <c r="Y150" s="69"/>
      <c r="Z150" s="70"/>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row>
    <row r="151" ht="12.75" customHeight="1">
      <c r="A151" s="2"/>
      <c r="B151" s="2"/>
      <c r="C151" s="2"/>
      <c r="D151" s="22"/>
      <c r="E151" s="25"/>
      <c r="F151" s="22"/>
      <c r="G151" s="22"/>
      <c r="H151" s="22"/>
      <c r="J151" s="22"/>
      <c r="K151" s="22"/>
      <c r="L151" s="22"/>
      <c r="M151" s="22"/>
      <c r="Q151" s="22"/>
      <c r="R151" s="22"/>
      <c r="S151" s="70"/>
      <c r="T151" s="69"/>
      <c r="U151" s="69"/>
      <c r="V151" s="69"/>
      <c r="W151" s="69"/>
      <c r="X151" s="69"/>
      <c r="Y151" s="69"/>
      <c r="Z151" s="70"/>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row>
    <row r="152" ht="12.75" customHeight="1">
      <c r="A152" s="2"/>
      <c r="B152" s="2"/>
      <c r="C152" s="2"/>
      <c r="D152" s="22"/>
      <c r="E152" s="25"/>
      <c r="F152" s="22"/>
      <c r="G152" s="22"/>
      <c r="H152" s="22"/>
      <c r="J152" s="22"/>
      <c r="K152" s="22"/>
      <c r="L152" s="22"/>
      <c r="M152" s="22"/>
      <c r="Q152" s="22"/>
      <c r="R152" s="22"/>
      <c r="S152" s="70"/>
      <c r="T152" s="69"/>
      <c r="U152" s="69"/>
      <c r="V152" s="69"/>
      <c r="W152" s="69"/>
      <c r="X152" s="69"/>
      <c r="Y152" s="69"/>
      <c r="Z152" s="70"/>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row>
    <row r="153" ht="12.75" customHeight="1">
      <c r="A153" s="2"/>
      <c r="B153" s="2"/>
      <c r="C153" s="2"/>
      <c r="D153" s="22"/>
      <c r="E153" s="25"/>
      <c r="F153" s="22"/>
      <c r="G153" s="22"/>
      <c r="H153" s="22"/>
      <c r="J153" s="22"/>
      <c r="K153" s="22"/>
      <c r="L153" s="22"/>
      <c r="M153" s="22"/>
      <c r="Q153" s="22"/>
      <c r="R153" s="22"/>
      <c r="S153" s="70"/>
      <c r="T153" s="69"/>
      <c r="U153" s="69"/>
      <c r="V153" s="69"/>
      <c r="W153" s="69"/>
      <c r="X153" s="69"/>
      <c r="Y153" s="69"/>
      <c r="Z153" s="70"/>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row>
    <row r="154" ht="12.75" customHeight="1">
      <c r="A154" s="2"/>
      <c r="B154" s="2"/>
      <c r="C154" s="2"/>
      <c r="D154" s="22"/>
      <c r="E154" s="25"/>
      <c r="F154" s="22"/>
      <c r="G154" s="22"/>
      <c r="H154" s="22"/>
      <c r="J154" s="22"/>
      <c r="K154" s="22"/>
      <c r="L154" s="22"/>
      <c r="M154" s="22"/>
      <c r="Q154" s="22"/>
      <c r="R154" s="22"/>
      <c r="S154" s="70"/>
      <c r="T154" s="69"/>
      <c r="U154" s="69"/>
      <c r="V154" s="69"/>
      <c r="W154" s="69"/>
      <c r="X154" s="69"/>
      <c r="Y154" s="69"/>
      <c r="Z154" s="70"/>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row>
    <row r="155" ht="12.75" customHeight="1">
      <c r="A155" s="2"/>
      <c r="B155" s="2"/>
      <c r="C155" s="2"/>
      <c r="D155" s="22"/>
      <c r="E155" s="25"/>
      <c r="F155" s="22"/>
      <c r="G155" s="22"/>
      <c r="H155" s="22"/>
      <c r="J155" s="22"/>
      <c r="K155" s="22"/>
      <c r="L155" s="22"/>
      <c r="M155" s="22"/>
      <c r="Q155" s="22"/>
      <c r="R155" s="22"/>
      <c r="S155" s="70"/>
      <c r="T155" s="69"/>
      <c r="U155" s="69"/>
      <c r="V155" s="69"/>
      <c r="W155" s="69"/>
      <c r="X155" s="69"/>
      <c r="Y155" s="69"/>
      <c r="Z155" s="70"/>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row>
    <row r="156" ht="12.75" customHeight="1">
      <c r="A156" s="2"/>
      <c r="B156" s="2"/>
      <c r="C156" s="2"/>
      <c r="D156" s="22"/>
      <c r="E156" s="25"/>
      <c r="F156" s="22"/>
      <c r="G156" s="22"/>
      <c r="H156" s="22"/>
      <c r="J156" s="22"/>
      <c r="K156" s="22"/>
      <c r="L156" s="22"/>
      <c r="M156" s="22"/>
      <c r="Q156" s="22"/>
      <c r="R156" s="22"/>
      <c r="S156" s="70"/>
      <c r="T156" s="69"/>
      <c r="U156" s="69"/>
      <c r="V156" s="69"/>
      <c r="W156" s="69"/>
      <c r="X156" s="69"/>
      <c r="Y156" s="69"/>
      <c r="Z156" s="70"/>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row>
    <row r="157" ht="12.75" customHeight="1">
      <c r="A157" s="2"/>
      <c r="B157" s="2"/>
      <c r="C157" s="2"/>
      <c r="D157" s="22"/>
      <c r="E157" s="25"/>
      <c r="F157" s="22"/>
      <c r="G157" s="22"/>
      <c r="H157" s="22"/>
      <c r="J157" s="22"/>
      <c r="K157" s="22"/>
      <c r="L157" s="22"/>
      <c r="M157" s="22"/>
      <c r="Q157" s="22"/>
      <c r="R157" s="22"/>
      <c r="S157" s="70"/>
      <c r="T157" s="69"/>
      <c r="U157" s="69"/>
      <c r="V157" s="69"/>
      <c r="W157" s="69"/>
      <c r="X157" s="69"/>
      <c r="Y157" s="69"/>
      <c r="Z157" s="70"/>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row>
    <row r="158" ht="12.75" customHeight="1">
      <c r="A158" s="2"/>
      <c r="B158" s="2"/>
      <c r="C158" s="2"/>
      <c r="D158" s="22"/>
      <c r="E158" s="25"/>
      <c r="F158" s="22"/>
      <c r="G158" s="22"/>
      <c r="H158" s="22"/>
      <c r="J158" s="22"/>
      <c r="K158" s="22"/>
      <c r="L158" s="22"/>
      <c r="M158" s="22"/>
      <c r="Q158" s="22"/>
      <c r="R158" s="22"/>
      <c r="S158" s="70"/>
      <c r="T158" s="69"/>
      <c r="U158" s="69"/>
      <c r="V158" s="69"/>
      <c r="W158" s="69"/>
      <c r="X158" s="69"/>
      <c r="Y158" s="69"/>
      <c r="Z158" s="70"/>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row>
    <row r="159" ht="12.75" customHeight="1">
      <c r="A159" s="2"/>
      <c r="B159" s="2"/>
      <c r="C159" s="2"/>
      <c r="D159" s="22"/>
      <c r="E159" s="25"/>
      <c r="F159" s="22"/>
      <c r="G159" s="22"/>
      <c r="H159" s="22"/>
      <c r="J159" s="22"/>
      <c r="K159" s="22"/>
      <c r="L159" s="22"/>
      <c r="M159" s="22"/>
      <c r="Q159" s="22"/>
      <c r="R159" s="22"/>
      <c r="S159" s="70"/>
      <c r="T159" s="69"/>
      <c r="U159" s="69"/>
      <c r="V159" s="69"/>
      <c r="W159" s="69"/>
      <c r="X159" s="69"/>
      <c r="Y159" s="69"/>
      <c r="Z159" s="70"/>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row>
    <row r="160" ht="12.75" customHeight="1">
      <c r="A160" s="2"/>
      <c r="B160" s="2"/>
      <c r="C160" s="2"/>
      <c r="D160" s="22"/>
      <c r="E160" s="25"/>
      <c r="F160" s="22"/>
      <c r="G160" s="22"/>
      <c r="H160" s="22"/>
      <c r="J160" s="22"/>
      <c r="K160" s="22"/>
      <c r="L160" s="22"/>
      <c r="M160" s="22"/>
      <c r="Q160" s="22"/>
      <c r="R160" s="22"/>
      <c r="S160" s="70"/>
      <c r="T160" s="69"/>
      <c r="U160" s="69"/>
      <c r="V160" s="69"/>
      <c r="W160" s="69"/>
      <c r="X160" s="69"/>
      <c r="Y160" s="69"/>
      <c r="Z160" s="70"/>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row>
    <row r="161" ht="12.75" customHeight="1">
      <c r="A161" s="2"/>
      <c r="B161" s="2"/>
      <c r="C161" s="2"/>
      <c r="D161" s="22"/>
      <c r="E161" s="25"/>
      <c r="F161" s="22"/>
      <c r="G161" s="22"/>
      <c r="H161" s="22"/>
      <c r="J161" s="22"/>
      <c r="K161" s="22"/>
      <c r="L161" s="22"/>
      <c r="M161" s="22"/>
      <c r="Q161" s="22"/>
      <c r="R161" s="22"/>
      <c r="S161" s="70"/>
      <c r="T161" s="69"/>
      <c r="U161" s="69"/>
      <c r="V161" s="69"/>
      <c r="W161" s="69"/>
      <c r="X161" s="69"/>
      <c r="Y161" s="69"/>
      <c r="Z161" s="70"/>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row>
    <row r="162" ht="12.75" customHeight="1">
      <c r="A162" s="2"/>
      <c r="B162" s="2"/>
      <c r="C162" s="2"/>
      <c r="D162" s="22"/>
      <c r="E162" s="25"/>
      <c r="F162" s="22"/>
      <c r="G162" s="22"/>
      <c r="H162" s="22"/>
      <c r="J162" s="22"/>
      <c r="K162" s="22"/>
      <c r="L162" s="22"/>
      <c r="M162" s="22"/>
      <c r="Q162" s="22"/>
      <c r="R162" s="22"/>
      <c r="S162" s="70"/>
      <c r="T162" s="69"/>
      <c r="U162" s="69"/>
      <c r="V162" s="69"/>
      <c r="W162" s="69"/>
      <c r="X162" s="69"/>
      <c r="Y162" s="69"/>
      <c r="Z162" s="70"/>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row>
    <row r="163" ht="12.75" customHeight="1">
      <c r="A163" s="2"/>
      <c r="B163" s="2"/>
      <c r="C163" s="2"/>
      <c r="D163" s="22"/>
      <c r="E163" s="25"/>
      <c r="F163" s="22"/>
      <c r="G163" s="22"/>
      <c r="H163" s="22"/>
      <c r="J163" s="22"/>
      <c r="K163" s="22"/>
      <c r="L163" s="22"/>
      <c r="M163" s="22"/>
      <c r="Q163" s="22"/>
      <c r="R163" s="22"/>
      <c r="S163" s="70"/>
      <c r="T163" s="69"/>
      <c r="U163" s="69"/>
      <c r="V163" s="69"/>
      <c r="W163" s="69"/>
      <c r="X163" s="69"/>
      <c r="Y163" s="69"/>
      <c r="Z163" s="70"/>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row>
    <row r="164" ht="12.75" customHeight="1">
      <c r="A164" s="2"/>
      <c r="B164" s="2"/>
      <c r="C164" s="2"/>
      <c r="D164" s="22"/>
      <c r="E164" s="25"/>
      <c r="F164" s="22"/>
      <c r="G164" s="22"/>
      <c r="H164" s="22"/>
      <c r="J164" s="22"/>
      <c r="K164" s="22"/>
      <c r="L164" s="22"/>
      <c r="M164" s="22"/>
      <c r="Q164" s="22"/>
      <c r="R164" s="22"/>
      <c r="S164" s="70"/>
      <c r="T164" s="69"/>
      <c r="U164" s="69"/>
      <c r="V164" s="69"/>
      <c r="W164" s="69"/>
      <c r="X164" s="69"/>
      <c r="Y164" s="69"/>
      <c r="Z164" s="70"/>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row>
    <row r="165" ht="12.75" customHeight="1">
      <c r="A165" s="2"/>
      <c r="B165" s="2"/>
      <c r="C165" s="2"/>
      <c r="D165" s="22"/>
      <c r="E165" s="25"/>
      <c r="F165" s="22"/>
      <c r="G165" s="22"/>
      <c r="H165" s="22"/>
      <c r="J165" s="22"/>
      <c r="K165" s="22"/>
      <c r="L165" s="22"/>
      <c r="M165" s="22"/>
      <c r="Q165" s="22"/>
      <c r="R165" s="22"/>
      <c r="S165" s="70"/>
      <c r="T165" s="69"/>
      <c r="U165" s="69"/>
      <c r="V165" s="69"/>
      <c r="W165" s="69"/>
      <c r="X165" s="69"/>
      <c r="Y165" s="69"/>
      <c r="Z165" s="70"/>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row>
    <row r="166" ht="12.75" customHeight="1">
      <c r="A166" s="2"/>
      <c r="B166" s="2"/>
      <c r="C166" s="2"/>
      <c r="D166" s="22"/>
      <c r="E166" s="25"/>
      <c r="F166" s="22"/>
      <c r="G166" s="22"/>
      <c r="H166" s="22"/>
      <c r="J166" s="22"/>
      <c r="K166" s="22"/>
      <c r="L166" s="22"/>
      <c r="M166" s="22"/>
      <c r="Q166" s="22"/>
      <c r="R166" s="22"/>
      <c r="S166" s="70"/>
      <c r="T166" s="69"/>
      <c r="U166" s="69"/>
      <c r="V166" s="69"/>
      <c r="W166" s="69"/>
      <c r="X166" s="69"/>
      <c r="Y166" s="69"/>
      <c r="Z166" s="70"/>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row>
    <row r="167" ht="12.75" customHeight="1">
      <c r="A167" s="2"/>
      <c r="B167" s="2"/>
      <c r="C167" s="2"/>
      <c r="D167" s="22"/>
      <c r="E167" s="25"/>
      <c r="F167" s="22"/>
      <c r="G167" s="22"/>
      <c r="H167" s="22"/>
      <c r="J167" s="22"/>
      <c r="K167" s="22"/>
      <c r="L167" s="22"/>
      <c r="M167" s="22"/>
      <c r="Q167" s="22"/>
      <c r="R167" s="22"/>
      <c r="S167" s="70"/>
      <c r="T167" s="69"/>
      <c r="U167" s="69"/>
      <c r="V167" s="69"/>
      <c r="W167" s="69"/>
      <c r="X167" s="69"/>
      <c r="Y167" s="69"/>
      <c r="Z167" s="70"/>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row>
    <row r="168" ht="12.75" customHeight="1">
      <c r="A168" s="2"/>
      <c r="B168" s="2"/>
      <c r="C168" s="2"/>
      <c r="D168" s="22"/>
      <c r="E168" s="25"/>
      <c r="F168" s="22"/>
      <c r="G168" s="22"/>
      <c r="H168" s="22"/>
      <c r="J168" s="22"/>
      <c r="K168" s="22"/>
      <c r="L168" s="22"/>
      <c r="M168" s="22"/>
      <c r="Q168" s="22"/>
      <c r="R168" s="22"/>
      <c r="S168" s="70"/>
      <c r="T168" s="69"/>
      <c r="U168" s="69"/>
      <c r="V168" s="69"/>
      <c r="W168" s="69"/>
      <c r="X168" s="69"/>
      <c r="Y168" s="69"/>
      <c r="Z168" s="70"/>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row>
    <row r="169" ht="12.75" customHeight="1">
      <c r="A169" s="2"/>
      <c r="B169" s="2"/>
      <c r="C169" s="2"/>
      <c r="D169" s="22"/>
      <c r="E169" s="25"/>
      <c r="F169" s="22"/>
      <c r="G169" s="22"/>
      <c r="H169" s="22"/>
      <c r="J169" s="22"/>
      <c r="K169" s="22"/>
      <c r="L169" s="22"/>
      <c r="M169" s="22"/>
      <c r="Q169" s="22"/>
      <c r="R169" s="22"/>
      <c r="S169" s="70"/>
      <c r="T169" s="69"/>
      <c r="U169" s="69"/>
      <c r="V169" s="69"/>
      <c r="W169" s="69"/>
      <c r="X169" s="69"/>
      <c r="Y169" s="69"/>
      <c r="Z169" s="70"/>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row>
    <row r="170" ht="12.75" customHeight="1">
      <c r="A170" s="2"/>
      <c r="B170" s="2"/>
      <c r="C170" s="2"/>
      <c r="D170" s="22"/>
      <c r="E170" s="25"/>
      <c r="F170" s="22"/>
      <c r="G170" s="22"/>
      <c r="H170" s="22"/>
      <c r="J170" s="22"/>
      <c r="K170" s="22"/>
      <c r="L170" s="22"/>
      <c r="M170" s="22"/>
      <c r="Q170" s="22"/>
      <c r="R170" s="22"/>
      <c r="S170" s="70"/>
      <c r="T170" s="69"/>
      <c r="U170" s="69"/>
      <c r="V170" s="69"/>
      <c r="W170" s="69"/>
      <c r="X170" s="69"/>
      <c r="Y170" s="69"/>
      <c r="Z170" s="70"/>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row>
    <row r="171" ht="12.75" customHeight="1">
      <c r="A171" s="2"/>
      <c r="B171" s="2"/>
      <c r="C171" s="2"/>
      <c r="D171" s="22"/>
      <c r="E171" s="25"/>
      <c r="F171" s="22"/>
      <c r="G171" s="22"/>
      <c r="H171" s="22"/>
      <c r="J171" s="22"/>
      <c r="K171" s="22"/>
      <c r="L171" s="22"/>
      <c r="M171" s="22"/>
      <c r="Q171" s="22"/>
      <c r="R171" s="22"/>
      <c r="S171" s="70"/>
      <c r="T171" s="69"/>
      <c r="U171" s="69"/>
      <c r="V171" s="69"/>
      <c r="W171" s="69"/>
      <c r="X171" s="69"/>
      <c r="Y171" s="69"/>
      <c r="Z171" s="70"/>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row>
    <row r="172" ht="12.75" customHeight="1">
      <c r="A172" s="2"/>
      <c r="B172" s="2"/>
      <c r="C172" s="2"/>
      <c r="D172" s="22"/>
      <c r="E172" s="25"/>
      <c r="F172" s="22"/>
      <c r="G172" s="22"/>
      <c r="H172" s="22"/>
      <c r="J172" s="22"/>
      <c r="K172" s="22"/>
      <c r="L172" s="22"/>
      <c r="M172" s="22"/>
      <c r="Q172" s="22"/>
      <c r="R172" s="22"/>
      <c r="S172" s="70"/>
      <c r="T172" s="69"/>
      <c r="U172" s="69"/>
      <c r="V172" s="69"/>
      <c r="W172" s="69"/>
      <c r="X172" s="69"/>
      <c r="Y172" s="69"/>
      <c r="Z172" s="70"/>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row>
    <row r="173" ht="12.75" customHeight="1">
      <c r="A173" s="2"/>
      <c r="B173" s="2"/>
      <c r="C173" s="2"/>
      <c r="D173" s="22"/>
      <c r="E173" s="25"/>
      <c r="F173" s="22"/>
      <c r="G173" s="22"/>
      <c r="H173" s="22"/>
      <c r="J173" s="22"/>
      <c r="K173" s="22"/>
      <c r="L173" s="22"/>
      <c r="M173" s="22"/>
      <c r="Q173" s="22"/>
      <c r="R173" s="22"/>
      <c r="S173" s="70"/>
      <c r="T173" s="69"/>
      <c r="U173" s="69"/>
      <c r="V173" s="69"/>
      <c r="W173" s="69"/>
      <c r="X173" s="69"/>
      <c r="Y173" s="69"/>
      <c r="Z173" s="70"/>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row>
    <row r="174" ht="12.75" customHeight="1">
      <c r="A174" s="2"/>
      <c r="B174" s="2"/>
      <c r="C174" s="2"/>
      <c r="D174" s="22"/>
      <c r="E174" s="25"/>
      <c r="F174" s="22"/>
      <c r="G174" s="22"/>
      <c r="H174" s="22"/>
      <c r="J174" s="22"/>
      <c r="K174" s="22"/>
      <c r="L174" s="22"/>
      <c r="M174" s="22"/>
      <c r="Q174" s="22"/>
      <c r="R174" s="22"/>
      <c r="S174" s="70"/>
      <c r="T174" s="69"/>
      <c r="U174" s="69"/>
      <c r="V174" s="69"/>
      <c r="W174" s="69"/>
      <c r="X174" s="69"/>
      <c r="Y174" s="69"/>
      <c r="Z174" s="70"/>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row>
    <row r="175" ht="12.75" customHeight="1">
      <c r="A175" s="2"/>
      <c r="B175" s="2"/>
      <c r="C175" s="2"/>
      <c r="D175" s="22"/>
      <c r="E175" s="25"/>
      <c r="F175" s="22"/>
      <c r="G175" s="22"/>
      <c r="H175" s="22"/>
      <c r="J175" s="22"/>
      <c r="K175" s="22"/>
      <c r="L175" s="22"/>
      <c r="M175" s="22"/>
      <c r="Q175" s="22"/>
      <c r="R175" s="22"/>
      <c r="S175" s="70"/>
      <c r="T175" s="69"/>
      <c r="U175" s="69"/>
      <c r="V175" s="69"/>
      <c r="W175" s="69"/>
      <c r="X175" s="69"/>
      <c r="Y175" s="69"/>
      <c r="Z175" s="70"/>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row>
    <row r="176" ht="12.75" customHeight="1">
      <c r="A176" s="2"/>
      <c r="B176" s="2"/>
      <c r="C176" s="2"/>
      <c r="D176" s="22"/>
      <c r="E176" s="25"/>
      <c r="F176" s="22"/>
      <c r="G176" s="22"/>
      <c r="H176" s="22"/>
      <c r="J176" s="22"/>
      <c r="K176" s="22"/>
      <c r="L176" s="22"/>
      <c r="M176" s="22"/>
      <c r="Q176" s="22"/>
      <c r="R176" s="22"/>
      <c r="S176" s="70"/>
      <c r="T176" s="69"/>
      <c r="U176" s="69"/>
      <c r="V176" s="69"/>
      <c r="W176" s="69"/>
      <c r="X176" s="69"/>
      <c r="Y176" s="69"/>
      <c r="Z176" s="70"/>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row>
    <row r="177" ht="12.75" customHeight="1">
      <c r="A177" s="2"/>
      <c r="B177" s="2"/>
      <c r="C177" s="2"/>
      <c r="D177" s="22"/>
      <c r="E177" s="25"/>
      <c r="F177" s="22"/>
      <c r="G177" s="22"/>
      <c r="H177" s="22"/>
      <c r="J177" s="22"/>
      <c r="K177" s="22"/>
      <c r="L177" s="22"/>
      <c r="M177" s="22"/>
      <c r="Q177" s="22"/>
      <c r="R177" s="22"/>
      <c r="S177" s="70"/>
      <c r="T177" s="69"/>
      <c r="U177" s="69"/>
      <c r="V177" s="69"/>
      <c r="W177" s="69"/>
      <c r="X177" s="69"/>
      <c r="Y177" s="69"/>
      <c r="Z177" s="70"/>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row>
    <row r="178" ht="12.75" customHeight="1">
      <c r="A178" s="2"/>
      <c r="B178" s="2"/>
      <c r="C178" s="2"/>
      <c r="D178" s="22"/>
      <c r="E178" s="25"/>
      <c r="F178" s="22"/>
      <c r="G178" s="22"/>
      <c r="H178" s="22"/>
      <c r="J178" s="22"/>
      <c r="K178" s="22"/>
      <c r="L178" s="22"/>
      <c r="M178" s="22"/>
      <c r="Q178" s="22"/>
      <c r="R178" s="22"/>
      <c r="S178" s="70"/>
      <c r="T178" s="69"/>
      <c r="U178" s="69"/>
      <c r="V178" s="69"/>
      <c r="W178" s="69"/>
      <c r="X178" s="69"/>
      <c r="Y178" s="69"/>
      <c r="Z178" s="70"/>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row>
    <row r="179" ht="12.75" customHeight="1">
      <c r="A179" s="2"/>
      <c r="B179" s="2"/>
      <c r="C179" s="2"/>
      <c r="D179" s="22"/>
      <c r="E179" s="25"/>
      <c r="F179" s="22"/>
      <c r="G179" s="22"/>
      <c r="H179" s="22"/>
      <c r="J179" s="22"/>
      <c r="K179" s="22"/>
      <c r="L179" s="22"/>
      <c r="M179" s="22"/>
      <c r="Q179" s="22"/>
      <c r="R179" s="22"/>
      <c r="S179" s="70"/>
      <c r="T179" s="69"/>
      <c r="U179" s="69"/>
      <c r="V179" s="69"/>
      <c r="W179" s="69"/>
      <c r="X179" s="69"/>
      <c r="Y179" s="69"/>
      <c r="Z179" s="70"/>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row>
    <row r="180" ht="12.75" customHeight="1">
      <c r="A180" s="2"/>
      <c r="B180" s="2"/>
      <c r="C180" s="2"/>
      <c r="D180" s="22"/>
      <c r="E180" s="25"/>
      <c r="F180" s="22"/>
      <c r="G180" s="22"/>
      <c r="H180" s="22"/>
      <c r="J180" s="22"/>
      <c r="K180" s="22"/>
      <c r="L180" s="22"/>
      <c r="M180" s="22"/>
      <c r="Q180" s="22"/>
      <c r="R180" s="22"/>
      <c r="S180" s="70"/>
      <c r="T180" s="69"/>
      <c r="U180" s="69"/>
      <c r="V180" s="69"/>
      <c r="W180" s="69"/>
      <c r="X180" s="69"/>
      <c r="Y180" s="69"/>
      <c r="Z180" s="70"/>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row>
    <row r="181" ht="12.75" customHeight="1">
      <c r="A181" s="2"/>
      <c r="B181" s="2"/>
      <c r="C181" s="2"/>
      <c r="D181" s="22"/>
      <c r="E181" s="25"/>
      <c r="F181" s="22"/>
      <c r="G181" s="22"/>
      <c r="H181" s="22"/>
      <c r="J181" s="22"/>
      <c r="K181" s="22"/>
      <c r="L181" s="22"/>
      <c r="M181" s="22"/>
      <c r="Q181" s="22"/>
      <c r="R181" s="22"/>
      <c r="S181" s="70"/>
      <c r="T181" s="69"/>
      <c r="U181" s="69"/>
      <c r="V181" s="69"/>
      <c r="W181" s="69"/>
      <c r="X181" s="69"/>
      <c r="Y181" s="69"/>
      <c r="Z181" s="70"/>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row>
    <row r="182" ht="12.75" customHeight="1">
      <c r="A182" s="2"/>
      <c r="B182" s="2"/>
      <c r="C182" s="2"/>
      <c r="D182" s="22"/>
      <c r="E182" s="25"/>
      <c r="F182" s="22"/>
      <c r="G182" s="22"/>
      <c r="H182" s="22"/>
      <c r="J182" s="22"/>
      <c r="K182" s="22"/>
      <c r="L182" s="22"/>
      <c r="M182" s="22"/>
      <c r="Q182" s="22"/>
      <c r="R182" s="22"/>
      <c r="S182" s="70"/>
      <c r="T182" s="69"/>
      <c r="U182" s="69"/>
      <c r="V182" s="69"/>
      <c r="W182" s="69"/>
      <c r="X182" s="69"/>
      <c r="Y182" s="69"/>
      <c r="Z182" s="70"/>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row>
    <row r="183" ht="12.75" customHeight="1">
      <c r="A183" s="2"/>
      <c r="B183" s="2"/>
      <c r="C183" s="2"/>
      <c r="D183" s="22"/>
      <c r="E183" s="25"/>
      <c r="F183" s="22"/>
      <c r="G183" s="22"/>
      <c r="H183" s="22"/>
      <c r="J183" s="22"/>
      <c r="K183" s="22"/>
      <c r="L183" s="22"/>
      <c r="M183" s="22"/>
      <c r="Q183" s="22"/>
      <c r="R183" s="22"/>
      <c r="S183" s="70"/>
      <c r="T183" s="69"/>
      <c r="U183" s="69"/>
      <c r="V183" s="69"/>
      <c r="W183" s="69"/>
      <c r="X183" s="69"/>
      <c r="Y183" s="69"/>
      <c r="Z183" s="70"/>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row>
    <row r="184" ht="12.75" customHeight="1">
      <c r="A184" s="2"/>
      <c r="B184" s="2"/>
      <c r="C184" s="2"/>
      <c r="D184" s="22"/>
      <c r="E184" s="25"/>
      <c r="F184" s="22"/>
      <c r="G184" s="22"/>
      <c r="H184" s="22"/>
      <c r="J184" s="22"/>
      <c r="K184" s="22"/>
      <c r="L184" s="22"/>
      <c r="M184" s="22"/>
      <c r="Q184" s="22"/>
      <c r="R184" s="22"/>
      <c r="S184" s="70"/>
      <c r="T184" s="69"/>
      <c r="U184" s="69"/>
      <c r="V184" s="69"/>
      <c r="W184" s="69"/>
      <c r="X184" s="69"/>
      <c r="Y184" s="69"/>
      <c r="Z184" s="70"/>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row>
    <row r="185" ht="12.75" customHeight="1">
      <c r="A185" s="2"/>
      <c r="B185" s="2"/>
      <c r="C185" s="2"/>
      <c r="D185" s="22"/>
      <c r="E185" s="25"/>
      <c r="F185" s="22"/>
      <c r="G185" s="22"/>
      <c r="H185" s="22"/>
      <c r="J185" s="22"/>
      <c r="K185" s="22"/>
      <c r="L185" s="22"/>
      <c r="M185" s="22"/>
      <c r="Q185" s="22"/>
      <c r="R185" s="22"/>
      <c r="S185" s="70"/>
      <c r="T185" s="69"/>
      <c r="U185" s="69"/>
      <c r="V185" s="69"/>
      <c r="W185" s="69"/>
      <c r="X185" s="69"/>
      <c r="Y185" s="69"/>
      <c r="Z185" s="70"/>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row>
    <row r="186" ht="12.75" customHeight="1">
      <c r="A186" s="2"/>
      <c r="B186" s="2"/>
      <c r="C186" s="2"/>
      <c r="D186" s="22"/>
      <c r="E186" s="25"/>
      <c r="F186" s="22"/>
      <c r="G186" s="22"/>
      <c r="H186" s="22"/>
      <c r="J186" s="22"/>
      <c r="K186" s="22"/>
      <c r="L186" s="22"/>
      <c r="M186" s="22"/>
      <c r="Q186" s="22"/>
      <c r="R186" s="22"/>
      <c r="S186" s="70"/>
      <c r="T186" s="69"/>
      <c r="U186" s="69"/>
      <c r="V186" s="69"/>
      <c r="W186" s="69"/>
      <c r="X186" s="69"/>
      <c r="Y186" s="69"/>
      <c r="Z186" s="70"/>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row>
    <row r="187" ht="12.75" customHeight="1">
      <c r="A187" s="2"/>
      <c r="B187" s="2"/>
      <c r="C187" s="2"/>
      <c r="D187" s="22"/>
      <c r="E187" s="25"/>
      <c r="F187" s="22"/>
      <c r="G187" s="22"/>
      <c r="H187" s="22"/>
      <c r="J187" s="22"/>
      <c r="K187" s="22"/>
      <c r="L187" s="22"/>
      <c r="M187" s="22"/>
      <c r="Q187" s="22"/>
      <c r="R187" s="22"/>
      <c r="S187" s="70"/>
      <c r="T187" s="69"/>
      <c r="U187" s="69"/>
      <c r="V187" s="69"/>
      <c r="W187" s="69"/>
      <c r="X187" s="69"/>
      <c r="Y187" s="69"/>
      <c r="Z187" s="70"/>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row>
    <row r="188" ht="12.75" customHeight="1">
      <c r="A188" s="2"/>
      <c r="B188" s="2"/>
      <c r="C188" s="2"/>
      <c r="D188" s="22"/>
      <c r="E188" s="25"/>
      <c r="F188" s="22"/>
      <c r="G188" s="22"/>
      <c r="H188" s="22"/>
      <c r="J188" s="22"/>
      <c r="K188" s="22"/>
      <c r="L188" s="22"/>
      <c r="M188" s="22"/>
      <c r="Q188" s="22"/>
      <c r="R188" s="22"/>
      <c r="S188" s="70"/>
      <c r="T188" s="69"/>
      <c r="U188" s="69"/>
      <c r="V188" s="69"/>
      <c r="W188" s="69"/>
      <c r="X188" s="69"/>
      <c r="Y188" s="69"/>
      <c r="Z188" s="70"/>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row>
    <row r="189" ht="12.75" customHeight="1">
      <c r="A189" s="2"/>
      <c r="B189" s="2"/>
      <c r="C189" s="2"/>
      <c r="D189" s="22"/>
      <c r="E189" s="25"/>
      <c r="F189" s="22"/>
      <c r="G189" s="22"/>
      <c r="H189" s="22"/>
      <c r="J189" s="22"/>
      <c r="K189" s="22"/>
      <c r="L189" s="22"/>
      <c r="M189" s="22"/>
      <c r="Q189" s="22"/>
      <c r="R189" s="22"/>
      <c r="S189" s="70"/>
      <c r="T189" s="69"/>
      <c r="U189" s="69"/>
      <c r="V189" s="69"/>
      <c r="W189" s="69"/>
      <c r="X189" s="69"/>
      <c r="Y189" s="69"/>
      <c r="Z189" s="70"/>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row>
    <row r="190" ht="12.75" customHeight="1">
      <c r="A190" s="2"/>
      <c r="B190" s="2"/>
      <c r="C190" s="2"/>
      <c r="D190" s="22"/>
      <c r="E190" s="25"/>
      <c r="F190" s="22"/>
      <c r="G190" s="22"/>
      <c r="H190" s="22"/>
      <c r="J190" s="22"/>
      <c r="K190" s="22"/>
      <c r="L190" s="22"/>
      <c r="M190" s="22"/>
      <c r="Q190" s="22"/>
      <c r="R190" s="22"/>
      <c r="S190" s="70"/>
      <c r="T190" s="69"/>
      <c r="U190" s="69"/>
      <c r="V190" s="69"/>
      <c r="W190" s="69"/>
      <c r="X190" s="69"/>
      <c r="Y190" s="69"/>
      <c r="Z190" s="70"/>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row>
    <row r="191" ht="12.75" customHeight="1">
      <c r="A191" s="2"/>
      <c r="B191" s="2"/>
      <c r="C191" s="2"/>
      <c r="D191" s="22"/>
      <c r="E191" s="25"/>
      <c r="F191" s="22"/>
      <c r="G191" s="22"/>
      <c r="H191" s="22"/>
      <c r="J191" s="22"/>
      <c r="K191" s="22"/>
      <c r="L191" s="22"/>
      <c r="M191" s="22"/>
      <c r="Q191" s="22"/>
      <c r="R191" s="22"/>
      <c r="S191" s="70"/>
      <c r="T191" s="69"/>
      <c r="U191" s="69"/>
      <c r="V191" s="69"/>
      <c r="W191" s="69"/>
      <c r="X191" s="69"/>
      <c r="Y191" s="69"/>
      <c r="Z191" s="70"/>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row>
    <row r="192" ht="12.75" customHeight="1">
      <c r="A192" s="2"/>
      <c r="B192" s="2"/>
      <c r="C192" s="2"/>
      <c r="D192" s="22"/>
      <c r="E192" s="25"/>
      <c r="F192" s="22"/>
      <c r="G192" s="22"/>
      <c r="H192" s="22"/>
      <c r="J192" s="22"/>
      <c r="K192" s="22"/>
      <c r="L192" s="22"/>
      <c r="M192" s="22"/>
      <c r="Q192" s="22"/>
      <c r="R192" s="22"/>
      <c r="S192" s="70"/>
      <c r="T192" s="69"/>
      <c r="U192" s="69"/>
      <c r="V192" s="69"/>
      <c r="W192" s="69"/>
      <c r="X192" s="69"/>
      <c r="Y192" s="69"/>
      <c r="Z192" s="70"/>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row>
    <row r="193" ht="12.75" customHeight="1">
      <c r="A193" s="2"/>
      <c r="B193" s="2"/>
      <c r="C193" s="2"/>
      <c r="D193" s="22"/>
      <c r="E193" s="25"/>
      <c r="F193" s="22"/>
      <c r="G193" s="22"/>
      <c r="H193" s="22"/>
      <c r="J193" s="22"/>
      <c r="K193" s="22"/>
      <c r="L193" s="22"/>
      <c r="M193" s="22"/>
      <c r="Q193" s="22"/>
      <c r="R193" s="22"/>
      <c r="S193" s="70"/>
      <c r="T193" s="69"/>
      <c r="U193" s="69"/>
      <c r="V193" s="69"/>
      <c r="W193" s="69"/>
      <c r="X193" s="69"/>
      <c r="Y193" s="69"/>
      <c r="Z193" s="70"/>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row>
    <row r="194" ht="12.75" customHeight="1">
      <c r="A194" s="2"/>
      <c r="B194" s="2"/>
      <c r="C194" s="2"/>
      <c r="D194" s="22"/>
      <c r="E194" s="25"/>
      <c r="F194" s="22"/>
      <c r="G194" s="22"/>
      <c r="H194" s="22"/>
      <c r="J194" s="22"/>
      <c r="K194" s="22"/>
      <c r="L194" s="22"/>
      <c r="M194" s="22"/>
      <c r="Q194" s="22"/>
      <c r="R194" s="22"/>
      <c r="S194" s="70"/>
      <c r="T194" s="69"/>
      <c r="U194" s="69"/>
      <c r="V194" s="69"/>
      <c r="W194" s="69"/>
      <c r="X194" s="69"/>
      <c r="Y194" s="69"/>
      <c r="Z194" s="70"/>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row>
    <row r="195" ht="12.75" customHeight="1">
      <c r="A195" s="2"/>
      <c r="B195" s="2"/>
      <c r="C195" s="2"/>
      <c r="D195" s="22"/>
      <c r="E195" s="25"/>
      <c r="F195" s="22"/>
      <c r="G195" s="22"/>
      <c r="H195" s="22"/>
      <c r="J195" s="22"/>
      <c r="K195" s="22"/>
      <c r="L195" s="22"/>
      <c r="M195" s="22"/>
      <c r="Q195" s="22"/>
      <c r="R195" s="22"/>
      <c r="S195" s="70"/>
      <c r="T195" s="69"/>
      <c r="U195" s="69"/>
      <c r="V195" s="69"/>
      <c r="W195" s="69"/>
      <c r="X195" s="69"/>
      <c r="Y195" s="69"/>
      <c r="Z195" s="70"/>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row>
    <row r="196" ht="12.75" customHeight="1">
      <c r="A196" s="2"/>
      <c r="B196" s="2"/>
      <c r="C196" s="2"/>
      <c r="D196" s="22"/>
      <c r="E196" s="25"/>
      <c r="F196" s="22"/>
      <c r="G196" s="22"/>
      <c r="H196" s="22"/>
      <c r="J196" s="22"/>
      <c r="K196" s="22"/>
      <c r="L196" s="22"/>
      <c r="M196" s="22"/>
      <c r="Q196" s="22"/>
      <c r="R196" s="22"/>
      <c r="S196" s="70"/>
      <c r="T196" s="69"/>
      <c r="U196" s="69"/>
      <c r="V196" s="69"/>
      <c r="W196" s="69"/>
      <c r="X196" s="69"/>
      <c r="Y196" s="69"/>
      <c r="Z196" s="70"/>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row>
    <row r="197" ht="12.75" customHeight="1">
      <c r="A197" s="2"/>
      <c r="B197" s="2"/>
      <c r="C197" s="2"/>
      <c r="D197" s="22"/>
      <c r="E197" s="25"/>
      <c r="F197" s="22"/>
      <c r="G197" s="22"/>
      <c r="H197" s="22"/>
      <c r="J197" s="22"/>
      <c r="K197" s="22"/>
      <c r="L197" s="22"/>
      <c r="M197" s="22"/>
      <c r="Q197" s="22"/>
      <c r="R197" s="22"/>
      <c r="S197" s="70"/>
      <c r="T197" s="69"/>
      <c r="U197" s="69"/>
      <c r="V197" s="69"/>
      <c r="W197" s="69"/>
      <c r="X197" s="69"/>
      <c r="Y197" s="69"/>
      <c r="Z197" s="70"/>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row>
    <row r="198" ht="12.75" customHeight="1">
      <c r="A198" s="2"/>
      <c r="B198" s="2"/>
      <c r="C198" s="2"/>
      <c r="D198" s="22"/>
      <c r="E198" s="25"/>
      <c r="F198" s="22"/>
      <c r="G198" s="22"/>
      <c r="H198" s="22"/>
      <c r="J198" s="22"/>
      <c r="K198" s="22"/>
      <c r="L198" s="22"/>
      <c r="M198" s="22"/>
      <c r="Q198" s="22"/>
      <c r="R198" s="22"/>
      <c r="S198" s="70"/>
      <c r="T198" s="69"/>
      <c r="U198" s="69"/>
      <c r="V198" s="69"/>
      <c r="W198" s="69"/>
      <c r="X198" s="69"/>
      <c r="Y198" s="69"/>
      <c r="Z198" s="70"/>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row>
    <row r="199" ht="12.75" customHeight="1">
      <c r="A199" s="2"/>
      <c r="B199" s="2"/>
      <c r="C199" s="2"/>
      <c r="D199" s="22"/>
      <c r="E199" s="25"/>
      <c r="F199" s="22"/>
      <c r="G199" s="22"/>
      <c r="H199" s="22"/>
      <c r="J199" s="22"/>
      <c r="K199" s="22"/>
      <c r="L199" s="22"/>
      <c r="M199" s="22"/>
      <c r="Q199" s="22"/>
      <c r="R199" s="22"/>
      <c r="S199" s="70"/>
      <c r="T199" s="69"/>
      <c r="U199" s="69"/>
      <c r="V199" s="69"/>
      <c r="W199" s="69"/>
      <c r="X199" s="69"/>
      <c r="Y199" s="69"/>
      <c r="Z199" s="70"/>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row>
    <row r="200" ht="12.75" customHeight="1">
      <c r="A200" s="2"/>
      <c r="B200" s="2"/>
      <c r="C200" s="2"/>
      <c r="D200" s="22"/>
      <c r="E200" s="25"/>
      <c r="F200" s="22"/>
      <c r="G200" s="22"/>
      <c r="H200" s="22"/>
      <c r="J200" s="22"/>
      <c r="K200" s="22"/>
      <c r="L200" s="22"/>
      <c r="M200" s="22"/>
      <c r="Q200" s="22"/>
      <c r="R200" s="22"/>
      <c r="S200" s="70"/>
      <c r="T200" s="69"/>
      <c r="U200" s="69"/>
      <c r="V200" s="69"/>
      <c r="W200" s="69"/>
      <c r="X200" s="69"/>
      <c r="Y200" s="69"/>
      <c r="Z200" s="70"/>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row>
    <row r="201" ht="12.75" customHeight="1">
      <c r="A201" s="2"/>
      <c r="B201" s="2"/>
      <c r="C201" s="2"/>
      <c r="D201" s="22"/>
      <c r="E201" s="25"/>
      <c r="F201" s="22"/>
      <c r="G201" s="22"/>
      <c r="H201" s="22"/>
      <c r="J201" s="22"/>
      <c r="K201" s="22"/>
      <c r="L201" s="22"/>
      <c r="M201" s="22"/>
      <c r="Q201" s="22"/>
      <c r="R201" s="22"/>
      <c r="S201" s="70"/>
      <c r="T201" s="69"/>
      <c r="U201" s="69"/>
      <c r="V201" s="69"/>
      <c r="W201" s="69"/>
      <c r="X201" s="69"/>
      <c r="Y201" s="69"/>
      <c r="Z201" s="70"/>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row>
    <row r="202" ht="12.75" customHeight="1">
      <c r="A202" s="2"/>
      <c r="B202" s="2"/>
      <c r="C202" s="2"/>
      <c r="D202" s="22"/>
      <c r="E202" s="25"/>
      <c r="F202" s="22"/>
      <c r="G202" s="22"/>
      <c r="H202" s="22"/>
      <c r="J202" s="22"/>
      <c r="K202" s="22"/>
      <c r="L202" s="22"/>
      <c r="M202" s="22"/>
      <c r="Q202" s="22"/>
      <c r="R202" s="22"/>
      <c r="S202" s="70"/>
      <c r="T202" s="69"/>
      <c r="U202" s="69"/>
      <c r="V202" s="69"/>
      <c r="W202" s="69"/>
      <c r="X202" s="69"/>
      <c r="Y202" s="69"/>
      <c r="Z202" s="70"/>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row>
    <row r="203" ht="12.75" customHeight="1">
      <c r="A203" s="2"/>
      <c r="B203" s="2"/>
      <c r="C203" s="2"/>
      <c r="D203" s="22"/>
      <c r="E203" s="25"/>
      <c r="F203" s="22"/>
      <c r="G203" s="22"/>
      <c r="H203" s="22"/>
      <c r="J203" s="22"/>
      <c r="K203" s="22"/>
      <c r="L203" s="22"/>
      <c r="M203" s="22"/>
      <c r="Q203" s="22"/>
      <c r="R203" s="22"/>
      <c r="S203" s="70"/>
      <c r="T203" s="69"/>
      <c r="U203" s="69"/>
      <c r="V203" s="69"/>
      <c r="W203" s="69"/>
      <c r="X203" s="69"/>
      <c r="Y203" s="69"/>
      <c r="Z203" s="70"/>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row>
    <row r="204" ht="12.75" customHeight="1">
      <c r="A204" s="2"/>
      <c r="B204" s="2"/>
      <c r="C204" s="2"/>
      <c r="D204" s="22"/>
      <c r="E204" s="25"/>
      <c r="F204" s="22"/>
      <c r="G204" s="22"/>
      <c r="H204" s="22"/>
      <c r="J204" s="22"/>
      <c r="K204" s="22"/>
      <c r="L204" s="22"/>
      <c r="M204" s="22"/>
      <c r="Q204" s="22"/>
      <c r="R204" s="22"/>
      <c r="S204" s="70"/>
      <c r="T204" s="69"/>
      <c r="U204" s="69"/>
      <c r="V204" s="69"/>
      <c r="W204" s="69"/>
      <c r="X204" s="69"/>
      <c r="Y204" s="69"/>
      <c r="Z204" s="70"/>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row>
    <row r="205" ht="12.75" customHeight="1">
      <c r="A205" s="2"/>
      <c r="B205" s="2"/>
      <c r="C205" s="2"/>
      <c r="D205" s="22"/>
      <c r="E205" s="25"/>
      <c r="F205" s="22"/>
      <c r="G205" s="22"/>
      <c r="H205" s="22"/>
      <c r="J205" s="22"/>
      <c r="K205" s="22"/>
      <c r="L205" s="22"/>
      <c r="M205" s="22"/>
      <c r="Q205" s="22"/>
      <c r="R205" s="22"/>
      <c r="S205" s="70"/>
      <c r="T205" s="69"/>
      <c r="U205" s="69"/>
      <c r="V205" s="69"/>
      <c r="W205" s="69"/>
      <c r="X205" s="69"/>
      <c r="Y205" s="69"/>
      <c r="Z205" s="70"/>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row>
    <row r="206" ht="12.75" customHeight="1">
      <c r="A206" s="2"/>
      <c r="B206" s="2"/>
      <c r="C206" s="2"/>
      <c r="D206" s="22"/>
      <c r="E206" s="25"/>
      <c r="F206" s="22"/>
      <c r="G206" s="22"/>
      <c r="H206" s="22"/>
      <c r="J206" s="22"/>
      <c r="K206" s="22"/>
      <c r="L206" s="22"/>
      <c r="M206" s="22"/>
      <c r="Q206" s="22"/>
      <c r="R206" s="22"/>
      <c r="S206" s="70"/>
      <c r="T206" s="69"/>
      <c r="U206" s="69"/>
      <c r="V206" s="69"/>
      <c r="W206" s="69"/>
      <c r="X206" s="69"/>
      <c r="Y206" s="69"/>
      <c r="Z206" s="70"/>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row>
    <row r="207" ht="12.75" customHeight="1">
      <c r="A207" s="2"/>
      <c r="B207" s="2"/>
      <c r="C207" s="2"/>
      <c r="D207" s="22"/>
      <c r="E207" s="25"/>
      <c r="F207" s="22"/>
      <c r="G207" s="22"/>
      <c r="H207" s="22"/>
      <c r="J207" s="22"/>
      <c r="K207" s="22"/>
      <c r="L207" s="22"/>
      <c r="M207" s="22"/>
      <c r="Q207" s="22"/>
      <c r="R207" s="22"/>
      <c r="S207" s="70"/>
      <c r="T207" s="69"/>
      <c r="U207" s="69"/>
      <c r="V207" s="69"/>
      <c r="W207" s="69"/>
      <c r="X207" s="69"/>
      <c r="Y207" s="69"/>
      <c r="Z207" s="70"/>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row>
    <row r="208" ht="12.75" customHeight="1">
      <c r="A208" s="2"/>
      <c r="B208" s="2"/>
      <c r="C208" s="2"/>
      <c r="D208" s="22"/>
      <c r="E208" s="25"/>
      <c r="F208" s="22"/>
      <c r="G208" s="22"/>
      <c r="H208" s="22"/>
      <c r="J208" s="22"/>
      <c r="K208" s="22"/>
      <c r="L208" s="22"/>
      <c r="M208" s="22"/>
      <c r="Q208" s="22"/>
      <c r="R208" s="22"/>
      <c r="S208" s="70"/>
      <c r="T208" s="69"/>
      <c r="U208" s="69"/>
      <c r="V208" s="69"/>
      <c r="W208" s="69"/>
      <c r="X208" s="69"/>
      <c r="Y208" s="69"/>
      <c r="Z208" s="70"/>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row>
    <row r="209" ht="12.75" customHeight="1">
      <c r="A209" s="2"/>
      <c r="B209" s="2"/>
      <c r="C209" s="2"/>
      <c r="D209" s="22"/>
      <c r="E209" s="25"/>
      <c r="F209" s="22"/>
      <c r="G209" s="22"/>
      <c r="H209" s="22"/>
      <c r="J209" s="22"/>
      <c r="K209" s="22"/>
      <c r="L209" s="22"/>
      <c r="M209" s="22"/>
      <c r="Q209" s="22"/>
      <c r="R209" s="22"/>
      <c r="S209" s="70"/>
      <c r="T209" s="69"/>
      <c r="U209" s="69"/>
      <c r="V209" s="69"/>
      <c r="W209" s="69"/>
      <c r="X209" s="69"/>
      <c r="Y209" s="69"/>
      <c r="Z209" s="70"/>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row>
    <row r="210" ht="12.75" customHeight="1">
      <c r="A210" s="2"/>
      <c r="B210" s="2"/>
      <c r="C210" s="2"/>
      <c r="D210" s="22"/>
      <c r="E210" s="25"/>
      <c r="F210" s="22"/>
      <c r="G210" s="22"/>
      <c r="H210" s="22"/>
      <c r="J210" s="22"/>
      <c r="K210" s="22"/>
      <c r="L210" s="22"/>
      <c r="M210" s="22"/>
      <c r="Q210" s="22"/>
      <c r="R210" s="22"/>
      <c r="S210" s="70"/>
      <c r="T210" s="69"/>
      <c r="U210" s="69"/>
      <c r="V210" s="69"/>
      <c r="W210" s="69"/>
      <c r="X210" s="69"/>
      <c r="Y210" s="69"/>
      <c r="Z210" s="70"/>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row>
    <row r="211" ht="12.75" customHeight="1">
      <c r="A211" s="2"/>
      <c r="B211" s="2"/>
      <c r="C211" s="2"/>
      <c r="D211" s="22"/>
      <c r="E211" s="25"/>
      <c r="F211" s="22"/>
      <c r="G211" s="22"/>
      <c r="H211" s="22"/>
      <c r="J211" s="22"/>
      <c r="K211" s="22"/>
      <c r="L211" s="22"/>
      <c r="M211" s="22"/>
      <c r="Q211" s="22"/>
      <c r="R211" s="22"/>
      <c r="S211" s="70"/>
      <c r="T211" s="69"/>
      <c r="U211" s="69"/>
      <c r="V211" s="69"/>
      <c r="W211" s="69"/>
      <c r="X211" s="69"/>
      <c r="Y211" s="69"/>
      <c r="Z211" s="70"/>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row>
    <row r="212" ht="12.75" customHeight="1">
      <c r="A212" s="2"/>
      <c r="B212" s="2"/>
      <c r="C212" s="2"/>
      <c r="D212" s="22"/>
      <c r="E212" s="25"/>
      <c r="F212" s="22"/>
      <c r="G212" s="22"/>
      <c r="H212" s="22"/>
      <c r="J212" s="22"/>
      <c r="K212" s="22"/>
      <c r="L212" s="22"/>
      <c r="M212" s="22"/>
      <c r="Q212" s="22"/>
      <c r="R212" s="22"/>
      <c r="S212" s="70"/>
      <c r="T212" s="69"/>
      <c r="U212" s="69"/>
      <c r="V212" s="69"/>
      <c r="W212" s="69"/>
      <c r="X212" s="69"/>
      <c r="Y212" s="69"/>
      <c r="Z212" s="70"/>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row>
    <row r="213" ht="12.75" customHeight="1">
      <c r="A213" s="2"/>
      <c r="B213" s="2"/>
      <c r="C213" s="2"/>
      <c r="D213" s="22"/>
      <c r="E213" s="25"/>
      <c r="F213" s="22"/>
      <c r="G213" s="22"/>
      <c r="H213" s="22"/>
      <c r="J213" s="22"/>
      <c r="K213" s="22"/>
      <c r="L213" s="22"/>
      <c r="M213" s="22"/>
      <c r="Q213" s="22"/>
      <c r="R213" s="22"/>
      <c r="S213" s="70"/>
      <c r="T213" s="69"/>
      <c r="U213" s="69"/>
      <c r="V213" s="69"/>
      <c r="W213" s="69"/>
      <c r="X213" s="69"/>
      <c r="Y213" s="69"/>
      <c r="Z213" s="70"/>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row>
    <row r="214" ht="12.75" customHeight="1">
      <c r="A214" s="2"/>
      <c r="B214" s="2"/>
      <c r="C214" s="2"/>
      <c r="D214" s="22"/>
      <c r="E214" s="25"/>
      <c r="F214" s="22"/>
      <c r="G214" s="22"/>
      <c r="H214" s="22"/>
      <c r="J214" s="22"/>
      <c r="K214" s="22"/>
      <c r="L214" s="22"/>
      <c r="M214" s="22"/>
      <c r="Q214" s="22"/>
      <c r="R214" s="22"/>
      <c r="S214" s="70"/>
      <c r="T214" s="69"/>
      <c r="U214" s="69"/>
      <c r="V214" s="69"/>
      <c r="W214" s="69"/>
      <c r="X214" s="69"/>
      <c r="Y214" s="69"/>
      <c r="Z214" s="70"/>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row>
    <row r="215" ht="12.75" customHeight="1">
      <c r="A215" s="2"/>
      <c r="B215" s="2"/>
      <c r="C215" s="2"/>
      <c r="D215" s="22"/>
      <c r="E215" s="25"/>
      <c r="F215" s="22"/>
      <c r="G215" s="22"/>
      <c r="H215" s="22"/>
      <c r="J215" s="22"/>
      <c r="K215" s="22"/>
      <c r="L215" s="22"/>
      <c r="M215" s="22"/>
      <c r="Q215" s="22"/>
      <c r="R215" s="22"/>
      <c r="S215" s="70"/>
      <c r="T215" s="69"/>
      <c r="U215" s="69"/>
      <c r="V215" s="69"/>
      <c r="W215" s="69"/>
      <c r="X215" s="69"/>
      <c r="Y215" s="69"/>
      <c r="Z215" s="70"/>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row>
    <row r="216" ht="12.75" customHeight="1">
      <c r="A216" s="2"/>
      <c r="B216" s="2"/>
      <c r="C216" s="2"/>
      <c r="D216" s="22"/>
      <c r="E216" s="25"/>
      <c r="F216" s="22"/>
      <c r="G216" s="22"/>
      <c r="H216" s="22"/>
      <c r="J216" s="22"/>
      <c r="K216" s="22"/>
      <c r="L216" s="22"/>
      <c r="M216" s="22"/>
      <c r="Q216" s="22"/>
      <c r="R216" s="22"/>
      <c r="S216" s="70"/>
      <c r="T216" s="69"/>
      <c r="U216" s="69"/>
      <c r="V216" s="69"/>
      <c r="W216" s="69"/>
      <c r="X216" s="69"/>
      <c r="Y216" s="69"/>
      <c r="Z216" s="70"/>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row>
    <row r="217" ht="12.75" customHeight="1">
      <c r="A217" s="2"/>
      <c r="B217" s="2"/>
      <c r="C217" s="2"/>
      <c r="D217" s="22"/>
      <c r="E217" s="25"/>
      <c r="F217" s="22"/>
      <c r="G217" s="22"/>
      <c r="H217" s="22"/>
      <c r="J217" s="22"/>
      <c r="K217" s="22"/>
      <c r="L217" s="22"/>
      <c r="M217" s="22"/>
      <c r="Q217" s="22"/>
      <c r="R217" s="22"/>
      <c r="S217" s="70"/>
      <c r="T217" s="69"/>
      <c r="U217" s="69"/>
      <c r="V217" s="69"/>
      <c r="W217" s="69"/>
      <c r="X217" s="69"/>
      <c r="Y217" s="69"/>
      <c r="Z217" s="70"/>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row>
    <row r="218" ht="12.75" customHeight="1">
      <c r="A218" s="2"/>
      <c r="B218" s="2"/>
      <c r="C218" s="2"/>
      <c r="D218" s="22"/>
      <c r="E218" s="25"/>
      <c r="F218" s="22"/>
      <c r="G218" s="22"/>
      <c r="H218" s="22"/>
      <c r="J218" s="22"/>
      <c r="K218" s="22"/>
      <c r="L218" s="22"/>
      <c r="M218" s="22"/>
      <c r="Q218" s="22"/>
      <c r="R218" s="22"/>
      <c r="S218" s="70"/>
      <c r="T218" s="69"/>
      <c r="U218" s="69"/>
      <c r="V218" s="69"/>
      <c r="W218" s="69"/>
      <c r="X218" s="69"/>
      <c r="Y218" s="69"/>
      <c r="Z218" s="70"/>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row>
    <row r="219" ht="12.75" customHeight="1">
      <c r="A219" s="2"/>
      <c r="B219" s="2"/>
      <c r="C219" s="2"/>
      <c r="D219" s="22"/>
      <c r="E219" s="25"/>
      <c r="F219" s="22"/>
      <c r="G219" s="22"/>
      <c r="H219" s="22"/>
      <c r="J219" s="22"/>
      <c r="K219" s="22"/>
      <c r="L219" s="22"/>
      <c r="M219" s="22"/>
      <c r="Q219" s="22"/>
      <c r="R219" s="22"/>
      <c r="S219" s="70"/>
      <c r="T219" s="69"/>
      <c r="U219" s="69"/>
      <c r="V219" s="69"/>
      <c r="W219" s="69"/>
      <c r="X219" s="69"/>
      <c r="Y219" s="69"/>
      <c r="Z219" s="70"/>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row>
    <row r="220" ht="12.75" customHeight="1">
      <c r="A220" s="2"/>
      <c r="B220" s="2"/>
      <c r="C220" s="2"/>
      <c r="D220" s="22"/>
      <c r="E220" s="25"/>
      <c r="F220" s="22"/>
      <c r="G220" s="22"/>
      <c r="H220" s="22"/>
      <c r="J220" s="22"/>
      <c r="K220" s="22"/>
      <c r="L220" s="22"/>
      <c r="M220" s="22"/>
      <c r="Q220" s="22"/>
      <c r="R220" s="22"/>
      <c r="S220" s="70"/>
      <c r="T220" s="69"/>
      <c r="U220" s="69"/>
      <c r="V220" s="69"/>
      <c r="W220" s="69"/>
      <c r="X220" s="69"/>
      <c r="Y220" s="69"/>
      <c r="Z220" s="70"/>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row>
    <row r="221" ht="12.75" customHeight="1">
      <c r="A221" s="2"/>
      <c r="B221" s="2"/>
      <c r="C221" s="2"/>
      <c r="D221" s="22"/>
      <c r="E221" s="25"/>
      <c r="F221" s="22"/>
      <c r="G221" s="22"/>
      <c r="H221" s="22"/>
      <c r="J221" s="22"/>
      <c r="K221" s="22"/>
      <c r="L221" s="22"/>
      <c r="M221" s="22"/>
      <c r="Q221" s="22"/>
      <c r="R221" s="22"/>
      <c r="S221" s="70"/>
      <c r="T221" s="69"/>
      <c r="U221" s="69"/>
      <c r="V221" s="69"/>
      <c r="W221" s="69"/>
      <c r="X221" s="69"/>
      <c r="Y221" s="69"/>
      <c r="Z221" s="70"/>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row>
    <row r="222" ht="12.75" customHeight="1">
      <c r="A222" s="2"/>
      <c r="B222" s="2"/>
      <c r="C222" s="2"/>
      <c r="D222" s="22"/>
      <c r="E222" s="25"/>
      <c r="F222" s="22"/>
      <c r="G222" s="22"/>
      <c r="H222" s="22"/>
      <c r="J222" s="22"/>
      <c r="K222" s="22"/>
      <c r="L222" s="22"/>
      <c r="M222" s="22"/>
      <c r="Q222" s="22"/>
      <c r="R222" s="22"/>
      <c r="S222" s="70"/>
      <c r="T222" s="69"/>
      <c r="U222" s="69"/>
      <c r="V222" s="69"/>
      <c r="W222" s="69"/>
      <c r="X222" s="69"/>
      <c r="Y222" s="69"/>
      <c r="Z222" s="70"/>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row>
    <row r="223" ht="12.75" customHeight="1">
      <c r="A223" s="2"/>
      <c r="B223" s="2"/>
      <c r="C223" s="2"/>
      <c r="D223" s="22"/>
      <c r="E223" s="25"/>
      <c r="F223" s="22"/>
      <c r="G223" s="22"/>
      <c r="H223" s="22"/>
      <c r="J223" s="22"/>
      <c r="K223" s="22"/>
      <c r="L223" s="22"/>
      <c r="M223" s="22"/>
      <c r="Q223" s="22"/>
      <c r="R223" s="22"/>
      <c r="S223" s="70"/>
      <c r="T223" s="69"/>
      <c r="U223" s="69"/>
      <c r="V223" s="69"/>
      <c r="W223" s="69"/>
      <c r="X223" s="69"/>
      <c r="Y223" s="69"/>
      <c r="Z223" s="70"/>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row>
    <row r="224" ht="12.75" customHeight="1">
      <c r="A224" s="2"/>
      <c r="B224" s="2"/>
      <c r="C224" s="2"/>
      <c r="D224" s="22"/>
      <c r="E224" s="25"/>
      <c r="F224" s="22"/>
      <c r="G224" s="22"/>
      <c r="H224" s="22"/>
      <c r="J224" s="22"/>
      <c r="K224" s="22"/>
      <c r="L224" s="22"/>
      <c r="M224" s="22"/>
      <c r="Q224" s="22"/>
      <c r="R224" s="22"/>
      <c r="S224" s="70"/>
      <c r="T224" s="69"/>
      <c r="U224" s="69"/>
      <c r="V224" s="69"/>
      <c r="W224" s="69"/>
      <c r="X224" s="69"/>
      <c r="Y224" s="69"/>
      <c r="Z224" s="70"/>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row>
    <row r="225" ht="12.75" customHeight="1">
      <c r="A225" s="2"/>
      <c r="B225" s="2"/>
      <c r="C225" s="2"/>
      <c r="D225" s="22"/>
      <c r="E225" s="25"/>
      <c r="F225" s="22"/>
      <c r="G225" s="22"/>
      <c r="H225" s="22"/>
      <c r="J225" s="22"/>
      <c r="K225" s="22"/>
      <c r="L225" s="22"/>
      <c r="M225" s="22"/>
      <c r="Q225" s="22"/>
      <c r="R225" s="22"/>
      <c r="S225" s="70"/>
      <c r="T225" s="69"/>
      <c r="U225" s="69"/>
      <c r="V225" s="69"/>
      <c r="W225" s="69"/>
      <c r="X225" s="69"/>
      <c r="Y225" s="69"/>
      <c r="Z225" s="70"/>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row>
    <row r="226" ht="12.75" customHeight="1">
      <c r="A226" s="2"/>
      <c r="B226" s="2"/>
      <c r="C226" s="2"/>
      <c r="D226" s="22"/>
      <c r="E226" s="25"/>
      <c r="F226" s="22"/>
      <c r="G226" s="22"/>
      <c r="H226" s="22"/>
      <c r="J226" s="22"/>
      <c r="K226" s="22"/>
      <c r="L226" s="22"/>
      <c r="M226" s="22"/>
      <c r="Q226" s="22"/>
      <c r="R226" s="22"/>
      <c r="S226" s="70"/>
      <c r="T226" s="69"/>
      <c r="U226" s="69"/>
      <c r="V226" s="69"/>
      <c r="W226" s="69"/>
      <c r="X226" s="69"/>
      <c r="Y226" s="69"/>
      <c r="Z226" s="70"/>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row>
    <row r="227" ht="12.75" customHeight="1">
      <c r="A227" s="2"/>
      <c r="B227" s="2"/>
      <c r="C227" s="2"/>
      <c r="D227" s="22"/>
      <c r="E227" s="25"/>
      <c r="F227" s="22"/>
      <c r="G227" s="22"/>
      <c r="H227" s="22"/>
      <c r="J227" s="22"/>
      <c r="K227" s="22"/>
      <c r="L227" s="22"/>
      <c r="M227" s="22"/>
      <c r="Q227" s="22"/>
      <c r="R227" s="22"/>
      <c r="S227" s="70"/>
      <c r="T227" s="69"/>
      <c r="U227" s="69"/>
      <c r="V227" s="69"/>
      <c r="W227" s="69"/>
      <c r="X227" s="69"/>
      <c r="Y227" s="69"/>
      <c r="Z227" s="70"/>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row>
    <row r="228" ht="12.75" customHeight="1">
      <c r="A228" s="2"/>
      <c r="B228" s="2"/>
      <c r="C228" s="2"/>
      <c r="D228" s="22"/>
      <c r="E228" s="25"/>
      <c r="F228" s="22"/>
      <c r="G228" s="22"/>
      <c r="H228" s="22"/>
      <c r="J228" s="22"/>
      <c r="K228" s="22"/>
      <c r="L228" s="22"/>
      <c r="M228" s="22"/>
      <c r="Q228" s="22"/>
      <c r="R228" s="22"/>
      <c r="S228" s="70"/>
      <c r="T228" s="69"/>
      <c r="U228" s="69"/>
      <c r="V228" s="69"/>
      <c r="W228" s="69"/>
      <c r="X228" s="69"/>
      <c r="Y228" s="69"/>
      <c r="Z228" s="70"/>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row>
    <row r="229" ht="12.75" customHeight="1">
      <c r="A229" s="2"/>
      <c r="B229" s="2"/>
      <c r="C229" s="2"/>
      <c r="D229" s="22"/>
      <c r="E229" s="25"/>
      <c r="F229" s="22"/>
      <c r="G229" s="22"/>
      <c r="H229" s="22"/>
      <c r="J229" s="22"/>
      <c r="K229" s="22"/>
      <c r="L229" s="22"/>
      <c r="M229" s="22"/>
      <c r="Q229" s="22"/>
      <c r="R229" s="22"/>
      <c r="S229" s="70"/>
      <c r="T229" s="69"/>
      <c r="U229" s="69"/>
      <c r="V229" s="69"/>
      <c r="W229" s="69"/>
      <c r="X229" s="69"/>
      <c r="Y229" s="69"/>
      <c r="Z229" s="70"/>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row>
    <row r="230" ht="12.75" customHeight="1">
      <c r="A230" s="2"/>
      <c r="B230" s="2"/>
      <c r="C230" s="2"/>
      <c r="D230" s="22"/>
      <c r="E230" s="25"/>
      <c r="F230" s="22"/>
      <c r="G230" s="22"/>
      <c r="H230" s="22"/>
      <c r="J230" s="22"/>
      <c r="K230" s="22"/>
      <c r="L230" s="22"/>
      <c r="M230" s="22"/>
      <c r="Q230" s="22"/>
      <c r="R230" s="22"/>
      <c r="S230" s="70"/>
      <c r="T230" s="69"/>
      <c r="U230" s="69"/>
      <c r="V230" s="69"/>
      <c r="W230" s="69"/>
      <c r="X230" s="69"/>
      <c r="Y230" s="69"/>
      <c r="Z230" s="70"/>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row>
    <row r="231" ht="12.75" customHeight="1">
      <c r="A231" s="2"/>
      <c r="B231" s="2"/>
      <c r="C231" s="2"/>
      <c r="D231" s="22"/>
      <c r="E231" s="25"/>
      <c r="F231" s="22"/>
      <c r="G231" s="22"/>
      <c r="H231" s="22"/>
      <c r="J231" s="22"/>
      <c r="K231" s="22"/>
      <c r="L231" s="22"/>
      <c r="M231" s="22"/>
      <c r="Q231" s="22"/>
      <c r="R231" s="22"/>
      <c r="S231" s="70"/>
      <c r="T231" s="69"/>
      <c r="U231" s="69"/>
      <c r="V231" s="69"/>
      <c r="W231" s="69"/>
      <c r="X231" s="69"/>
      <c r="Y231" s="69"/>
      <c r="Z231" s="70"/>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row>
    <row r="232" ht="12.75" customHeight="1">
      <c r="A232" s="2"/>
      <c r="B232" s="2"/>
      <c r="C232" s="2"/>
      <c r="D232" s="22"/>
      <c r="E232" s="25"/>
      <c r="F232" s="22"/>
      <c r="G232" s="22"/>
      <c r="H232" s="22"/>
      <c r="J232" s="22"/>
      <c r="K232" s="22"/>
      <c r="L232" s="22"/>
      <c r="M232" s="22"/>
      <c r="Q232" s="22"/>
      <c r="R232" s="22"/>
      <c r="S232" s="70"/>
      <c r="T232" s="69"/>
      <c r="U232" s="69"/>
      <c r="V232" s="69"/>
      <c r="W232" s="69"/>
      <c r="X232" s="69"/>
      <c r="Y232" s="69"/>
      <c r="Z232" s="70"/>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row>
    <row r="233" ht="12.75" customHeight="1">
      <c r="A233" s="2"/>
      <c r="B233" s="2"/>
      <c r="C233" s="2"/>
      <c r="D233" s="22"/>
      <c r="E233" s="25"/>
      <c r="F233" s="22"/>
      <c r="G233" s="22"/>
      <c r="H233" s="22"/>
      <c r="J233" s="22"/>
      <c r="K233" s="22"/>
      <c r="L233" s="22"/>
      <c r="M233" s="22"/>
      <c r="Q233" s="22"/>
      <c r="R233" s="22"/>
      <c r="S233" s="70"/>
      <c r="T233" s="69"/>
      <c r="U233" s="69"/>
      <c r="V233" s="69"/>
      <c r="W233" s="69"/>
      <c r="X233" s="69"/>
      <c r="Y233" s="69"/>
      <c r="Z233" s="70"/>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row>
    <row r="234" ht="12.75" customHeight="1">
      <c r="A234" s="2"/>
      <c r="B234" s="2"/>
      <c r="C234" s="2"/>
      <c r="D234" s="22"/>
      <c r="E234" s="25"/>
      <c r="F234" s="22"/>
      <c r="G234" s="22"/>
      <c r="H234" s="22"/>
      <c r="J234" s="22"/>
      <c r="K234" s="22"/>
      <c r="L234" s="22"/>
      <c r="M234" s="22"/>
      <c r="Q234" s="22"/>
      <c r="R234" s="22"/>
      <c r="S234" s="70"/>
      <c r="T234" s="69"/>
      <c r="U234" s="69"/>
      <c r="V234" s="69"/>
      <c r="W234" s="69"/>
      <c r="X234" s="69"/>
      <c r="Y234" s="69"/>
      <c r="Z234" s="70"/>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row>
    <row r="235" ht="12.75" customHeight="1">
      <c r="A235" s="2"/>
      <c r="B235" s="2"/>
      <c r="C235" s="2"/>
      <c r="D235" s="22"/>
      <c r="E235" s="25"/>
      <c r="F235" s="22"/>
      <c r="G235" s="22"/>
      <c r="H235" s="22"/>
      <c r="J235" s="22"/>
      <c r="K235" s="22"/>
      <c r="L235" s="22"/>
      <c r="M235" s="22"/>
      <c r="Q235" s="22"/>
      <c r="R235" s="22"/>
      <c r="S235" s="70"/>
      <c r="T235" s="69"/>
      <c r="U235" s="69"/>
      <c r="V235" s="69"/>
      <c r="W235" s="69"/>
      <c r="X235" s="69"/>
      <c r="Y235" s="69"/>
      <c r="Z235" s="70"/>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row>
    <row r="236" ht="12.75" customHeight="1">
      <c r="A236" s="2"/>
      <c r="B236" s="2"/>
      <c r="C236" s="2"/>
      <c r="D236" s="22"/>
      <c r="E236" s="25"/>
      <c r="F236" s="22"/>
      <c r="G236" s="22"/>
      <c r="H236" s="22"/>
      <c r="J236" s="22"/>
      <c r="K236" s="22"/>
      <c r="L236" s="22"/>
      <c r="M236" s="22"/>
      <c r="Q236" s="22"/>
      <c r="R236" s="22"/>
      <c r="S236" s="70"/>
      <c r="T236" s="69"/>
      <c r="U236" s="69"/>
      <c r="V236" s="69"/>
      <c r="W236" s="69"/>
      <c r="X236" s="69"/>
      <c r="Y236" s="69"/>
      <c r="Z236" s="70"/>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c r="BL236" s="22"/>
    </row>
    <row r="237" ht="12.75" customHeight="1">
      <c r="A237" s="2"/>
      <c r="B237" s="2"/>
      <c r="C237" s="2"/>
      <c r="D237" s="22"/>
      <c r="E237" s="25"/>
      <c r="F237" s="22"/>
      <c r="G237" s="22"/>
      <c r="H237" s="22"/>
      <c r="J237" s="22"/>
      <c r="K237" s="22"/>
      <c r="L237" s="22"/>
      <c r="M237" s="22"/>
      <c r="Q237" s="22"/>
      <c r="R237" s="22"/>
      <c r="S237" s="70"/>
      <c r="T237" s="69"/>
      <c r="U237" s="69"/>
      <c r="V237" s="69"/>
      <c r="W237" s="69"/>
      <c r="X237" s="69"/>
      <c r="Y237" s="69"/>
      <c r="Z237" s="70"/>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row>
    <row r="238" ht="12.75" customHeight="1">
      <c r="A238" s="2"/>
      <c r="B238" s="2"/>
      <c r="C238" s="2"/>
      <c r="D238" s="22"/>
      <c r="E238" s="25"/>
      <c r="F238" s="22"/>
      <c r="G238" s="22"/>
      <c r="H238" s="22"/>
      <c r="J238" s="22"/>
      <c r="K238" s="22"/>
      <c r="L238" s="22"/>
      <c r="M238" s="22"/>
      <c r="Q238" s="22"/>
      <c r="R238" s="22"/>
      <c r="S238" s="70"/>
      <c r="T238" s="69"/>
      <c r="U238" s="69"/>
      <c r="V238" s="69"/>
      <c r="W238" s="69"/>
      <c r="X238" s="69"/>
      <c r="Y238" s="69"/>
      <c r="Z238" s="70"/>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row>
    <row r="239" ht="12.75" customHeight="1">
      <c r="A239" s="2"/>
      <c r="B239" s="2"/>
      <c r="C239" s="2"/>
      <c r="D239" s="22"/>
      <c r="E239" s="25"/>
      <c r="F239" s="22"/>
      <c r="G239" s="22"/>
      <c r="H239" s="22"/>
      <c r="J239" s="22"/>
      <c r="K239" s="22"/>
      <c r="L239" s="22"/>
      <c r="M239" s="22"/>
      <c r="Q239" s="22"/>
      <c r="R239" s="22"/>
      <c r="S239" s="70"/>
      <c r="T239" s="69"/>
      <c r="U239" s="69"/>
      <c r="V239" s="69"/>
      <c r="W239" s="69"/>
      <c r="X239" s="69"/>
      <c r="Y239" s="69"/>
      <c r="Z239" s="70"/>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row>
    <row r="240" ht="12.75" customHeight="1">
      <c r="A240" s="2"/>
      <c r="B240" s="2"/>
      <c r="C240" s="2"/>
      <c r="D240" s="22"/>
      <c r="E240" s="25"/>
      <c r="F240" s="22"/>
      <c r="G240" s="22"/>
      <c r="H240" s="22"/>
      <c r="J240" s="22"/>
      <c r="K240" s="22"/>
      <c r="L240" s="22"/>
      <c r="M240" s="22"/>
      <c r="Q240" s="22"/>
      <c r="R240" s="22"/>
      <c r="S240" s="70"/>
      <c r="T240" s="69"/>
      <c r="U240" s="69"/>
      <c r="V240" s="69"/>
      <c r="W240" s="69"/>
      <c r="X240" s="69"/>
      <c r="Y240" s="69"/>
      <c r="Z240" s="70"/>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row>
    <row r="241" ht="12.75" customHeight="1">
      <c r="A241" s="2"/>
      <c r="B241" s="2"/>
      <c r="C241" s="2"/>
      <c r="D241" s="22"/>
      <c r="E241" s="25"/>
      <c r="F241" s="22"/>
      <c r="G241" s="22"/>
      <c r="H241" s="22"/>
      <c r="J241" s="22"/>
      <c r="K241" s="22"/>
      <c r="L241" s="22"/>
      <c r="M241" s="22"/>
      <c r="Q241" s="22"/>
      <c r="R241" s="22"/>
      <c r="S241" s="70"/>
      <c r="T241" s="69"/>
      <c r="U241" s="69"/>
      <c r="V241" s="69"/>
      <c r="W241" s="69"/>
      <c r="X241" s="69"/>
      <c r="Y241" s="69"/>
      <c r="Z241" s="70"/>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c r="BL241" s="22"/>
    </row>
    <row r="242" ht="12.75" customHeight="1">
      <c r="A242" s="2"/>
      <c r="B242" s="2"/>
      <c r="C242" s="2"/>
      <c r="D242" s="22"/>
      <c r="E242" s="25"/>
      <c r="F242" s="22"/>
      <c r="G242" s="22"/>
      <c r="H242" s="22"/>
      <c r="J242" s="22"/>
      <c r="K242" s="22"/>
      <c r="L242" s="22"/>
      <c r="M242" s="22"/>
      <c r="Q242" s="22"/>
      <c r="R242" s="22"/>
      <c r="S242" s="70"/>
      <c r="T242" s="69"/>
      <c r="U242" s="69"/>
      <c r="V242" s="69"/>
      <c r="W242" s="69"/>
      <c r="X242" s="69"/>
      <c r="Y242" s="69"/>
      <c r="Z242" s="70"/>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row>
    <row r="243" ht="12.75" customHeight="1">
      <c r="A243" s="2"/>
      <c r="B243" s="2"/>
      <c r="C243" s="2"/>
      <c r="D243" s="22"/>
      <c r="E243" s="25"/>
      <c r="F243" s="22"/>
      <c r="G243" s="22"/>
      <c r="H243" s="22"/>
      <c r="J243" s="22"/>
      <c r="K243" s="22"/>
      <c r="L243" s="22"/>
      <c r="M243" s="22"/>
      <c r="Q243" s="22"/>
      <c r="R243" s="22"/>
      <c r="S243" s="70"/>
      <c r="T243" s="69"/>
      <c r="U243" s="69"/>
      <c r="V243" s="69"/>
      <c r="W243" s="69"/>
      <c r="X243" s="69"/>
      <c r="Y243" s="69"/>
      <c r="Z243" s="70"/>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row>
    <row r="244" ht="12.75" customHeight="1">
      <c r="A244" s="2"/>
      <c r="B244" s="2"/>
      <c r="C244" s="2"/>
      <c r="D244" s="22"/>
      <c r="E244" s="25"/>
      <c r="F244" s="22"/>
      <c r="G244" s="22"/>
      <c r="H244" s="22"/>
      <c r="J244" s="22"/>
      <c r="K244" s="22"/>
      <c r="L244" s="22"/>
      <c r="M244" s="22"/>
      <c r="Q244" s="22"/>
      <c r="R244" s="22"/>
      <c r="S244" s="70"/>
      <c r="T244" s="69"/>
      <c r="U244" s="69"/>
      <c r="V244" s="69"/>
      <c r="W244" s="69"/>
      <c r="X244" s="69"/>
      <c r="Y244" s="69"/>
      <c r="Z244" s="70"/>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c r="BL244" s="22"/>
    </row>
    <row r="245" ht="12.75" customHeight="1">
      <c r="A245" s="2"/>
      <c r="B245" s="2"/>
      <c r="C245" s="2"/>
      <c r="D245" s="22"/>
      <c r="E245" s="25"/>
      <c r="F245" s="22"/>
      <c r="G245" s="22"/>
      <c r="H245" s="22"/>
      <c r="J245" s="22"/>
      <c r="K245" s="22"/>
      <c r="L245" s="22"/>
      <c r="M245" s="22"/>
      <c r="Q245" s="22"/>
      <c r="R245" s="22"/>
      <c r="S245" s="70"/>
      <c r="T245" s="69"/>
      <c r="U245" s="69"/>
      <c r="V245" s="69"/>
      <c r="W245" s="69"/>
      <c r="X245" s="69"/>
      <c r="Y245" s="69"/>
      <c r="Z245" s="70"/>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row>
    <row r="246" ht="12.75" customHeight="1">
      <c r="A246" s="2"/>
      <c r="B246" s="2"/>
      <c r="C246" s="2"/>
      <c r="D246" s="22"/>
      <c r="E246" s="25"/>
      <c r="F246" s="22"/>
      <c r="G246" s="22"/>
      <c r="H246" s="22"/>
      <c r="J246" s="22"/>
      <c r="K246" s="22"/>
      <c r="L246" s="22"/>
      <c r="M246" s="22"/>
      <c r="Q246" s="22"/>
      <c r="R246" s="22"/>
      <c r="S246" s="70"/>
      <c r="T246" s="69"/>
      <c r="U246" s="69"/>
      <c r="V246" s="69"/>
      <c r="W246" s="69"/>
      <c r="X246" s="69"/>
      <c r="Y246" s="69"/>
      <c r="Z246" s="70"/>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row>
    <row r="247" ht="12.75" customHeight="1">
      <c r="A247" s="2"/>
      <c r="B247" s="2"/>
      <c r="C247" s="2"/>
      <c r="D247" s="22"/>
      <c r="E247" s="25"/>
      <c r="F247" s="22"/>
      <c r="G247" s="22"/>
      <c r="H247" s="22"/>
      <c r="J247" s="22"/>
      <c r="K247" s="22"/>
      <c r="L247" s="22"/>
      <c r="M247" s="22"/>
      <c r="Q247" s="22"/>
      <c r="R247" s="22"/>
      <c r="S247" s="70"/>
      <c r="T247" s="69"/>
      <c r="U247" s="69"/>
      <c r="V247" s="69"/>
      <c r="W247" s="69"/>
      <c r="X247" s="69"/>
      <c r="Y247" s="69"/>
      <c r="Z247" s="70"/>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row>
    <row r="248" ht="12.75" customHeight="1">
      <c r="A248" s="2"/>
      <c r="B248" s="2"/>
      <c r="C248" s="2"/>
      <c r="D248" s="22"/>
      <c r="E248" s="25"/>
      <c r="F248" s="22"/>
      <c r="G248" s="22"/>
      <c r="H248" s="22"/>
      <c r="J248" s="22"/>
      <c r="K248" s="22"/>
      <c r="L248" s="22"/>
      <c r="M248" s="22"/>
      <c r="Q248" s="22"/>
      <c r="R248" s="22"/>
      <c r="S248" s="70"/>
      <c r="T248" s="69"/>
      <c r="U248" s="69"/>
      <c r="V248" s="69"/>
      <c r="W248" s="69"/>
      <c r="X248" s="69"/>
      <c r="Y248" s="69"/>
      <c r="Z248" s="70"/>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c r="BL248" s="22"/>
    </row>
    <row r="249" ht="12.75" customHeight="1">
      <c r="A249" s="2"/>
      <c r="B249" s="2"/>
      <c r="C249" s="2"/>
      <c r="D249" s="22"/>
      <c r="E249" s="25"/>
      <c r="F249" s="22"/>
      <c r="G249" s="22"/>
      <c r="H249" s="22"/>
      <c r="J249" s="22"/>
      <c r="K249" s="22"/>
      <c r="L249" s="22"/>
      <c r="M249" s="22"/>
      <c r="Q249" s="22"/>
      <c r="R249" s="22"/>
      <c r="S249" s="70"/>
      <c r="T249" s="69"/>
      <c r="U249" s="69"/>
      <c r="V249" s="69"/>
      <c r="W249" s="69"/>
      <c r="X249" s="69"/>
      <c r="Y249" s="69"/>
      <c r="Z249" s="70"/>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row>
    <row r="250" ht="12.75" customHeight="1">
      <c r="A250" s="2"/>
      <c r="B250" s="2"/>
      <c r="C250" s="2"/>
      <c r="D250" s="22"/>
      <c r="E250" s="25"/>
      <c r="F250" s="22"/>
      <c r="G250" s="22"/>
      <c r="H250" s="22"/>
      <c r="J250" s="22"/>
      <c r="K250" s="22"/>
      <c r="L250" s="22"/>
      <c r="M250" s="22"/>
      <c r="Q250" s="22"/>
      <c r="R250" s="22"/>
      <c r="S250" s="70"/>
      <c r="T250" s="69"/>
      <c r="U250" s="69"/>
      <c r="V250" s="69"/>
      <c r="W250" s="69"/>
      <c r="X250" s="69"/>
      <c r="Y250" s="69"/>
      <c r="Z250" s="70"/>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row>
    <row r="251" ht="12.75" customHeight="1">
      <c r="A251" s="2"/>
      <c r="B251" s="2"/>
      <c r="C251" s="2"/>
      <c r="D251" s="22"/>
      <c r="E251" s="25"/>
      <c r="F251" s="22"/>
      <c r="G251" s="22"/>
      <c r="H251" s="22"/>
      <c r="J251" s="22"/>
      <c r="K251" s="22"/>
      <c r="L251" s="22"/>
      <c r="M251" s="22"/>
      <c r="Q251" s="22"/>
      <c r="R251" s="22"/>
      <c r="S251" s="70"/>
      <c r="T251" s="69"/>
      <c r="U251" s="69"/>
      <c r="V251" s="69"/>
      <c r="W251" s="69"/>
      <c r="X251" s="69"/>
      <c r="Y251" s="69"/>
      <c r="Z251" s="70"/>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c r="BL251" s="22"/>
    </row>
    <row r="252" ht="12.75" customHeight="1">
      <c r="A252" s="2"/>
      <c r="B252" s="2"/>
      <c r="C252" s="2"/>
      <c r="D252" s="22"/>
      <c r="E252" s="25"/>
      <c r="F252" s="22"/>
      <c r="G252" s="22"/>
      <c r="H252" s="22"/>
      <c r="J252" s="22"/>
      <c r="K252" s="22"/>
      <c r="L252" s="22"/>
      <c r="M252" s="22"/>
      <c r="Q252" s="22"/>
      <c r="R252" s="22"/>
      <c r="S252" s="70"/>
      <c r="T252" s="69"/>
      <c r="U252" s="69"/>
      <c r="V252" s="69"/>
      <c r="W252" s="69"/>
      <c r="X252" s="69"/>
      <c r="Y252" s="69"/>
      <c r="Z252" s="70"/>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row>
    <row r="253" ht="12.75" customHeight="1">
      <c r="A253" s="2"/>
      <c r="B253" s="2"/>
      <c r="C253" s="2"/>
      <c r="D253" s="22"/>
      <c r="E253" s="25"/>
      <c r="F253" s="22"/>
      <c r="G253" s="22"/>
      <c r="H253" s="22"/>
      <c r="J253" s="22"/>
      <c r="K253" s="22"/>
      <c r="L253" s="22"/>
      <c r="M253" s="22"/>
      <c r="Q253" s="22"/>
      <c r="R253" s="22"/>
      <c r="S253" s="70"/>
      <c r="T253" s="69"/>
      <c r="U253" s="69"/>
      <c r="V253" s="69"/>
      <c r="W253" s="69"/>
      <c r="X253" s="69"/>
      <c r="Y253" s="69"/>
      <c r="Z253" s="70"/>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row>
    <row r="254" ht="12.75" customHeight="1">
      <c r="A254" s="2"/>
      <c r="B254" s="2"/>
      <c r="C254" s="2"/>
      <c r="D254" s="22"/>
      <c r="E254" s="25"/>
      <c r="F254" s="22"/>
      <c r="G254" s="22"/>
      <c r="H254" s="22"/>
      <c r="J254" s="22"/>
      <c r="K254" s="22"/>
      <c r="L254" s="22"/>
      <c r="M254" s="22"/>
      <c r="Q254" s="22"/>
      <c r="R254" s="22"/>
      <c r="S254" s="70"/>
      <c r="T254" s="69"/>
      <c r="U254" s="69"/>
      <c r="V254" s="69"/>
      <c r="W254" s="69"/>
      <c r="X254" s="69"/>
      <c r="Y254" s="69"/>
      <c r="Z254" s="70"/>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row>
    <row r="255" ht="12.75" customHeight="1">
      <c r="A255" s="2"/>
      <c r="B255" s="2"/>
      <c r="C255" s="2"/>
      <c r="D255" s="22"/>
      <c r="E255" s="25"/>
      <c r="F255" s="22"/>
      <c r="G255" s="22"/>
      <c r="H255" s="22"/>
      <c r="J255" s="22"/>
      <c r="K255" s="22"/>
      <c r="L255" s="22"/>
      <c r="M255" s="22"/>
      <c r="Q255" s="22"/>
      <c r="R255" s="22"/>
      <c r="S255" s="70"/>
      <c r="T255" s="69"/>
      <c r="U255" s="69"/>
      <c r="V255" s="69"/>
      <c r="W255" s="69"/>
      <c r="X255" s="69"/>
      <c r="Y255" s="69"/>
      <c r="Z255" s="70"/>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row>
    <row r="256" ht="12.75" customHeight="1">
      <c r="A256" s="2"/>
      <c r="B256" s="2"/>
      <c r="C256" s="2"/>
      <c r="D256" s="22"/>
      <c r="E256" s="25"/>
      <c r="F256" s="22"/>
      <c r="G256" s="22"/>
      <c r="H256" s="22"/>
      <c r="J256" s="22"/>
      <c r="K256" s="22"/>
      <c r="L256" s="22"/>
      <c r="M256" s="22"/>
      <c r="Q256" s="22"/>
      <c r="R256" s="22"/>
      <c r="S256" s="70"/>
      <c r="T256" s="69"/>
      <c r="U256" s="69"/>
      <c r="V256" s="69"/>
      <c r="W256" s="69"/>
      <c r="X256" s="69"/>
      <c r="Y256" s="69"/>
      <c r="Z256" s="70"/>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row>
    <row r="257" ht="12.75" customHeight="1">
      <c r="A257" s="2"/>
      <c r="B257" s="2"/>
      <c r="C257" s="2"/>
      <c r="D257" s="22"/>
      <c r="E257" s="25"/>
      <c r="F257" s="22"/>
      <c r="G257" s="22"/>
      <c r="H257" s="22"/>
      <c r="J257" s="22"/>
      <c r="K257" s="22"/>
      <c r="L257" s="22"/>
      <c r="M257" s="22"/>
      <c r="Q257" s="22"/>
      <c r="R257" s="22"/>
      <c r="S257" s="70"/>
      <c r="T257" s="69"/>
      <c r="U257" s="69"/>
      <c r="V257" s="69"/>
      <c r="W257" s="69"/>
      <c r="X257" s="69"/>
      <c r="Y257" s="69"/>
      <c r="Z257" s="70"/>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row>
    <row r="258" ht="12.75" customHeight="1">
      <c r="A258" s="2"/>
      <c r="B258" s="2"/>
      <c r="C258" s="2"/>
      <c r="D258" s="22"/>
      <c r="E258" s="25"/>
      <c r="F258" s="22"/>
      <c r="G258" s="22"/>
      <c r="H258" s="22"/>
      <c r="J258" s="22"/>
      <c r="K258" s="22"/>
      <c r="L258" s="22"/>
      <c r="M258" s="22"/>
      <c r="Q258" s="22"/>
      <c r="R258" s="22"/>
      <c r="S258" s="70"/>
      <c r="T258" s="69"/>
      <c r="U258" s="69"/>
      <c r="V258" s="69"/>
      <c r="W258" s="69"/>
      <c r="X258" s="69"/>
      <c r="Y258" s="69"/>
      <c r="Z258" s="70"/>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row>
    <row r="259" ht="12.75" customHeight="1">
      <c r="A259" s="2"/>
      <c r="B259" s="2"/>
      <c r="C259" s="2"/>
      <c r="D259" s="22"/>
      <c r="E259" s="25"/>
      <c r="F259" s="22"/>
      <c r="G259" s="22"/>
      <c r="H259" s="22"/>
      <c r="J259" s="22"/>
      <c r="K259" s="22"/>
      <c r="L259" s="22"/>
      <c r="M259" s="22"/>
      <c r="Q259" s="22"/>
      <c r="R259" s="22"/>
      <c r="S259" s="70"/>
      <c r="T259" s="69"/>
      <c r="U259" s="69"/>
      <c r="V259" s="69"/>
      <c r="W259" s="69"/>
      <c r="X259" s="69"/>
      <c r="Y259" s="69"/>
      <c r="Z259" s="70"/>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row>
    <row r="260" ht="12.75" customHeight="1">
      <c r="A260" s="2"/>
      <c r="B260" s="2"/>
      <c r="C260" s="2"/>
      <c r="D260" s="22"/>
      <c r="E260" s="25"/>
      <c r="F260" s="22"/>
      <c r="G260" s="22"/>
      <c r="H260" s="22"/>
      <c r="J260" s="22"/>
      <c r="K260" s="22"/>
      <c r="L260" s="22"/>
      <c r="M260" s="22"/>
      <c r="Q260" s="22"/>
      <c r="R260" s="22"/>
      <c r="S260" s="70"/>
      <c r="T260" s="69"/>
      <c r="U260" s="69"/>
      <c r="V260" s="69"/>
      <c r="W260" s="69"/>
      <c r="X260" s="69"/>
      <c r="Y260" s="69"/>
      <c r="Z260" s="70"/>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row>
    <row r="261" ht="12.75" customHeight="1">
      <c r="A261" s="2"/>
      <c r="B261" s="2"/>
      <c r="C261" s="2"/>
      <c r="D261" s="22"/>
      <c r="E261" s="25"/>
      <c r="F261" s="22"/>
      <c r="G261" s="22"/>
      <c r="H261" s="22"/>
      <c r="J261" s="22"/>
      <c r="K261" s="22"/>
      <c r="L261" s="22"/>
      <c r="M261" s="22"/>
      <c r="Q261" s="22"/>
      <c r="R261" s="22"/>
      <c r="S261" s="70"/>
      <c r="T261" s="69"/>
      <c r="U261" s="69"/>
      <c r="V261" s="69"/>
      <c r="W261" s="69"/>
      <c r="X261" s="69"/>
      <c r="Y261" s="69"/>
      <c r="Z261" s="70"/>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c r="BL261" s="22"/>
    </row>
    <row r="262" ht="12.75" customHeight="1">
      <c r="A262" s="2"/>
      <c r="B262" s="2"/>
      <c r="C262" s="2"/>
      <c r="D262" s="22"/>
      <c r="E262" s="25"/>
      <c r="F262" s="22"/>
      <c r="G262" s="22"/>
      <c r="H262" s="22"/>
      <c r="J262" s="22"/>
      <c r="K262" s="22"/>
      <c r="L262" s="22"/>
      <c r="M262" s="22"/>
      <c r="Q262" s="22"/>
      <c r="R262" s="22"/>
      <c r="S262" s="70"/>
      <c r="T262" s="69"/>
      <c r="U262" s="69"/>
      <c r="V262" s="69"/>
      <c r="W262" s="69"/>
      <c r="X262" s="69"/>
      <c r="Y262" s="69"/>
      <c r="Z262" s="70"/>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row>
    <row r="263" ht="12.75" customHeight="1">
      <c r="A263" s="2"/>
      <c r="B263" s="2"/>
      <c r="C263" s="2"/>
      <c r="D263" s="22"/>
      <c r="E263" s="25"/>
      <c r="F263" s="22"/>
      <c r="G263" s="22"/>
      <c r="H263" s="22"/>
      <c r="J263" s="22"/>
      <c r="K263" s="22"/>
      <c r="L263" s="22"/>
      <c r="M263" s="22"/>
      <c r="Q263" s="22"/>
      <c r="R263" s="22"/>
      <c r="S263" s="70"/>
      <c r="T263" s="69"/>
      <c r="U263" s="69"/>
      <c r="V263" s="69"/>
      <c r="W263" s="69"/>
      <c r="X263" s="69"/>
      <c r="Y263" s="69"/>
      <c r="Z263" s="70"/>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c r="BL263" s="22"/>
    </row>
    <row r="264" ht="12.75" customHeight="1">
      <c r="A264" s="2"/>
      <c r="B264" s="2"/>
      <c r="C264" s="2"/>
      <c r="D264" s="22"/>
      <c r="E264" s="25"/>
      <c r="F264" s="22"/>
      <c r="G264" s="22"/>
      <c r="H264" s="22"/>
      <c r="J264" s="22"/>
      <c r="K264" s="22"/>
      <c r="L264" s="22"/>
      <c r="M264" s="22"/>
      <c r="Q264" s="22"/>
      <c r="R264" s="22"/>
      <c r="S264" s="70"/>
      <c r="T264" s="69"/>
      <c r="U264" s="69"/>
      <c r="V264" s="69"/>
      <c r="W264" s="69"/>
      <c r="X264" s="69"/>
      <c r="Y264" s="69"/>
      <c r="Z264" s="70"/>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row>
    <row r="265" ht="12.75" customHeight="1">
      <c r="A265" s="2"/>
      <c r="B265" s="2"/>
      <c r="C265" s="2"/>
      <c r="D265" s="22"/>
      <c r="E265" s="25"/>
      <c r="F265" s="22"/>
      <c r="G265" s="22"/>
      <c r="H265" s="22"/>
      <c r="J265" s="22"/>
      <c r="K265" s="22"/>
      <c r="L265" s="22"/>
      <c r="M265" s="22"/>
      <c r="Q265" s="22"/>
      <c r="R265" s="22"/>
      <c r="S265" s="70"/>
      <c r="T265" s="69"/>
      <c r="U265" s="69"/>
      <c r="V265" s="69"/>
      <c r="W265" s="69"/>
      <c r="X265" s="69"/>
      <c r="Y265" s="69"/>
      <c r="Z265" s="70"/>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row>
    <row r="266" ht="12.75" customHeight="1">
      <c r="A266" s="2"/>
      <c r="B266" s="2"/>
      <c r="C266" s="2"/>
      <c r="D266" s="22"/>
      <c r="E266" s="25"/>
      <c r="F266" s="22"/>
      <c r="G266" s="22"/>
      <c r="H266" s="22"/>
      <c r="J266" s="22"/>
      <c r="K266" s="22"/>
      <c r="L266" s="22"/>
      <c r="M266" s="22"/>
      <c r="Q266" s="22"/>
      <c r="R266" s="22"/>
      <c r="S266" s="70"/>
      <c r="T266" s="69"/>
      <c r="U266" s="69"/>
      <c r="V266" s="69"/>
      <c r="W266" s="69"/>
      <c r="X266" s="69"/>
      <c r="Y266" s="69"/>
      <c r="Z266" s="70"/>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c r="BL266" s="22"/>
    </row>
    <row r="267" ht="12.75" customHeight="1">
      <c r="A267" s="2"/>
      <c r="B267" s="2"/>
      <c r="C267" s="2"/>
      <c r="D267" s="22"/>
      <c r="E267" s="25"/>
      <c r="F267" s="22"/>
      <c r="G267" s="22"/>
      <c r="H267" s="22"/>
      <c r="J267" s="22"/>
      <c r="K267" s="22"/>
      <c r="L267" s="22"/>
      <c r="M267" s="22"/>
      <c r="Q267" s="22"/>
      <c r="R267" s="22"/>
      <c r="S267" s="70"/>
      <c r="T267" s="69"/>
      <c r="U267" s="69"/>
      <c r="V267" s="69"/>
      <c r="W267" s="69"/>
      <c r="X267" s="69"/>
      <c r="Y267" s="69"/>
      <c r="Z267" s="70"/>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c r="BL267" s="22"/>
    </row>
    <row r="268" ht="12.75" customHeight="1">
      <c r="A268" s="2"/>
      <c r="B268" s="2"/>
      <c r="C268" s="2"/>
      <c r="D268" s="22"/>
      <c r="E268" s="25"/>
      <c r="F268" s="22"/>
      <c r="G268" s="22"/>
      <c r="H268" s="22"/>
      <c r="J268" s="22"/>
      <c r="K268" s="22"/>
      <c r="L268" s="22"/>
      <c r="M268" s="22"/>
      <c r="Q268" s="22"/>
      <c r="R268" s="22"/>
      <c r="S268" s="70"/>
      <c r="T268" s="69"/>
      <c r="U268" s="69"/>
      <c r="V268" s="69"/>
      <c r="W268" s="69"/>
      <c r="X268" s="69"/>
      <c r="Y268" s="69"/>
      <c r="Z268" s="70"/>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row>
    <row r="269" ht="12.75" customHeight="1">
      <c r="A269" s="2"/>
      <c r="B269" s="2"/>
      <c r="C269" s="2"/>
      <c r="D269" s="22"/>
      <c r="E269" s="25"/>
      <c r="F269" s="22"/>
      <c r="G269" s="22"/>
      <c r="H269" s="22"/>
      <c r="J269" s="22"/>
      <c r="K269" s="22"/>
      <c r="L269" s="22"/>
      <c r="M269" s="22"/>
      <c r="Q269" s="22"/>
      <c r="R269" s="22"/>
      <c r="S269" s="70"/>
      <c r="T269" s="69"/>
      <c r="U269" s="69"/>
      <c r="V269" s="69"/>
      <c r="W269" s="69"/>
      <c r="X269" s="69"/>
      <c r="Y269" s="69"/>
      <c r="Z269" s="70"/>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c r="BL269" s="22"/>
    </row>
    <row r="270" ht="12.75" customHeight="1">
      <c r="A270" s="2"/>
      <c r="B270" s="2"/>
      <c r="C270" s="2"/>
      <c r="D270" s="22"/>
      <c r="E270" s="25"/>
      <c r="F270" s="22"/>
      <c r="G270" s="22"/>
      <c r="H270" s="22"/>
      <c r="J270" s="22"/>
      <c r="K270" s="22"/>
      <c r="L270" s="22"/>
      <c r="M270" s="22"/>
      <c r="Q270" s="22"/>
      <c r="R270" s="22"/>
      <c r="S270" s="70"/>
      <c r="T270" s="69"/>
      <c r="U270" s="69"/>
      <c r="V270" s="69"/>
      <c r="W270" s="69"/>
      <c r="X270" s="69"/>
      <c r="Y270" s="69"/>
      <c r="Z270" s="70"/>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row>
    <row r="271" ht="12.75" customHeight="1">
      <c r="A271" s="2"/>
      <c r="B271" s="2"/>
      <c r="C271" s="2"/>
      <c r="D271" s="22"/>
      <c r="E271" s="25"/>
      <c r="F271" s="22"/>
      <c r="G271" s="22"/>
      <c r="H271" s="22"/>
      <c r="J271" s="22"/>
      <c r="K271" s="22"/>
      <c r="L271" s="22"/>
      <c r="M271" s="22"/>
      <c r="Q271" s="22"/>
      <c r="R271" s="22"/>
      <c r="S271" s="70"/>
      <c r="T271" s="69"/>
      <c r="U271" s="69"/>
      <c r="V271" s="69"/>
      <c r="W271" s="69"/>
      <c r="X271" s="69"/>
      <c r="Y271" s="69"/>
      <c r="Z271" s="70"/>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row>
    <row r="272" ht="12.75" customHeight="1">
      <c r="A272" s="2"/>
      <c r="B272" s="2"/>
      <c r="C272" s="2"/>
      <c r="D272" s="22"/>
      <c r="E272" s="25"/>
      <c r="F272" s="22"/>
      <c r="G272" s="22"/>
      <c r="H272" s="22"/>
      <c r="J272" s="22"/>
      <c r="K272" s="22"/>
      <c r="L272" s="22"/>
      <c r="M272" s="22"/>
      <c r="Q272" s="22"/>
      <c r="R272" s="22"/>
      <c r="S272" s="70"/>
      <c r="T272" s="69"/>
      <c r="U272" s="69"/>
      <c r="V272" s="69"/>
      <c r="W272" s="69"/>
      <c r="X272" s="69"/>
      <c r="Y272" s="69"/>
      <c r="Z272" s="70"/>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row>
    <row r="273" ht="12.75" customHeight="1">
      <c r="A273" s="2"/>
      <c r="B273" s="2"/>
      <c r="C273" s="2"/>
      <c r="D273" s="22"/>
      <c r="E273" s="25"/>
      <c r="F273" s="22"/>
      <c r="G273" s="22"/>
      <c r="H273" s="22"/>
      <c r="J273" s="22"/>
      <c r="K273" s="22"/>
      <c r="L273" s="22"/>
      <c r="M273" s="22"/>
      <c r="Q273" s="22"/>
      <c r="R273" s="22"/>
      <c r="S273" s="70"/>
      <c r="T273" s="69"/>
      <c r="U273" s="69"/>
      <c r="V273" s="69"/>
      <c r="W273" s="69"/>
      <c r="X273" s="69"/>
      <c r="Y273" s="69"/>
      <c r="Z273" s="70"/>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row>
    <row r="274" ht="12.75" customHeight="1">
      <c r="A274" s="2"/>
      <c r="B274" s="2"/>
      <c r="C274" s="2"/>
      <c r="D274" s="22"/>
      <c r="E274" s="25"/>
      <c r="F274" s="22"/>
      <c r="G274" s="22"/>
      <c r="H274" s="22"/>
      <c r="J274" s="22"/>
      <c r="K274" s="22"/>
      <c r="L274" s="22"/>
      <c r="M274" s="22"/>
      <c r="Q274" s="22"/>
      <c r="R274" s="22"/>
      <c r="S274" s="70"/>
      <c r="T274" s="69"/>
      <c r="U274" s="69"/>
      <c r="V274" s="69"/>
      <c r="W274" s="69"/>
      <c r="X274" s="69"/>
      <c r="Y274" s="69"/>
      <c r="Z274" s="70"/>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c r="BL274" s="22"/>
    </row>
    <row r="275" ht="12.75" customHeight="1">
      <c r="A275" s="2"/>
      <c r="B275" s="2"/>
      <c r="C275" s="2"/>
      <c r="D275" s="22"/>
      <c r="E275" s="25"/>
      <c r="F275" s="22"/>
      <c r="G275" s="22"/>
      <c r="H275" s="22"/>
      <c r="J275" s="22"/>
      <c r="K275" s="22"/>
      <c r="L275" s="22"/>
      <c r="M275" s="22"/>
      <c r="Q275" s="22"/>
      <c r="R275" s="22"/>
      <c r="S275" s="70"/>
      <c r="T275" s="69"/>
      <c r="U275" s="69"/>
      <c r="V275" s="69"/>
      <c r="W275" s="69"/>
      <c r="X275" s="69"/>
      <c r="Y275" s="69"/>
      <c r="Z275" s="70"/>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c r="BL275" s="22"/>
    </row>
    <row r="276" ht="12.75" customHeight="1">
      <c r="A276" s="2"/>
      <c r="B276" s="2"/>
      <c r="C276" s="2"/>
      <c r="D276" s="22"/>
      <c r="E276" s="25"/>
      <c r="F276" s="22"/>
      <c r="G276" s="22"/>
      <c r="H276" s="22"/>
      <c r="J276" s="22"/>
      <c r="K276" s="22"/>
      <c r="L276" s="22"/>
      <c r="M276" s="22"/>
      <c r="Q276" s="22"/>
      <c r="R276" s="22"/>
      <c r="S276" s="70"/>
      <c r="T276" s="69"/>
      <c r="U276" s="69"/>
      <c r="V276" s="69"/>
      <c r="W276" s="69"/>
      <c r="X276" s="69"/>
      <c r="Y276" s="69"/>
      <c r="Z276" s="70"/>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row>
    <row r="277" ht="12.75" customHeight="1">
      <c r="A277" s="2"/>
      <c r="B277" s="2"/>
      <c r="C277" s="2"/>
      <c r="D277" s="22"/>
      <c r="E277" s="25"/>
      <c r="F277" s="22"/>
      <c r="G277" s="22"/>
      <c r="H277" s="22"/>
      <c r="J277" s="22"/>
      <c r="K277" s="22"/>
      <c r="L277" s="22"/>
      <c r="M277" s="22"/>
      <c r="Q277" s="22"/>
      <c r="R277" s="22"/>
      <c r="S277" s="70"/>
      <c r="T277" s="69"/>
      <c r="U277" s="69"/>
      <c r="V277" s="69"/>
      <c r="W277" s="69"/>
      <c r="X277" s="69"/>
      <c r="Y277" s="69"/>
      <c r="Z277" s="70"/>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c r="BL277" s="22"/>
    </row>
    <row r="278" ht="12.75" customHeight="1">
      <c r="A278" s="2"/>
      <c r="B278" s="2"/>
      <c r="C278" s="2"/>
      <c r="D278" s="22"/>
      <c r="E278" s="25"/>
      <c r="F278" s="22"/>
      <c r="G278" s="22"/>
      <c r="H278" s="22"/>
      <c r="J278" s="22"/>
      <c r="K278" s="22"/>
      <c r="L278" s="22"/>
      <c r="M278" s="22"/>
      <c r="Q278" s="22"/>
      <c r="R278" s="22"/>
      <c r="S278" s="70"/>
      <c r="T278" s="69"/>
      <c r="U278" s="69"/>
      <c r="V278" s="69"/>
      <c r="W278" s="69"/>
      <c r="X278" s="69"/>
      <c r="Y278" s="69"/>
      <c r="Z278" s="70"/>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row>
    <row r="279" ht="12.75" customHeight="1">
      <c r="A279" s="2"/>
      <c r="B279" s="2"/>
      <c r="C279" s="2"/>
      <c r="D279" s="22"/>
      <c r="E279" s="25"/>
      <c r="F279" s="22"/>
      <c r="G279" s="22"/>
      <c r="H279" s="22"/>
      <c r="J279" s="22"/>
      <c r="K279" s="22"/>
      <c r="L279" s="22"/>
      <c r="M279" s="22"/>
      <c r="Q279" s="22"/>
      <c r="R279" s="22"/>
      <c r="S279" s="70"/>
      <c r="T279" s="69"/>
      <c r="U279" s="69"/>
      <c r="V279" s="69"/>
      <c r="W279" s="69"/>
      <c r="X279" s="69"/>
      <c r="Y279" s="69"/>
      <c r="Z279" s="70"/>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c r="BL279" s="22"/>
    </row>
    <row r="280" ht="12.75" customHeight="1">
      <c r="A280" s="2"/>
      <c r="B280" s="2"/>
      <c r="C280" s="2"/>
      <c r="D280" s="22"/>
      <c r="E280" s="25"/>
      <c r="F280" s="22"/>
      <c r="G280" s="22"/>
      <c r="H280" s="22"/>
      <c r="J280" s="22"/>
      <c r="K280" s="22"/>
      <c r="L280" s="22"/>
      <c r="M280" s="22"/>
      <c r="Q280" s="22"/>
      <c r="R280" s="22"/>
      <c r="S280" s="70"/>
      <c r="T280" s="69"/>
      <c r="U280" s="69"/>
      <c r="V280" s="69"/>
      <c r="W280" s="69"/>
      <c r="X280" s="69"/>
      <c r="Y280" s="69"/>
      <c r="Z280" s="70"/>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row>
    <row r="281" ht="12.75" customHeight="1">
      <c r="A281" s="2"/>
      <c r="B281" s="2"/>
      <c r="C281" s="2"/>
      <c r="D281" s="22"/>
      <c r="E281" s="25"/>
      <c r="F281" s="22"/>
      <c r="G281" s="22"/>
      <c r="H281" s="22"/>
      <c r="J281" s="22"/>
      <c r="K281" s="22"/>
      <c r="L281" s="22"/>
      <c r="M281" s="22"/>
      <c r="Q281" s="22"/>
      <c r="R281" s="22"/>
      <c r="S281" s="70"/>
      <c r="T281" s="69"/>
      <c r="U281" s="69"/>
      <c r="V281" s="69"/>
      <c r="W281" s="69"/>
      <c r="X281" s="69"/>
      <c r="Y281" s="69"/>
      <c r="Z281" s="70"/>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c r="BL281" s="22"/>
    </row>
    <row r="282" ht="12.75" customHeight="1">
      <c r="A282" s="2"/>
      <c r="B282" s="2"/>
      <c r="C282" s="2"/>
      <c r="D282" s="22"/>
      <c r="E282" s="25"/>
      <c r="F282" s="22"/>
      <c r="G282" s="22"/>
      <c r="H282" s="22"/>
      <c r="J282" s="22"/>
      <c r="K282" s="22"/>
      <c r="L282" s="22"/>
      <c r="M282" s="22"/>
      <c r="Q282" s="22"/>
      <c r="R282" s="22"/>
      <c r="S282" s="70"/>
      <c r="T282" s="69"/>
      <c r="U282" s="69"/>
      <c r="V282" s="69"/>
      <c r="W282" s="69"/>
      <c r="X282" s="69"/>
      <c r="Y282" s="69"/>
      <c r="Z282" s="70"/>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c r="BL282" s="22"/>
    </row>
    <row r="283" ht="12.75" customHeight="1">
      <c r="A283" s="2"/>
      <c r="B283" s="2"/>
      <c r="C283" s="2"/>
      <c r="D283" s="22"/>
      <c r="E283" s="25"/>
      <c r="F283" s="22"/>
      <c r="G283" s="22"/>
      <c r="H283" s="22"/>
      <c r="J283" s="22"/>
      <c r="K283" s="22"/>
      <c r="L283" s="22"/>
      <c r="M283" s="22"/>
      <c r="Q283" s="22"/>
      <c r="R283" s="22"/>
      <c r="S283" s="70"/>
      <c r="T283" s="69"/>
      <c r="U283" s="69"/>
      <c r="V283" s="69"/>
      <c r="W283" s="69"/>
      <c r="X283" s="69"/>
      <c r="Y283" s="69"/>
      <c r="Z283" s="70"/>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c r="BL283" s="22"/>
    </row>
    <row r="284" ht="12.75" customHeight="1">
      <c r="A284" s="2"/>
      <c r="B284" s="2"/>
      <c r="C284" s="2"/>
      <c r="D284" s="22"/>
      <c r="E284" s="25"/>
      <c r="F284" s="22"/>
      <c r="G284" s="22"/>
      <c r="H284" s="22"/>
      <c r="J284" s="22"/>
      <c r="K284" s="22"/>
      <c r="L284" s="22"/>
      <c r="M284" s="22"/>
      <c r="Q284" s="22"/>
      <c r="R284" s="22"/>
      <c r="S284" s="70"/>
      <c r="T284" s="69"/>
      <c r="U284" s="69"/>
      <c r="V284" s="69"/>
      <c r="W284" s="69"/>
      <c r="X284" s="69"/>
      <c r="Y284" s="69"/>
      <c r="Z284" s="70"/>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row>
    <row r="285" ht="12.75" customHeight="1">
      <c r="A285" s="2"/>
      <c r="B285" s="2"/>
      <c r="C285" s="2"/>
      <c r="D285" s="22"/>
      <c r="E285" s="25"/>
      <c r="F285" s="22"/>
      <c r="G285" s="22"/>
      <c r="H285" s="22"/>
      <c r="J285" s="22"/>
      <c r="K285" s="22"/>
      <c r="L285" s="22"/>
      <c r="M285" s="22"/>
      <c r="Q285" s="22"/>
      <c r="R285" s="22"/>
      <c r="S285" s="70"/>
      <c r="T285" s="69"/>
      <c r="U285" s="69"/>
      <c r="V285" s="69"/>
      <c r="W285" s="69"/>
      <c r="X285" s="69"/>
      <c r="Y285" s="69"/>
      <c r="Z285" s="70"/>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c r="BL285" s="22"/>
    </row>
    <row r="286" ht="12.75" customHeight="1">
      <c r="A286" s="2"/>
      <c r="B286" s="2"/>
      <c r="C286" s="2"/>
      <c r="D286" s="22"/>
      <c r="E286" s="25"/>
      <c r="F286" s="22"/>
      <c r="G286" s="22"/>
      <c r="H286" s="22"/>
      <c r="J286" s="22"/>
      <c r="K286" s="22"/>
      <c r="L286" s="22"/>
      <c r="M286" s="22"/>
      <c r="Q286" s="22"/>
      <c r="R286" s="22"/>
      <c r="S286" s="70"/>
      <c r="T286" s="69"/>
      <c r="U286" s="69"/>
      <c r="V286" s="69"/>
      <c r="W286" s="69"/>
      <c r="X286" s="69"/>
      <c r="Y286" s="69"/>
      <c r="Z286" s="70"/>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row>
    <row r="287" ht="12.75" customHeight="1">
      <c r="A287" s="2"/>
      <c r="B287" s="2"/>
      <c r="C287" s="2"/>
      <c r="D287" s="22"/>
      <c r="E287" s="25"/>
      <c r="F287" s="22"/>
      <c r="G287" s="22"/>
      <c r="H287" s="22"/>
      <c r="J287" s="22"/>
      <c r="K287" s="22"/>
      <c r="L287" s="22"/>
      <c r="M287" s="22"/>
      <c r="Q287" s="22"/>
      <c r="R287" s="22"/>
      <c r="S287" s="70"/>
      <c r="T287" s="69"/>
      <c r="U287" s="69"/>
      <c r="V287" s="69"/>
      <c r="W287" s="69"/>
      <c r="X287" s="69"/>
      <c r="Y287" s="69"/>
      <c r="Z287" s="70"/>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2"/>
      <c r="BI287" s="22"/>
      <c r="BJ287" s="22"/>
      <c r="BK287" s="22"/>
      <c r="BL287" s="22"/>
    </row>
    <row r="288" ht="12.75" customHeight="1">
      <c r="A288" s="2"/>
      <c r="B288" s="2"/>
      <c r="C288" s="2"/>
      <c r="D288" s="22"/>
      <c r="E288" s="25"/>
      <c r="F288" s="22"/>
      <c r="G288" s="22"/>
      <c r="H288" s="22"/>
      <c r="J288" s="22"/>
      <c r="K288" s="22"/>
      <c r="L288" s="22"/>
      <c r="M288" s="22"/>
      <c r="Q288" s="22"/>
      <c r="R288" s="22"/>
      <c r="S288" s="70"/>
      <c r="T288" s="69"/>
      <c r="U288" s="69"/>
      <c r="V288" s="69"/>
      <c r="W288" s="69"/>
      <c r="X288" s="69"/>
      <c r="Y288" s="69"/>
      <c r="Z288" s="70"/>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row>
    <row r="289" ht="12.75" customHeight="1">
      <c r="A289" s="2"/>
      <c r="B289" s="2"/>
      <c r="C289" s="2"/>
      <c r="D289" s="22"/>
      <c r="E289" s="25"/>
      <c r="F289" s="22"/>
      <c r="G289" s="22"/>
      <c r="H289" s="22"/>
      <c r="J289" s="22"/>
      <c r="K289" s="22"/>
      <c r="L289" s="22"/>
      <c r="M289" s="22"/>
      <c r="Q289" s="22"/>
      <c r="R289" s="22"/>
      <c r="S289" s="70"/>
      <c r="T289" s="69"/>
      <c r="U289" s="69"/>
      <c r="V289" s="69"/>
      <c r="W289" s="69"/>
      <c r="X289" s="69"/>
      <c r="Y289" s="69"/>
      <c r="Z289" s="70"/>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2"/>
      <c r="BI289" s="22"/>
      <c r="BJ289" s="22"/>
      <c r="BK289" s="22"/>
      <c r="BL289" s="22"/>
    </row>
    <row r="290" ht="12.75" customHeight="1">
      <c r="A290" s="2"/>
      <c r="B290" s="2"/>
      <c r="C290" s="2"/>
      <c r="D290" s="22"/>
      <c r="E290" s="25"/>
      <c r="F290" s="22"/>
      <c r="G290" s="22"/>
      <c r="H290" s="22"/>
      <c r="J290" s="22"/>
      <c r="K290" s="22"/>
      <c r="L290" s="22"/>
      <c r="M290" s="22"/>
      <c r="Q290" s="22"/>
      <c r="R290" s="22"/>
      <c r="S290" s="70"/>
      <c r="T290" s="69"/>
      <c r="U290" s="69"/>
      <c r="V290" s="69"/>
      <c r="W290" s="69"/>
      <c r="X290" s="69"/>
      <c r="Y290" s="69"/>
      <c r="Z290" s="70"/>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row>
    <row r="291" ht="12.75" customHeight="1">
      <c r="A291" s="2"/>
      <c r="B291" s="2"/>
      <c r="C291" s="2"/>
      <c r="D291" s="22"/>
      <c r="E291" s="25"/>
      <c r="F291" s="22"/>
      <c r="G291" s="22"/>
      <c r="H291" s="22"/>
      <c r="J291" s="22"/>
      <c r="K291" s="22"/>
      <c r="L291" s="22"/>
      <c r="M291" s="22"/>
      <c r="Q291" s="22"/>
      <c r="R291" s="22"/>
      <c r="S291" s="70"/>
      <c r="T291" s="69"/>
      <c r="U291" s="69"/>
      <c r="V291" s="69"/>
      <c r="W291" s="69"/>
      <c r="X291" s="69"/>
      <c r="Y291" s="69"/>
      <c r="Z291" s="70"/>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2"/>
      <c r="BI291" s="22"/>
      <c r="BJ291" s="22"/>
      <c r="BK291" s="22"/>
      <c r="BL291" s="22"/>
    </row>
    <row r="292" ht="12.75" customHeight="1">
      <c r="A292" s="2"/>
      <c r="B292" s="2"/>
      <c r="C292" s="2"/>
      <c r="D292" s="22"/>
      <c r="E292" s="25"/>
      <c r="F292" s="22"/>
      <c r="G292" s="22"/>
      <c r="H292" s="22"/>
      <c r="J292" s="22"/>
      <c r="K292" s="22"/>
      <c r="L292" s="22"/>
      <c r="M292" s="22"/>
      <c r="Q292" s="22"/>
      <c r="R292" s="22"/>
      <c r="S292" s="70"/>
      <c r="T292" s="69"/>
      <c r="U292" s="69"/>
      <c r="V292" s="69"/>
      <c r="W292" s="69"/>
      <c r="X292" s="69"/>
      <c r="Y292" s="69"/>
      <c r="Z292" s="70"/>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c r="BL292" s="22"/>
    </row>
    <row r="293" ht="12.75" customHeight="1">
      <c r="A293" s="2"/>
      <c r="B293" s="2"/>
      <c r="C293" s="2"/>
      <c r="D293" s="22"/>
      <c r="E293" s="25"/>
      <c r="F293" s="22"/>
      <c r="G293" s="22"/>
      <c r="H293" s="22"/>
      <c r="J293" s="22"/>
      <c r="K293" s="22"/>
      <c r="L293" s="22"/>
      <c r="M293" s="22"/>
      <c r="Q293" s="22"/>
      <c r="R293" s="22"/>
      <c r="S293" s="70"/>
      <c r="T293" s="69"/>
      <c r="U293" s="69"/>
      <c r="V293" s="69"/>
      <c r="W293" s="69"/>
      <c r="X293" s="69"/>
      <c r="Y293" s="69"/>
      <c r="Z293" s="70"/>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2"/>
      <c r="BI293" s="22"/>
      <c r="BJ293" s="22"/>
      <c r="BK293" s="22"/>
      <c r="BL293" s="22"/>
    </row>
    <row r="294" ht="12.75" customHeight="1">
      <c r="A294" s="2"/>
      <c r="B294" s="2"/>
      <c r="C294" s="2"/>
      <c r="D294" s="22"/>
      <c r="E294" s="25"/>
      <c r="F294" s="22"/>
      <c r="G294" s="22"/>
      <c r="H294" s="22"/>
      <c r="J294" s="22"/>
      <c r="K294" s="22"/>
      <c r="L294" s="22"/>
      <c r="M294" s="22"/>
      <c r="Q294" s="22"/>
      <c r="R294" s="22"/>
      <c r="S294" s="70"/>
      <c r="T294" s="69"/>
      <c r="U294" s="69"/>
      <c r="V294" s="69"/>
      <c r="W294" s="69"/>
      <c r="X294" s="69"/>
      <c r="Y294" s="69"/>
      <c r="Z294" s="70"/>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row>
    <row r="295" ht="12.75" customHeight="1">
      <c r="A295" s="2"/>
      <c r="B295" s="2"/>
      <c r="C295" s="2"/>
      <c r="D295" s="22"/>
      <c r="E295" s="25"/>
      <c r="F295" s="22"/>
      <c r="G295" s="22"/>
      <c r="H295" s="22"/>
      <c r="J295" s="22"/>
      <c r="K295" s="22"/>
      <c r="L295" s="22"/>
      <c r="M295" s="22"/>
      <c r="Q295" s="22"/>
      <c r="R295" s="22"/>
      <c r="S295" s="70"/>
      <c r="T295" s="69"/>
      <c r="U295" s="69"/>
      <c r="V295" s="69"/>
      <c r="W295" s="69"/>
      <c r="X295" s="69"/>
      <c r="Y295" s="69"/>
      <c r="Z295" s="70"/>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2"/>
      <c r="BI295" s="22"/>
      <c r="BJ295" s="22"/>
      <c r="BK295" s="22"/>
      <c r="BL295" s="22"/>
    </row>
    <row r="296" ht="12.75" customHeight="1">
      <c r="A296" s="2"/>
      <c r="B296" s="2"/>
      <c r="C296" s="2"/>
      <c r="D296" s="22"/>
      <c r="E296" s="25"/>
      <c r="F296" s="22"/>
      <c r="G296" s="22"/>
      <c r="H296" s="22"/>
      <c r="J296" s="22"/>
      <c r="K296" s="22"/>
      <c r="L296" s="22"/>
      <c r="M296" s="22"/>
      <c r="Q296" s="22"/>
      <c r="R296" s="22"/>
      <c r="S296" s="70"/>
      <c r="T296" s="69"/>
      <c r="U296" s="69"/>
      <c r="V296" s="69"/>
      <c r="W296" s="69"/>
      <c r="X296" s="69"/>
      <c r="Y296" s="69"/>
      <c r="Z296" s="70"/>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c r="BL296" s="22"/>
    </row>
    <row r="297" ht="12.75" customHeight="1">
      <c r="A297" s="2"/>
      <c r="B297" s="2"/>
      <c r="C297" s="2"/>
      <c r="D297" s="22"/>
      <c r="E297" s="25"/>
      <c r="F297" s="22"/>
      <c r="G297" s="22"/>
      <c r="H297" s="22"/>
      <c r="J297" s="22"/>
      <c r="K297" s="22"/>
      <c r="L297" s="22"/>
      <c r="M297" s="22"/>
      <c r="Q297" s="22"/>
      <c r="R297" s="22"/>
      <c r="S297" s="70"/>
      <c r="T297" s="69"/>
      <c r="U297" s="69"/>
      <c r="V297" s="69"/>
      <c r="W297" s="69"/>
      <c r="X297" s="69"/>
      <c r="Y297" s="69"/>
      <c r="Z297" s="70"/>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c r="BL297" s="22"/>
    </row>
    <row r="298" ht="12.75" customHeight="1">
      <c r="A298" s="2"/>
      <c r="B298" s="2"/>
      <c r="C298" s="2"/>
      <c r="D298" s="22"/>
      <c r="E298" s="25"/>
      <c r="F298" s="22"/>
      <c r="G298" s="22"/>
      <c r="H298" s="22"/>
      <c r="J298" s="22"/>
      <c r="K298" s="22"/>
      <c r="L298" s="22"/>
      <c r="M298" s="22"/>
      <c r="Q298" s="22"/>
      <c r="R298" s="22"/>
      <c r="S298" s="70"/>
      <c r="T298" s="69"/>
      <c r="U298" s="69"/>
      <c r="V298" s="69"/>
      <c r="W298" s="69"/>
      <c r="X298" s="69"/>
      <c r="Y298" s="69"/>
      <c r="Z298" s="70"/>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c r="BL298" s="22"/>
    </row>
    <row r="299" ht="12.75" customHeight="1">
      <c r="A299" s="2"/>
      <c r="B299" s="2"/>
      <c r="C299" s="2"/>
      <c r="D299" s="22"/>
      <c r="E299" s="25"/>
      <c r="F299" s="22"/>
      <c r="G299" s="22"/>
      <c r="H299" s="22"/>
      <c r="J299" s="22"/>
      <c r="K299" s="22"/>
      <c r="L299" s="22"/>
      <c r="M299" s="22"/>
      <c r="Q299" s="22"/>
      <c r="R299" s="22"/>
      <c r="S299" s="70"/>
      <c r="T299" s="69"/>
      <c r="U299" s="69"/>
      <c r="V299" s="69"/>
      <c r="W299" s="69"/>
      <c r="X299" s="69"/>
      <c r="Y299" s="69"/>
      <c r="Z299" s="70"/>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c r="BL299" s="22"/>
    </row>
    <row r="300" ht="12.75" customHeight="1">
      <c r="A300" s="2"/>
      <c r="B300" s="2"/>
      <c r="C300" s="2"/>
      <c r="D300" s="22"/>
      <c r="E300" s="25"/>
      <c r="F300" s="22"/>
      <c r="G300" s="22"/>
      <c r="H300" s="22"/>
      <c r="J300" s="22"/>
      <c r="K300" s="22"/>
      <c r="L300" s="22"/>
      <c r="M300" s="22"/>
      <c r="Q300" s="22"/>
      <c r="R300" s="22"/>
      <c r="S300" s="70"/>
      <c r="T300" s="69"/>
      <c r="U300" s="69"/>
      <c r="V300" s="69"/>
      <c r="W300" s="69"/>
      <c r="X300" s="69"/>
      <c r="Y300" s="69"/>
      <c r="Z300" s="70"/>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row>
    <row r="301" ht="12.75" customHeight="1">
      <c r="A301" s="2"/>
      <c r="B301" s="2"/>
      <c r="C301" s="2"/>
      <c r="D301" s="22"/>
      <c r="E301" s="25"/>
      <c r="F301" s="22"/>
      <c r="G301" s="22"/>
      <c r="H301" s="22"/>
      <c r="J301" s="22"/>
      <c r="K301" s="22"/>
      <c r="L301" s="22"/>
      <c r="M301" s="22"/>
      <c r="Q301" s="22"/>
      <c r="R301" s="22"/>
      <c r="S301" s="70"/>
      <c r="T301" s="69"/>
      <c r="U301" s="69"/>
      <c r="V301" s="69"/>
      <c r="W301" s="69"/>
      <c r="X301" s="69"/>
      <c r="Y301" s="69"/>
      <c r="Z301" s="70"/>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2"/>
      <c r="BD301" s="22"/>
      <c r="BE301" s="22"/>
      <c r="BF301" s="22"/>
      <c r="BG301" s="22"/>
      <c r="BH301" s="22"/>
      <c r="BI301" s="22"/>
      <c r="BJ301" s="22"/>
      <c r="BK301" s="22"/>
      <c r="BL301" s="22"/>
    </row>
    <row r="302" ht="12.75" customHeight="1">
      <c r="A302" s="2"/>
      <c r="B302" s="2"/>
      <c r="C302" s="2"/>
      <c r="D302" s="22"/>
      <c r="E302" s="25"/>
      <c r="F302" s="22"/>
      <c r="G302" s="22"/>
      <c r="H302" s="22"/>
      <c r="J302" s="22"/>
      <c r="K302" s="22"/>
      <c r="L302" s="22"/>
      <c r="M302" s="22"/>
      <c r="Q302" s="22"/>
      <c r="R302" s="22"/>
      <c r="S302" s="70"/>
      <c r="T302" s="69"/>
      <c r="U302" s="69"/>
      <c r="V302" s="69"/>
      <c r="W302" s="69"/>
      <c r="X302" s="69"/>
      <c r="Y302" s="69"/>
      <c r="Z302" s="70"/>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c r="BL302" s="22"/>
    </row>
    <row r="303" ht="12.75" customHeight="1">
      <c r="A303" s="2"/>
      <c r="B303" s="2"/>
      <c r="C303" s="2"/>
      <c r="D303" s="22"/>
      <c r="E303" s="25"/>
      <c r="F303" s="22"/>
      <c r="G303" s="22"/>
      <c r="H303" s="22"/>
      <c r="J303" s="22"/>
      <c r="K303" s="22"/>
      <c r="L303" s="22"/>
      <c r="M303" s="22"/>
      <c r="Q303" s="22"/>
      <c r="R303" s="22"/>
      <c r="S303" s="70"/>
      <c r="T303" s="69"/>
      <c r="U303" s="69"/>
      <c r="V303" s="69"/>
      <c r="W303" s="69"/>
      <c r="X303" s="69"/>
      <c r="Y303" s="69"/>
      <c r="Z303" s="70"/>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row>
    <row r="304" ht="12.75" customHeight="1">
      <c r="A304" s="2"/>
      <c r="B304" s="2"/>
      <c r="C304" s="2"/>
      <c r="D304" s="22"/>
      <c r="E304" s="25"/>
      <c r="F304" s="22"/>
      <c r="G304" s="22"/>
      <c r="H304" s="22"/>
      <c r="J304" s="22"/>
      <c r="K304" s="22"/>
      <c r="L304" s="22"/>
      <c r="M304" s="22"/>
      <c r="Q304" s="22"/>
      <c r="R304" s="22"/>
      <c r="S304" s="70"/>
      <c r="T304" s="69"/>
      <c r="U304" s="69"/>
      <c r="V304" s="69"/>
      <c r="W304" s="69"/>
      <c r="X304" s="69"/>
      <c r="Y304" s="69"/>
      <c r="Z304" s="70"/>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c r="BL304" s="22"/>
    </row>
    <row r="305" ht="12.75" customHeight="1">
      <c r="A305" s="2"/>
      <c r="B305" s="2"/>
      <c r="C305" s="2"/>
      <c r="D305" s="22"/>
      <c r="E305" s="25"/>
      <c r="F305" s="22"/>
      <c r="G305" s="22"/>
      <c r="H305" s="22"/>
      <c r="J305" s="22"/>
      <c r="K305" s="22"/>
      <c r="L305" s="22"/>
      <c r="M305" s="22"/>
      <c r="Q305" s="22"/>
      <c r="R305" s="22"/>
      <c r="S305" s="70"/>
      <c r="T305" s="69"/>
      <c r="U305" s="69"/>
      <c r="V305" s="69"/>
      <c r="W305" s="69"/>
      <c r="X305" s="69"/>
      <c r="Y305" s="69"/>
      <c r="Z305" s="70"/>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2"/>
      <c r="BD305" s="22"/>
      <c r="BE305" s="22"/>
      <c r="BF305" s="22"/>
      <c r="BG305" s="22"/>
      <c r="BH305" s="22"/>
      <c r="BI305" s="22"/>
      <c r="BJ305" s="22"/>
      <c r="BK305" s="22"/>
      <c r="BL305" s="22"/>
    </row>
    <row r="306" ht="12.75" customHeight="1">
      <c r="A306" s="2"/>
      <c r="B306" s="2"/>
      <c r="C306" s="2"/>
      <c r="D306" s="22"/>
      <c r="E306" s="25"/>
      <c r="F306" s="22"/>
      <c r="G306" s="22"/>
      <c r="H306" s="22"/>
      <c r="J306" s="22"/>
      <c r="K306" s="22"/>
      <c r="L306" s="22"/>
      <c r="M306" s="22"/>
      <c r="Q306" s="22"/>
      <c r="R306" s="22"/>
      <c r="S306" s="70"/>
      <c r="T306" s="69"/>
      <c r="U306" s="69"/>
      <c r="V306" s="69"/>
      <c r="W306" s="69"/>
      <c r="X306" s="69"/>
      <c r="Y306" s="69"/>
      <c r="Z306" s="70"/>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row>
    <row r="307" ht="12.75" customHeight="1">
      <c r="A307" s="2"/>
      <c r="B307" s="2"/>
      <c r="C307" s="2"/>
      <c r="D307" s="22"/>
      <c r="E307" s="25"/>
      <c r="F307" s="22"/>
      <c r="G307" s="22"/>
      <c r="H307" s="22"/>
      <c r="J307" s="22"/>
      <c r="K307" s="22"/>
      <c r="L307" s="22"/>
      <c r="M307" s="22"/>
      <c r="Q307" s="22"/>
      <c r="R307" s="22"/>
      <c r="S307" s="70"/>
      <c r="T307" s="69"/>
      <c r="U307" s="69"/>
      <c r="V307" s="69"/>
      <c r="W307" s="69"/>
      <c r="X307" s="69"/>
      <c r="Y307" s="69"/>
      <c r="Z307" s="70"/>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2"/>
      <c r="BD307" s="22"/>
      <c r="BE307" s="22"/>
      <c r="BF307" s="22"/>
      <c r="BG307" s="22"/>
      <c r="BH307" s="22"/>
      <c r="BI307" s="22"/>
      <c r="BJ307" s="22"/>
      <c r="BK307" s="22"/>
      <c r="BL307" s="22"/>
    </row>
    <row r="308" ht="12.75" customHeight="1">
      <c r="A308" s="2"/>
      <c r="B308" s="2"/>
      <c r="C308" s="2"/>
      <c r="D308" s="22"/>
      <c r="E308" s="25"/>
      <c r="F308" s="22"/>
      <c r="G308" s="22"/>
      <c r="H308" s="22"/>
      <c r="J308" s="22"/>
      <c r="K308" s="22"/>
      <c r="L308" s="22"/>
      <c r="M308" s="22"/>
      <c r="Q308" s="22"/>
      <c r="R308" s="22"/>
      <c r="S308" s="70"/>
      <c r="T308" s="69"/>
      <c r="U308" s="69"/>
      <c r="V308" s="69"/>
      <c r="W308" s="69"/>
      <c r="X308" s="69"/>
      <c r="Y308" s="69"/>
      <c r="Z308" s="70"/>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2"/>
      <c r="BF308" s="22"/>
      <c r="BG308" s="22"/>
      <c r="BH308" s="22"/>
      <c r="BI308" s="22"/>
      <c r="BJ308" s="22"/>
      <c r="BK308" s="22"/>
      <c r="BL308" s="22"/>
    </row>
    <row r="309" ht="12.75" customHeight="1">
      <c r="A309" s="2"/>
      <c r="B309" s="2"/>
      <c r="C309" s="2"/>
      <c r="D309" s="22"/>
      <c r="E309" s="25"/>
      <c r="F309" s="22"/>
      <c r="G309" s="22"/>
      <c r="H309" s="22"/>
      <c r="J309" s="22"/>
      <c r="K309" s="22"/>
      <c r="L309" s="22"/>
      <c r="M309" s="22"/>
      <c r="Q309" s="22"/>
      <c r="R309" s="22"/>
      <c r="S309" s="70"/>
      <c r="T309" s="69"/>
      <c r="U309" s="69"/>
      <c r="V309" s="69"/>
      <c r="W309" s="69"/>
      <c r="X309" s="69"/>
      <c r="Y309" s="69"/>
      <c r="Z309" s="70"/>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c r="BL309" s="22"/>
    </row>
    <row r="310" ht="12.75" customHeight="1">
      <c r="A310" s="2"/>
      <c r="B310" s="2"/>
      <c r="C310" s="2"/>
      <c r="D310" s="22"/>
      <c r="E310" s="25"/>
      <c r="F310" s="22"/>
      <c r="G310" s="22"/>
      <c r="H310" s="22"/>
      <c r="J310" s="22"/>
      <c r="K310" s="22"/>
      <c r="L310" s="22"/>
      <c r="M310" s="22"/>
      <c r="Q310" s="22"/>
      <c r="R310" s="22"/>
      <c r="S310" s="70"/>
      <c r="T310" s="69"/>
      <c r="U310" s="69"/>
      <c r="V310" s="69"/>
      <c r="W310" s="69"/>
      <c r="X310" s="69"/>
      <c r="Y310" s="69"/>
      <c r="Z310" s="70"/>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c r="BL310" s="22"/>
    </row>
    <row r="311" ht="12.75" customHeight="1">
      <c r="A311" s="2"/>
      <c r="B311" s="2"/>
      <c r="C311" s="2"/>
      <c r="D311" s="22"/>
      <c r="E311" s="25"/>
      <c r="F311" s="22"/>
      <c r="G311" s="22"/>
      <c r="H311" s="22"/>
      <c r="J311" s="22"/>
      <c r="K311" s="22"/>
      <c r="L311" s="22"/>
      <c r="M311" s="22"/>
      <c r="Q311" s="22"/>
      <c r="R311" s="22"/>
      <c r="S311" s="70"/>
      <c r="T311" s="69"/>
      <c r="U311" s="69"/>
      <c r="V311" s="69"/>
      <c r="W311" s="69"/>
      <c r="X311" s="69"/>
      <c r="Y311" s="69"/>
      <c r="Z311" s="70"/>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2"/>
      <c r="BD311" s="22"/>
      <c r="BE311" s="22"/>
      <c r="BF311" s="22"/>
      <c r="BG311" s="22"/>
      <c r="BH311" s="22"/>
      <c r="BI311" s="22"/>
      <c r="BJ311" s="22"/>
      <c r="BK311" s="22"/>
      <c r="BL311" s="22"/>
    </row>
    <row r="312" ht="12.75" customHeight="1">
      <c r="A312" s="2"/>
      <c r="B312" s="2"/>
      <c r="C312" s="2"/>
      <c r="D312" s="22"/>
      <c r="E312" s="25"/>
      <c r="F312" s="22"/>
      <c r="G312" s="22"/>
      <c r="H312" s="22"/>
      <c r="J312" s="22"/>
      <c r="K312" s="22"/>
      <c r="L312" s="22"/>
      <c r="M312" s="22"/>
      <c r="Q312" s="22"/>
      <c r="R312" s="22"/>
      <c r="S312" s="70"/>
      <c r="T312" s="69"/>
      <c r="U312" s="69"/>
      <c r="V312" s="69"/>
      <c r="W312" s="69"/>
      <c r="X312" s="69"/>
      <c r="Y312" s="69"/>
      <c r="Z312" s="70"/>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c r="BL312" s="22"/>
    </row>
    <row r="313" ht="12.75" customHeight="1">
      <c r="A313" s="2"/>
      <c r="B313" s="2"/>
      <c r="C313" s="2"/>
      <c r="D313" s="22"/>
      <c r="E313" s="25"/>
      <c r="F313" s="22"/>
      <c r="G313" s="22"/>
      <c r="H313" s="22"/>
      <c r="J313" s="22"/>
      <c r="K313" s="22"/>
      <c r="L313" s="22"/>
      <c r="M313" s="22"/>
      <c r="Q313" s="22"/>
      <c r="R313" s="22"/>
      <c r="S313" s="70"/>
      <c r="T313" s="69"/>
      <c r="U313" s="69"/>
      <c r="V313" s="69"/>
      <c r="W313" s="69"/>
      <c r="X313" s="69"/>
      <c r="Y313" s="69"/>
      <c r="Z313" s="70"/>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2"/>
      <c r="BD313" s="22"/>
      <c r="BE313" s="22"/>
      <c r="BF313" s="22"/>
      <c r="BG313" s="22"/>
      <c r="BH313" s="22"/>
      <c r="BI313" s="22"/>
      <c r="BJ313" s="22"/>
      <c r="BK313" s="22"/>
      <c r="BL313" s="22"/>
    </row>
    <row r="314" ht="12.75" customHeight="1">
      <c r="A314" s="2"/>
      <c r="B314" s="2"/>
      <c r="C314" s="2"/>
      <c r="D314" s="22"/>
      <c r="E314" s="25"/>
      <c r="F314" s="22"/>
      <c r="G314" s="22"/>
      <c r="H314" s="22"/>
      <c r="J314" s="22"/>
      <c r="K314" s="22"/>
      <c r="L314" s="22"/>
      <c r="M314" s="22"/>
      <c r="Q314" s="22"/>
      <c r="R314" s="22"/>
      <c r="S314" s="70"/>
      <c r="T314" s="69"/>
      <c r="U314" s="69"/>
      <c r="V314" s="69"/>
      <c r="W314" s="69"/>
      <c r="X314" s="69"/>
      <c r="Y314" s="69"/>
      <c r="Z314" s="70"/>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2"/>
      <c r="BD314" s="22"/>
      <c r="BE314" s="22"/>
      <c r="BF314" s="22"/>
      <c r="BG314" s="22"/>
      <c r="BH314" s="22"/>
      <c r="BI314" s="22"/>
      <c r="BJ314" s="22"/>
      <c r="BK314" s="22"/>
      <c r="BL314" s="22"/>
    </row>
    <row r="315" ht="12.75" customHeight="1">
      <c r="A315" s="2"/>
      <c r="B315" s="2"/>
      <c r="C315" s="2"/>
      <c r="D315" s="22"/>
      <c r="E315" s="25"/>
      <c r="F315" s="22"/>
      <c r="G315" s="22"/>
      <c r="H315" s="22"/>
      <c r="J315" s="22"/>
      <c r="K315" s="22"/>
      <c r="L315" s="22"/>
      <c r="M315" s="22"/>
      <c r="Q315" s="22"/>
      <c r="R315" s="22"/>
      <c r="S315" s="70"/>
      <c r="T315" s="69"/>
      <c r="U315" s="69"/>
      <c r="V315" s="69"/>
      <c r="W315" s="69"/>
      <c r="X315" s="69"/>
      <c r="Y315" s="69"/>
      <c r="Z315" s="70"/>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c r="BL315" s="22"/>
    </row>
    <row r="316" ht="12.75" customHeight="1">
      <c r="A316" s="2"/>
      <c r="B316" s="2"/>
      <c r="C316" s="2"/>
      <c r="D316" s="22"/>
      <c r="E316" s="25"/>
      <c r="F316" s="22"/>
      <c r="G316" s="22"/>
      <c r="H316" s="22"/>
      <c r="J316" s="22"/>
      <c r="K316" s="22"/>
      <c r="L316" s="22"/>
      <c r="M316" s="22"/>
      <c r="Q316" s="22"/>
      <c r="R316" s="22"/>
      <c r="S316" s="70"/>
      <c r="T316" s="69"/>
      <c r="U316" s="69"/>
      <c r="V316" s="69"/>
      <c r="W316" s="69"/>
      <c r="X316" s="69"/>
      <c r="Y316" s="69"/>
      <c r="Z316" s="70"/>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c r="BL316" s="22"/>
    </row>
    <row r="317" ht="12.75" customHeight="1">
      <c r="A317" s="2"/>
      <c r="B317" s="2"/>
      <c r="C317" s="2"/>
      <c r="D317" s="22"/>
      <c r="E317" s="25"/>
      <c r="F317" s="22"/>
      <c r="G317" s="22"/>
      <c r="H317" s="22"/>
      <c r="J317" s="22"/>
      <c r="K317" s="22"/>
      <c r="L317" s="22"/>
      <c r="M317" s="22"/>
      <c r="Q317" s="22"/>
      <c r="R317" s="22"/>
      <c r="S317" s="70"/>
      <c r="T317" s="69"/>
      <c r="U317" s="69"/>
      <c r="V317" s="69"/>
      <c r="W317" s="69"/>
      <c r="X317" s="69"/>
      <c r="Y317" s="69"/>
      <c r="Z317" s="70"/>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row>
    <row r="318" ht="12.75" customHeight="1">
      <c r="A318" s="2"/>
      <c r="B318" s="2"/>
      <c r="C318" s="2"/>
      <c r="D318" s="22"/>
      <c r="E318" s="25"/>
      <c r="F318" s="22"/>
      <c r="G318" s="22"/>
      <c r="H318" s="22"/>
      <c r="J318" s="22"/>
      <c r="K318" s="22"/>
      <c r="L318" s="22"/>
      <c r="M318" s="22"/>
      <c r="Q318" s="22"/>
      <c r="R318" s="22"/>
      <c r="S318" s="70"/>
      <c r="T318" s="69"/>
      <c r="U318" s="69"/>
      <c r="V318" s="69"/>
      <c r="W318" s="69"/>
      <c r="X318" s="69"/>
      <c r="Y318" s="69"/>
      <c r="Z318" s="70"/>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row>
    <row r="319" ht="12.75" customHeight="1">
      <c r="A319" s="2"/>
      <c r="B319" s="2"/>
      <c r="C319" s="2"/>
      <c r="D319" s="22"/>
      <c r="E319" s="25"/>
      <c r="F319" s="22"/>
      <c r="G319" s="22"/>
      <c r="H319" s="22"/>
      <c r="J319" s="22"/>
      <c r="K319" s="22"/>
      <c r="L319" s="22"/>
      <c r="M319" s="22"/>
      <c r="Q319" s="22"/>
      <c r="R319" s="22"/>
      <c r="S319" s="70"/>
      <c r="T319" s="69"/>
      <c r="U319" s="69"/>
      <c r="V319" s="69"/>
      <c r="W319" s="69"/>
      <c r="X319" s="69"/>
      <c r="Y319" s="69"/>
      <c r="Z319" s="70"/>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c r="BL319" s="22"/>
    </row>
    <row r="320" ht="12.75" customHeight="1">
      <c r="A320" s="2"/>
      <c r="B320" s="2"/>
      <c r="C320" s="2"/>
      <c r="D320" s="22"/>
      <c r="E320" s="25"/>
      <c r="F320" s="22"/>
      <c r="G320" s="22"/>
      <c r="H320" s="22"/>
      <c r="J320" s="22"/>
      <c r="K320" s="22"/>
      <c r="L320" s="22"/>
      <c r="M320" s="22"/>
      <c r="Q320" s="22"/>
      <c r="R320" s="22"/>
      <c r="S320" s="70"/>
      <c r="T320" s="69"/>
      <c r="U320" s="69"/>
      <c r="V320" s="69"/>
      <c r="W320" s="69"/>
      <c r="X320" s="69"/>
      <c r="Y320" s="69"/>
      <c r="Z320" s="70"/>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2"/>
      <c r="BD320" s="22"/>
      <c r="BE320" s="22"/>
      <c r="BF320" s="22"/>
      <c r="BG320" s="22"/>
      <c r="BH320" s="22"/>
      <c r="BI320" s="22"/>
      <c r="BJ320" s="22"/>
      <c r="BK320" s="22"/>
      <c r="BL320" s="22"/>
    </row>
    <row r="321" ht="12.75" customHeight="1">
      <c r="A321" s="2"/>
      <c r="B321" s="2"/>
      <c r="C321" s="2"/>
      <c r="D321" s="22"/>
      <c r="E321" s="25"/>
      <c r="F321" s="22"/>
      <c r="G321" s="22"/>
      <c r="H321" s="22"/>
      <c r="J321" s="22"/>
      <c r="K321" s="22"/>
      <c r="L321" s="22"/>
      <c r="M321" s="22"/>
      <c r="Q321" s="22"/>
      <c r="R321" s="22"/>
      <c r="S321" s="70"/>
      <c r="T321" s="69"/>
      <c r="U321" s="69"/>
      <c r="V321" s="69"/>
      <c r="W321" s="69"/>
      <c r="X321" s="69"/>
      <c r="Y321" s="69"/>
      <c r="Z321" s="70"/>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c r="BL321" s="22"/>
    </row>
    <row r="322" ht="12.75" customHeight="1">
      <c r="A322" s="2"/>
      <c r="B322" s="2"/>
      <c r="C322" s="2"/>
      <c r="D322" s="22"/>
      <c r="E322" s="25"/>
      <c r="F322" s="22"/>
      <c r="G322" s="22"/>
      <c r="H322" s="22"/>
      <c r="J322" s="22"/>
      <c r="K322" s="22"/>
      <c r="L322" s="22"/>
      <c r="M322" s="22"/>
      <c r="Q322" s="22"/>
      <c r="R322" s="22"/>
      <c r="S322" s="70"/>
      <c r="T322" s="69"/>
      <c r="U322" s="69"/>
      <c r="V322" s="69"/>
      <c r="W322" s="69"/>
      <c r="X322" s="69"/>
      <c r="Y322" s="69"/>
      <c r="Z322" s="70"/>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c r="BL322" s="22"/>
    </row>
    <row r="323" ht="12.75" customHeight="1">
      <c r="A323" s="2"/>
      <c r="B323" s="2"/>
      <c r="C323" s="2"/>
      <c r="D323" s="22"/>
      <c r="E323" s="25"/>
      <c r="F323" s="22"/>
      <c r="G323" s="22"/>
      <c r="H323" s="22"/>
      <c r="J323" s="22"/>
      <c r="K323" s="22"/>
      <c r="L323" s="22"/>
      <c r="M323" s="22"/>
      <c r="Q323" s="22"/>
      <c r="R323" s="22"/>
      <c r="S323" s="70"/>
      <c r="T323" s="69"/>
      <c r="U323" s="69"/>
      <c r="V323" s="69"/>
      <c r="W323" s="69"/>
      <c r="X323" s="69"/>
      <c r="Y323" s="69"/>
      <c r="Z323" s="70"/>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c r="BL323" s="22"/>
    </row>
    <row r="324" ht="12.75" customHeight="1">
      <c r="A324" s="2"/>
      <c r="B324" s="2"/>
      <c r="C324" s="2"/>
      <c r="D324" s="22"/>
      <c r="E324" s="25"/>
      <c r="F324" s="22"/>
      <c r="G324" s="22"/>
      <c r="H324" s="22"/>
      <c r="J324" s="22"/>
      <c r="K324" s="22"/>
      <c r="L324" s="22"/>
      <c r="M324" s="22"/>
      <c r="Q324" s="22"/>
      <c r="R324" s="22"/>
      <c r="S324" s="70"/>
      <c r="T324" s="69"/>
      <c r="U324" s="69"/>
      <c r="V324" s="69"/>
      <c r="W324" s="69"/>
      <c r="X324" s="69"/>
      <c r="Y324" s="69"/>
      <c r="Z324" s="70"/>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c r="BL324" s="22"/>
    </row>
    <row r="325" ht="12.75" customHeight="1">
      <c r="A325" s="2"/>
      <c r="B325" s="2"/>
      <c r="C325" s="2"/>
      <c r="D325" s="22"/>
      <c r="E325" s="25"/>
      <c r="F325" s="22"/>
      <c r="G325" s="22"/>
      <c r="H325" s="22"/>
      <c r="J325" s="22"/>
      <c r="K325" s="22"/>
      <c r="L325" s="22"/>
      <c r="M325" s="22"/>
      <c r="Q325" s="22"/>
      <c r="R325" s="22"/>
      <c r="S325" s="70"/>
      <c r="T325" s="69"/>
      <c r="U325" s="69"/>
      <c r="V325" s="69"/>
      <c r="W325" s="69"/>
      <c r="X325" s="69"/>
      <c r="Y325" s="69"/>
      <c r="Z325" s="70"/>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2"/>
      <c r="BF325" s="22"/>
      <c r="BG325" s="22"/>
      <c r="BH325" s="22"/>
      <c r="BI325" s="22"/>
      <c r="BJ325" s="22"/>
      <c r="BK325" s="22"/>
      <c r="BL325" s="22"/>
    </row>
    <row r="326" ht="12.75" customHeight="1">
      <c r="A326" s="2"/>
      <c r="B326" s="2"/>
      <c r="C326" s="2"/>
      <c r="D326" s="22"/>
      <c r="E326" s="25"/>
      <c r="F326" s="22"/>
      <c r="G326" s="22"/>
      <c r="H326" s="22"/>
      <c r="J326" s="22"/>
      <c r="K326" s="22"/>
      <c r="L326" s="22"/>
      <c r="M326" s="22"/>
      <c r="Q326" s="22"/>
      <c r="R326" s="22"/>
      <c r="S326" s="70"/>
      <c r="T326" s="69"/>
      <c r="U326" s="69"/>
      <c r="V326" s="69"/>
      <c r="W326" s="69"/>
      <c r="X326" s="69"/>
      <c r="Y326" s="69"/>
      <c r="Z326" s="70"/>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c r="BL326" s="22"/>
    </row>
    <row r="327" ht="12.75" customHeight="1">
      <c r="A327" s="2"/>
      <c r="B327" s="2"/>
      <c r="C327" s="2"/>
      <c r="D327" s="22"/>
      <c r="E327" s="25"/>
      <c r="F327" s="22"/>
      <c r="G327" s="22"/>
      <c r="H327" s="22"/>
      <c r="J327" s="22"/>
      <c r="K327" s="22"/>
      <c r="L327" s="22"/>
      <c r="M327" s="22"/>
      <c r="Q327" s="22"/>
      <c r="R327" s="22"/>
      <c r="S327" s="70"/>
      <c r="T327" s="69"/>
      <c r="U327" s="69"/>
      <c r="V327" s="69"/>
      <c r="W327" s="69"/>
      <c r="X327" s="69"/>
      <c r="Y327" s="69"/>
      <c r="Z327" s="70"/>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2"/>
      <c r="BD327" s="22"/>
      <c r="BE327" s="22"/>
      <c r="BF327" s="22"/>
      <c r="BG327" s="22"/>
      <c r="BH327" s="22"/>
      <c r="BI327" s="22"/>
      <c r="BJ327" s="22"/>
      <c r="BK327" s="22"/>
      <c r="BL327" s="22"/>
    </row>
    <row r="328" ht="12.75" customHeight="1">
      <c r="A328" s="2"/>
      <c r="B328" s="2"/>
      <c r="C328" s="2"/>
      <c r="D328" s="22"/>
      <c r="E328" s="25"/>
      <c r="F328" s="22"/>
      <c r="G328" s="22"/>
      <c r="H328" s="22"/>
      <c r="J328" s="22"/>
      <c r="K328" s="22"/>
      <c r="L328" s="22"/>
      <c r="M328" s="22"/>
      <c r="Q328" s="22"/>
      <c r="R328" s="22"/>
      <c r="S328" s="70"/>
      <c r="T328" s="69"/>
      <c r="U328" s="69"/>
      <c r="V328" s="69"/>
      <c r="W328" s="69"/>
      <c r="X328" s="69"/>
      <c r="Y328" s="69"/>
      <c r="Z328" s="70"/>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c r="BL328" s="22"/>
    </row>
    <row r="329" ht="12.75" customHeight="1">
      <c r="A329" s="2"/>
      <c r="B329" s="2"/>
      <c r="C329" s="2"/>
      <c r="D329" s="22"/>
      <c r="E329" s="25"/>
      <c r="F329" s="22"/>
      <c r="G329" s="22"/>
      <c r="H329" s="22"/>
      <c r="J329" s="22"/>
      <c r="K329" s="22"/>
      <c r="L329" s="22"/>
      <c r="M329" s="22"/>
      <c r="Q329" s="22"/>
      <c r="R329" s="22"/>
      <c r="S329" s="70"/>
      <c r="T329" s="69"/>
      <c r="U329" s="69"/>
      <c r="V329" s="69"/>
      <c r="W329" s="69"/>
      <c r="X329" s="69"/>
      <c r="Y329" s="69"/>
      <c r="Z329" s="70"/>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2"/>
      <c r="BD329" s="22"/>
      <c r="BE329" s="22"/>
      <c r="BF329" s="22"/>
      <c r="BG329" s="22"/>
      <c r="BH329" s="22"/>
      <c r="BI329" s="22"/>
      <c r="BJ329" s="22"/>
      <c r="BK329" s="22"/>
      <c r="BL329" s="22"/>
    </row>
    <row r="330" ht="12.75" customHeight="1">
      <c r="A330" s="2"/>
      <c r="B330" s="2"/>
      <c r="C330" s="2"/>
      <c r="D330" s="22"/>
      <c r="E330" s="25"/>
      <c r="F330" s="22"/>
      <c r="G330" s="22"/>
      <c r="H330" s="22"/>
      <c r="J330" s="22"/>
      <c r="K330" s="22"/>
      <c r="L330" s="22"/>
      <c r="M330" s="22"/>
      <c r="Q330" s="22"/>
      <c r="R330" s="22"/>
      <c r="S330" s="70"/>
      <c r="T330" s="69"/>
      <c r="U330" s="69"/>
      <c r="V330" s="69"/>
      <c r="W330" s="69"/>
      <c r="X330" s="69"/>
      <c r="Y330" s="69"/>
      <c r="Z330" s="70"/>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row>
    <row r="331" ht="12.75" customHeight="1">
      <c r="A331" s="2"/>
      <c r="B331" s="2"/>
      <c r="C331" s="2"/>
      <c r="D331" s="22"/>
      <c r="E331" s="25"/>
      <c r="F331" s="22"/>
      <c r="G331" s="22"/>
      <c r="H331" s="22"/>
      <c r="J331" s="22"/>
      <c r="K331" s="22"/>
      <c r="L331" s="22"/>
      <c r="M331" s="22"/>
      <c r="Q331" s="22"/>
      <c r="R331" s="22"/>
      <c r="S331" s="70"/>
      <c r="T331" s="69"/>
      <c r="U331" s="69"/>
      <c r="V331" s="69"/>
      <c r="W331" s="69"/>
      <c r="X331" s="69"/>
      <c r="Y331" s="69"/>
      <c r="Z331" s="70"/>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2"/>
      <c r="BD331" s="22"/>
      <c r="BE331" s="22"/>
      <c r="BF331" s="22"/>
      <c r="BG331" s="22"/>
      <c r="BH331" s="22"/>
      <c r="BI331" s="22"/>
      <c r="BJ331" s="22"/>
      <c r="BK331" s="22"/>
      <c r="BL331" s="22"/>
    </row>
    <row r="332" ht="12.75" customHeight="1">
      <c r="A332" s="2"/>
      <c r="B332" s="2"/>
      <c r="C332" s="2"/>
      <c r="D332" s="22"/>
      <c r="E332" s="25"/>
      <c r="F332" s="22"/>
      <c r="G332" s="22"/>
      <c r="H332" s="22"/>
      <c r="J332" s="22"/>
      <c r="K332" s="22"/>
      <c r="L332" s="22"/>
      <c r="M332" s="22"/>
      <c r="Q332" s="22"/>
      <c r="R332" s="22"/>
      <c r="S332" s="70"/>
      <c r="T332" s="69"/>
      <c r="U332" s="69"/>
      <c r="V332" s="69"/>
      <c r="W332" s="69"/>
      <c r="X332" s="69"/>
      <c r="Y332" s="69"/>
      <c r="Z332" s="70"/>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2"/>
      <c r="BE332" s="22"/>
      <c r="BF332" s="22"/>
      <c r="BG332" s="22"/>
      <c r="BH332" s="22"/>
      <c r="BI332" s="22"/>
      <c r="BJ332" s="22"/>
      <c r="BK332" s="22"/>
      <c r="BL332" s="22"/>
    </row>
    <row r="333" ht="12.75" customHeight="1">
      <c r="A333" s="2"/>
      <c r="B333" s="2"/>
      <c r="C333" s="2"/>
      <c r="D333" s="22"/>
      <c r="E333" s="25"/>
      <c r="F333" s="22"/>
      <c r="G333" s="22"/>
      <c r="H333" s="22"/>
      <c r="J333" s="22"/>
      <c r="K333" s="22"/>
      <c r="L333" s="22"/>
      <c r="M333" s="22"/>
      <c r="Q333" s="22"/>
      <c r="R333" s="22"/>
      <c r="S333" s="70"/>
      <c r="T333" s="69"/>
      <c r="U333" s="69"/>
      <c r="V333" s="69"/>
      <c r="W333" s="69"/>
      <c r="X333" s="69"/>
      <c r="Y333" s="69"/>
      <c r="Z333" s="70"/>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2"/>
      <c r="BD333" s="22"/>
      <c r="BE333" s="22"/>
      <c r="BF333" s="22"/>
      <c r="BG333" s="22"/>
      <c r="BH333" s="22"/>
      <c r="BI333" s="22"/>
      <c r="BJ333" s="22"/>
      <c r="BK333" s="22"/>
      <c r="BL333" s="22"/>
    </row>
    <row r="334" ht="12.75" customHeight="1">
      <c r="A334" s="2"/>
      <c r="B334" s="2"/>
      <c r="C334" s="2"/>
      <c r="D334" s="22"/>
      <c r="E334" s="25"/>
      <c r="F334" s="22"/>
      <c r="G334" s="22"/>
      <c r="H334" s="22"/>
      <c r="J334" s="22"/>
      <c r="K334" s="22"/>
      <c r="L334" s="22"/>
      <c r="M334" s="22"/>
      <c r="Q334" s="22"/>
      <c r="R334" s="22"/>
      <c r="S334" s="70"/>
      <c r="T334" s="69"/>
      <c r="U334" s="69"/>
      <c r="V334" s="69"/>
      <c r="W334" s="69"/>
      <c r="X334" s="69"/>
      <c r="Y334" s="69"/>
      <c r="Z334" s="70"/>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c r="BL334" s="22"/>
    </row>
    <row r="335" ht="12.75" customHeight="1">
      <c r="A335" s="2"/>
      <c r="B335" s="2"/>
      <c r="C335" s="2"/>
      <c r="D335" s="22"/>
      <c r="E335" s="25"/>
      <c r="F335" s="22"/>
      <c r="G335" s="22"/>
      <c r="H335" s="22"/>
      <c r="J335" s="22"/>
      <c r="K335" s="22"/>
      <c r="L335" s="22"/>
      <c r="M335" s="22"/>
      <c r="Q335" s="22"/>
      <c r="R335" s="22"/>
      <c r="S335" s="70"/>
      <c r="T335" s="69"/>
      <c r="U335" s="69"/>
      <c r="V335" s="69"/>
      <c r="W335" s="69"/>
      <c r="X335" s="69"/>
      <c r="Y335" s="69"/>
      <c r="Z335" s="70"/>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2"/>
      <c r="BD335" s="22"/>
      <c r="BE335" s="22"/>
      <c r="BF335" s="22"/>
      <c r="BG335" s="22"/>
      <c r="BH335" s="22"/>
      <c r="BI335" s="22"/>
      <c r="BJ335" s="22"/>
      <c r="BK335" s="22"/>
      <c r="BL335" s="22"/>
    </row>
    <row r="336" ht="12.75" customHeight="1">
      <c r="A336" s="2"/>
      <c r="B336" s="2"/>
      <c r="C336" s="2"/>
      <c r="D336" s="22"/>
      <c r="E336" s="25"/>
      <c r="F336" s="22"/>
      <c r="G336" s="22"/>
      <c r="H336" s="22"/>
      <c r="J336" s="22"/>
      <c r="K336" s="22"/>
      <c r="L336" s="22"/>
      <c r="M336" s="22"/>
      <c r="Q336" s="22"/>
      <c r="R336" s="22"/>
      <c r="S336" s="70"/>
      <c r="T336" s="69"/>
      <c r="U336" s="69"/>
      <c r="V336" s="69"/>
      <c r="W336" s="69"/>
      <c r="X336" s="69"/>
      <c r="Y336" s="69"/>
      <c r="Z336" s="70"/>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c r="BL336" s="22"/>
    </row>
    <row r="337" ht="12.75" customHeight="1">
      <c r="A337" s="2"/>
      <c r="B337" s="2"/>
      <c r="C337" s="2"/>
      <c r="D337" s="22"/>
      <c r="E337" s="25"/>
      <c r="F337" s="22"/>
      <c r="G337" s="22"/>
      <c r="H337" s="22"/>
      <c r="J337" s="22"/>
      <c r="K337" s="22"/>
      <c r="L337" s="22"/>
      <c r="M337" s="22"/>
      <c r="Q337" s="22"/>
      <c r="R337" s="22"/>
      <c r="S337" s="70"/>
      <c r="T337" s="69"/>
      <c r="U337" s="69"/>
      <c r="V337" s="69"/>
      <c r="W337" s="69"/>
      <c r="X337" s="69"/>
      <c r="Y337" s="69"/>
      <c r="Z337" s="70"/>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2"/>
      <c r="BD337" s="22"/>
      <c r="BE337" s="22"/>
      <c r="BF337" s="22"/>
      <c r="BG337" s="22"/>
      <c r="BH337" s="22"/>
      <c r="BI337" s="22"/>
      <c r="BJ337" s="22"/>
      <c r="BK337" s="22"/>
      <c r="BL337" s="22"/>
    </row>
    <row r="338" ht="12.75" customHeight="1">
      <c r="A338" s="2"/>
      <c r="B338" s="2"/>
      <c r="C338" s="2"/>
      <c r="D338" s="22"/>
      <c r="E338" s="25"/>
      <c r="F338" s="22"/>
      <c r="G338" s="22"/>
      <c r="H338" s="22"/>
      <c r="J338" s="22"/>
      <c r="K338" s="22"/>
      <c r="L338" s="22"/>
      <c r="M338" s="22"/>
      <c r="Q338" s="22"/>
      <c r="R338" s="22"/>
      <c r="S338" s="70"/>
      <c r="T338" s="69"/>
      <c r="U338" s="69"/>
      <c r="V338" s="69"/>
      <c r="W338" s="69"/>
      <c r="X338" s="69"/>
      <c r="Y338" s="69"/>
      <c r="Z338" s="70"/>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c r="BJ338" s="22"/>
      <c r="BK338" s="22"/>
      <c r="BL338" s="22"/>
    </row>
    <row r="339" ht="12.75" customHeight="1">
      <c r="A339" s="2"/>
      <c r="B339" s="2"/>
      <c r="C339" s="2"/>
      <c r="D339" s="22"/>
      <c r="E339" s="25"/>
      <c r="F339" s="22"/>
      <c r="G339" s="22"/>
      <c r="H339" s="22"/>
      <c r="J339" s="22"/>
      <c r="K339" s="22"/>
      <c r="L339" s="22"/>
      <c r="M339" s="22"/>
      <c r="Q339" s="22"/>
      <c r="R339" s="22"/>
      <c r="S339" s="70"/>
      <c r="T339" s="69"/>
      <c r="U339" s="69"/>
      <c r="V339" s="69"/>
      <c r="W339" s="69"/>
      <c r="X339" s="69"/>
      <c r="Y339" s="69"/>
      <c r="Z339" s="70"/>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2"/>
      <c r="BD339" s="22"/>
      <c r="BE339" s="22"/>
      <c r="BF339" s="22"/>
      <c r="BG339" s="22"/>
      <c r="BH339" s="22"/>
      <c r="BI339" s="22"/>
      <c r="BJ339" s="22"/>
      <c r="BK339" s="22"/>
      <c r="BL339" s="22"/>
    </row>
    <row r="340" ht="12.75" customHeight="1">
      <c r="A340" s="2"/>
      <c r="B340" s="2"/>
      <c r="C340" s="2"/>
      <c r="D340" s="22"/>
      <c r="E340" s="25"/>
      <c r="F340" s="22"/>
      <c r="G340" s="22"/>
      <c r="H340" s="22"/>
      <c r="J340" s="22"/>
      <c r="K340" s="22"/>
      <c r="L340" s="22"/>
      <c r="M340" s="22"/>
      <c r="Q340" s="22"/>
      <c r="R340" s="22"/>
      <c r="S340" s="70"/>
      <c r="T340" s="69"/>
      <c r="U340" s="69"/>
      <c r="V340" s="69"/>
      <c r="W340" s="69"/>
      <c r="X340" s="69"/>
      <c r="Y340" s="69"/>
      <c r="Z340" s="70"/>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c r="BL340" s="22"/>
    </row>
    <row r="341" ht="12.75" customHeight="1">
      <c r="A341" s="2"/>
      <c r="B341" s="2"/>
      <c r="C341" s="2"/>
      <c r="D341" s="22"/>
      <c r="E341" s="25"/>
      <c r="F341" s="22"/>
      <c r="G341" s="22"/>
      <c r="H341" s="22"/>
      <c r="J341" s="22"/>
      <c r="K341" s="22"/>
      <c r="L341" s="22"/>
      <c r="M341" s="22"/>
      <c r="Q341" s="22"/>
      <c r="R341" s="22"/>
      <c r="S341" s="70"/>
      <c r="T341" s="69"/>
      <c r="U341" s="69"/>
      <c r="V341" s="69"/>
      <c r="W341" s="69"/>
      <c r="X341" s="69"/>
      <c r="Y341" s="69"/>
      <c r="Z341" s="70"/>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2"/>
      <c r="BD341" s="22"/>
      <c r="BE341" s="22"/>
      <c r="BF341" s="22"/>
      <c r="BG341" s="22"/>
      <c r="BH341" s="22"/>
      <c r="BI341" s="22"/>
      <c r="BJ341" s="22"/>
      <c r="BK341" s="22"/>
      <c r="BL341" s="22"/>
    </row>
    <row r="342" ht="12.75" customHeight="1">
      <c r="A342" s="2"/>
      <c r="B342" s="2"/>
      <c r="C342" s="2"/>
      <c r="D342" s="22"/>
      <c r="E342" s="25"/>
      <c r="F342" s="22"/>
      <c r="G342" s="22"/>
      <c r="H342" s="22"/>
      <c r="J342" s="22"/>
      <c r="K342" s="22"/>
      <c r="L342" s="22"/>
      <c r="M342" s="22"/>
      <c r="Q342" s="22"/>
      <c r="R342" s="22"/>
      <c r="S342" s="70"/>
      <c r="T342" s="69"/>
      <c r="U342" s="69"/>
      <c r="V342" s="69"/>
      <c r="W342" s="69"/>
      <c r="X342" s="69"/>
      <c r="Y342" s="69"/>
      <c r="Z342" s="70"/>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row>
    <row r="343" ht="12.75" customHeight="1">
      <c r="A343" s="2"/>
      <c r="B343" s="2"/>
      <c r="C343" s="2"/>
      <c r="D343" s="22"/>
      <c r="E343" s="25"/>
      <c r="F343" s="22"/>
      <c r="G343" s="22"/>
      <c r="H343" s="22"/>
      <c r="J343" s="22"/>
      <c r="K343" s="22"/>
      <c r="L343" s="22"/>
      <c r="M343" s="22"/>
      <c r="Q343" s="22"/>
      <c r="R343" s="22"/>
      <c r="S343" s="70"/>
      <c r="T343" s="69"/>
      <c r="U343" s="69"/>
      <c r="V343" s="69"/>
      <c r="W343" s="69"/>
      <c r="X343" s="69"/>
      <c r="Y343" s="69"/>
      <c r="Z343" s="70"/>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2"/>
      <c r="BF343" s="22"/>
      <c r="BG343" s="22"/>
      <c r="BH343" s="22"/>
      <c r="BI343" s="22"/>
      <c r="BJ343" s="22"/>
      <c r="BK343" s="22"/>
      <c r="BL343" s="22"/>
    </row>
    <row r="344" ht="12.75" customHeight="1">
      <c r="A344" s="2"/>
      <c r="B344" s="2"/>
      <c r="C344" s="2"/>
      <c r="D344" s="22"/>
      <c r="E344" s="25"/>
      <c r="F344" s="22"/>
      <c r="G344" s="22"/>
      <c r="H344" s="22"/>
      <c r="J344" s="22"/>
      <c r="K344" s="22"/>
      <c r="L344" s="22"/>
      <c r="M344" s="22"/>
      <c r="Q344" s="22"/>
      <c r="R344" s="22"/>
      <c r="S344" s="70"/>
      <c r="T344" s="69"/>
      <c r="U344" s="69"/>
      <c r="V344" s="69"/>
      <c r="W344" s="69"/>
      <c r="X344" s="69"/>
      <c r="Y344" s="69"/>
      <c r="Z344" s="70"/>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2"/>
      <c r="BD344" s="22"/>
      <c r="BE344" s="22"/>
      <c r="BF344" s="22"/>
      <c r="BG344" s="22"/>
      <c r="BH344" s="22"/>
      <c r="BI344" s="22"/>
      <c r="BJ344" s="22"/>
      <c r="BK344" s="22"/>
      <c r="BL344" s="22"/>
    </row>
    <row r="345" ht="12.75" customHeight="1">
      <c r="A345" s="2"/>
      <c r="B345" s="2"/>
      <c r="C345" s="2"/>
      <c r="D345" s="22"/>
      <c r="E345" s="25"/>
      <c r="F345" s="22"/>
      <c r="G345" s="22"/>
      <c r="H345" s="22"/>
      <c r="J345" s="22"/>
      <c r="K345" s="22"/>
      <c r="L345" s="22"/>
      <c r="M345" s="22"/>
      <c r="Q345" s="22"/>
      <c r="R345" s="22"/>
      <c r="S345" s="70"/>
      <c r="T345" s="69"/>
      <c r="U345" s="69"/>
      <c r="V345" s="69"/>
      <c r="W345" s="69"/>
      <c r="X345" s="69"/>
      <c r="Y345" s="69"/>
      <c r="Z345" s="70"/>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2"/>
      <c r="BD345" s="22"/>
      <c r="BE345" s="22"/>
      <c r="BF345" s="22"/>
      <c r="BG345" s="22"/>
      <c r="BH345" s="22"/>
      <c r="BI345" s="22"/>
      <c r="BJ345" s="22"/>
      <c r="BK345" s="22"/>
      <c r="BL345" s="22"/>
    </row>
    <row r="346" ht="12.75" customHeight="1">
      <c r="A346" s="2"/>
      <c r="B346" s="2"/>
      <c r="C346" s="2"/>
      <c r="D346" s="22"/>
      <c r="E346" s="25"/>
      <c r="F346" s="22"/>
      <c r="G346" s="22"/>
      <c r="H346" s="22"/>
      <c r="J346" s="22"/>
      <c r="K346" s="22"/>
      <c r="L346" s="22"/>
      <c r="M346" s="22"/>
      <c r="Q346" s="22"/>
      <c r="R346" s="22"/>
      <c r="S346" s="70"/>
      <c r="T346" s="69"/>
      <c r="U346" s="69"/>
      <c r="V346" s="69"/>
      <c r="W346" s="69"/>
      <c r="X346" s="69"/>
      <c r="Y346" s="69"/>
      <c r="Z346" s="70"/>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2"/>
      <c r="BD346" s="22"/>
      <c r="BE346" s="22"/>
      <c r="BF346" s="22"/>
      <c r="BG346" s="22"/>
      <c r="BH346" s="22"/>
      <c r="BI346" s="22"/>
      <c r="BJ346" s="22"/>
      <c r="BK346" s="22"/>
      <c r="BL346" s="22"/>
    </row>
    <row r="347" ht="12.75" customHeight="1">
      <c r="A347" s="2"/>
      <c r="B347" s="2"/>
      <c r="C347" s="2"/>
      <c r="D347" s="22"/>
      <c r="E347" s="25"/>
      <c r="F347" s="22"/>
      <c r="G347" s="22"/>
      <c r="H347" s="22"/>
      <c r="J347" s="22"/>
      <c r="K347" s="22"/>
      <c r="L347" s="22"/>
      <c r="M347" s="22"/>
      <c r="Q347" s="22"/>
      <c r="R347" s="22"/>
      <c r="S347" s="70"/>
      <c r="T347" s="69"/>
      <c r="U347" s="69"/>
      <c r="V347" s="69"/>
      <c r="W347" s="69"/>
      <c r="X347" s="69"/>
      <c r="Y347" s="69"/>
      <c r="Z347" s="70"/>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2"/>
      <c r="BD347" s="22"/>
      <c r="BE347" s="22"/>
      <c r="BF347" s="22"/>
      <c r="BG347" s="22"/>
      <c r="BH347" s="22"/>
      <c r="BI347" s="22"/>
      <c r="BJ347" s="22"/>
      <c r="BK347" s="22"/>
      <c r="BL347" s="22"/>
    </row>
    <row r="348" ht="12.75" customHeight="1">
      <c r="A348" s="2"/>
      <c r="B348" s="2"/>
      <c r="C348" s="2"/>
      <c r="D348" s="22"/>
      <c r="E348" s="25"/>
      <c r="F348" s="22"/>
      <c r="G348" s="22"/>
      <c r="H348" s="22"/>
      <c r="J348" s="22"/>
      <c r="K348" s="22"/>
      <c r="L348" s="22"/>
      <c r="M348" s="22"/>
      <c r="Q348" s="22"/>
      <c r="R348" s="22"/>
      <c r="S348" s="70"/>
      <c r="T348" s="69"/>
      <c r="U348" s="69"/>
      <c r="V348" s="69"/>
      <c r="W348" s="69"/>
      <c r="X348" s="69"/>
      <c r="Y348" s="69"/>
      <c r="Z348" s="70"/>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c r="BL348" s="22"/>
    </row>
    <row r="349" ht="12.75" customHeight="1">
      <c r="A349" s="2"/>
      <c r="B349" s="2"/>
      <c r="C349" s="2"/>
      <c r="D349" s="22"/>
      <c r="E349" s="25"/>
      <c r="F349" s="22"/>
      <c r="G349" s="22"/>
      <c r="H349" s="22"/>
      <c r="J349" s="22"/>
      <c r="K349" s="22"/>
      <c r="L349" s="22"/>
      <c r="M349" s="22"/>
      <c r="Q349" s="22"/>
      <c r="R349" s="22"/>
      <c r="S349" s="70"/>
      <c r="T349" s="69"/>
      <c r="U349" s="69"/>
      <c r="V349" s="69"/>
      <c r="W349" s="69"/>
      <c r="X349" s="69"/>
      <c r="Y349" s="69"/>
      <c r="Z349" s="70"/>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2"/>
      <c r="BD349" s="22"/>
      <c r="BE349" s="22"/>
      <c r="BF349" s="22"/>
      <c r="BG349" s="22"/>
      <c r="BH349" s="22"/>
      <c r="BI349" s="22"/>
      <c r="BJ349" s="22"/>
      <c r="BK349" s="22"/>
      <c r="BL349" s="22"/>
    </row>
    <row r="350" ht="12.75" customHeight="1">
      <c r="A350" s="2"/>
      <c r="B350" s="2"/>
      <c r="C350" s="2"/>
      <c r="D350" s="22"/>
      <c r="E350" s="25"/>
      <c r="F350" s="22"/>
      <c r="G350" s="22"/>
      <c r="H350" s="22"/>
      <c r="J350" s="22"/>
      <c r="K350" s="22"/>
      <c r="L350" s="22"/>
      <c r="M350" s="22"/>
      <c r="Q350" s="22"/>
      <c r="R350" s="22"/>
      <c r="S350" s="70"/>
      <c r="T350" s="69"/>
      <c r="U350" s="69"/>
      <c r="V350" s="69"/>
      <c r="W350" s="69"/>
      <c r="X350" s="69"/>
      <c r="Y350" s="69"/>
      <c r="Z350" s="70"/>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c r="BL350" s="22"/>
    </row>
    <row r="351" ht="12.75" customHeight="1">
      <c r="A351" s="2"/>
      <c r="B351" s="2"/>
      <c r="C351" s="2"/>
      <c r="D351" s="22"/>
      <c r="E351" s="25"/>
      <c r="F351" s="22"/>
      <c r="G351" s="22"/>
      <c r="H351" s="22"/>
      <c r="J351" s="22"/>
      <c r="K351" s="22"/>
      <c r="L351" s="22"/>
      <c r="M351" s="22"/>
      <c r="Q351" s="22"/>
      <c r="R351" s="22"/>
      <c r="S351" s="70"/>
      <c r="T351" s="69"/>
      <c r="U351" s="69"/>
      <c r="V351" s="69"/>
      <c r="W351" s="69"/>
      <c r="X351" s="69"/>
      <c r="Y351" s="69"/>
      <c r="Z351" s="70"/>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2"/>
      <c r="BD351" s="22"/>
      <c r="BE351" s="22"/>
      <c r="BF351" s="22"/>
      <c r="BG351" s="22"/>
      <c r="BH351" s="22"/>
      <c r="BI351" s="22"/>
      <c r="BJ351" s="22"/>
      <c r="BK351" s="22"/>
      <c r="BL351" s="22"/>
    </row>
    <row r="352" ht="12.75" customHeight="1">
      <c r="A352" s="2"/>
      <c r="B352" s="2"/>
      <c r="C352" s="2"/>
      <c r="D352" s="22"/>
      <c r="E352" s="25"/>
      <c r="F352" s="22"/>
      <c r="G352" s="22"/>
      <c r="H352" s="22"/>
      <c r="J352" s="22"/>
      <c r="K352" s="22"/>
      <c r="L352" s="22"/>
      <c r="M352" s="22"/>
      <c r="Q352" s="22"/>
      <c r="R352" s="22"/>
      <c r="S352" s="70"/>
      <c r="T352" s="69"/>
      <c r="U352" s="69"/>
      <c r="V352" s="69"/>
      <c r="W352" s="69"/>
      <c r="X352" s="69"/>
      <c r="Y352" s="69"/>
      <c r="Z352" s="70"/>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2"/>
      <c r="BD352" s="22"/>
      <c r="BE352" s="22"/>
      <c r="BF352" s="22"/>
      <c r="BG352" s="22"/>
      <c r="BH352" s="22"/>
      <c r="BI352" s="22"/>
      <c r="BJ352" s="22"/>
      <c r="BK352" s="22"/>
      <c r="BL352" s="22"/>
    </row>
    <row r="353" ht="12.75" customHeight="1">
      <c r="A353" s="2"/>
      <c r="B353" s="2"/>
      <c r="C353" s="2"/>
      <c r="D353" s="22"/>
      <c r="E353" s="25"/>
      <c r="F353" s="22"/>
      <c r="G353" s="22"/>
      <c r="H353" s="22"/>
      <c r="J353" s="22"/>
      <c r="K353" s="22"/>
      <c r="L353" s="22"/>
      <c r="M353" s="22"/>
      <c r="Q353" s="22"/>
      <c r="R353" s="22"/>
      <c r="S353" s="70"/>
      <c r="T353" s="69"/>
      <c r="U353" s="69"/>
      <c r="V353" s="69"/>
      <c r="W353" s="69"/>
      <c r="X353" s="69"/>
      <c r="Y353" s="69"/>
      <c r="Z353" s="70"/>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2"/>
      <c r="BD353" s="22"/>
      <c r="BE353" s="22"/>
      <c r="BF353" s="22"/>
      <c r="BG353" s="22"/>
      <c r="BH353" s="22"/>
      <c r="BI353" s="22"/>
      <c r="BJ353" s="22"/>
      <c r="BK353" s="22"/>
      <c r="BL353" s="22"/>
    </row>
    <row r="354" ht="12.75" customHeight="1">
      <c r="A354" s="2"/>
      <c r="B354" s="2"/>
      <c r="C354" s="2"/>
      <c r="D354" s="22"/>
      <c r="E354" s="25"/>
      <c r="F354" s="22"/>
      <c r="G354" s="22"/>
      <c r="H354" s="22"/>
      <c r="J354" s="22"/>
      <c r="K354" s="22"/>
      <c r="L354" s="22"/>
      <c r="M354" s="22"/>
      <c r="Q354" s="22"/>
      <c r="R354" s="22"/>
      <c r="S354" s="70"/>
      <c r="T354" s="69"/>
      <c r="U354" s="69"/>
      <c r="V354" s="69"/>
      <c r="W354" s="69"/>
      <c r="X354" s="69"/>
      <c r="Y354" s="69"/>
      <c r="Z354" s="70"/>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c r="BL354" s="22"/>
    </row>
    <row r="355" ht="12.75" customHeight="1">
      <c r="A355" s="2"/>
      <c r="B355" s="2"/>
      <c r="C355" s="2"/>
      <c r="D355" s="22"/>
      <c r="E355" s="25"/>
      <c r="F355" s="22"/>
      <c r="G355" s="22"/>
      <c r="H355" s="22"/>
      <c r="J355" s="22"/>
      <c r="K355" s="22"/>
      <c r="L355" s="22"/>
      <c r="M355" s="22"/>
      <c r="Q355" s="22"/>
      <c r="R355" s="22"/>
      <c r="S355" s="70"/>
      <c r="T355" s="69"/>
      <c r="U355" s="69"/>
      <c r="V355" s="69"/>
      <c r="W355" s="69"/>
      <c r="X355" s="69"/>
      <c r="Y355" s="69"/>
      <c r="Z355" s="70"/>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2"/>
      <c r="BD355" s="22"/>
      <c r="BE355" s="22"/>
      <c r="BF355" s="22"/>
      <c r="BG355" s="22"/>
      <c r="BH355" s="22"/>
      <c r="BI355" s="22"/>
      <c r="BJ355" s="22"/>
      <c r="BK355" s="22"/>
      <c r="BL355" s="22"/>
    </row>
    <row r="356" ht="12.75" customHeight="1">
      <c r="A356" s="2"/>
      <c r="B356" s="2"/>
      <c r="C356" s="2"/>
      <c r="D356" s="22"/>
      <c r="E356" s="25"/>
      <c r="F356" s="22"/>
      <c r="G356" s="22"/>
      <c r="H356" s="22"/>
      <c r="J356" s="22"/>
      <c r="K356" s="22"/>
      <c r="L356" s="22"/>
      <c r="M356" s="22"/>
      <c r="Q356" s="22"/>
      <c r="R356" s="22"/>
      <c r="S356" s="70"/>
      <c r="T356" s="69"/>
      <c r="U356" s="69"/>
      <c r="V356" s="69"/>
      <c r="W356" s="69"/>
      <c r="X356" s="69"/>
      <c r="Y356" s="69"/>
      <c r="Z356" s="70"/>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2"/>
      <c r="BD356" s="22"/>
      <c r="BE356" s="22"/>
      <c r="BF356" s="22"/>
      <c r="BG356" s="22"/>
      <c r="BH356" s="22"/>
      <c r="BI356" s="22"/>
      <c r="BJ356" s="22"/>
      <c r="BK356" s="22"/>
      <c r="BL356" s="22"/>
    </row>
    <row r="357" ht="12.75" customHeight="1">
      <c r="A357" s="2"/>
      <c r="B357" s="2"/>
      <c r="C357" s="2"/>
      <c r="D357" s="22"/>
      <c r="E357" s="25"/>
      <c r="F357" s="22"/>
      <c r="G357" s="22"/>
      <c r="H357" s="22"/>
      <c r="J357" s="22"/>
      <c r="K357" s="22"/>
      <c r="L357" s="22"/>
      <c r="M357" s="22"/>
      <c r="Q357" s="22"/>
      <c r="R357" s="22"/>
      <c r="S357" s="70"/>
      <c r="T357" s="69"/>
      <c r="U357" s="69"/>
      <c r="V357" s="69"/>
      <c r="W357" s="69"/>
      <c r="X357" s="69"/>
      <c r="Y357" s="69"/>
      <c r="Z357" s="70"/>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2"/>
      <c r="BD357" s="22"/>
      <c r="BE357" s="22"/>
      <c r="BF357" s="22"/>
      <c r="BG357" s="22"/>
      <c r="BH357" s="22"/>
      <c r="BI357" s="22"/>
      <c r="BJ357" s="22"/>
      <c r="BK357" s="22"/>
      <c r="BL357" s="22"/>
    </row>
    <row r="358" ht="12.75" customHeight="1">
      <c r="A358" s="2"/>
      <c r="B358" s="2"/>
      <c r="C358" s="2"/>
      <c r="D358" s="22"/>
      <c r="E358" s="25"/>
      <c r="F358" s="22"/>
      <c r="G358" s="22"/>
      <c r="H358" s="22"/>
      <c r="J358" s="22"/>
      <c r="K358" s="22"/>
      <c r="L358" s="22"/>
      <c r="M358" s="22"/>
      <c r="Q358" s="22"/>
      <c r="R358" s="22"/>
      <c r="S358" s="70"/>
      <c r="T358" s="69"/>
      <c r="U358" s="69"/>
      <c r="V358" s="69"/>
      <c r="W358" s="69"/>
      <c r="X358" s="69"/>
      <c r="Y358" s="69"/>
      <c r="Z358" s="70"/>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c r="BL358" s="22"/>
    </row>
    <row r="359" ht="12.75" customHeight="1">
      <c r="A359" s="2"/>
      <c r="B359" s="2"/>
      <c r="C359" s="2"/>
      <c r="D359" s="22"/>
      <c r="E359" s="25"/>
      <c r="F359" s="22"/>
      <c r="G359" s="22"/>
      <c r="H359" s="22"/>
      <c r="J359" s="22"/>
      <c r="K359" s="22"/>
      <c r="L359" s="22"/>
      <c r="M359" s="22"/>
      <c r="Q359" s="22"/>
      <c r="R359" s="22"/>
      <c r="S359" s="70"/>
      <c r="T359" s="69"/>
      <c r="U359" s="69"/>
      <c r="V359" s="69"/>
      <c r="W359" s="69"/>
      <c r="X359" s="69"/>
      <c r="Y359" s="69"/>
      <c r="Z359" s="70"/>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2"/>
      <c r="BD359" s="22"/>
      <c r="BE359" s="22"/>
      <c r="BF359" s="22"/>
      <c r="BG359" s="22"/>
      <c r="BH359" s="22"/>
      <c r="BI359" s="22"/>
      <c r="BJ359" s="22"/>
      <c r="BK359" s="22"/>
      <c r="BL359" s="22"/>
    </row>
    <row r="360" ht="12.75" customHeight="1">
      <c r="A360" s="2"/>
      <c r="B360" s="2"/>
      <c r="C360" s="2"/>
      <c r="D360" s="22"/>
      <c r="E360" s="25"/>
      <c r="F360" s="22"/>
      <c r="G360" s="22"/>
      <c r="H360" s="22"/>
      <c r="J360" s="22"/>
      <c r="K360" s="22"/>
      <c r="L360" s="22"/>
      <c r="M360" s="22"/>
      <c r="Q360" s="22"/>
      <c r="R360" s="22"/>
      <c r="S360" s="70"/>
      <c r="T360" s="69"/>
      <c r="U360" s="69"/>
      <c r="V360" s="69"/>
      <c r="W360" s="69"/>
      <c r="X360" s="69"/>
      <c r="Y360" s="69"/>
      <c r="Z360" s="70"/>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row>
    <row r="361" ht="12.75" customHeight="1">
      <c r="A361" s="2"/>
      <c r="B361" s="2"/>
      <c r="C361" s="2"/>
      <c r="D361" s="22"/>
      <c r="E361" s="25"/>
      <c r="F361" s="22"/>
      <c r="G361" s="22"/>
      <c r="H361" s="22"/>
      <c r="J361" s="22"/>
      <c r="K361" s="22"/>
      <c r="L361" s="22"/>
      <c r="M361" s="22"/>
      <c r="Q361" s="22"/>
      <c r="R361" s="22"/>
      <c r="S361" s="70"/>
      <c r="T361" s="69"/>
      <c r="U361" s="69"/>
      <c r="V361" s="69"/>
      <c r="W361" s="69"/>
      <c r="X361" s="69"/>
      <c r="Y361" s="69"/>
      <c r="Z361" s="70"/>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c r="BL361" s="22"/>
    </row>
    <row r="362" ht="12.75" customHeight="1">
      <c r="A362" s="2"/>
      <c r="B362" s="2"/>
      <c r="C362" s="2"/>
      <c r="D362" s="22"/>
      <c r="E362" s="25"/>
      <c r="F362" s="22"/>
      <c r="G362" s="22"/>
      <c r="H362" s="22"/>
      <c r="J362" s="22"/>
      <c r="K362" s="22"/>
      <c r="L362" s="22"/>
      <c r="M362" s="22"/>
      <c r="Q362" s="22"/>
      <c r="R362" s="22"/>
      <c r="S362" s="70"/>
      <c r="T362" s="69"/>
      <c r="U362" s="69"/>
      <c r="V362" s="69"/>
      <c r="W362" s="69"/>
      <c r="X362" s="69"/>
      <c r="Y362" s="69"/>
      <c r="Z362" s="70"/>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c r="BL362" s="22"/>
    </row>
    <row r="363" ht="12.75" customHeight="1">
      <c r="A363" s="2"/>
      <c r="B363" s="2"/>
      <c r="C363" s="2"/>
      <c r="D363" s="22"/>
      <c r="E363" s="25"/>
      <c r="F363" s="22"/>
      <c r="G363" s="22"/>
      <c r="H363" s="22"/>
      <c r="J363" s="22"/>
      <c r="K363" s="22"/>
      <c r="L363" s="22"/>
      <c r="M363" s="22"/>
      <c r="Q363" s="22"/>
      <c r="R363" s="22"/>
      <c r="S363" s="70"/>
      <c r="T363" s="69"/>
      <c r="U363" s="69"/>
      <c r="V363" s="69"/>
      <c r="W363" s="69"/>
      <c r="X363" s="69"/>
      <c r="Y363" s="69"/>
      <c r="Z363" s="70"/>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c r="BL363" s="22"/>
    </row>
    <row r="364" ht="12.75" customHeight="1">
      <c r="A364" s="2"/>
      <c r="B364" s="2"/>
      <c r="C364" s="2"/>
      <c r="D364" s="22"/>
      <c r="E364" s="25"/>
      <c r="F364" s="22"/>
      <c r="G364" s="22"/>
      <c r="H364" s="22"/>
      <c r="J364" s="22"/>
      <c r="K364" s="22"/>
      <c r="L364" s="22"/>
      <c r="M364" s="22"/>
      <c r="Q364" s="22"/>
      <c r="R364" s="22"/>
      <c r="S364" s="70"/>
      <c r="T364" s="69"/>
      <c r="U364" s="69"/>
      <c r="V364" s="69"/>
      <c r="W364" s="69"/>
      <c r="X364" s="69"/>
      <c r="Y364" s="69"/>
      <c r="Z364" s="70"/>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c r="BL364" s="22"/>
    </row>
    <row r="365" ht="12.75" customHeight="1">
      <c r="A365" s="2"/>
      <c r="B365" s="2"/>
      <c r="C365" s="2"/>
      <c r="D365" s="22"/>
      <c r="E365" s="25"/>
      <c r="F365" s="22"/>
      <c r="G365" s="22"/>
      <c r="H365" s="22"/>
      <c r="J365" s="22"/>
      <c r="K365" s="22"/>
      <c r="L365" s="22"/>
      <c r="M365" s="22"/>
      <c r="Q365" s="22"/>
      <c r="R365" s="22"/>
      <c r="S365" s="70"/>
      <c r="T365" s="69"/>
      <c r="U365" s="69"/>
      <c r="V365" s="69"/>
      <c r="W365" s="69"/>
      <c r="X365" s="69"/>
      <c r="Y365" s="69"/>
      <c r="Z365" s="70"/>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c r="BL365" s="22"/>
    </row>
    <row r="366" ht="12.75" customHeight="1">
      <c r="A366" s="2"/>
      <c r="B366" s="2"/>
      <c r="C366" s="2"/>
      <c r="D366" s="22"/>
      <c r="E366" s="25"/>
      <c r="F366" s="22"/>
      <c r="G366" s="22"/>
      <c r="H366" s="22"/>
      <c r="J366" s="22"/>
      <c r="K366" s="22"/>
      <c r="L366" s="22"/>
      <c r="M366" s="22"/>
      <c r="Q366" s="22"/>
      <c r="R366" s="22"/>
      <c r="S366" s="70"/>
      <c r="T366" s="69"/>
      <c r="U366" s="69"/>
      <c r="V366" s="69"/>
      <c r="W366" s="69"/>
      <c r="X366" s="69"/>
      <c r="Y366" s="69"/>
      <c r="Z366" s="70"/>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c r="BL366" s="22"/>
    </row>
    <row r="367" ht="12.75" customHeight="1">
      <c r="A367" s="2"/>
      <c r="B367" s="2"/>
      <c r="C367" s="2"/>
      <c r="D367" s="22"/>
      <c r="E367" s="25"/>
      <c r="F367" s="22"/>
      <c r="G367" s="22"/>
      <c r="H367" s="22"/>
      <c r="J367" s="22"/>
      <c r="K367" s="22"/>
      <c r="L367" s="22"/>
      <c r="M367" s="22"/>
      <c r="Q367" s="22"/>
      <c r="R367" s="22"/>
      <c r="S367" s="70"/>
      <c r="T367" s="69"/>
      <c r="U367" s="69"/>
      <c r="V367" s="69"/>
      <c r="W367" s="69"/>
      <c r="X367" s="69"/>
      <c r="Y367" s="69"/>
      <c r="Z367" s="70"/>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c r="BL367" s="22"/>
    </row>
    <row r="368" ht="12.75" customHeight="1">
      <c r="A368" s="2"/>
      <c r="B368" s="2"/>
      <c r="C368" s="2"/>
      <c r="D368" s="22"/>
      <c r="E368" s="25"/>
      <c r="F368" s="22"/>
      <c r="G368" s="22"/>
      <c r="H368" s="22"/>
      <c r="J368" s="22"/>
      <c r="K368" s="22"/>
      <c r="L368" s="22"/>
      <c r="M368" s="22"/>
      <c r="Q368" s="22"/>
      <c r="R368" s="22"/>
      <c r="S368" s="70"/>
      <c r="T368" s="69"/>
      <c r="U368" s="69"/>
      <c r="V368" s="69"/>
      <c r="W368" s="69"/>
      <c r="X368" s="69"/>
      <c r="Y368" s="69"/>
      <c r="Z368" s="70"/>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c r="BL368" s="22"/>
    </row>
    <row r="369" ht="12.75" customHeight="1">
      <c r="A369" s="2"/>
      <c r="B369" s="2"/>
      <c r="C369" s="2"/>
      <c r="D369" s="22"/>
      <c r="E369" s="25"/>
      <c r="F369" s="22"/>
      <c r="G369" s="22"/>
      <c r="H369" s="22"/>
      <c r="J369" s="22"/>
      <c r="K369" s="22"/>
      <c r="L369" s="22"/>
      <c r="M369" s="22"/>
      <c r="Q369" s="22"/>
      <c r="R369" s="22"/>
      <c r="S369" s="70"/>
      <c r="T369" s="69"/>
      <c r="U369" s="69"/>
      <c r="V369" s="69"/>
      <c r="W369" s="69"/>
      <c r="X369" s="69"/>
      <c r="Y369" s="69"/>
      <c r="Z369" s="70"/>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c r="BL369" s="22"/>
    </row>
    <row r="370" ht="12.75" customHeight="1">
      <c r="A370" s="2"/>
      <c r="B370" s="2"/>
      <c r="C370" s="2"/>
      <c r="D370" s="22"/>
      <c r="E370" s="25"/>
      <c r="F370" s="22"/>
      <c r="G370" s="22"/>
      <c r="H370" s="22"/>
      <c r="J370" s="22"/>
      <c r="K370" s="22"/>
      <c r="L370" s="22"/>
      <c r="M370" s="22"/>
      <c r="Q370" s="22"/>
      <c r="R370" s="22"/>
      <c r="S370" s="70"/>
      <c r="T370" s="69"/>
      <c r="U370" s="69"/>
      <c r="V370" s="69"/>
      <c r="W370" s="69"/>
      <c r="X370" s="69"/>
      <c r="Y370" s="69"/>
      <c r="Z370" s="70"/>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c r="BL370" s="22"/>
    </row>
    <row r="371" ht="12.75" customHeight="1">
      <c r="A371" s="2"/>
      <c r="B371" s="2"/>
      <c r="C371" s="2"/>
      <c r="D371" s="22"/>
      <c r="E371" s="25"/>
      <c r="F371" s="22"/>
      <c r="G371" s="22"/>
      <c r="H371" s="22"/>
      <c r="J371" s="22"/>
      <c r="K371" s="22"/>
      <c r="L371" s="22"/>
      <c r="M371" s="22"/>
      <c r="Q371" s="22"/>
      <c r="R371" s="22"/>
      <c r="S371" s="70"/>
      <c r="T371" s="69"/>
      <c r="U371" s="69"/>
      <c r="V371" s="69"/>
      <c r="W371" s="69"/>
      <c r="X371" s="69"/>
      <c r="Y371" s="69"/>
      <c r="Z371" s="70"/>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row>
    <row r="372" ht="12.75" customHeight="1">
      <c r="A372" s="2"/>
      <c r="B372" s="2"/>
      <c r="C372" s="2"/>
      <c r="D372" s="22"/>
      <c r="E372" s="25"/>
      <c r="F372" s="22"/>
      <c r="G372" s="22"/>
      <c r="H372" s="22"/>
      <c r="J372" s="22"/>
      <c r="K372" s="22"/>
      <c r="L372" s="22"/>
      <c r="M372" s="22"/>
      <c r="Q372" s="22"/>
      <c r="R372" s="22"/>
      <c r="S372" s="70"/>
      <c r="T372" s="69"/>
      <c r="U372" s="69"/>
      <c r="V372" s="69"/>
      <c r="W372" s="69"/>
      <c r="X372" s="69"/>
      <c r="Y372" s="69"/>
      <c r="Z372" s="70"/>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c r="BL372" s="22"/>
    </row>
    <row r="373" ht="12.75" customHeight="1">
      <c r="A373" s="2"/>
      <c r="B373" s="2"/>
      <c r="C373" s="2"/>
      <c r="D373" s="22"/>
      <c r="E373" s="25"/>
      <c r="F373" s="22"/>
      <c r="G373" s="22"/>
      <c r="H373" s="22"/>
      <c r="J373" s="22"/>
      <c r="K373" s="22"/>
      <c r="L373" s="22"/>
      <c r="M373" s="22"/>
      <c r="Q373" s="22"/>
      <c r="R373" s="22"/>
      <c r="S373" s="70"/>
      <c r="T373" s="69"/>
      <c r="U373" s="69"/>
      <c r="V373" s="69"/>
      <c r="W373" s="69"/>
      <c r="X373" s="69"/>
      <c r="Y373" s="69"/>
      <c r="Z373" s="70"/>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c r="BL373" s="22"/>
    </row>
    <row r="374" ht="12.75" customHeight="1">
      <c r="A374" s="2"/>
      <c r="B374" s="2"/>
      <c r="C374" s="2"/>
      <c r="D374" s="22"/>
      <c r="E374" s="25"/>
      <c r="F374" s="22"/>
      <c r="G374" s="22"/>
      <c r="H374" s="22"/>
      <c r="J374" s="22"/>
      <c r="K374" s="22"/>
      <c r="L374" s="22"/>
      <c r="M374" s="22"/>
      <c r="Q374" s="22"/>
      <c r="R374" s="22"/>
      <c r="S374" s="70"/>
      <c r="T374" s="69"/>
      <c r="U374" s="69"/>
      <c r="V374" s="69"/>
      <c r="W374" s="69"/>
      <c r="X374" s="69"/>
      <c r="Y374" s="69"/>
      <c r="Z374" s="70"/>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c r="BL374" s="22"/>
    </row>
    <row r="375" ht="12.75" customHeight="1">
      <c r="A375" s="2"/>
      <c r="B375" s="2"/>
      <c r="C375" s="2"/>
      <c r="D375" s="22"/>
      <c r="E375" s="25"/>
      <c r="F375" s="22"/>
      <c r="G375" s="22"/>
      <c r="H375" s="22"/>
      <c r="J375" s="22"/>
      <c r="K375" s="22"/>
      <c r="L375" s="22"/>
      <c r="M375" s="22"/>
      <c r="Q375" s="22"/>
      <c r="R375" s="22"/>
      <c r="S375" s="70"/>
      <c r="T375" s="69"/>
      <c r="U375" s="69"/>
      <c r="V375" s="69"/>
      <c r="W375" s="69"/>
      <c r="X375" s="69"/>
      <c r="Y375" s="69"/>
      <c r="Z375" s="70"/>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c r="BL375" s="22"/>
    </row>
    <row r="376" ht="12.75" customHeight="1">
      <c r="A376" s="2"/>
      <c r="B376" s="2"/>
      <c r="C376" s="2"/>
      <c r="D376" s="22"/>
      <c r="E376" s="25"/>
      <c r="F376" s="22"/>
      <c r="G376" s="22"/>
      <c r="H376" s="22"/>
      <c r="J376" s="22"/>
      <c r="K376" s="22"/>
      <c r="L376" s="22"/>
      <c r="M376" s="22"/>
      <c r="Q376" s="22"/>
      <c r="R376" s="22"/>
      <c r="S376" s="70"/>
      <c r="T376" s="69"/>
      <c r="U376" s="69"/>
      <c r="V376" s="69"/>
      <c r="W376" s="69"/>
      <c r="X376" s="69"/>
      <c r="Y376" s="69"/>
      <c r="Z376" s="70"/>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c r="BL376" s="22"/>
    </row>
    <row r="377" ht="12.75" customHeight="1">
      <c r="A377" s="2"/>
      <c r="B377" s="2"/>
      <c r="C377" s="2"/>
      <c r="D377" s="22"/>
      <c r="E377" s="25"/>
      <c r="F377" s="22"/>
      <c r="G377" s="22"/>
      <c r="H377" s="22"/>
      <c r="J377" s="22"/>
      <c r="K377" s="22"/>
      <c r="L377" s="22"/>
      <c r="M377" s="22"/>
      <c r="Q377" s="22"/>
      <c r="R377" s="22"/>
      <c r="S377" s="70"/>
      <c r="T377" s="69"/>
      <c r="U377" s="69"/>
      <c r="V377" s="69"/>
      <c r="W377" s="69"/>
      <c r="X377" s="69"/>
      <c r="Y377" s="69"/>
      <c r="Z377" s="70"/>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2"/>
      <c r="BD377" s="22"/>
      <c r="BE377" s="22"/>
      <c r="BF377" s="22"/>
      <c r="BG377" s="22"/>
      <c r="BH377" s="22"/>
      <c r="BI377" s="22"/>
      <c r="BJ377" s="22"/>
      <c r="BK377" s="22"/>
      <c r="BL377" s="22"/>
    </row>
    <row r="378" ht="12.75" customHeight="1">
      <c r="A378" s="2"/>
      <c r="B378" s="2"/>
      <c r="C378" s="2"/>
      <c r="D378" s="22"/>
      <c r="E378" s="25"/>
      <c r="F378" s="22"/>
      <c r="G378" s="22"/>
      <c r="H378" s="22"/>
      <c r="J378" s="22"/>
      <c r="K378" s="22"/>
      <c r="L378" s="22"/>
      <c r="M378" s="22"/>
      <c r="Q378" s="22"/>
      <c r="R378" s="22"/>
      <c r="S378" s="70"/>
      <c r="T378" s="69"/>
      <c r="U378" s="69"/>
      <c r="V378" s="69"/>
      <c r="W378" s="69"/>
      <c r="X378" s="69"/>
      <c r="Y378" s="69"/>
      <c r="Z378" s="70"/>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2"/>
      <c r="BD378" s="22"/>
      <c r="BE378" s="22"/>
      <c r="BF378" s="22"/>
      <c r="BG378" s="22"/>
      <c r="BH378" s="22"/>
      <c r="BI378" s="22"/>
      <c r="BJ378" s="22"/>
      <c r="BK378" s="22"/>
      <c r="BL378" s="22"/>
    </row>
    <row r="379" ht="12.75" customHeight="1">
      <c r="A379" s="2"/>
      <c r="B379" s="2"/>
      <c r="C379" s="2"/>
      <c r="D379" s="22"/>
      <c r="E379" s="25"/>
      <c r="F379" s="22"/>
      <c r="G379" s="22"/>
      <c r="H379" s="22"/>
      <c r="J379" s="22"/>
      <c r="K379" s="22"/>
      <c r="L379" s="22"/>
      <c r="M379" s="22"/>
      <c r="Q379" s="22"/>
      <c r="R379" s="22"/>
      <c r="S379" s="70"/>
      <c r="T379" s="69"/>
      <c r="U379" s="69"/>
      <c r="V379" s="69"/>
      <c r="W379" s="69"/>
      <c r="X379" s="69"/>
      <c r="Y379" s="69"/>
      <c r="Z379" s="70"/>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2"/>
      <c r="BD379" s="22"/>
      <c r="BE379" s="22"/>
      <c r="BF379" s="22"/>
      <c r="BG379" s="22"/>
      <c r="BH379" s="22"/>
      <c r="BI379" s="22"/>
      <c r="BJ379" s="22"/>
      <c r="BK379" s="22"/>
      <c r="BL379" s="22"/>
    </row>
    <row r="380" ht="12.75" customHeight="1">
      <c r="A380" s="2"/>
      <c r="B380" s="2"/>
      <c r="C380" s="2"/>
      <c r="D380" s="22"/>
      <c r="E380" s="25"/>
      <c r="F380" s="22"/>
      <c r="G380" s="22"/>
      <c r="H380" s="22"/>
      <c r="J380" s="22"/>
      <c r="K380" s="22"/>
      <c r="L380" s="22"/>
      <c r="M380" s="22"/>
      <c r="Q380" s="22"/>
      <c r="R380" s="22"/>
      <c r="S380" s="70"/>
      <c r="T380" s="69"/>
      <c r="U380" s="69"/>
      <c r="V380" s="69"/>
      <c r="W380" s="69"/>
      <c r="X380" s="69"/>
      <c r="Y380" s="69"/>
      <c r="Z380" s="70"/>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2"/>
      <c r="BD380" s="22"/>
      <c r="BE380" s="22"/>
      <c r="BF380" s="22"/>
      <c r="BG380" s="22"/>
      <c r="BH380" s="22"/>
      <c r="BI380" s="22"/>
      <c r="BJ380" s="22"/>
      <c r="BK380" s="22"/>
      <c r="BL380" s="22"/>
    </row>
    <row r="381" ht="12.75" customHeight="1">
      <c r="A381" s="2"/>
      <c r="B381" s="2"/>
      <c r="C381" s="2"/>
      <c r="D381" s="22"/>
      <c r="E381" s="25"/>
      <c r="F381" s="22"/>
      <c r="G381" s="22"/>
      <c r="H381" s="22"/>
      <c r="J381" s="22"/>
      <c r="K381" s="22"/>
      <c r="L381" s="22"/>
      <c r="M381" s="22"/>
      <c r="Q381" s="22"/>
      <c r="R381" s="22"/>
      <c r="S381" s="70"/>
      <c r="T381" s="69"/>
      <c r="U381" s="69"/>
      <c r="V381" s="69"/>
      <c r="W381" s="69"/>
      <c r="X381" s="69"/>
      <c r="Y381" s="69"/>
      <c r="Z381" s="70"/>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2"/>
      <c r="BD381" s="22"/>
      <c r="BE381" s="22"/>
      <c r="BF381" s="22"/>
      <c r="BG381" s="22"/>
      <c r="BH381" s="22"/>
      <c r="BI381" s="22"/>
      <c r="BJ381" s="22"/>
      <c r="BK381" s="22"/>
      <c r="BL381" s="22"/>
    </row>
    <row r="382" ht="12.75" customHeight="1">
      <c r="A382" s="2"/>
      <c r="B382" s="2"/>
      <c r="C382" s="2"/>
      <c r="D382" s="22"/>
      <c r="E382" s="25"/>
      <c r="F382" s="22"/>
      <c r="G382" s="22"/>
      <c r="H382" s="22"/>
      <c r="J382" s="22"/>
      <c r="K382" s="22"/>
      <c r="L382" s="22"/>
      <c r="M382" s="22"/>
      <c r="Q382" s="22"/>
      <c r="R382" s="22"/>
      <c r="S382" s="70"/>
      <c r="T382" s="69"/>
      <c r="U382" s="69"/>
      <c r="V382" s="69"/>
      <c r="W382" s="69"/>
      <c r="X382" s="69"/>
      <c r="Y382" s="69"/>
      <c r="Z382" s="70"/>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c r="BL382" s="22"/>
    </row>
    <row r="383" ht="12.75" customHeight="1">
      <c r="A383" s="2"/>
      <c r="B383" s="2"/>
      <c r="C383" s="2"/>
      <c r="D383" s="22"/>
      <c r="E383" s="25"/>
      <c r="F383" s="22"/>
      <c r="G383" s="22"/>
      <c r="H383" s="22"/>
      <c r="J383" s="22"/>
      <c r="K383" s="22"/>
      <c r="L383" s="22"/>
      <c r="M383" s="22"/>
      <c r="Q383" s="22"/>
      <c r="R383" s="22"/>
      <c r="S383" s="70"/>
      <c r="T383" s="69"/>
      <c r="U383" s="69"/>
      <c r="V383" s="69"/>
      <c r="W383" s="69"/>
      <c r="X383" s="69"/>
      <c r="Y383" s="69"/>
      <c r="Z383" s="70"/>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2"/>
      <c r="BD383" s="22"/>
      <c r="BE383" s="22"/>
      <c r="BF383" s="22"/>
      <c r="BG383" s="22"/>
      <c r="BH383" s="22"/>
      <c r="BI383" s="22"/>
      <c r="BJ383" s="22"/>
      <c r="BK383" s="22"/>
      <c r="BL383" s="22"/>
    </row>
    <row r="384" ht="12.75" customHeight="1">
      <c r="A384" s="2"/>
      <c r="B384" s="2"/>
      <c r="C384" s="2"/>
      <c r="D384" s="22"/>
      <c r="E384" s="25"/>
      <c r="F384" s="22"/>
      <c r="G384" s="22"/>
      <c r="H384" s="22"/>
      <c r="J384" s="22"/>
      <c r="K384" s="22"/>
      <c r="L384" s="22"/>
      <c r="M384" s="22"/>
      <c r="Q384" s="22"/>
      <c r="R384" s="22"/>
      <c r="S384" s="70"/>
      <c r="T384" s="69"/>
      <c r="U384" s="69"/>
      <c r="V384" s="69"/>
      <c r="W384" s="69"/>
      <c r="X384" s="69"/>
      <c r="Y384" s="69"/>
      <c r="Z384" s="70"/>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2"/>
      <c r="BD384" s="22"/>
      <c r="BE384" s="22"/>
      <c r="BF384" s="22"/>
      <c r="BG384" s="22"/>
      <c r="BH384" s="22"/>
      <c r="BI384" s="22"/>
      <c r="BJ384" s="22"/>
      <c r="BK384" s="22"/>
      <c r="BL384" s="22"/>
    </row>
    <row r="385" ht="12.75" customHeight="1">
      <c r="A385" s="2"/>
      <c r="B385" s="2"/>
      <c r="C385" s="2"/>
      <c r="D385" s="22"/>
      <c r="E385" s="25"/>
      <c r="F385" s="22"/>
      <c r="G385" s="22"/>
      <c r="H385" s="22"/>
      <c r="J385" s="22"/>
      <c r="K385" s="22"/>
      <c r="L385" s="22"/>
      <c r="M385" s="22"/>
      <c r="Q385" s="22"/>
      <c r="R385" s="22"/>
      <c r="S385" s="70"/>
      <c r="T385" s="69"/>
      <c r="U385" s="69"/>
      <c r="V385" s="69"/>
      <c r="W385" s="69"/>
      <c r="X385" s="69"/>
      <c r="Y385" s="69"/>
      <c r="Z385" s="70"/>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2"/>
      <c r="BD385" s="22"/>
      <c r="BE385" s="22"/>
      <c r="BF385" s="22"/>
      <c r="BG385" s="22"/>
      <c r="BH385" s="22"/>
      <c r="BI385" s="22"/>
      <c r="BJ385" s="22"/>
      <c r="BK385" s="22"/>
      <c r="BL385" s="22"/>
    </row>
    <row r="386" ht="12.75" customHeight="1">
      <c r="A386" s="2"/>
      <c r="B386" s="2"/>
      <c r="C386" s="2"/>
      <c r="D386" s="22"/>
      <c r="E386" s="25"/>
      <c r="F386" s="22"/>
      <c r="G386" s="22"/>
      <c r="H386" s="22"/>
      <c r="J386" s="22"/>
      <c r="K386" s="22"/>
      <c r="L386" s="22"/>
      <c r="M386" s="22"/>
      <c r="Q386" s="22"/>
      <c r="R386" s="22"/>
      <c r="S386" s="70"/>
      <c r="T386" s="69"/>
      <c r="U386" s="69"/>
      <c r="V386" s="69"/>
      <c r="W386" s="69"/>
      <c r="X386" s="69"/>
      <c r="Y386" s="69"/>
      <c r="Z386" s="70"/>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2"/>
      <c r="BF386" s="22"/>
      <c r="BG386" s="22"/>
      <c r="BH386" s="22"/>
      <c r="BI386" s="22"/>
      <c r="BJ386" s="22"/>
      <c r="BK386" s="22"/>
      <c r="BL386" s="22"/>
    </row>
    <row r="387" ht="12.75" customHeight="1">
      <c r="A387" s="2"/>
      <c r="B387" s="2"/>
      <c r="C387" s="2"/>
      <c r="D387" s="22"/>
      <c r="E387" s="25"/>
      <c r="F387" s="22"/>
      <c r="G387" s="22"/>
      <c r="H387" s="22"/>
      <c r="J387" s="22"/>
      <c r="K387" s="22"/>
      <c r="L387" s="22"/>
      <c r="M387" s="22"/>
      <c r="Q387" s="22"/>
      <c r="R387" s="22"/>
      <c r="S387" s="70"/>
      <c r="T387" s="69"/>
      <c r="U387" s="69"/>
      <c r="V387" s="69"/>
      <c r="W387" s="69"/>
      <c r="X387" s="69"/>
      <c r="Y387" s="69"/>
      <c r="Z387" s="70"/>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2"/>
      <c r="BD387" s="22"/>
      <c r="BE387" s="22"/>
      <c r="BF387" s="22"/>
      <c r="BG387" s="22"/>
      <c r="BH387" s="22"/>
      <c r="BI387" s="22"/>
      <c r="BJ387" s="22"/>
      <c r="BK387" s="22"/>
      <c r="BL387" s="22"/>
    </row>
    <row r="388" ht="12.75" customHeight="1">
      <c r="A388" s="2"/>
      <c r="B388" s="2"/>
      <c r="C388" s="2"/>
      <c r="D388" s="22"/>
      <c r="E388" s="25"/>
      <c r="F388" s="22"/>
      <c r="G388" s="22"/>
      <c r="H388" s="22"/>
      <c r="J388" s="22"/>
      <c r="K388" s="22"/>
      <c r="L388" s="22"/>
      <c r="M388" s="22"/>
      <c r="Q388" s="22"/>
      <c r="R388" s="22"/>
      <c r="S388" s="70"/>
      <c r="T388" s="69"/>
      <c r="U388" s="69"/>
      <c r="V388" s="69"/>
      <c r="W388" s="69"/>
      <c r="X388" s="69"/>
      <c r="Y388" s="69"/>
      <c r="Z388" s="70"/>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2"/>
      <c r="BD388" s="22"/>
      <c r="BE388" s="22"/>
      <c r="BF388" s="22"/>
      <c r="BG388" s="22"/>
      <c r="BH388" s="22"/>
      <c r="BI388" s="22"/>
      <c r="BJ388" s="22"/>
      <c r="BK388" s="22"/>
      <c r="BL388" s="22"/>
    </row>
    <row r="389" ht="12.75" customHeight="1">
      <c r="A389" s="2"/>
      <c r="B389" s="2"/>
      <c r="C389" s="2"/>
      <c r="D389" s="22"/>
      <c r="E389" s="25"/>
      <c r="F389" s="22"/>
      <c r="G389" s="22"/>
      <c r="H389" s="22"/>
      <c r="J389" s="22"/>
      <c r="K389" s="22"/>
      <c r="L389" s="22"/>
      <c r="M389" s="22"/>
      <c r="Q389" s="22"/>
      <c r="R389" s="22"/>
      <c r="S389" s="70"/>
      <c r="T389" s="69"/>
      <c r="U389" s="69"/>
      <c r="V389" s="69"/>
      <c r="W389" s="69"/>
      <c r="X389" s="69"/>
      <c r="Y389" s="69"/>
      <c r="Z389" s="70"/>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2"/>
      <c r="BD389" s="22"/>
      <c r="BE389" s="22"/>
      <c r="BF389" s="22"/>
      <c r="BG389" s="22"/>
      <c r="BH389" s="22"/>
      <c r="BI389" s="22"/>
      <c r="BJ389" s="22"/>
      <c r="BK389" s="22"/>
      <c r="BL389" s="22"/>
    </row>
    <row r="390" ht="12.75" customHeight="1">
      <c r="A390" s="2"/>
      <c r="B390" s="2"/>
      <c r="C390" s="2"/>
      <c r="D390" s="22"/>
      <c r="E390" s="25"/>
      <c r="F390" s="22"/>
      <c r="G390" s="22"/>
      <c r="H390" s="22"/>
      <c r="J390" s="22"/>
      <c r="K390" s="22"/>
      <c r="L390" s="22"/>
      <c r="M390" s="22"/>
      <c r="Q390" s="22"/>
      <c r="R390" s="22"/>
      <c r="S390" s="70"/>
      <c r="T390" s="69"/>
      <c r="U390" s="69"/>
      <c r="V390" s="69"/>
      <c r="W390" s="69"/>
      <c r="X390" s="69"/>
      <c r="Y390" s="69"/>
      <c r="Z390" s="70"/>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c r="BL390" s="22"/>
    </row>
    <row r="391" ht="12.75" customHeight="1">
      <c r="A391" s="2"/>
      <c r="B391" s="2"/>
      <c r="C391" s="2"/>
      <c r="D391" s="22"/>
      <c r="E391" s="25"/>
      <c r="F391" s="22"/>
      <c r="G391" s="22"/>
      <c r="H391" s="22"/>
      <c r="J391" s="22"/>
      <c r="K391" s="22"/>
      <c r="L391" s="22"/>
      <c r="M391" s="22"/>
      <c r="Q391" s="22"/>
      <c r="R391" s="22"/>
      <c r="S391" s="70"/>
      <c r="T391" s="69"/>
      <c r="U391" s="69"/>
      <c r="V391" s="69"/>
      <c r="W391" s="69"/>
      <c r="X391" s="69"/>
      <c r="Y391" s="69"/>
      <c r="Z391" s="70"/>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2"/>
      <c r="BD391" s="22"/>
      <c r="BE391" s="22"/>
      <c r="BF391" s="22"/>
      <c r="BG391" s="22"/>
      <c r="BH391" s="22"/>
      <c r="BI391" s="22"/>
      <c r="BJ391" s="22"/>
      <c r="BK391" s="22"/>
      <c r="BL391" s="22"/>
    </row>
    <row r="392" ht="12.75" customHeight="1">
      <c r="A392" s="2"/>
      <c r="B392" s="2"/>
      <c r="C392" s="2"/>
      <c r="D392" s="22"/>
      <c r="E392" s="25"/>
      <c r="F392" s="22"/>
      <c r="G392" s="22"/>
      <c r="H392" s="22"/>
      <c r="J392" s="22"/>
      <c r="K392" s="22"/>
      <c r="L392" s="22"/>
      <c r="M392" s="22"/>
      <c r="Q392" s="22"/>
      <c r="R392" s="22"/>
      <c r="S392" s="70"/>
      <c r="T392" s="69"/>
      <c r="U392" s="69"/>
      <c r="V392" s="69"/>
      <c r="W392" s="69"/>
      <c r="X392" s="69"/>
      <c r="Y392" s="69"/>
      <c r="Z392" s="70"/>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row>
    <row r="393" ht="12.75" customHeight="1">
      <c r="A393" s="2"/>
      <c r="B393" s="2"/>
      <c r="C393" s="2"/>
      <c r="D393" s="22"/>
      <c r="E393" s="25"/>
      <c r="F393" s="22"/>
      <c r="G393" s="22"/>
      <c r="H393" s="22"/>
      <c r="J393" s="22"/>
      <c r="K393" s="22"/>
      <c r="L393" s="22"/>
      <c r="M393" s="22"/>
      <c r="Q393" s="22"/>
      <c r="R393" s="22"/>
      <c r="S393" s="70"/>
      <c r="T393" s="69"/>
      <c r="U393" s="69"/>
      <c r="V393" s="69"/>
      <c r="W393" s="69"/>
      <c r="X393" s="69"/>
      <c r="Y393" s="69"/>
      <c r="Z393" s="70"/>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2"/>
      <c r="BD393" s="22"/>
      <c r="BE393" s="22"/>
      <c r="BF393" s="22"/>
      <c r="BG393" s="22"/>
      <c r="BH393" s="22"/>
      <c r="BI393" s="22"/>
      <c r="BJ393" s="22"/>
      <c r="BK393" s="22"/>
      <c r="BL393" s="22"/>
    </row>
    <row r="394" ht="12.75" customHeight="1">
      <c r="A394" s="2"/>
      <c r="B394" s="2"/>
      <c r="C394" s="2"/>
      <c r="D394" s="22"/>
      <c r="E394" s="25"/>
      <c r="F394" s="22"/>
      <c r="G394" s="22"/>
      <c r="H394" s="22"/>
      <c r="J394" s="22"/>
      <c r="K394" s="22"/>
      <c r="L394" s="22"/>
      <c r="M394" s="22"/>
      <c r="Q394" s="22"/>
      <c r="R394" s="22"/>
      <c r="S394" s="70"/>
      <c r="T394" s="69"/>
      <c r="U394" s="69"/>
      <c r="V394" s="69"/>
      <c r="W394" s="69"/>
      <c r="X394" s="69"/>
      <c r="Y394" s="69"/>
      <c r="Z394" s="70"/>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2"/>
      <c r="BD394" s="22"/>
      <c r="BE394" s="22"/>
      <c r="BF394" s="22"/>
      <c r="BG394" s="22"/>
      <c r="BH394" s="22"/>
      <c r="BI394" s="22"/>
      <c r="BJ394" s="22"/>
      <c r="BK394" s="22"/>
      <c r="BL394" s="22"/>
    </row>
    <row r="395" ht="12.75" customHeight="1">
      <c r="A395" s="2"/>
      <c r="B395" s="2"/>
      <c r="C395" s="2"/>
      <c r="D395" s="22"/>
      <c r="E395" s="25"/>
      <c r="F395" s="22"/>
      <c r="G395" s="22"/>
      <c r="H395" s="22"/>
      <c r="J395" s="22"/>
      <c r="K395" s="22"/>
      <c r="L395" s="22"/>
      <c r="M395" s="22"/>
      <c r="Q395" s="22"/>
      <c r="R395" s="22"/>
      <c r="S395" s="70"/>
      <c r="T395" s="69"/>
      <c r="U395" s="69"/>
      <c r="V395" s="69"/>
      <c r="W395" s="69"/>
      <c r="X395" s="69"/>
      <c r="Y395" s="69"/>
      <c r="Z395" s="70"/>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2"/>
      <c r="BD395" s="22"/>
      <c r="BE395" s="22"/>
      <c r="BF395" s="22"/>
      <c r="BG395" s="22"/>
      <c r="BH395" s="22"/>
      <c r="BI395" s="22"/>
      <c r="BJ395" s="22"/>
      <c r="BK395" s="22"/>
      <c r="BL395" s="22"/>
    </row>
    <row r="396" ht="12.75" customHeight="1">
      <c r="A396" s="2"/>
      <c r="B396" s="2"/>
      <c r="C396" s="2"/>
      <c r="D396" s="22"/>
      <c r="E396" s="25"/>
      <c r="F396" s="22"/>
      <c r="G396" s="22"/>
      <c r="H396" s="22"/>
      <c r="J396" s="22"/>
      <c r="K396" s="22"/>
      <c r="L396" s="22"/>
      <c r="M396" s="22"/>
      <c r="Q396" s="22"/>
      <c r="R396" s="22"/>
      <c r="S396" s="70"/>
      <c r="T396" s="69"/>
      <c r="U396" s="69"/>
      <c r="V396" s="69"/>
      <c r="W396" s="69"/>
      <c r="X396" s="69"/>
      <c r="Y396" s="69"/>
      <c r="Z396" s="70"/>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2"/>
      <c r="BD396" s="22"/>
      <c r="BE396" s="22"/>
      <c r="BF396" s="22"/>
      <c r="BG396" s="22"/>
      <c r="BH396" s="22"/>
      <c r="BI396" s="22"/>
      <c r="BJ396" s="22"/>
      <c r="BK396" s="22"/>
      <c r="BL396" s="22"/>
    </row>
    <row r="397" ht="12.75" customHeight="1">
      <c r="A397" s="2"/>
      <c r="B397" s="2"/>
      <c r="C397" s="2"/>
      <c r="D397" s="22"/>
      <c r="E397" s="25"/>
      <c r="F397" s="22"/>
      <c r="G397" s="22"/>
      <c r="H397" s="22"/>
      <c r="J397" s="22"/>
      <c r="K397" s="22"/>
      <c r="L397" s="22"/>
      <c r="M397" s="22"/>
      <c r="Q397" s="22"/>
      <c r="R397" s="22"/>
      <c r="S397" s="70"/>
      <c r="T397" s="69"/>
      <c r="U397" s="69"/>
      <c r="V397" s="69"/>
      <c r="W397" s="69"/>
      <c r="X397" s="69"/>
      <c r="Y397" s="69"/>
      <c r="Z397" s="70"/>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c r="BL397" s="22"/>
    </row>
    <row r="398" ht="12.75" customHeight="1">
      <c r="A398" s="2"/>
      <c r="B398" s="2"/>
      <c r="C398" s="2"/>
      <c r="D398" s="22"/>
      <c r="E398" s="25"/>
      <c r="F398" s="22"/>
      <c r="G398" s="22"/>
      <c r="H398" s="22"/>
      <c r="J398" s="22"/>
      <c r="K398" s="22"/>
      <c r="L398" s="22"/>
      <c r="M398" s="22"/>
      <c r="Q398" s="22"/>
      <c r="R398" s="22"/>
      <c r="S398" s="70"/>
      <c r="T398" s="69"/>
      <c r="U398" s="69"/>
      <c r="V398" s="69"/>
      <c r="W398" s="69"/>
      <c r="X398" s="69"/>
      <c r="Y398" s="69"/>
      <c r="Z398" s="70"/>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c r="BL398" s="22"/>
    </row>
    <row r="399" ht="12.75" customHeight="1">
      <c r="A399" s="2"/>
      <c r="B399" s="2"/>
      <c r="C399" s="2"/>
      <c r="D399" s="22"/>
      <c r="E399" s="25"/>
      <c r="F399" s="22"/>
      <c r="G399" s="22"/>
      <c r="H399" s="22"/>
      <c r="J399" s="22"/>
      <c r="K399" s="22"/>
      <c r="L399" s="22"/>
      <c r="M399" s="22"/>
      <c r="Q399" s="22"/>
      <c r="R399" s="22"/>
      <c r="S399" s="70"/>
      <c r="T399" s="69"/>
      <c r="U399" s="69"/>
      <c r="V399" s="69"/>
      <c r="W399" s="69"/>
      <c r="X399" s="69"/>
      <c r="Y399" s="69"/>
      <c r="Z399" s="70"/>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2"/>
      <c r="BD399" s="22"/>
      <c r="BE399" s="22"/>
      <c r="BF399" s="22"/>
      <c r="BG399" s="22"/>
      <c r="BH399" s="22"/>
      <c r="BI399" s="22"/>
      <c r="BJ399" s="22"/>
      <c r="BK399" s="22"/>
      <c r="BL399" s="22"/>
    </row>
    <row r="400" ht="12.75" customHeight="1">
      <c r="A400" s="2"/>
      <c r="B400" s="2"/>
      <c r="C400" s="2"/>
      <c r="D400" s="22"/>
      <c r="E400" s="25"/>
      <c r="F400" s="22"/>
      <c r="G400" s="22"/>
      <c r="H400" s="22"/>
      <c r="J400" s="22"/>
      <c r="K400" s="22"/>
      <c r="L400" s="22"/>
      <c r="M400" s="22"/>
      <c r="Q400" s="22"/>
      <c r="R400" s="22"/>
      <c r="S400" s="70"/>
      <c r="T400" s="69"/>
      <c r="U400" s="69"/>
      <c r="V400" s="69"/>
      <c r="W400" s="69"/>
      <c r="X400" s="69"/>
      <c r="Y400" s="69"/>
      <c r="Z400" s="70"/>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c r="BL400" s="22"/>
    </row>
    <row r="401" ht="12.75" customHeight="1">
      <c r="A401" s="2"/>
      <c r="B401" s="2"/>
      <c r="C401" s="2"/>
      <c r="D401" s="22"/>
      <c r="E401" s="25"/>
      <c r="F401" s="22"/>
      <c r="G401" s="22"/>
      <c r="H401" s="22"/>
      <c r="J401" s="22"/>
      <c r="K401" s="22"/>
      <c r="L401" s="22"/>
      <c r="M401" s="22"/>
      <c r="Q401" s="22"/>
      <c r="R401" s="22"/>
      <c r="S401" s="70"/>
      <c r="T401" s="69"/>
      <c r="U401" s="69"/>
      <c r="V401" s="69"/>
      <c r="W401" s="69"/>
      <c r="X401" s="69"/>
      <c r="Y401" s="69"/>
      <c r="Z401" s="70"/>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2"/>
      <c r="BD401" s="22"/>
      <c r="BE401" s="22"/>
      <c r="BF401" s="22"/>
      <c r="BG401" s="22"/>
      <c r="BH401" s="22"/>
      <c r="BI401" s="22"/>
      <c r="BJ401" s="22"/>
      <c r="BK401" s="22"/>
      <c r="BL401" s="22"/>
    </row>
    <row r="402" ht="12.75" customHeight="1">
      <c r="A402" s="2"/>
      <c r="B402" s="2"/>
      <c r="C402" s="2"/>
      <c r="D402" s="22"/>
      <c r="E402" s="25"/>
      <c r="F402" s="22"/>
      <c r="G402" s="22"/>
      <c r="H402" s="22"/>
      <c r="J402" s="22"/>
      <c r="K402" s="22"/>
      <c r="L402" s="22"/>
      <c r="M402" s="22"/>
      <c r="Q402" s="22"/>
      <c r="R402" s="22"/>
      <c r="S402" s="70"/>
      <c r="T402" s="69"/>
      <c r="U402" s="69"/>
      <c r="V402" s="69"/>
      <c r="W402" s="69"/>
      <c r="X402" s="69"/>
      <c r="Y402" s="69"/>
      <c r="Z402" s="70"/>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c r="BL402" s="22"/>
    </row>
    <row r="403" ht="12.75" customHeight="1">
      <c r="A403" s="2"/>
      <c r="B403" s="2"/>
      <c r="C403" s="2"/>
      <c r="D403" s="22"/>
      <c r="E403" s="25"/>
      <c r="F403" s="22"/>
      <c r="G403" s="22"/>
      <c r="H403" s="22"/>
      <c r="J403" s="22"/>
      <c r="K403" s="22"/>
      <c r="L403" s="22"/>
      <c r="M403" s="22"/>
      <c r="Q403" s="22"/>
      <c r="R403" s="22"/>
      <c r="S403" s="70"/>
      <c r="T403" s="69"/>
      <c r="U403" s="69"/>
      <c r="V403" s="69"/>
      <c r="W403" s="69"/>
      <c r="X403" s="69"/>
      <c r="Y403" s="69"/>
      <c r="Z403" s="70"/>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c r="BL403" s="22"/>
    </row>
    <row r="404" ht="12.75" customHeight="1">
      <c r="A404" s="2"/>
      <c r="B404" s="2"/>
      <c r="C404" s="2"/>
      <c r="D404" s="22"/>
      <c r="E404" s="25"/>
      <c r="F404" s="22"/>
      <c r="G404" s="22"/>
      <c r="H404" s="22"/>
      <c r="J404" s="22"/>
      <c r="K404" s="22"/>
      <c r="L404" s="22"/>
      <c r="M404" s="22"/>
      <c r="Q404" s="22"/>
      <c r="R404" s="22"/>
      <c r="S404" s="70"/>
      <c r="T404" s="69"/>
      <c r="U404" s="69"/>
      <c r="V404" s="69"/>
      <c r="W404" s="69"/>
      <c r="X404" s="69"/>
      <c r="Y404" s="69"/>
      <c r="Z404" s="70"/>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c r="BL404" s="22"/>
    </row>
    <row r="405" ht="12.75" customHeight="1">
      <c r="A405" s="2"/>
      <c r="B405" s="2"/>
      <c r="C405" s="2"/>
      <c r="D405" s="22"/>
      <c r="E405" s="25"/>
      <c r="F405" s="22"/>
      <c r="G405" s="22"/>
      <c r="H405" s="22"/>
      <c r="J405" s="22"/>
      <c r="K405" s="22"/>
      <c r="L405" s="22"/>
      <c r="M405" s="22"/>
      <c r="Q405" s="22"/>
      <c r="R405" s="22"/>
      <c r="S405" s="70"/>
      <c r="T405" s="69"/>
      <c r="U405" s="69"/>
      <c r="V405" s="69"/>
      <c r="W405" s="69"/>
      <c r="X405" s="69"/>
      <c r="Y405" s="69"/>
      <c r="Z405" s="70"/>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2"/>
      <c r="BD405" s="22"/>
      <c r="BE405" s="22"/>
      <c r="BF405" s="22"/>
      <c r="BG405" s="22"/>
      <c r="BH405" s="22"/>
      <c r="BI405" s="22"/>
      <c r="BJ405" s="22"/>
      <c r="BK405" s="22"/>
      <c r="BL405" s="22"/>
    </row>
    <row r="406" ht="12.75" customHeight="1">
      <c r="A406" s="2"/>
      <c r="B406" s="2"/>
      <c r="C406" s="2"/>
      <c r="D406" s="22"/>
      <c r="E406" s="25"/>
      <c r="F406" s="22"/>
      <c r="G406" s="22"/>
      <c r="H406" s="22"/>
      <c r="J406" s="22"/>
      <c r="K406" s="22"/>
      <c r="L406" s="22"/>
      <c r="M406" s="22"/>
      <c r="Q406" s="22"/>
      <c r="R406" s="22"/>
      <c r="S406" s="70"/>
      <c r="T406" s="69"/>
      <c r="U406" s="69"/>
      <c r="V406" s="69"/>
      <c r="W406" s="69"/>
      <c r="X406" s="69"/>
      <c r="Y406" s="69"/>
      <c r="Z406" s="70"/>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c r="BL406" s="22"/>
    </row>
    <row r="407" ht="12.75" customHeight="1">
      <c r="A407" s="2"/>
      <c r="B407" s="2"/>
      <c r="C407" s="2"/>
      <c r="D407" s="22"/>
      <c r="E407" s="25"/>
      <c r="F407" s="22"/>
      <c r="G407" s="22"/>
      <c r="H407" s="22"/>
      <c r="J407" s="22"/>
      <c r="K407" s="22"/>
      <c r="L407" s="22"/>
      <c r="M407" s="22"/>
      <c r="Q407" s="22"/>
      <c r="R407" s="22"/>
      <c r="S407" s="70"/>
      <c r="T407" s="69"/>
      <c r="U407" s="69"/>
      <c r="V407" s="69"/>
      <c r="W407" s="69"/>
      <c r="X407" s="69"/>
      <c r="Y407" s="69"/>
      <c r="Z407" s="70"/>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c r="BH407" s="22"/>
      <c r="BI407" s="22"/>
      <c r="BJ407" s="22"/>
      <c r="BK407" s="22"/>
      <c r="BL407" s="22"/>
    </row>
    <row r="408" ht="12.75" customHeight="1">
      <c r="A408" s="2"/>
      <c r="B408" s="2"/>
      <c r="C408" s="2"/>
      <c r="D408" s="22"/>
      <c r="E408" s="25"/>
      <c r="F408" s="22"/>
      <c r="G408" s="22"/>
      <c r="H408" s="22"/>
      <c r="J408" s="22"/>
      <c r="K408" s="22"/>
      <c r="L408" s="22"/>
      <c r="M408" s="22"/>
      <c r="Q408" s="22"/>
      <c r="R408" s="22"/>
      <c r="S408" s="70"/>
      <c r="T408" s="69"/>
      <c r="U408" s="69"/>
      <c r="V408" s="69"/>
      <c r="W408" s="69"/>
      <c r="X408" s="69"/>
      <c r="Y408" s="69"/>
      <c r="Z408" s="70"/>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c r="BL408" s="22"/>
    </row>
    <row r="409" ht="12.75" customHeight="1">
      <c r="A409" s="2"/>
      <c r="B409" s="2"/>
      <c r="C409" s="2"/>
      <c r="D409" s="22"/>
      <c r="E409" s="25"/>
      <c r="F409" s="22"/>
      <c r="G409" s="22"/>
      <c r="H409" s="22"/>
      <c r="J409" s="22"/>
      <c r="K409" s="22"/>
      <c r="L409" s="22"/>
      <c r="M409" s="22"/>
      <c r="Q409" s="22"/>
      <c r="R409" s="22"/>
      <c r="S409" s="70"/>
      <c r="T409" s="69"/>
      <c r="U409" s="69"/>
      <c r="V409" s="69"/>
      <c r="W409" s="69"/>
      <c r="X409" s="69"/>
      <c r="Y409" s="69"/>
      <c r="Z409" s="70"/>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c r="BH409" s="22"/>
      <c r="BI409" s="22"/>
      <c r="BJ409" s="22"/>
      <c r="BK409" s="22"/>
      <c r="BL409" s="22"/>
    </row>
    <row r="410" ht="12.75" customHeight="1">
      <c r="A410" s="2"/>
      <c r="B410" s="2"/>
      <c r="C410" s="2"/>
      <c r="D410" s="22"/>
      <c r="E410" s="25"/>
      <c r="F410" s="22"/>
      <c r="G410" s="22"/>
      <c r="H410" s="22"/>
      <c r="J410" s="22"/>
      <c r="K410" s="22"/>
      <c r="L410" s="22"/>
      <c r="M410" s="22"/>
      <c r="Q410" s="22"/>
      <c r="R410" s="22"/>
      <c r="S410" s="70"/>
      <c r="T410" s="69"/>
      <c r="U410" s="69"/>
      <c r="V410" s="69"/>
      <c r="W410" s="69"/>
      <c r="X410" s="69"/>
      <c r="Y410" s="69"/>
      <c r="Z410" s="70"/>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c r="BL410" s="22"/>
    </row>
    <row r="411" ht="12.75" customHeight="1">
      <c r="A411" s="2"/>
      <c r="B411" s="2"/>
      <c r="C411" s="2"/>
      <c r="D411" s="22"/>
      <c r="E411" s="25"/>
      <c r="F411" s="22"/>
      <c r="G411" s="22"/>
      <c r="H411" s="22"/>
      <c r="J411" s="22"/>
      <c r="K411" s="22"/>
      <c r="L411" s="22"/>
      <c r="M411" s="22"/>
      <c r="Q411" s="22"/>
      <c r="R411" s="22"/>
      <c r="S411" s="70"/>
      <c r="T411" s="69"/>
      <c r="U411" s="69"/>
      <c r="V411" s="69"/>
      <c r="W411" s="69"/>
      <c r="X411" s="69"/>
      <c r="Y411" s="69"/>
      <c r="Z411" s="70"/>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c r="BL411" s="22"/>
    </row>
    <row r="412" ht="12.75" customHeight="1">
      <c r="A412" s="2"/>
      <c r="B412" s="2"/>
      <c r="C412" s="2"/>
      <c r="D412" s="22"/>
      <c r="E412" s="25"/>
      <c r="F412" s="22"/>
      <c r="G412" s="22"/>
      <c r="H412" s="22"/>
      <c r="J412" s="22"/>
      <c r="K412" s="22"/>
      <c r="L412" s="22"/>
      <c r="M412" s="22"/>
      <c r="Q412" s="22"/>
      <c r="R412" s="22"/>
      <c r="S412" s="70"/>
      <c r="T412" s="69"/>
      <c r="U412" s="69"/>
      <c r="V412" s="69"/>
      <c r="W412" s="69"/>
      <c r="X412" s="69"/>
      <c r="Y412" s="69"/>
      <c r="Z412" s="70"/>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c r="BL412" s="22"/>
    </row>
    <row r="413" ht="12.75" customHeight="1">
      <c r="A413" s="2"/>
      <c r="B413" s="2"/>
      <c r="C413" s="2"/>
      <c r="D413" s="22"/>
      <c r="E413" s="25"/>
      <c r="F413" s="22"/>
      <c r="G413" s="22"/>
      <c r="H413" s="22"/>
      <c r="J413" s="22"/>
      <c r="K413" s="22"/>
      <c r="L413" s="22"/>
      <c r="M413" s="22"/>
      <c r="Q413" s="22"/>
      <c r="R413" s="22"/>
      <c r="S413" s="70"/>
      <c r="T413" s="69"/>
      <c r="U413" s="69"/>
      <c r="V413" s="69"/>
      <c r="W413" s="69"/>
      <c r="X413" s="69"/>
      <c r="Y413" s="69"/>
      <c r="Z413" s="70"/>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c r="BL413" s="22"/>
    </row>
    <row r="414" ht="12.75" customHeight="1">
      <c r="A414" s="2"/>
      <c r="B414" s="2"/>
      <c r="C414" s="2"/>
      <c r="D414" s="22"/>
      <c r="E414" s="25"/>
      <c r="F414" s="22"/>
      <c r="G414" s="22"/>
      <c r="H414" s="22"/>
      <c r="J414" s="22"/>
      <c r="K414" s="22"/>
      <c r="L414" s="22"/>
      <c r="M414" s="22"/>
      <c r="Q414" s="22"/>
      <c r="R414" s="22"/>
      <c r="S414" s="70"/>
      <c r="T414" s="69"/>
      <c r="U414" s="69"/>
      <c r="V414" s="69"/>
      <c r="W414" s="69"/>
      <c r="X414" s="69"/>
      <c r="Y414" s="69"/>
      <c r="Z414" s="70"/>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c r="BL414" s="22"/>
    </row>
    <row r="415" ht="12.75" customHeight="1">
      <c r="A415" s="2"/>
      <c r="B415" s="2"/>
      <c r="C415" s="2"/>
      <c r="D415" s="22"/>
      <c r="E415" s="25"/>
      <c r="F415" s="22"/>
      <c r="G415" s="22"/>
      <c r="H415" s="22"/>
      <c r="J415" s="22"/>
      <c r="K415" s="22"/>
      <c r="L415" s="22"/>
      <c r="M415" s="22"/>
      <c r="Q415" s="22"/>
      <c r="R415" s="22"/>
      <c r="S415" s="70"/>
      <c r="T415" s="69"/>
      <c r="U415" s="69"/>
      <c r="V415" s="69"/>
      <c r="W415" s="69"/>
      <c r="X415" s="69"/>
      <c r="Y415" s="69"/>
      <c r="Z415" s="70"/>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row>
    <row r="416" ht="12.75" customHeight="1">
      <c r="A416" s="2"/>
      <c r="B416" s="2"/>
      <c r="C416" s="2"/>
      <c r="D416" s="22"/>
      <c r="E416" s="25"/>
      <c r="F416" s="22"/>
      <c r="G416" s="22"/>
      <c r="H416" s="22"/>
      <c r="J416" s="22"/>
      <c r="K416" s="22"/>
      <c r="L416" s="22"/>
      <c r="M416" s="22"/>
      <c r="Q416" s="22"/>
      <c r="R416" s="22"/>
      <c r="S416" s="70"/>
      <c r="T416" s="69"/>
      <c r="U416" s="69"/>
      <c r="V416" s="69"/>
      <c r="W416" s="69"/>
      <c r="X416" s="69"/>
      <c r="Y416" s="69"/>
      <c r="Z416" s="70"/>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c r="BL416" s="22"/>
    </row>
    <row r="417" ht="12.75" customHeight="1">
      <c r="A417" s="2"/>
      <c r="B417" s="2"/>
      <c r="C417" s="2"/>
      <c r="D417" s="22"/>
      <c r="E417" s="25"/>
      <c r="F417" s="22"/>
      <c r="G417" s="22"/>
      <c r="H417" s="22"/>
      <c r="J417" s="22"/>
      <c r="K417" s="22"/>
      <c r="L417" s="22"/>
      <c r="M417" s="22"/>
      <c r="Q417" s="22"/>
      <c r="R417" s="22"/>
      <c r="S417" s="70"/>
      <c r="T417" s="69"/>
      <c r="U417" s="69"/>
      <c r="V417" s="69"/>
      <c r="W417" s="69"/>
      <c r="X417" s="69"/>
      <c r="Y417" s="69"/>
      <c r="Z417" s="70"/>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2"/>
      <c r="BD417" s="22"/>
      <c r="BE417" s="22"/>
      <c r="BF417" s="22"/>
      <c r="BG417" s="22"/>
      <c r="BH417" s="22"/>
      <c r="BI417" s="22"/>
      <c r="BJ417" s="22"/>
      <c r="BK417" s="22"/>
      <c r="BL417" s="22"/>
    </row>
    <row r="418" ht="12.75" customHeight="1">
      <c r="A418" s="2"/>
      <c r="B418" s="2"/>
      <c r="C418" s="2"/>
      <c r="D418" s="22"/>
      <c r="E418" s="25"/>
      <c r="F418" s="22"/>
      <c r="G418" s="22"/>
      <c r="H418" s="22"/>
      <c r="J418" s="22"/>
      <c r="K418" s="22"/>
      <c r="L418" s="22"/>
      <c r="M418" s="22"/>
      <c r="Q418" s="22"/>
      <c r="R418" s="22"/>
      <c r="S418" s="70"/>
      <c r="T418" s="69"/>
      <c r="U418" s="69"/>
      <c r="V418" s="69"/>
      <c r="W418" s="69"/>
      <c r="X418" s="69"/>
      <c r="Y418" s="69"/>
      <c r="Z418" s="70"/>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2"/>
      <c r="BE418" s="22"/>
      <c r="BF418" s="22"/>
      <c r="BG418" s="22"/>
      <c r="BH418" s="22"/>
      <c r="BI418" s="22"/>
      <c r="BJ418" s="22"/>
      <c r="BK418" s="22"/>
      <c r="BL418" s="22"/>
    </row>
    <row r="419" ht="12.75" customHeight="1">
      <c r="A419" s="2"/>
      <c r="B419" s="2"/>
      <c r="C419" s="2"/>
      <c r="D419" s="22"/>
      <c r="E419" s="25"/>
      <c r="F419" s="22"/>
      <c r="G419" s="22"/>
      <c r="H419" s="22"/>
      <c r="J419" s="22"/>
      <c r="K419" s="22"/>
      <c r="L419" s="22"/>
      <c r="M419" s="22"/>
      <c r="Q419" s="22"/>
      <c r="R419" s="22"/>
      <c r="S419" s="70"/>
      <c r="T419" s="69"/>
      <c r="U419" s="69"/>
      <c r="V419" s="69"/>
      <c r="W419" s="69"/>
      <c r="X419" s="69"/>
      <c r="Y419" s="69"/>
      <c r="Z419" s="70"/>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c r="BH419" s="22"/>
      <c r="BI419" s="22"/>
      <c r="BJ419" s="22"/>
      <c r="BK419" s="22"/>
      <c r="BL419" s="22"/>
    </row>
    <row r="420" ht="12.75" customHeight="1">
      <c r="A420" s="2"/>
      <c r="B420" s="2"/>
      <c r="C420" s="2"/>
      <c r="D420" s="22"/>
      <c r="E420" s="25"/>
      <c r="F420" s="22"/>
      <c r="G420" s="22"/>
      <c r="H420" s="22"/>
      <c r="J420" s="22"/>
      <c r="K420" s="22"/>
      <c r="L420" s="22"/>
      <c r="M420" s="22"/>
      <c r="Q420" s="22"/>
      <c r="R420" s="22"/>
      <c r="S420" s="70"/>
      <c r="T420" s="69"/>
      <c r="U420" s="69"/>
      <c r="V420" s="69"/>
      <c r="W420" s="69"/>
      <c r="X420" s="69"/>
      <c r="Y420" s="69"/>
      <c r="Z420" s="70"/>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c r="BH420" s="22"/>
      <c r="BI420" s="22"/>
      <c r="BJ420" s="22"/>
      <c r="BK420" s="22"/>
      <c r="BL420" s="22"/>
    </row>
    <row r="421" ht="12.75" customHeight="1">
      <c r="A421" s="2"/>
      <c r="B421" s="2"/>
      <c r="C421" s="2"/>
      <c r="D421" s="22"/>
      <c r="E421" s="25"/>
      <c r="F421" s="22"/>
      <c r="G421" s="22"/>
      <c r="H421" s="22"/>
      <c r="J421" s="22"/>
      <c r="K421" s="22"/>
      <c r="L421" s="22"/>
      <c r="M421" s="22"/>
      <c r="Q421" s="22"/>
      <c r="R421" s="22"/>
      <c r="S421" s="70"/>
      <c r="T421" s="69"/>
      <c r="U421" s="69"/>
      <c r="V421" s="69"/>
      <c r="W421" s="69"/>
      <c r="X421" s="69"/>
      <c r="Y421" s="69"/>
      <c r="Z421" s="70"/>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c r="BL421" s="22"/>
    </row>
    <row r="422" ht="12.75" customHeight="1">
      <c r="A422" s="2"/>
      <c r="B422" s="2"/>
      <c r="C422" s="2"/>
      <c r="D422" s="22"/>
      <c r="E422" s="25"/>
      <c r="F422" s="22"/>
      <c r="G422" s="22"/>
      <c r="H422" s="22"/>
      <c r="J422" s="22"/>
      <c r="K422" s="22"/>
      <c r="L422" s="22"/>
      <c r="M422" s="22"/>
      <c r="Q422" s="22"/>
      <c r="R422" s="22"/>
      <c r="S422" s="70"/>
      <c r="T422" s="69"/>
      <c r="U422" s="69"/>
      <c r="V422" s="69"/>
      <c r="W422" s="69"/>
      <c r="X422" s="69"/>
      <c r="Y422" s="69"/>
      <c r="Z422" s="70"/>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c r="BH422" s="22"/>
      <c r="BI422" s="22"/>
      <c r="BJ422" s="22"/>
      <c r="BK422" s="22"/>
      <c r="BL422" s="22"/>
    </row>
    <row r="423" ht="12.75" customHeight="1">
      <c r="A423" s="2"/>
      <c r="B423" s="2"/>
      <c r="C423" s="2"/>
      <c r="D423" s="22"/>
      <c r="E423" s="25"/>
      <c r="F423" s="22"/>
      <c r="G423" s="22"/>
      <c r="H423" s="22"/>
      <c r="J423" s="22"/>
      <c r="K423" s="22"/>
      <c r="L423" s="22"/>
      <c r="M423" s="22"/>
      <c r="Q423" s="22"/>
      <c r="R423" s="22"/>
      <c r="S423" s="70"/>
      <c r="T423" s="69"/>
      <c r="U423" s="69"/>
      <c r="V423" s="69"/>
      <c r="W423" s="69"/>
      <c r="X423" s="69"/>
      <c r="Y423" s="69"/>
      <c r="Z423" s="70"/>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c r="BH423" s="22"/>
      <c r="BI423" s="22"/>
      <c r="BJ423" s="22"/>
      <c r="BK423" s="22"/>
      <c r="BL423" s="22"/>
    </row>
    <row r="424" ht="12.75" customHeight="1">
      <c r="A424" s="2"/>
      <c r="B424" s="2"/>
      <c r="C424" s="2"/>
      <c r="D424" s="22"/>
      <c r="E424" s="25"/>
      <c r="F424" s="22"/>
      <c r="G424" s="22"/>
      <c r="H424" s="22"/>
      <c r="J424" s="22"/>
      <c r="K424" s="22"/>
      <c r="L424" s="22"/>
      <c r="M424" s="22"/>
      <c r="Q424" s="22"/>
      <c r="R424" s="22"/>
      <c r="S424" s="70"/>
      <c r="T424" s="69"/>
      <c r="U424" s="69"/>
      <c r="V424" s="69"/>
      <c r="W424" s="69"/>
      <c r="X424" s="69"/>
      <c r="Y424" s="69"/>
      <c r="Z424" s="70"/>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c r="BH424" s="22"/>
      <c r="BI424" s="22"/>
      <c r="BJ424" s="22"/>
      <c r="BK424" s="22"/>
      <c r="BL424" s="22"/>
    </row>
    <row r="425" ht="12.75" customHeight="1">
      <c r="A425" s="2"/>
      <c r="B425" s="2"/>
      <c r="C425" s="2"/>
      <c r="D425" s="22"/>
      <c r="E425" s="25"/>
      <c r="F425" s="22"/>
      <c r="G425" s="22"/>
      <c r="H425" s="22"/>
      <c r="J425" s="22"/>
      <c r="K425" s="22"/>
      <c r="L425" s="22"/>
      <c r="M425" s="22"/>
      <c r="Q425" s="22"/>
      <c r="R425" s="22"/>
      <c r="S425" s="70"/>
      <c r="T425" s="69"/>
      <c r="U425" s="69"/>
      <c r="V425" s="69"/>
      <c r="W425" s="69"/>
      <c r="X425" s="69"/>
      <c r="Y425" s="69"/>
      <c r="Z425" s="70"/>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c r="BH425" s="22"/>
      <c r="BI425" s="22"/>
      <c r="BJ425" s="22"/>
      <c r="BK425" s="22"/>
      <c r="BL425" s="22"/>
    </row>
    <row r="426" ht="12.75" customHeight="1">
      <c r="A426" s="2"/>
      <c r="B426" s="2"/>
      <c r="C426" s="2"/>
      <c r="D426" s="22"/>
      <c r="E426" s="25"/>
      <c r="F426" s="22"/>
      <c r="G426" s="22"/>
      <c r="H426" s="22"/>
      <c r="J426" s="22"/>
      <c r="K426" s="22"/>
      <c r="L426" s="22"/>
      <c r="M426" s="22"/>
      <c r="Q426" s="22"/>
      <c r="R426" s="22"/>
      <c r="S426" s="70"/>
      <c r="T426" s="69"/>
      <c r="U426" s="69"/>
      <c r="V426" s="69"/>
      <c r="W426" s="69"/>
      <c r="X426" s="69"/>
      <c r="Y426" s="69"/>
      <c r="Z426" s="70"/>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c r="BH426" s="22"/>
      <c r="BI426" s="22"/>
      <c r="BJ426" s="22"/>
      <c r="BK426" s="22"/>
      <c r="BL426" s="22"/>
    </row>
    <row r="427" ht="12.75" customHeight="1">
      <c r="A427" s="2"/>
      <c r="B427" s="2"/>
      <c r="C427" s="2"/>
      <c r="D427" s="22"/>
      <c r="E427" s="25"/>
      <c r="F427" s="22"/>
      <c r="G427" s="22"/>
      <c r="H427" s="22"/>
      <c r="J427" s="22"/>
      <c r="K427" s="22"/>
      <c r="L427" s="22"/>
      <c r="M427" s="22"/>
      <c r="Q427" s="22"/>
      <c r="R427" s="22"/>
      <c r="S427" s="70"/>
      <c r="T427" s="69"/>
      <c r="U427" s="69"/>
      <c r="V427" s="69"/>
      <c r="W427" s="69"/>
      <c r="X427" s="69"/>
      <c r="Y427" s="69"/>
      <c r="Z427" s="70"/>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c r="BH427" s="22"/>
      <c r="BI427" s="22"/>
      <c r="BJ427" s="22"/>
      <c r="BK427" s="22"/>
      <c r="BL427" s="22"/>
    </row>
    <row r="428" ht="12.75" customHeight="1">
      <c r="A428" s="2"/>
      <c r="B428" s="2"/>
      <c r="C428" s="2"/>
      <c r="D428" s="22"/>
      <c r="E428" s="25"/>
      <c r="F428" s="22"/>
      <c r="G428" s="22"/>
      <c r="H428" s="22"/>
      <c r="J428" s="22"/>
      <c r="K428" s="22"/>
      <c r="L428" s="22"/>
      <c r="M428" s="22"/>
      <c r="Q428" s="22"/>
      <c r="R428" s="22"/>
      <c r="S428" s="70"/>
      <c r="T428" s="69"/>
      <c r="U428" s="69"/>
      <c r="V428" s="69"/>
      <c r="W428" s="69"/>
      <c r="X428" s="69"/>
      <c r="Y428" s="69"/>
      <c r="Z428" s="70"/>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c r="BH428" s="22"/>
      <c r="BI428" s="22"/>
      <c r="BJ428" s="22"/>
      <c r="BK428" s="22"/>
      <c r="BL428" s="22"/>
    </row>
    <row r="429" ht="12.75" customHeight="1">
      <c r="A429" s="2"/>
      <c r="B429" s="2"/>
      <c r="C429" s="2"/>
      <c r="D429" s="22"/>
      <c r="E429" s="25"/>
      <c r="F429" s="22"/>
      <c r="G429" s="22"/>
      <c r="H429" s="22"/>
      <c r="J429" s="22"/>
      <c r="K429" s="22"/>
      <c r="L429" s="22"/>
      <c r="M429" s="22"/>
      <c r="Q429" s="22"/>
      <c r="R429" s="22"/>
      <c r="S429" s="70"/>
      <c r="T429" s="69"/>
      <c r="U429" s="69"/>
      <c r="V429" s="69"/>
      <c r="W429" s="69"/>
      <c r="X429" s="69"/>
      <c r="Y429" s="69"/>
      <c r="Z429" s="70"/>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c r="BJ429" s="22"/>
      <c r="BK429" s="22"/>
      <c r="BL429" s="22"/>
    </row>
    <row r="430" ht="12.75" customHeight="1">
      <c r="A430" s="2"/>
      <c r="B430" s="2"/>
      <c r="C430" s="2"/>
      <c r="D430" s="22"/>
      <c r="E430" s="25"/>
      <c r="F430" s="22"/>
      <c r="G430" s="22"/>
      <c r="H430" s="22"/>
      <c r="J430" s="22"/>
      <c r="K430" s="22"/>
      <c r="L430" s="22"/>
      <c r="M430" s="22"/>
      <c r="Q430" s="22"/>
      <c r="R430" s="22"/>
      <c r="S430" s="70"/>
      <c r="T430" s="69"/>
      <c r="U430" s="69"/>
      <c r="V430" s="69"/>
      <c r="W430" s="69"/>
      <c r="X430" s="69"/>
      <c r="Y430" s="69"/>
      <c r="Z430" s="70"/>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c r="BL430" s="22"/>
    </row>
    <row r="431" ht="12.75" customHeight="1">
      <c r="A431" s="2"/>
      <c r="B431" s="2"/>
      <c r="C431" s="2"/>
      <c r="D431" s="22"/>
      <c r="E431" s="25"/>
      <c r="F431" s="22"/>
      <c r="G431" s="22"/>
      <c r="H431" s="22"/>
      <c r="J431" s="22"/>
      <c r="K431" s="22"/>
      <c r="L431" s="22"/>
      <c r="M431" s="22"/>
      <c r="Q431" s="22"/>
      <c r="R431" s="22"/>
      <c r="S431" s="70"/>
      <c r="T431" s="69"/>
      <c r="U431" s="69"/>
      <c r="V431" s="69"/>
      <c r="W431" s="69"/>
      <c r="X431" s="69"/>
      <c r="Y431" s="69"/>
      <c r="Z431" s="70"/>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c r="BH431" s="22"/>
      <c r="BI431" s="22"/>
      <c r="BJ431" s="22"/>
      <c r="BK431" s="22"/>
      <c r="BL431" s="22"/>
    </row>
    <row r="432" ht="12.75" customHeight="1">
      <c r="A432" s="2"/>
      <c r="B432" s="2"/>
      <c r="C432" s="2"/>
      <c r="D432" s="22"/>
      <c r="E432" s="25"/>
      <c r="F432" s="22"/>
      <c r="G432" s="22"/>
      <c r="H432" s="22"/>
      <c r="J432" s="22"/>
      <c r="K432" s="22"/>
      <c r="L432" s="22"/>
      <c r="M432" s="22"/>
      <c r="Q432" s="22"/>
      <c r="R432" s="22"/>
      <c r="S432" s="70"/>
      <c r="T432" s="69"/>
      <c r="U432" s="69"/>
      <c r="V432" s="69"/>
      <c r="W432" s="69"/>
      <c r="X432" s="69"/>
      <c r="Y432" s="69"/>
      <c r="Z432" s="70"/>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c r="BH432" s="22"/>
      <c r="BI432" s="22"/>
      <c r="BJ432" s="22"/>
      <c r="BK432" s="22"/>
      <c r="BL432" s="22"/>
    </row>
    <row r="433" ht="12.75" customHeight="1">
      <c r="A433" s="2"/>
      <c r="B433" s="2"/>
      <c r="C433" s="2"/>
      <c r="D433" s="22"/>
      <c r="E433" s="25"/>
      <c r="F433" s="22"/>
      <c r="G433" s="22"/>
      <c r="H433" s="22"/>
      <c r="J433" s="22"/>
      <c r="K433" s="22"/>
      <c r="L433" s="22"/>
      <c r="M433" s="22"/>
      <c r="Q433" s="22"/>
      <c r="R433" s="22"/>
      <c r="S433" s="70"/>
      <c r="T433" s="69"/>
      <c r="U433" s="69"/>
      <c r="V433" s="69"/>
      <c r="W433" s="69"/>
      <c r="X433" s="69"/>
      <c r="Y433" s="69"/>
      <c r="Z433" s="70"/>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2"/>
      <c r="BD433" s="22"/>
      <c r="BE433" s="22"/>
      <c r="BF433" s="22"/>
      <c r="BG433" s="22"/>
      <c r="BH433" s="22"/>
      <c r="BI433" s="22"/>
      <c r="BJ433" s="22"/>
      <c r="BK433" s="22"/>
      <c r="BL433" s="22"/>
    </row>
    <row r="434" ht="12.75" customHeight="1">
      <c r="A434" s="2"/>
      <c r="B434" s="2"/>
      <c r="C434" s="2"/>
      <c r="D434" s="22"/>
      <c r="E434" s="25"/>
      <c r="F434" s="22"/>
      <c r="G434" s="22"/>
      <c r="H434" s="22"/>
      <c r="J434" s="22"/>
      <c r="K434" s="22"/>
      <c r="L434" s="22"/>
      <c r="M434" s="22"/>
      <c r="Q434" s="22"/>
      <c r="R434" s="22"/>
      <c r="S434" s="70"/>
      <c r="T434" s="69"/>
      <c r="U434" s="69"/>
      <c r="V434" s="69"/>
      <c r="W434" s="69"/>
      <c r="X434" s="69"/>
      <c r="Y434" s="69"/>
      <c r="Z434" s="70"/>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c r="BH434" s="22"/>
      <c r="BI434" s="22"/>
      <c r="BJ434" s="22"/>
      <c r="BK434" s="22"/>
      <c r="BL434" s="22"/>
    </row>
    <row r="435" ht="12.75" customHeight="1">
      <c r="A435" s="2"/>
      <c r="B435" s="2"/>
      <c r="C435" s="2"/>
      <c r="D435" s="22"/>
      <c r="E435" s="25"/>
      <c r="F435" s="22"/>
      <c r="G435" s="22"/>
      <c r="H435" s="22"/>
      <c r="J435" s="22"/>
      <c r="K435" s="22"/>
      <c r="L435" s="22"/>
      <c r="M435" s="22"/>
      <c r="Q435" s="22"/>
      <c r="R435" s="22"/>
      <c r="S435" s="70"/>
      <c r="T435" s="69"/>
      <c r="U435" s="69"/>
      <c r="V435" s="69"/>
      <c r="W435" s="69"/>
      <c r="X435" s="69"/>
      <c r="Y435" s="69"/>
      <c r="Z435" s="70"/>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2"/>
      <c r="BD435" s="22"/>
      <c r="BE435" s="22"/>
      <c r="BF435" s="22"/>
      <c r="BG435" s="22"/>
      <c r="BH435" s="22"/>
      <c r="BI435" s="22"/>
      <c r="BJ435" s="22"/>
      <c r="BK435" s="22"/>
      <c r="BL435" s="22"/>
    </row>
    <row r="436" ht="12.75" customHeight="1">
      <c r="A436" s="2"/>
      <c r="B436" s="2"/>
      <c r="C436" s="2"/>
      <c r="D436" s="22"/>
      <c r="E436" s="25"/>
      <c r="F436" s="22"/>
      <c r="G436" s="22"/>
      <c r="H436" s="22"/>
      <c r="J436" s="22"/>
      <c r="K436" s="22"/>
      <c r="L436" s="22"/>
      <c r="M436" s="22"/>
      <c r="Q436" s="22"/>
      <c r="R436" s="22"/>
      <c r="S436" s="70"/>
      <c r="T436" s="69"/>
      <c r="U436" s="69"/>
      <c r="V436" s="69"/>
      <c r="W436" s="69"/>
      <c r="X436" s="69"/>
      <c r="Y436" s="69"/>
      <c r="Z436" s="70"/>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c r="BH436" s="22"/>
      <c r="BI436" s="22"/>
      <c r="BJ436" s="22"/>
      <c r="BK436" s="22"/>
      <c r="BL436" s="22"/>
    </row>
    <row r="437" ht="12.75" customHeight="1">
      <c r="A437" s="2"/>
      <c r="B437" s="2"/>
      <c r="C437" s="2"/>
      <c r="D437" s="22"/>
      <c r="E437" s="25"/>
      <c r="F437" s="22"/>
      <c r="G437" s="22"/>
      <c r="H437" s="22"/>
      <c r="J437" s="22"/>
      <c r="K437" s="22"/>
      <c r="L437" s="22"/>
      <c r="M437" s="22"/>
      <c r="Q437" s="22"/>
      <c r="R437" s="22"/>
      <c r="S437" s="70"/>
      <c r="T437" s="69"/>
      <c r="U437" s="69"/>
      <c r="V437" s="69"/>
      <c r="W437" s="69"/>
      <c r="X437" s="69"/>
      <c r="Y437" s="69"/>
      <c r="Z437" s="70"/>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c r="BH437" s="22"/>
      <c r="BI437" s="22"/>
      <c r="BJ437" s="22"/>
      <c r="BK437" s="22"/>
      <c r="BL437" s="22"/>
    </row>
    <row r="438" ht="12.75" customHeight="1">
      <c r="A438" s="2"/>
      <c r="B438" s="2"/>
      <c r="C438" s="2"/>
      <c r="D438" s="22"/>
      <c r="E438" s="25"/>
      <c r="F438" s="22"/>
      <c r="G438" s="22"/>
      <c r="H438" s="22"/>
      <c r="J438" s="22"/>
      <c r="K438" s="22"/>
      <c r="L438" s="22"/>
      <c r="M438" s="22"/>
      <c r="Q438" s="22"/>
      <c r="R438" s="22"/>
      <c r="S438" s="70"/>
      <c r="T438" s="69"/>
      <c r="U438" s="69"/>
      <c r="V438" s="69"/>
      <c r="W438" s="69"/>
      <c r="X438" s="69"/>
      <c r="Y438" s="69"/>
      <c r="Z438" s="70"/>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c r="BL438" s="22"/>
    </row>
    <row r="439" ht="12.75" customHeight="1">
      <c r="A439" s="2"/>
      <c r="B439" s="2"/>
      <c r="C439" s="2"/>
      <c r="D439" s="22"/>
      <c r="E439" s="25"/>
      <c r="F439" s="22"/>
      <c r="G439" s="22"/>
      <c r="H439" s="22"/>
      <c r="J439" s="22"/>
      <c r="K439" s="22"/>
      <c r="L439" s="22"/>
      <c r="M439" s="22"/>
      <c r="Q439" s="22"/>
      <c r="R439" s="22"/>
      <c r="S439" s="70"/>
      <c r="T439" s="69"/>
      <c r="U439" s="69"/>
      <c r="V439" s="69"/>
      <c r="W439" s="69"/>
      <c r="X439" s="69"/>
      <c r="Y439" s="69"/>
      <c r="Z439" s="70"/>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2"/>
      <c r="BD439" s="22"/>
      <c r="BE439" s="22"/>
      <c r="BF439" s="22"/>
      <c r="BG439" s="22"/>
      <c r="BH439" s="22"/>
      <c r="BI439" s="22"/>
      <c r="BJ439" s="22"/>
      <c r="BK439" s="22"/>
      <c r="BL439" s="22"/>
    </row>
    <row r="440" ht="12.75" customHeight="1">
      <c r="A440" s="2"/>
      <c r="B440" s="2"/>
      <c r="C440" s="2"/>
      <c r="D440" s="22"/>
      <c r="E440" s="25"/>
      <c r="F440" s="22"/>
      <c r="G440" s="22"/>
      <c r="H440" s="22"/>
      <c r="J440" s="22"/>
      <c r="K440" s="22"/>
      <c r="L440" s="22"/>
      <c r="M440" s="22"/>
      <c r="Q440" s="22"/>
      <c r="R440" s="22"/>
      <c r="S440" s="70"/>
      <c r="T440" s="69"/>
      <c r="U440" s="69"/>
      <c r="V440" s="69"/>
      <c r="W440" s="69"/>
      <c r="X440" s="69"/>
      <c r="Y440" s="69"/>
      <c r="Z440" s="70"/>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c r="BH440" s="22"/>
      <c r="BI440" s="22"/>
      <c r="BJ440" s="22"/>
      <c r="BK440" s="22"/>
      <c r="BL440" s="22"/>
    </row>
    <row r="441" ht="12.75" customHeight="1">
      <c r="A441" s="2"/>
      <c r="B441" s="2"/>
      <c r="C441" s="2"/>
      <c r="D441" s="22"/>
      <c r="E441" s="25"/>
      <c r="F441" s="22"/>
      <c r="G441" s="22"/>
      <c r="H441" s="22"/>
      <c r="J441" s="22"/>
      <c r="K441" s="22"/>
      <c r="L441" s="22"/>
      <c r="M441" s="22"/>
      <c r="Q441" s="22"/>
      <c r="R441" s="22"/>
      <c r="S441" s="70"/>
      <c r="T441" s="69"/>
      <c r="U441" s="69"/>
      <c r="V441" s="69"/>
      <c r="W441" s="69"/>
      <c r="X441" s="69"/>
      <c r="Y441" s="69"/>
      <c r="Z441" s="70"/>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2"/>
      <c r="BD441" s="22"/>
      <c r="BE441" s="22"/>
      <c r="BF441" s="22"/>
      <c r="BG441" s="22"/>
      <c r="BH441" s="22"/>
      <c r="BI441" s="22"/>
      <c r="BJ441" s="22"/>
      <c r="BK441" s="22"/>
      <c r="BL441" s="22"/>
    </row>
    <row r="442" ht="12.75" customHeight="1">
      <c r="A442" s="2"/>
      <c r="B442" s="2"/>
      <c r="C442" s="2"/>
      <c r="D442" s="22"/>
      <c r="E442" s="25"/>
      <c r="F442" s="22"/>
      <c r="G442" s="22"/>
      <c r="H442" s="22"/>
      <c r="J442" s="22"/>
      <c r="K442" s="22"/>
      <c r="L442" s="22"/>
      <c r="M442" s="22"/>
      <c r="Q442" s="22"/>
      <c r="R442" s="22"/>
      <c r="S442" s="70"/>
      <c r="T442" s="69"/>
      <c r="U442" s="69"/>
      <c r="V442" s="69"/>
      <c r="W442" s="69"/>
      <c r="X442" s="69"/>
      <c r="Y442" s="69"/>
      <c r="Z442" s="70"/>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c r="BH442" s="22"/>
      <c r="BI442" s="22"/>
      <c r="BJ442" s="22"/>
      <c r="BK442" s="22"/>
      <c r="BL442" s="22"/>
    </row>
    <row r="443" ht="12.75" customHeight="1">
      <c r="A443" s="2"/>
      <c r="B443" s="2"/>
      <c r="C443" s="2"/>
      <c r="D443" s="22"/>
      <c r="E443" s="25"/>
      <c r="F443" s="22"/>
      <c r="G443" s="22"/>
      <c r="H443" s="22"/>
      <c r="J443" s="22"/>
      <c r="K443" s="22"/>
      <c r="L443" s="22"/>
      <c r="M443" s="22"/>
      <c r="Q443" s="22"/>
      <c r="R443" s="22"/>
      <c r="S443" s="70"/>
      <c r="T443" s="69"/>
      <c r="U443" s="69"/>
      <c r="V443" s="69"/>
      <c r="W443" s="69"/>
      <c r="X443" s="69"/>
      <c r="Y443" s="69"/>
      <c r="Z443" s="70"/>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2"/>
      <c r="BD443" s="22"/>
      <c r="BE443" s="22"/>
      <c r="BF443" s="22"/>
      <c r="BG443" s="22"/>
      <c r="BH443" s="22"/>
      <c r="BI443" s="22"/>
      <c r="BJ443" s="22"/>
      <c r="BK443" s="22"/>
      <c r="BL443" s="22"/>
    </row>
    <row r="444" ht="12.75" customHeight="1">
      <c r="A444" s="2"/>
      <c r="B444" s="2"/>
      <c r="C444" s="2"/>
      <c r="D444" s="22"/>
      <c r="E444" s="25"/>
      <c r="F444" s="22"/>
      <c r="G444" s="22"/>
      <c r="H444" s="22"/>
      <c r="J444" s="22"/>
      <c r="K444" s="22"/>
      <c r="L444" s="22"/>
      <c r="M444" s="22"/>
      <c r="Q444" s="22"/>
      <c r="R444" s="22"/>
      <c r="S444" s="70"/>
      <c r="T444" s="69"/>
      <c r="U444" s="69"/>
      <c r="V444" s="69"/>
      <c r="W444" s="69"/>
      <c r="X444" s="69"/>
      <c r="Y444" s="69"/>
      <c r="Z444" s="70"/>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c r="BL444" s="22"/>
    </row>
    <row r="445" ht="12.75" customHeight="1">
      <c r="A445" s="2"/>
      <c r="B445" s="2"/>
      <c r="C445" s="2"/>
      <c r="D445" s="22"/>
      <c r="E445" s="25"/>
      <c r="F445" s="22"/>
      <c r="G445" s="22"/>
      <c r="H445" s="22"/>
      <c r="J445" s="22"/>
      <c r="K445" s="22"/>
      <c r="L445" s="22"/>
      <c r="M445" s="22"/>
      <c r="Q445" s="22"/>
      <c r="R445" s="22"/>
      <c r="S445" s="70"/>
      <c r="T445" s="69"/>
      <c r="U445" s="69"/>
      <c r="V445" s="69"/>
      <c r="W445" s="69"/>
      <c r="X445" s="69"/>
      <c r="Y445" s="69"/>
      <c r="Z445" s="70"/>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22"/>
      <c r="BE445" s="22"/>
      <c r="BF445" s="22"/>
      <c r="BG445" s="22"/>
      <c r="BH445" s="22"/>
      <c r="BI445" s="22"/>
      <c r="BJ445" s="22"/>
      <c r="BK445" s="22"/>
      <c r="BL445" s="22"/>
    </row>
    <row r="446" ht="12.75" customHeight="1">
      <c r="A446" s="2"/>
      <c r="B446" s="2"/>
      <c r="C446" s="2"/>
      <c r="D446" s="22"/>
      <c r="E446" s="25"/>
      <c r="F446" s="22"/>
      <c r="G446" s="22"/>
      <c r="H446" s="22"/>
      <c r="J446" s="22"/>
      <c r="K446" s="22"/>
      <c r="L446" s="22"/>
      <c r="M446" s="22"/>
      <c r="Q446" s="22"/>
      <c r="R446" s="22"/>
      <c r="S446" s="70"/>
      <c r="T446" s="69"/>
      <c r="U446" s="69"/>
      <c r="V446" s="69"/>
      <c r="W446" s="69"/>
      <c r="X446" s="69"/>
      <c r="Y446" s="69"/>
      <c r="Z446" s="70"/>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row>
    <row r="447" ht="12.75" customHeight="1">
      <c r="A447" s="2"/>
      <c r="B447" s="2"/>
      <c r="C447" s="2"/>
      <c r="D447" s="22"/>
      <c r="E447" s="25"/>
      <c r="F447" s="22"/>
      <c r="G447" s="22"/>
      <c r="H447" s="22"/>
      <c r="J447" s="22"/>
      <c r="K447" s="22"/>
      <c r="L447" s="22"/>
      <c r="M447" s="22"/>
      <c r="Q447" s="22"/>
      <c r="R447" s="22"/>
      <c r="S447" s="70"/>
      <c r="T447" s="69"/>
      <c r="U447" s="69"/>
      <c r="V447" s="69"/>
      <c r="W447" s="69"/>
      <c r="X447" s="69"/>
      <c r="Y447" s="69"/>
      <c r="Z447" s="70"/>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2"/>
      <c r="BD447" s="22"/>
      <c r="BE447" s="22"/>
      <c r="BF447" s="22"/>
      <c r="BG447" s="22"/>
      <c r="BH447" s="22"/>
      <c r="BI447" s="22"/>
      <c r="BJ447" s="22"/>
      <c r="BK447" s="22"/>
      <c r="BL447" s="22"/>
    </row>
    <row r="448" ht="12.75" customHeight="1">
      <c r="A448" s="2"/>
      <c r="B448" s="2"/>
      <c r="C448" s="2"/>
      <c r="D448" s="22"/>
      <c r="E448" s="25"/>
      <c r="F448" s="22"/>
      <c r="G448" s="22"/>
      <c r="H448" s="22"/>
      <c r="J448" s="22"/>
      <c r="K448" s="22"/>
      <c r="L448" s="22"/>
      <c r="M448" s="22"/>
      <c r="Q448" s="22"/>
      <c r="R448" s="22"/>
      <c r="S448" s="70"/>
      <c r="T448" s="69"/>
      <c r="U448" s="69"/>
      <c r="V448" s="69"/>
      <c r="W448" s="69"/>
      <c r="X448" s="69"/>
      <c r="Y448" s="69"/>
      <c r="Z448" s="70"/>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22"/>
      <c r="BE448" s="22"/>
      <c r="BF448" s="22"/>
      <c r="BG448" s="22"/>
      <c r="BH448" s="22"/>
      <c r="BI448" s="22"/>
      <c r="BJ448" s="22"/>
      <c r="BK448" s="22"/>
      <c r="BL448" s="22"/>
    </row>
    <row r="449" ht="12.75" customHeight="1">
      <c r="A449" s="2"/>
      <c r="B449" s="2"/>
      <c r="C449" s="2"/>
      <c r="D449" s="22"/>
      <c r="E449" s="25"/>
      <c r="F449" s="22"/>
      <c r="G449" s="22"/>
      <c r="H449" s="22"/>
      <c r="J449" s="22"/>
      <c r="K449" s="22"/>
      <c r="L449" s="22"/>
      <c r="M449" s="22"/>
      <c r="Q449" s="22"/>
      <c r="R449" s="22"/>
      <c r="S449" s="70"/>
      <c r="T449" s="69"/>
      <c r="U449" s="69"/>
      <c r="V449" s="69"/>
      <c r="W449" s="69"/>
      <c r="X449" s="69"/>
      <c r="Y449" s="69"/>
      <c r="Z449" s="70"/>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2"/>
      <c r="BD449" s="22"/>
      <c r="BE449" s="22"/>
      <c r="BF449" s="22"/>
      <c r="BG449" s="22"/>
      <c r="BH449" s="22"/>
      <c r="BI449" s="22"/>
      <c r="BJ449" s="22"/>
      <c r="BK449" s="22"/>
      <c r="BL449" s="22"/>
    </row>
    <row r="450" ht="12.75" customHeight="1">
      <c r="A450" s="2"/>
      <c r="B450" s="2"/>
      <c r="C450" s="2"/>
      <c r="D450" s="22"/>
      <c r="E450" s="25"/>
      <c r="F450" s="22"/>
      <c r="G450" s="22"/>
      <c r="H450" s="22"/>
      <c r="J450" s="22"/>
      <c r="K450" s="22"/>
      <c r="L450" s="22"/>
      <c r="M450" s="22"/>
      <c r="Q450" s="22"/>
      <c r="R450" s="22"/>
      <c r="S450" s="70"/>
      <c r="T450" s="69"/>
      <c r="U450" s="69"/>
      <c r="V450" s="69"/>
      <c r="W450" s="69"/>
      <c r="X450" s="69"/>
      <c r="Y450" s="69"/>
      <c r="Z450" s="70"/>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2"/>
      <c r="BD450" s="22"/>
      <c r="BE450" s="22"/>
      <c r="BF450" s="22"/>
      <c r="BG450" s="22"/>
      <c r="BH450" s="22"/>
      <c r="BI450" s="22"/>
      <c r="BJ450" s="22"/>
      <c r="BK450" s="22"/>
      <c r="BL450" s="22"/>
    </row>
    <row r="451" ht="12.75" customHeight="1">
      <c r="A451" s="2"/>
      <c r="B451" s="2"/>
      <c r="C451" s="2"/>
      <c r="D451" s="22"/>
      <c r="E451" s="25"/>
      <c r="F451" s="22"/>
      <c r="G451" s="22"/>
      <c r="H451" s="22"/>
      <c r="J451" s="22"/>
      <c r="K451" s="22"/>
      <c r="L451" s="22"/>
      <c r="M451" s="22"/>
      <c r="Q451" s="22"/>
      <c r="R451" s="22"/>
      <c r="S451" s="70"/>
      <c r="T451" s="69"/>
      <c r="U451" s="69"/>
      <c r="V451" s="69"/>
      <c r="W451" s="69"/>
      <c r="X451" s="69"/>
      <c r="Y451" s="69"/>
      <c r="Z451" s="70"/>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2"/>
      <c r="BD451" s="22"/>
      <c r="BE451" s="22"/>
      <c r="BF451" s="22"/>
      <c r="BG451" s="22"/>
      <c r="BH451" s="22"/>
      <c r="BI451" s="22"/>
      <c r="BJ451" s="22"/>
      <c r="BK451" s="22"/>
      <c r="BL451" s="22"/>
    </row>
    <row r="452" ht="12.75" customHeight="1">
      <c r="A452" s="2"/>
      <c r="B452" s="2"/>
      <c r="C452" s="2"/>
      <c r="D452" s="22"/>
      <c r="E452" s="25"/>
      <c r="F452" s="22"/>
      <c r="G452" s="22"/>
      <c r="H452" s="22"/>
      <c r="J452" s="22"/>
      <c r="K452" s="22"/>
      <c r="L452" s="22"/>
      <c r="M452" s="22"/>
      <c r="Q452" s="22"/>
      <c r="R452" s="22"/>
      <c r="S452" s="70"/>
      <c r="T452" s="69"/>
      <c r="U452" s="69"/>
      <c r="V452" s="69"/>
      <c r="W452" s="69"/>
      <c r="X452" s="69"/>
      <c r="Y452" s="69"/>
      <c r="Z452" s="70"/>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2"/>
      <c r="BD452" s="22"/>
      <c r="BE452" s="22"/>
      <c r="BF452" s="22"/>
      <c r="BG452" s="22"/>
      <c r="BH452" s="22"/>
      <c r="BI452" s="22"/>
      <c r="BJ452" s="22"/>
      <c r="BK452" s="22"/>
      <c r="BL452" s="22"/>
    </row>
    <row r="453" ht="12.75" customHeight="1">
      <c r="A453" s="2"/>
      <c r="B453" s="2"/>
      <c r="C453" s="2"/>
      <c r="D453" s="22"/>
      <c r="E453" s="25"/>
      <c r="F453" s="22"/>
      <c r="G453" s="22"/>
      <c r="H453" s="22"/>
      <c r="J453" s="22"/>
      <c r="K453" s="22"/>
      <c r="L453" s="22"/>
      <c r="M453" s="22"/>
      <c r="Q453" s="22"/>
      <c r="R453" s="22"/>
      <c r="S453" s="70"/>
      <c r="T453" s="69"/>
      <c r="U453" s="69"/>
      <c r="V453" s="69"/>
      <c r="W453" s="69"/>
      <c r="X453" s="69"/>
      <c r="Y453" s="69"/>
      <c r="Z453" s="70"/>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2"/>
      <c r="BD453" s="22"/>
      <c r="BE453" s="22"/>
      <c r="BF453" s="22"/>
      <c r="BG453" s="22"/>
      <c r="BH453" s="22"/>
      <c r="BI453" s="22"/>
      <c r="BJ453" s="22"/>
      <c r="BK453" s="22"/>
      <c r="BL453" s="22"/>
    </row>
    <row r="454" ht="12.75" customHeight="1">
      <c r="A454" s="2"/>
      <c r="B454" s="2"/>
      <c r="C454" s="2"/>
      <c r="D454" s="22"/>
      <c r="E454" s="25"/>
      <c r="F454" s="22"/>
      <c r="G454" s="22"/>
      <c r="H454" s="22"/>
      <c r="J454" s="22"/>
      <c r="K454" s="22"/>
      <c r="L454" s="22"/>
      <c r="M454" s="22"/>
      <c r="Q454" s="22"/>
      <c r="R454" s="22"/>
      <c r="S454" s="70"/>
      <c r="T454" s="69"/>
      <c r="U454" s="69"/>
      <c r="V454" s="69"/>
      <c r="W454" s="69"/>
      <c r="X454" s="69"/>
      <c r="Y454" s="69"/>
      <c r="Z454" s="70"/>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c r="BL454" s="22"/>
    </row>
    <row r="455" ht="12.75" customHeight="1">
      <c r="A455" s="2"/>
      <c r="B455" s="2"/>
      <c r="C455" s="2"/>
      <c r="D455" s="22"/>
      <c r="E455" s="25"/>
      <c r="F455" s="22"/>
      <c r="G455" s="22"/>
      <c r="H455" s="22"/>
      <c r="J455" s="22"/>
      <c r="K455" s="22"/>
      <c r="L455" s="22"/>
      <c r="M455" s="22"/>
      <c r="Q455" s="22"/>
      <c r="R455" s="22"/>
      <c r="S455" s="70"/>
      <c r="T455" s="69"/>
      <c r="U455" s="69"/>
      <c r="V455" s="69"/>
      <c r="W455" s="69"/>
      <c r="X455" s="69"/>
      <c r="Y455" s="69"/>
      <c r="Z455" s="70"/>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2"/>
      <c r="BD455" s="22"/>
      <c r="BE455" s="22"/>
      <c r="BF455" s="22"/>
      <c r="BG455" s="22"/>
      <c r="BH455" s="22"/>
      <c r="BI455" s="22"/>
      <c r="BJ455" s="22"/>
      <c r="BK455" s="22"/>
      <c r="BL455" s="22"/>
    </row>
    <row r="456" ht="12.75" customHeight="1">
      <c r="A456" s="2"/>
      <c r="B456" s="2"/>
      <c r="C456" s="2"/>
      <c r="D456" s="22"/>
      <c r="E456" s="25"/>
      <c r="F456" s="22"/>
      <c r="G456" s="22"/>
      <c r="H456" s="22"/>
      <c r="J456" s="22"/>
      <c r="K456" s="22"/>
      <c r="L456" s="22"/>
      <c r="M456" s="22"/>
      <c r="Q456" s="22"/>
      <c r="R456" s="22"/>
      <c r="S456" s="70"/>
      <c r="T456" s="69"/>
      <c r="U456" s="69"/>
      <c r="V456" s="69"/>
      <c r="W456" s="69"/>
      <c r="X456" s="69"/>
      <c r="Y456" s="69"/>
      <c r="Z456" s="70"/>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2"/>
      <c r="BD456" s="22"/>
      <c r="BE456" s="22"/>
      <c r="BF456" s="22"/>
      <c r="BG456" s="22"/>
      <c r="BH456" s="22"/>
      <c r="BI456" s="22"/>
      <c r="BJ456" s="22"/>
      <c r="BK456" s="22"/>
      <c r="BL456" s="22"/>
    </row>
    <row r="457" ht="12.75" customHeight="1">
      <c r="A457" s="2"/>
      <c r="B457" s="2"/>
      <c r="C457" s="2"/>
      <c r="D457" s="22"/>
      <c r="E457" s="25"/>
      <c r="F457" s="22"/>
      <c r="G457" s="22"/>
      <c r="H457" s="22"/>
      <c r="J457" s="22"/>
      <c r="K457" s="22"/>
      <c r="L457" s="22"/>
      <c r="M457" s="22"/>
      <c r="Q457" s="22"/>
      <c r="R457" s="22"/>
      <c r="S457" s="70"/>
      <c r="T457" s="69"/>
      <c r="U457" s="69"/>
      <c r="V457" s="69"/>
      <c r="W457" s="69"/>
      <c r="X457" s="69"/>
      <c r="Y457" s="69"/>
      <c r="Z457" s="70"/>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c r="BH457" s="22"/>
      <c r="BI457" s="22"/>
      <c r="BJ457" s="22"/>
      <c r="BK457" s="22"/>
      <c r="BL457" s="22"/>
    </row>
    <row r="458" ht="12.75" customHeight="1">
      <c r="A458" s="2"/>
      <c r="B458" s="2"/>
      <c r="C458" s="2"/>
      <c r="D458" s="22"/>
      <c r="E458" s="25"/>
      <c r="F458" s="22"/>
      <c r="G458" s="22"/>
      <c r="H458" s="22"/>
      <c r="J458" s="22"/>
      <c r="K458" s="22"/>
      <c r="L458" s="22"/>
      <c r="M458" s="22"/>
      <c r="Q458" s="22"/>
      <c r="R458" s="22"/>
      <c r="S458" s="70"/>
      <c r="T458" s="69"/>
      <c r="U458" s="69"/>
      <c r="V458" s="69"/>
      <c r="W458" s="69"/>
      <c r="X458" s="69"/>
      <c r="Y458" s="69"/>
      <c r="Z458" s="70"/>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2"/>
      <c r="BD458" s="22"/>
      <c r="BE458" s="22"/>
      <c r="BF458" s="22"/>
      <c r="BG458" s="22"/>
      <c r="BH458" s="22"/>
      <c r="BI458" s="22"/>
      <c r="BJ458" s="22"/>
      <c r="BK458" s="22"/>
      <c r="BL458" s="22"/>
    </row>
    <row r="459" ht="12.75" customHeight="1">
      <c r="A459" s="2"/>
      <c r="B459" s="2"/>
      <c r="C459" s="2"/>
      <c r="D459" s="22"/>
      <c r="E459" s="25"/>
      <c r="F459" s="22"/>
      <c r="G459" s="22"/>
      <c r="H459" s="22"/>
      <c r="J459" s="22"/>
      <c r="K459" s="22"/>
      <c r="L459" s="22"/>
      <c r="M459" s="22"/>
      <c r="Q459" s="22"/>
      <c r="R459" s="22"/>
      <c r="S459" s="70"/>
      <c r="T459" s="69"/>
      <c r="U459" s="69"/>
      <c r="V459" s="69"/>
      <c r="W459" s="69"/>
      <c r="X459" s="69"/>
      <c r="Y459" s="69"/>
      <c r="Z459" s="70"/>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c r="BH459" s="22"/>
      <c r="BI459" s="22"/>
      <c r="BJ459" s="22"/>
      <c r="BK459" s="22"/>
      <c r="BL459" s="22"/>
    </row>
    <row r="460" ht="12.75" customHeight="1">
      <c r="A460" s="2"/>
      <c r="B460" s="2"/>
      <c r="C460" s="2"/>
      <c r="D460" s="22"/>
      <c r="E460" s="25"/>
      <c r="F460" s="22"/>
      <c r="G460" s="22"/>
      <c r="H460" s="22"/>
      <c r="J460" s="22"/>
      <c r="K460" s="22"/>
      <c r="L460" s="22"/>
      <c r="M460" s="22"/>
      <c r="Q460" s="22"/>
      <c r="R460" s="22"/>
      <c r="S460" s="70"/>
      <c r="T460" s="69"/>
      <c r="U460" s="69"/>
      <c r="V460" s="69"/>
      <c r="W460" s="69"/>
      <c r="X460" s="69"/>
      <c r="Y460" s="69"/>
      <c r="Z460" s="70"/>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2"/>
      <c r="BD460" s="22"/>
      <c r="BE460" s="22"/>
      <c r="BF460" s="22"/>
      <c r="BG460" s="22"/>
      <c r="BH460" s="22"/>
      <c r="BI460" s="22"/>
      <c r="BJ460" s="22"/>
      <c r="BK460" s="22"/>
      <c r="BL460" s="22"/>
    </row>
    <row r="461" ht="12.75" customHeight="1">
      <c r="A461" s="2"/>
      <c r="B461" s="2"/>
      <c r="C461" s="2"/>
      <c r="D461" s="22"/>
      <c r="E461" s="25"/>
      <c r="F461" s="22"/>
      <c r="G461" s="22"/>
      <c r="H461" s="22"/>
      <c r="J461" s="22"/>
      <c r="K461" s="22"/>
      <c r="L461" s="22"/>
      <c r="M461" s="22"/>
      <c r="Q461" s="22"/>
      <c r="R461" s="22"/>
      <c r="S461" s="70"/>
      <c r="T461" s="69"/>
      <c r="U461" s="69"/>
      <c r="V461" s="69"/>
      <c r="W461" s="69"/>
      <c r="X461" s="69"/>
      <c r="Y461" s="69"/>
      <c r="Z461" s="70"/>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c r="BH461" s="22"/>
      <c r="BI461" s="22"/>
      <c r="BJ461" s="22"/>
      <c r="BK461" s="22"/>
      <c r="BL461" s="22"/>
    </row>
    <row r="462" ht="12.75" customHeight="1">
      <c r="A462" s="2"/>
      <c r="B462" s="2"/>
      <c r="C462" s="2"/>
      <c r="D462" s="22"/>
      <c r="E462" s="25"/>
      <c r="F462" s="22"/>
      <c r="G462" s="22"/>
      <c r="H462" s="22"/>
      <c r="J462" s="22"/>
      <c r="K462" s="22"/>
      <c r="L462" s="22"/>
      <c r="M462" s="22"/>
      <c r="Q462" s="22"/>
      <c r="R462" s="22"/>
      <c r="S462" s="70"/>
      <c r="T462" s="69"/>
      <c r="U462" s="69"/>
      <c r="V462" s="69"/>
      <c r="W462" s="69"/>
      <c r="X462" s="69"/>
      <c r="Y462" s="69"/>
      <c r="Z462" s="70"/>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2"/>
      <c r="BD462" s="22"/>
      <c r="BE462" s="22"/>
      <c r="BF462" s="22"/>
      <c r="BG462" s="22"/>
      <c r="BH462" s="22"/>
      <c r="BI462" s="22"/>
      <c r="BJ462" s="22"/>
      <c r="BK462" s="22"/>
      <c r="BL462" s="22"/>
    </row>
    <row r="463" ht="12.75" customHeight="1">
      <c r="A463" s="2"/>
      <c r="B463" s="2"/>
      <c r="C463" s="2"/>
      <c r="D463" s="22"/>
      <c r="E463" s="25"/>
      <c r="F463" s="22"/>
      <c r="G463" s="22"/>
      <c r="H463" s="22"/>
      <c r="J463" s="22"/>
      <c r="K463" s="22"/>
      <c r="L463" s="22"/>
      <c r="M463" s="22"/>
      <c r="Q463" s="22"/>
      <c r="R463" s="22"/>
      <c r="S463" s="70"/>
      <c r="T463" s="69"/>
      <c r="U463" s="69"/>
      <c r="V463" s="69"/>
      <c r="W463" s="69"/>
      <c r="X463" s="69"/>
      <c r="Y463" s="69"/>
      <c r="Z463" s="70"/>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c r="BL463" s="22"/>
    </row>
    <row r="464" ht="12.75" customHeight="1">
      <c r="A464" s="2"/>
      <c r="B464" s="2"/>
      <c r="C464" s="2"/>
      <c r="D464" s="22"/>
      <c r="E464" s="25"/>
      <c r="F464" s="22"/>
      <c r="G464" s="22"/>
      <c r="H464" s="22"/>
      <c r="J464" s="22"/>
      <c r="K464" s="22"/>
      <c r="L464" s="22"/>
      <c r="M464" s="22"/>
      <c r="Q464" s="22"/>
      <c r="R464" s="22"/>
      <c r="S464" s="70"/>
      <c r="T464" s="69"/>
      <c r="U464" s="69"/>
      <c r="V464" s="69"/>
      <c r="W464" s="69"/>
      <c r="X464" s="69"/>
      <c r="Y464" s="69"/>
      <c r="Z464" s="70"/>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2"/>
      <c r="BD464" s="22"/>
      <c r="BE464" s="22"/>
      <c r="BF464" s="22"/>
      <c r="BG464" s="22"/>
      <c r="BH464" s="22"/>
      <c r="BI464" s="22"/>
      <c r="BJ464" s="22"/>
      <c r="BK464" s="22"/>
      <c r="BL464" s="22"/>
    </row>
    <row r="465" ht="12.75" customHeight="1">
      <c r="A465" s="2"/>
      <c r="B465" s="2"/>
      <c r="C465" s="2"/>
      <c r="D465" s="22"/>
      <c r="E465" s="25"/>
      <c r="F465" s="22"/>
      <c r="G465" s="22"/>
      <c r="H465" s="22"/>
      <c r="J465" s="22"/>
      <c r="K465" s="22"/>
      <c r="L465" s="22"/>
      <c r="M465" s="22"/>
      <c r="Q465" s="22"/>
      <c r="R465" s="22"/>
      <c r="S465" s="70"/>
      <c r="T465" s="69"/>
      <c r="U465" s="69"/>
      <c r="V465" s="69"/>
      <c r="W465" s="69"/>
      <c r="X465" s="69"/>
      <c r="Y465" s="69"/>
      <c r="Z465" s="70"/>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c r="BH465" s="22"/>
      <c r="BI465" s="22"/>
      <c r="BJ465" s="22"/>
      <c r="BK465" s="22"/>
      <c r="BL465" s="22"/>
    </row>
    <row r="466" ht="12.75" customHeight="1">
      <c r="A466" s="2"/>
      <c r="B466" s="2"/>
      <c r="C466" s="2"/>
      <c r="D466" s="22"/>
      <c r="E466" s="25"/>
      <c r="F466" s="22"/>
      <c r="G466" s="22"/>
      <c r="H466" s="22"/>
      <c r="J466" s="22"/>
      <c r="K466" s="22"/>
      <c r="L466" s="22"/>
      <c r="M466" s="22"/>
      <c r="Q466" s="22"/>
      <c r="R466" s="22"/>
      <c r="S466" s="70"/>
      <c r="T466" s="69"/>
      <c r="U466" s="69"/>
      <c r="V466" s="69"/>
      <c r="W466" s="69"/>
      <c r="X466" s="69"/>
      <c r="Y466" s="69"/>
      <c r="Z466" s="70"/>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2"/>
      <c r="BD466" s="22"/>
      <c r="BE466" s="22"/>
      <c r="BF466" s="22"/>
      <c r="BG466" s="22"/>
      <c r="BH466" s="22"/>
      <c r="BI466" s="22"/>
      <c r="BJ466" s="22"/>
      <c r="BK466" s="22"/>
      <c r="BL466" s="22"/>
    </row>
    <row r="467" ht="12.75" customHeight="1">
      <c r="A467" s="2"/>
      <c r="B467" s="2"/>
      <c r="C467" s="2"/>
      <c r="D467" s="22"/>
      <c r="E467" s="25"/>
      <c r="F467" s="22"/>
      <c r="G467" s="22"/>
      <c r="H467" s="22"/>
      <c r="J467" s="22"/>
      <c r="K467" s="22"/>
      <c r="L467" s="22"/>
      <c r="M467" s="22"/>
      <c r="Q467" s="22"/>
      <c r="R467" s="22"/>
      <c r="S467" s="70"/>
      <c r="T467" s="69"/>
      <c r="U467" s="69"/>
      <c r="V467" s="69"/>
      <c r="W467" s="69"/>
      <c r="X467" s="69"/>
      <c r="Y467" s="69"/>
      <c r="Z467" s="70"/>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c r="BH467" s="22"/>
      <c r="BI467" s="22"/>
      <c r="BJ467" s="22"/>
      <c r="BK467" s="22"/>
      <c r="BL467" s="22"/>
    </row>
    <row r="468" ht="12.75" customHeight="1">
      <c r="A468" s="2"/>
      <c r="B468" s="2"/>
      <c r="C468" s="2"/>
      <c r="D468" s="22"/>
      <c r="E468" s="25"/>
      <c r="F468" s="22"/>
      <c r="G468" s="22"/>
      <c r="H468" s="22"/>
      <c r="J468" s="22"/>
      <c r="K468" s="22"/>
      <c r="L468" s="22"/>
      <c r="M468" s="22"/>
      <c r="Q468" s="22"/>
      <c r="R468" s="22"/>
      <c r="S468" s="70"/>
      <c r="T468" s="69"/>
      <c r="U468" s="69"/>
      <c r="V468" s="69"/>
      <c r="W468" s="69"/>
      <c r="X468" s="69"/>
      <c r="Y468" s="69"/>
      <c r="Z468" s="70"/>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2"/>
      <c r="BD468" s="22"/>
      <c r="BE468" s="22"/>
      <c r="BF468" s="22"/>
      <c r="BG468" s="22"/>
      <c r="BH468" s="22"/>
      <c r="BI468" s="22"/>
      <c r="BJ468" s="22"/>
      <c r="BK468" s="22"/>
      <c r="BL468" s="22"/>
    </row>
    <row r="469" ht="12.75" customHeight="1">
      <c r="A469" s="2"/>
      <c r="B469" s="2"/>
      <c r="C469" s="2"/>
      <c r="D469" s="22"/>
      <c r="E469" s="25"/>
      <c r="F469" s="22"/>
      <c r="G469" s="22"/>
      <c r="H469" s="22"/>
      <c r="J469" s="22"/>
      <c r="K469" s="22"/>
      <c r="L469" s="22"/>
      <c r="M469" s="22"/>
      <c r="Q469" s="22"/>
      <c r="R469" s="22"/>
      <c r="S469" s="70"/>
      <c r="T469" s="69"/>
      <c r="U469" s="69"/>
      <c r="V469" s="69"/>
      <c r="W469" s="69"/>
      <c r="X469" s="69"/>
      <c r="Y469" s="69"/>
      <c r="Z469" s="70"/>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c r="BH469" s="22"/>
      <c r="BI469" s="22"/>
      <c r="BJ469" s="22"/>
      <c r="BK469" s="22"/>
      <c r="BL469" s="22"/>
    </row>
    <row r="470" ht="12.75" customHeight="1">
      <c r="A470" s="2"/>
      <c r="B470" s="2"/>
      <c r="C470" s="2"/>
      <c r="D470" s="22"/>
      <c r="E470" s="25"/>
      <c r="F470" s="22"/>
      <c r="G470" s="22"/>
      <c r="H470" s="22"/>
      <c r="J470" s="22"/>
      <c r="K470" s="22"/>
      <c r="L470" s="22"/>
      <c r="M470" s="22"/>
      <c r="Q470" s="22"/>
      <c r="R470" s="22"/>
      <c r="S470" s="70"/>
      <c r="T470" s="69"/>
      <c r="U470" s="69"/>
      <c r="V470" s="69"/>
      <c r="W470" s="69"/>
      <c r="X470" s="69"/>
      <c r="Y470" s="69"/>
      <c r="Z470" s="70"/>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2"/>
      <c r="BD470" s="22"/>
      <c r="BE470" s="22"/>
      <c r="BF470" s="22"/>
      <c r="BG470" s="22"/>
      <c r="BH470" s="22"/>
      <c r="BI470" s="22"/>
      <c r="BJ470" s="22"/>
      <c r="BK470" s="22"/>
      <c r="BL470" s="22"/>
    </row>
    <row r="471" ht="12.75" customHeight="1">
      <c r="A471" s="2"/>
      <c r="B471" s="2"/>
      <c r="C471" s="2"/>
      <c r="D471" s="22"/>
      <c r="E471" s="25"/>
      <c r="F471" s="22"/>
      <c r="G471" s="22"/>
      <c r="H471" s="22"/>
      <c r="J471" s="22"/>
      <c r="K471" s="22"/>
      <c r="L471" s="22"/>
      <c r="M471" s="22"/>
      <c r="Q471" s="22"/>
      <c r="R471" s="22"/>
      <c r="S471" s="70"/>
      <c r="T471" s="69"/>
      <c r="U471" s="69"/>
      <c r="V471" s="69"/>
      <c r="W471" s="69"/>
      <c r="X471" s="69"/>
      <c r="Y471" s="69"/>
      <c r="Z471" s="70"/>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c r="BL471" s="22"/>
    </row>
    <row r="472" ht="12.75" customHeight="1">
      <c r="A472" s="2"/>
      <c r="B472" s="2"/>
      <c r="C472" s="2"/>
      <c r="D472" s="22"/>
      <c r="E472" s="25"/>
      <c r="F472" s="22"/>
      <c r="G472" s="22"/>
      <c r="H472" s="22"/>
      <c r="J472" s="22"/>
      <c r="K472" s="22"/>
      <c r="L472" s="22"/>
      <c r="M472" s="22"/>
      <c r="Q472" s="22"/>
      <c r="R472" s="22"/>
      <c r="S472" s="70"/>
      <c r="T472" s="69"/>
      <c r="U472" s="69"/>
      <c r="V472" s="69"/>
      <c r="W472" s="69"/>
      <c r="X472" s="69"/>
      <c r="Y472" s="69"/>
      <c r="Z472" s="70"/>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2"/>
      <c r="BF472" s="22"/>
      <c r="BG472" s="22"/>
      <c r="BH472" s="22"/>
      <c r="BI472" s="22"/>
      <c r="BJ472" s="22"/>
      <c r="BK472" s="22"/>
      <c r="BL472" s="22"/>
    </row>
    <row r="473" ht="12.75" customHeight="1">
      <c r="A473" s="2"/>
      <c r="B473" s="2"/>
      <c r="C473" s="2"/>
      <c r="D473" s="22"/>
      <c r="E473" s="25"/>
      <c r="F473" s="22"/>
      <c r="G473" s="22"/>
      <c r="H473" s="22"/>
      <c r="J473" s="22"/>
      <c r="K473" s="22"/>
      <c r="L473" s="22"/>
      <c r="M473" s="22"/>
      <c r="Q473" s="22"/>
      <c r="R473" s="22"/>
      <c r="S473" s="70"/>
      <c r="T473" s="69"/>
      <c r="U473" s="69"/>
      <c r="V473" s="69"/>
      <c r="W473" s="69"/>
      <c r="X473" s="69"/>
      <c r="Y473" s="69"/>
      <c r="Z473" s="70"/>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c r="BH473" s="22"/>
      <c r="BI473" s="22"/>
      <c r="BJ473" s="22"/>
      <c r="BK473" s="22"/>
      <c r="BL473" s="22"/>
    </row>
    <row r="474" ht="12.75" customHeight="1">
      <c r="A474" s="2"/>
      <c r="B474" s="2"/>
      <c r="C474" s="2"/>
      <c r="D474" s="22"/>
      <c r="E474" s="25"/>
      <c r="F474" s="22"/>
      <c r="G474" s="22"/>
      <c r="H474" s="22"/>
      <c r="J474" s="22"/>
      <c r="K474" s="22"/>
      <c r="L474" s="22"/>
      <c r="M474" s="22"/>
      <c r="Q474" s="22"/>
      <c r="R474" s="22"/>
      <c r="S474" s="70"/>
      <c r="T474" s="69"/>
      <c r="U474" s="69"/>
      <c r="V474" s="69"/>
      <c r="W474" s="69"/>
      <c r="X474" s="69"/>
      <c r="Y474" s="69"/>
      <c r="Z474" s="70"/>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c r="BL474" s="22"/>
    </row>
    <row r="475" ht="12.75" customHeight="1">
      <c r="A475" s="2"/>
      <c r="B475" s="2"/>
      <c r="C475" s="2"/>
      <c r="D475" s="22"/>
      <c r="E475" s="25"/>
      <c r="F475" s="22"/>
      <c r="G475" s="22"/>
      <c r="H475" s="22"/>
      <c r="J475" s="22"/>
      <c r="K475" s="22"/>
      <c r="L475" s="22"/>
      <c r="M475" s="22"/>
      <c r="Q475" s="22"/>
      <c r="R475" s="22"/>
      <c r="S475" s="70"/>
      <c r="T475" s="69"/>
      <c r="U475" s="69"/>
      <c r="V475" s="69"/>
      <c r="W475" s="69"/>
      <c r="X475" s="69"/>
      <c r="Y475" s="69"/>
      <c r="Z475" s="70"/>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c r="BH475" s="22"/>
      <c r="BI475" s="22"/>
      <c r="BJ475" s="22"/>
      <c r="BK475" s="22"/>
      <c r="BL475" s="22"/>
    </row>
    <row r="476" ht="12.75" customHeight="1">
      <c r="A476" s="2"/>
      <c r="B476" s="2"/>
      <c r="C476" s="2"/>
      <c r="D476" s="22"/>
      <c r="E476" s="25"/>
      <c r="F476" s="22"/>
      <c r="G476" s="22"/>
      <c r="H476" s="22"/>
      <c r="J476" s="22"/>
      <c r="K476" s="22"/>
      <c r="L476" s="22"/>
      <c r="M476" s="22"/>
      <c r="Q476" s="22"/>
      <c r="R476" s="22"/>
      <c r="S476" s="70"/>
      <c r="T476" s="69"/>
      <c r="U476" s="69"/>
      <c r="V476" s="69"/>
      <c r="W476" s="69"/>
      <c r="X476" s="69"/>
      <c r="Y476" s="69"/>
      <c r="Z476" s="70"/>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c r="BL476" s="22"/>
    </row>
    <row r="477" ht="12.75" customHeight="1">
      <c r="A477" s="2"/>
      <c r="B477" s="2"/>
      <c r="C477" s="2"/>
      <c r="D477" s="22"/>
      <c r="E477" s="25"/>
      <c r="F477" s="22"/>
      <c r="G477" s="22"/>
      <c r="H477" s="22"/>
      <c r="J477" s="22"/>
      <c r="K477" s="22"/>
      <c r="L477" s="22"/>
      <c r="M477" s="22"/>
      <c r="Q477" s="22"/>
      <c r="R477" s="22"/>
      <c r="S477" s="70"/>
      <c r="T477" s="69"/>
      <c r="U477" s="69"/>
      <c r="V477" s="69"/>
      <c r="W477" s="69"/>
      <c r="X477" s="69"/>
      <c r="Y477" s="69"/>
      <c r="Z477" s="70"/>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c r="BH477" s="22"/>
      <c r="BI477" s="22"/>
      <c r="BJ477" s="22"/>
      <c r="BK477" s="22"/>
      <c r="BL477" s="22"/>
    </row>
    <row r="478" ht="12.75" customHeight="1">
      <c r="A478" s="2"/>
      <c r="B478" s="2"/>
      <c r="C478" s="2"/>
      <c r="D478" s="22"/>
      <c r="E478" s="25"/>
      <c r="F478" s="22"/>
      <c r="G478" s="22"/>
      <c r="H478" s="22"/>
      <c r="J478" s="22"/>
      <c r="K478" s="22"/>
      <c r="L478" s="22"/>
      <c r="M478" s="22"/>
      <c r="Q478" s="22"/>
      <c r="R478" s="22"/>
      <c r="S478" s="70"/>
      <c r="T478" s="69"/>
      <c r="U478" s="69"/>
      <c r="V478" s="69"/>
      <c r="W478" s="69"/>
      <c r="X478" s="69"/>
      <c r="Y478" s="69"/>
      <c r="Z478" s="70"/>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c r="BL478" s="22"/>
    </row>
    <row r="479" ht="12.75" customHeight="1">
      <c r="A479" s="2"/>
      <c r="B479" s="2"/>
      <c r="C479" s="2"/>
      <c r="D479" s="22"/>
      <c r="E479" s="25"/>
      <c r="F479" s="22"/>
      <c r="G479" s="22"/>
      <c r="H479" s="22"/>
      <c r="J479" s="22"/>
      <c r="K479" s="22"/>
      <c r="L479" s="22"/>
      <c r="M479" s="22"/>
      <c r="Q479" s="22"/>
      <c r="R479" s="22"/>
      <c r="S479" s="70"/>
      <c r="T479" s="69"/>
      <c r="U479" s="69"/>
      <c r="V479" s="69"/>
      <c r="W479" s="69"/>
      <c r="X479" s="69"/>
      <c r="Y479" s="69"/>
      <c r="Z479" s="70"/>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2"/>
      <c r="BD479" s="22"/>
      <c r="BE479" s="22"/>
      <c r="BF479" s="22"/>
      <c r="BG479" s="22"/>
      <c r="BH479" s="22"/>
      <c r="BI479" s="22"/>
      <c r="BJ479" s="22"/>
      <c r="BK479" s="22"/>
      <c r="BL479" s="22"/>
    </row>
    <row r="480" ht="12.75" customHeight="1">
      <c r="A480" s="2"/>
      <c r="B480" s="2"/>
      <c r="C480" s="2"/>
      <c r="D480" s="22"/>
      <c r="E480" s="25"/>
      <c r="F480" s="22"/>
      <c r="G480" s="22"/>
      <c r="H480" s="22"/>
      <c r="J480" s="22"/>
      <c r="K480" s="22"/>
      <c r="L480" s="22"/>
      <c r="M480" s="22"/>
      <c r="Q480" s="22"/>
      <c r="R480" s="22"/>
      <c r="S480" s="70"/>
      <c r="T480" s="69"/>
      <c r="U480" s="69"/>
      <c r="V480" s="69"/>
      <c r="W480" s="69"/>
      <c r="X480" s="69"/>
      <c r="Y480" s="69"/>
      <c r="Z480" s="70"/>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c r="BL480" s="22"/>
    </row>
    <row r="481" ht="12.75" customHeight="1">
      <c r="A481" s="2"/>
      <c r="B481" s="2"/>
      <c r="C481" s="2"/>
      <c r="D481" s="22"/>
      <c r="E481" s="25"/>
      <c r="F481" s="22"/>
      <c r="G481" s="22"/>
      <c r="H481" s="22"/>
      <c r="J481" s="22"/>
      <c r="K481" s="22"/>
      <c r="L481" s="22"/>
      <c r="M481" s="22"/>
      <c r="Q481" s="22"/>
      <c r="R481" s="22"/>
      <c r="S481" s="70"/>
      <c r="T481" s="69"/>
      <c r="U481" s="69"/>
      <c r="V481" s="69"/>
      <c r="W481" s="69"/>
      <c r="X481" s="69"/>
      <c r="Y481" s="69"/>
      <c r="Z481" s="70"/>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2"/>
      <c r="BD481" s="22"/>
      <c r="BE481" s="22"/>
      <c r="BF481" s="22"/>
      <c r="BG481" s="22"/>
      <c r="BH481" s="22"/>
      <c r="BI481" s="22"/>
      <c r="BJ481" s="22"/>
      <c r="BK481" s="22"/>
      <c r="BL481" s="22"/>
    </row>
    <row r="482" ht="12.75" customHeight="1">
      <c r="A482" s="2"/>
      <c r="B482" s="2"/>
      <c r="C482" s="2"/>
      <c r="D482" s="22"/>
      <c r="E482" s="25"/>
      <c r="F482" s="22"/>
      <c r="G482" s="22"/>
      <c r="H482" s="22"/>
      <c r="J482" s="22"/>
      <c r="K482" s="22"/>
      <c r="L482" s="22"/>
      <c r="M482" s="22"/>
      <c r="Q482" s="22"/>
      <c r="R482" s="22"/>
      <c r="S482" s="70"/>
      <c r="T482" s="69"/>
      <c r="U482" s="69"/>
      <c r="V482" s="69"/>
      <c r="W482" s="69"/>
      <c r="X482" s="69"/>
      <c r="Y482" s="69"/>
      <c r="Z482" s="70"/>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c r="BL482" s="22"/>
    </row>
    <row r="483" ht="12.75" customHeight="1">
      <c r="A483" s="2"/>
      <c r="B483" s="2"/>
      <c r="C483" s="2"/>
      <c r="D483" s="22"/>
      <c r="E483" s="25"/>
      <c r="F483" s="22"/>
      <c r="G483" s="22"/>
      <c r="H483" s="22"/>
      <c r="J483" s="22"/>
      <c r="K483" s="22"/>
      <c r="L483" s="22"/>
      <c r="M483" s="22"/>
      <c r="Q483" s="22"/>
      <c r="R483" s="22"/>
      <c r="S483" s="70"/>
      <c r="T483" s="69"/>
      <c r="U483" s="69"/>
      <c r="V483" s="69"/>
      <c r="W483" s="69"/>
      <c r="X483" s="69"/>
      <c r="Y483" s="69"/>
      <c r="Z483" s="70"/>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c r="BH483" s="22"/>
      <c r="BI483" s="22"/>
      <c r="BJ483" s="22"/>
      <c r="BK483" s="22"/>
      <c r="BL483" s="22"/>
    </row>
    <row r="484" ht="12.75" customHeight="1">
      <c r="A484" s="2"/>
      <c r="B484" s="2"/>
      <c r="C484" s="2"/>
      <c r="D484" s="22"/>
      <c r="E484" s="25"/>
      <c r="F484" s="22"/>
      <c r="G484" s="22"/>
      <c r="H484" s="22"/>
      <c r="J484" s="22"/>
      <c r="K484" s="22"/>
      <c r="L484" s="22"/>
      <c r="M484" s="22"/>
      <c r="Q484" s="22"/>
      <c r="R484" s="22"/>
      <c r="S484" s="70"/>
      <c r="T484" s="69"/>
      <c r="U484" s="69"/>
      <c r="V484" s="69"/>
      <c r="W484" s="69"/>
      <c r="X484" s="69"/>
      <c r="Y484" s="69"/>
      <c r="Z484" s="70"/>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c r="BL484" s="22"/>
    </row>
    <row r="485" ht="12.75" customHeight="1">
      <c r="A485" s="2"/>
      <c r="B485" s="2"/>
      <c r="C485" s="2"/>
      <c r="D485" s="22"/>
      <c r="E485" s="25"/>
      <c r="F485" s="22"/>
      <c r="G485" s="22"/>
      <c r="H485" s="22"/>
      <c r="J485" s="22"/>
      <c r="K485" s="22"/>
      <c r="L485" s="22"/>
      <c r="M485" s="22"/>
      <c r="Q485" s="22"/>
      <c r="R485" s="22"/>
      <c r="S485" s="70"/>
      <c r="T485" s="69"/>
      <c r="U485" s="69"/>
      <c r="V485" s="69"/>
      <c r="W485" s="69"/>
      <c r="X485" s="69"/>
      <c r="Y485" s="69"/>
      <c r="Z485" s="70"/>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c r="BH485" s="22"/>
      <c r="BI485" s="22"/>
      <c r="BJ485" s="22"/>
      <c r="BK485" s="22"/>
      <c r="BL485" s="22"/>
    </row>
    <row r="486" ht="12.75" customHeight="1">
      <c r="A486" s="2"/>
      <c r="B486" s="2"/>
      <c r="C486" s="2"/>
      <c r="D486" s="22"/>
      <c r="E486" s="25"/>
      <c r="F486" s="22"/>
      <c r="G486" s="22"/>
      <c r="H486" s="22"/>
      <c r="J486" s="22"/>
      <c r="K486" s="22"/>
      <c r="L486" s="22"/>
      <c r="M486" s="22"/>
      <c r="Q486" s="22"/>
      <c r="R486" s="22"/>
      <c r="S486" s="70"/>
      <c r="T486" s="69"/>
      <c r="U486" s="69"/>
      <c r="V486" s="69"/>
      <c r="W486" s="69"/>
      <c r="X486" s="69"/>
      <c r="Y486" s="69"/>
      <c r="Z486" s="70"/>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c r="BL486" s="22"/>
    </row>
    <row r="487" ht="12.75" customHeight="1">
      <c r="A487" s="2"/>
      <c r="B487" s="2"/>
      <c r="C487" s="2"/>
      <c r="D487" s="22"/>
      <c r="E487" s="25"/>
      <c r="F487" s="22"/>
      <c r="G487" s="22"/>
      <c r="H487" s="22"/>
      <c r="J487" s="22"/>
      <c r="K487" s="22"/>
      <c r="L487" s="22"/>
      <c r="M487" s="22"/>
      <c r="Q487" s="22"/>
      <c r="R487" s="22"/>
      <c r="S487" s="70"/>
      <c r="T487" s="69"/>
      <c r="U487" s="69"/>
      <c r="V487" s="69"/>
      <c r="W487" s="69"/>
      <c r="X487" s="69"/>
      <c r="Y487" s="69"/>
      <c r="Z487" s="70"/>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c r="BH487" s="22"/>
      <c r="BI487" s="22"/>
      <c r="BJ487" s="22"/>
      <c r="BK487" s="22"/>
      <c r="BL487" s="22"/>
    </row>
    <row r="488" ht="12.75" customHeight="1">
      <c r="A488" s="2"/>
      <c r="B488" s="2"/>
      <c r="C488" s="2"/>
      <c r="D488" s="22"/>
      <c r="E488" s="25"/>
      <c r="F488" s="22"/>
      <c r="G488" s="22"/>
      <c r="H488" s="22"/>
      <c r="J488" s="22"/>
      <c r="K488" s="22"/>
      <c r="L488" s="22"/>
      <c r="M488" s="22"/>
      <c r="Q488" s="22"/>
      <c r="R488" s="22"/>
      <c r="S488" s="70"/>
      <c r="T488" s="69"/>
      <c r="U488" s="69"/>
      <c r="V488" s="69"/>
      <c r="W488" s="69"/>
      <c r="X488" s="69"/>
      <c r="Y488" s="69"/>
      <c r="Z488" s="70"/>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c r="BL488" s="22"/>
    </row>
    <row r="489" ht="12.75" customHeight="1">
      <c r="A489" s="2"/>
      <c r="B489" s="2"/>
      <c r="C489" s="2"/>
      <c r="D489" s="22"/>
      <c r="E489" s="25"/>
      <c r="F489" s="22"/>
      <c r="G489" s="22"/>
      <c r="H489" s="22"/>
      <c r="J489" s="22"/>
      <c r="K489" s="22"/>
      <c r="L489" s="22"/>
      <c r="M489" s="22"/>
      <c r="Q489" s="22"/>
      <c r="R489" s="22"/>
      <c r="S489" s="70"/>
      <c r="T489" s="69"/>
      <c r="U489" s="69"/>
      <c r="V489" s="69"/>
      <c r="W489" s="69"/>
      <c r="X489" s="69"/>
      <c r="Y489" s="69"/>
      <c r="Z489" s="70"/>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c r="BL489" s="22"/>
    </row>
    <row r="490" ht="12.75" customHeight="1">
      <c r="A490" s="2"/>
      <c r="B490" s="2"/>
      <c r="C490" s="2"/>
      <c r="D490" s="22"/>
      <c r="E490" s="25"/>
      <c r="F490" s="22"/>
      <c r="G490" s="22"/>
      <c r="H490" s="22"/>
      <c r="J490" s="22"/>
      <c r="K490" s="22"/>
      <c r="L490" s="22"/>
      <c r="M490" s="22"/>
      <c r="Q490" s="22"/>
      <c r="R490" s="22"/>
      <c r="S490" s="70"/>
      <c r="T490" s="69"/>
      <c r="U490" s="69"/>
      <c r="V490" s="69"/>
      <c r="W490" s="69"/>
      <c r="X490" s="69"/>
      <c r="Y490" s="69"/>
      <c r="Z490" s="70"/>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row>
    <row r="491" ht="12.75" customHeight="1">
      <c r="A491" s="2"/>
      <c r="B491" s="2"/>
      <c r="C491" s="2"/>
      <c r="D491" s="22"/>
      <c r="E491" s="25"/>
      <c r="F491" s="22"/>
      <c r="G491" s="22"/>
      <c r="H491" s="22"/>
      <c r="J491" s="22"/>
      <c r="K491" s="22"/>
      <c r="L491" s="22"/>
      <c r="M491" s="22"/>
      <c r="Q491" s="22"/>
      <c r="R491" s="22"/>
      <c r="S491" s="70"/>
      <c r="T491" s="69"/>
      <c r="U491" s="69"/>
      <c r="V491" s="69"/>
      <c r="W491" s="69"/>
      <c r="X491" s="69"/>
      <c r="Y491" s="69"/>
      <c r="Z491" s="70"/>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c r="BH491" s="22"/>
      <c r="BI491" s="22"/>
      <c r="BJ491" s="22"/>
      <c r="BK491" s="22"/>
      <c r="BL491" s="22"/>
    </row>
    <row r="492" ht="12.75" customHeight="1">
      <c r="A492" s="2"/>
      <c r="B492" s="2"/>
      <c r="C492" s="2"/>
      <c r="D492" s="22"/>
      <c r="E492" s="25"/>
      <c r="F492" s="22"/>
      <c r="G492" s="22"/>
      <c r="H492" s="22"/>
      <c r="J492" s="22"/>
      <c r="K492" s="22"/>
      <c r="L492" s="22"/>
      <c r="M492" s="22"/>
      <c r="Q492" s="22"/>
      <c r="R492" s="22"/>
      <c r="S492" s="70"/>
      <c r="T492" s="69"/>
      <c r="U492" s="69"/>
      <c r="V492" s="69"/>
      <c r="W492" s="69"/>
      <c r="X492" s="69"/>
      <c r="Y492" s="69"/>
      <c r="Z492" s="70"/>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c r="BL492" s="22"/>
    </row>
    <row r="493" ht="12.75" customHeight="1">
      <c r="A493" s="2"/>
      <c r="B493" s="2"/>
      <c r="C493" s="2"/>
      <c r="D493" s="22"/>
      <c r="E493" s="25"/>
      <c r="F493" s="22"/>
      <c r="G493" s="22"/>
      <c r="H493" s="22"/>
      <c r="J493" s="22"/>
      <c r="K493" s="22"/>
      <c r="L493" s="22"/>
      <c r="M493" s="22"/>
      <c r="Q493" s="22"/>
      <c r="R493" s="22"/>
      <c r="S493" s="70"/>
      <c r="T493" s="69"/>
      <c r="U493" s="69"/>
      <c r="V493" s="69"/>
      <c r="W493" s="69"/>
      <c r="X493" s="69"/>
      <c r="Y493" s="69"/>
      <c r="Z493" s="70"/>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c r="BL493" s="22"/>
    </row>
    <row r="494" ht="12.75" customHeight="1">
      <c r="A494" s="2"/>
      <c r="B494" s="2"/>
      <c r="C494" s="2"/>
      <c r="D494" s="22"/>
      <c r="E494" s="25"/>
      <c r="F494" s="22"/>
      <c r="G494" s="22"/>
      <c r="H494" s="22"/>
      <c r="J494" s="22"/>
      <c r="K494" s="22"/>
      <c r="L494" s="22"/>
      <c r="M494" s="22"/>
      <c r="Q494" s="22"/>
      <c r="R494" s="22"/>
      <c r="S494" s="70"/>
      <c r="T494" s="69"/>
      <c r="U494" s="69"/>
      <c r="V494" s="69"/>
      <c r="W494" s="69"/>
      <c r="X494" s="69"/>
      <c r="Y494" s="69"/>
      <c r="Z494" s="70"/>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c r="BL494" s="22"/>
    </row>
    <row r="495" ht="12.75" customHeight="1">
      <c r="A495" s="2"/>
      <c r="B495" s="2"/>
      <c r="C495" s="2"/>
      <c r="D495" s="22"/>
      <c r="E495" s="25"/>
      <c r="F495" s="22"/>
      <c r="G495" s="22"/>
      <c r="H495" s="22"/>
      <c r="J495" s="22"/>
      <c r="K495" s="22"/>
      <c r="L495" s="22"/>
      <c r="M495" s="22"/>
      <c r="Q495" s="22"/>
      <c r="R495" s="22"/>
      <c r="S495" s="70"/>
      <c r="T495" s="69"/>
      <c r="U495" s="69"/>
      <c r="V495" s="69"/>
      <c r="W495" s="69"/>
      <c r="X495" s="69"/>
      <c r="Y495" s="69"/>
      <c r="Z495" s="70"/>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c r="BL495" s="22"/>
    </row>
    <row r="496" ht="12.75" customHeight="1">
      <c r="A496" s="2"/>
      <c r="B496" s="2"/>
      <c r="C496" s="2"/>
      <c r="D496" s="22"/>
      <c r="E496" s="25"/>
      <c r="F496" s="22"/>
      <c r="G496" s="22"/>
      <c r="H496" s="22"/>
      <c r="J496" s="22"/>
      <c r="K496" s="22"/>
      <c r="L496" s="22"/>
      <c r="M496" s="22"/>
      <c r="Q496" s="22"/>
      <c r="R496" s="22"/>
      <c r="S496" s="70"/>
      <c r="T496" s="69"/>
      <c r="U496" s="69"/>
      <c r="V496" s="69"/>
      <c r="W496" s="69"/>
      <c r="X496" s="69"/>
      <c r="Y496" s="69"/>
      <c r="Z496" s="70"/>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c r="BH496" s="22"/>
      <c r="BI496" s="22"/>
      <c r="BJ496" s="22"/>
      <c r="BK496" s="22"/>
      <c r="BL496" s="22"/>
    </row>
    <row r="497" ht="12.75" customHeight="1">
      <c r="A497" s="2"/>
      <c r="B497" s="2"/>
      <c r="C497" s="2"/>
      <c r="D497" s="22"/>
      <c r="E497" s="25"/>
      <c r="F497" s="22"/>
      <c r="G497" s="22"/>
      <c r="H497" s="22"/>
      <c r="J497" s="22"/>
      <c r="K497" s="22"/>
      <c r="L497" s="22"/>
      <c r="M497" s="22"/>
      <c r="Q497" s="22"/>
      <c r="R497" s="22"/>
      <c r="S497" s="70"/>
      <c r="T497" s="69"/>
      <c r="U497" s="69"/>
      <c r="V497" s="69"/>
      <c r="W497" s="69"/>
      <c r="X497" s="69"/>
      <c r="Y497" s="69"/>
      <c r="Z497" s="70"/>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c r="BL497" s="22"/>
    </row>
    <row r="498" ht="12.75" customHeight="1">
      <c r="A498" s="2"/>
      <c r="B498" s="2"/>
      <c r="C498" s="2"/>
      <c r="D498" s="22"/>
      <c r="E498" s="25"/>
      <c r="F498" s="22"/>
      <c r="G498" s="22"/>
      <c r="H498" s="22"/>
      <c r="J498" s="22"/>
      <c r="K498" s="22"/>
      <c r="L498" s="22"/>
      <c r="M498" s="22"/>
      <c r="Q498" s="22"/>
      <c r="R498" s="22"/>
      <c r="S498" s="70"/>
      <c r="T498" s="69"/>
      <c r="U498" s="69"/>
      <c r="V498" s="69"/>
      <c r="W498" s="69"/>
      <c r="X498" s="69"/>
      <c r="Y498" s="69"/>
      <c r="Z498" s="70"/>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c r="BH498" s="22"/>
      <c r="BI498" s="22"/>
      <c r="BJ498" s="22"/>
      <c r="BK498" s="22"/>
      <c r="BL498" s="22"/>
    </row>
    <row r="499" ht="12.75" customHeight="1">
      <c r="A499" s="2"/>
      <c r="B499" s="2"/>
      <c r="C499" s="2"/>
      <c r="D499" s="22"/>
      <c r="E499" s="25"/>
      <c r="F499" s="22"/>
      <c r="G499" s="22"/>
      <c r="H499" s="22"/>
      <c r="J499" s="22"/>
      <c r="K499" s="22"/>
      <c r="L499" s="22"/>
      <c r="M499" s="22"/>
      <c r="Q499" s="22"/>
      <c r="R499" s="22"/>
      <c r="S499" s="70"/>
      <c r="T499" s="69"/>
      <c r="U499" s="69"/>
      <c r="V499" s="69"/>
      <c r="W499" s="69"/>
      <c r="X499" s="69"/>
      <c r="Y499" s="69"/>
      <c r="Z499" s="70"/>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c r="BL499" s="22"/>
    </row>
    <row r="500" ht="12.75" customHeight="1">
      <c r="A500" s="2"/>
      <c r="B500" s="2"/>
      <c r="C500" s="2"/>
      <c r="D500" s="22"/>
      <c r="E500" s="25"/>
      <c r="F500" s="22"/>
      <c r="G500" s="22"/>
      <c r="H500" s="22"/>
      <c r="J500" s="22"/>
      <c r="K500" s="22"/>
      <c r="L500" s="22"/>
      <c r="M500" s="22"/>
      <c r="Q500" s="22"/>
      <c r="R500" s="22"/>
      <c r="S500" s="70"/>
      <c r="T500" s="69"/>
      <c r="U500" s="69"/>
      <c r="V500" s="69"/>
      <c r="W500" s="69"/>
      <c r="X500" s="69"/>
      <c r="Y500" s="69"/>
      <c r="Z500" s="70"/>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c r="BH500" s="22"/>
      <c r="BI500" s="22"/>
      <c r="BJ500" s="22"/>
      <c r="BK500" s="22"/>
      <c r="BL500" s="22"/>
    </row>
    <row r="501" ht="12.75" customHeight="1">
      <c r="A501" s="2"/>
      <c r="B501" s="2"/>
      <c r="C501" s="2"/>
      <c r="D501" s="22"/>
      <c r="E501" s="25"/>
      <c r="F501" s="22"/>
      <c r="G501" s="22"/>
      <c r="H501" s="22"/>
      <c r="J501" s="22"/>
      <c r="K501" s="22"/>
      <c r="L501" s="22"/>
      <c r="M501" s="22"/>
      <c r="Q501" s="22"/>
      <c r="R501" s="22"/>
      <c r="S501" s="70"/>
      <c r="T501" s="69"/>
      <c r="U501" s="69"/>
      <c r="V501" s="69"/>
      <c r="W501" s="69"/>
      <c r="X501" s="69"/>
      <c r="Y501" s="69"/>
      <c r="Z501" s="70"/>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c r="BL501" s="22"/>
    </row>
    <row r="502" ht="12.75" customHeight="1">
      <c r="A502" s="2"/>
      <c r="B502" s="2"/>
      <c r="C502" s="2"/>
      <c r="D502" s="22"/>
      <c r="E502" s="25"/>
      <c r="F502" s="22"/>
      <c r="G502" s="22"/>
      <c r="H502" s="22"/>
      <c r="J502" s="22"/>
      <c r="K502" s="22"/>
      <c r="L502" s="22"/>
      <c r="M502" s="22"/>
      <c r="Q502" s="22"/>
      <c r="R502" s="22"/>
      <c r="S502" s="70"/>
      <c r="T502" s="69"/>
      <c r="U502" s="69"/>
      <c r="V502" s="69"/>
      <c r="W502" s="69"/>
      <c r="X502" s="69"/>
      <c r="Y502" s="69"/>
      <c r="Z502" s="70"/>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c r="BH502" s="22"/>
      <c r="BI502" s="22"/>
      <c r="BJ502" s="22"/>
      <c r="BK502" s="22"/>
      <c r="BL502" s="22"/>
    </row>
    <row r="503" ht="12.75" customHeight="1">
      <c r="A503" s="2"/>
      <c r="B503" s="2"/>
      <c r="C503" s="2"/>
      <c r="D503" s="22"/>
      <c r="E503" s="25"/>
      <c r="F503" s="22"/>
      <c r="G503" s="22"/>
      <c r="H503" s="22"/>
      <c r="J503" s="22"/>
      <c r="K503" s="22"/>
      <c r="L503" s="22"/>
      <c r="M503" s="22"/>
      <c r="Q503" s="22"/>
      <c r="R503" s="22"/>
      <c r="S503" s="70"/>
      <c r="T503" s="69"/>
      <c r="U503" s="69"/>
      <c r="V503" s="69"/>
      <c r="W503" s="69"/>
      <c r="X503" s="69"/>
      <c r="Y503" s="69"/>
      <c r="Z503" s="70"/>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c r="BL503" s="22"/>
    </row>
    <row r="504" ht="12.75" customHeight="1">
      <c r="A504" s="2"/>
      <c r="B504" s="2"/>
      <c r="C504" s="2"/>
      <c r="D504" s="22"/>
      <c r="E504" s="25"/>
      <c r="F504" s="22"/>
      <c r="G504" s="22"/>
      <c r="H504" s="22"/>
      <c r="J504" s="22"/>
      <c r="K504" s="22"/>
      <c r="L504" s="22"/>
      <c r="M504" s="22"/>
      <c r="Q504" s="22"/>
      <c r="R504" s="22"/>
      <c r="S504" s="70"/>
      <c r="T504" s="69"/>
      <c r="U504" s="69"/>
      <c r="V504" s="69"/>
      <c r="W504" s="69"/>
      <c r="X504" s="69"/>
      <c r="Y504" s="69"/>
      <c r="Z504" s="70"/>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c r="BH504" s="22"/>
      <c r="BI504" s="22"/>
      <c r="BJ504" s="22"/>
      <c r="BK504" s="22"/>
      <c r="BL504" s="22"/>
    </row>
    <row r="505" ht="12.75" customHeight="1">
      <c r="A505" s="2"/>
      <c r="B505" s="2"/>
      <c r="C505" s="2"/>
      <c r="D505" s="22"/>
      <c r="E505" s="25"/>
      <c r="F505" s="22"/>
      <c r="G505" s="22"/>
      <c r="H505" s="22"/>
      <c r="J505" s="22"/>
      <c r="K505" s="22"/>
      <c r="L505" s="22"/>
      <c r="M505" s="22"/>
      <c r="Q505" s="22"/>
      <c r="R505" s="22"/>
      <c r="S505" s="70"/>
      <c r="T505" s="69"/>
      <c r="U505" s="69"/>
      <c r="V505" s="69"/>
      <c r="W505" s="69"/>
      <c r="X505" s="69"/>
      <c r="Y505" s="69"/>
      <c r="Z505" s="70"/>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c r="BL505" s="22"/>
    </row>
    <row r="506" ht="12.75" customHeight="1">
      <c r="A506" s="2"/>
      <c r="B506" s="2"/>
      <c r="C506" s="2"/>
      <c r="D506" s="22"/>
      <c r="E506" s="25"/>
      <c r="F506" s="22"/>
      <c r="G506" s="22"/>
      <c r="H506" s="22"/>
      <c r="J506" s="22"/>
      <c r="K506" s="22"/>
      <c r="L506" s="22"/>
      <c r="M506" s="22"/>
      <c r="Q506" s="22"/>
      <c r="R506" s="22"/>
      <c r="S506" s="70"/>
      <c r="T506" s="69"/>
      <c r="U506" s="69"/>
      <c r="V506" s="69"/>
      <c r="W506" s="69"/>
      <c r="X506" s="69"/>
      <c r="Y506" s="69"/>
      <c r="Z506" s="70"/>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c r="BH506" s="22"/>
      <c r="BI506" s="22"/>
      <c r="BJ506" s="22"/>
      <c r="BK506" s="22"/>
      <c r="BL506" s="22"/>
    </row>
    <row r="507" ht="12.75" customHeight="1">
      <c r="A507" s="2"/>
      <c r="B507" s="2"/>
      <c r="C507" s="2"/>
      <c r="D507" s="22"/>
      <c r="E507" s="25"/>
      <c r="F507" s="22"/>
      <c r="G507" s="22"/>
      <c r="H507" s="22"/>
      <c r="J507" s="22"/>
      <c r="K507" s="22"/>
      <c r="L507" s="22"/>
      <c r="M507" s="22"/>
      <c r="Q507" s="22"/>
      <c r="R507" s="22"/>
      <c r="S507" s="70"/>
      <c r="T507" s="69"/>
      <c r="U507" s="69"/>
      <c r="V507" s="69"/>
      <c r="W507" s="69"/>
      <c r="X507" s="69"/>
      <c r="Y507" s="69"/>
      <c r="Z507" s="70"/>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c r="BL507" s="22"/>
    </row>
    <row r="508" ht="12.75" customHeight="1">
      <c r="A508" s="2"/>
      <c r="B508" s="2"/>
      <c r="C508" s="2"/>
      <c r="D508" s="22"/>
      <c r="E508" s="25"/>
      <c r="F508" s="22"/>
      <c r="G508" s="22"/>
      <c r="H508" s="22"/>
      <c r="J508" s="22"/>
      <c r="K508" s="22"/>
      <c r="L508" s="22"/>
      <c r="M508" s="22"/>
      <c r="Q508" s="22"/>
      <c r="R508" s="22"/>
      <c r="S508" s="70"/>
      <c r="T508" s="69"/>
      <c r="U508" s="69"/>
      <c r="V508" s="69"/>
      <c r="W508" s="69"/>
      <c r="X508" s="69"/>
      <c r="Y508" s="69"/>
      <c r="Z508" s="70"/>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c r="BL508" s="22"/>
    </row>
    <row r="509" ht="12.75" customHeight="1">
      <c r="A509" s="2"/>
      <c r="B509" s="2"/>
      <c r="C509" s="2"/>
      <c r="D509" s="22"/>
      <c r="E509" s="25"/>
      <c r="F509" s="22"/>
      <c r="G509" s="22"/>
      <c r="H509" s="22"/>
      <c r="J509" s="22"/>
      <c r="K509" s="22"/>
      <c r="L509" s="22"/>
      <c r="M509" s="22"/>
      <c r="Q509" s="22"/>
      <c r="R509" s="22"/>
      <c r="S509" s="70"/>
      <c r="T509" s="69"/>
      <c r="U509" s="69"/>
      <c r="V509" s="69"/>
      <c r="W509" s="69"/>
      <c r="X509" s="69"/>
      <c r="Y509" s="69"/>
      <c r="Z509" s="70"/>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c r="BL509" s="22"/>
    </row>
    <row r="510" ht="12.75" customHeight="1">
      <c r="A510" s="2"/>
      <c r="B510" s="2"/>
      <c r="C510" s="2"/>
      <c r="D510" s="22"/>
      <c r="E510" s="25"/>
      <c r="F510" s="22"/>
      <c r="G510" s="22"/>
      <c r="H510" s="22"/>
      <c r="J510" s="22"/>
      <c r="K510" s="22"/>
      <c r="L510" s="22"/>
      <c r="M510" s="22"/>
      <c r="Q510" s="22"/>
      <c r="R510" s="22"/>
      <c r="S510" s="70"/>
      <c r="T510" s="69"/>
      <c r="U510" s="69"/>
      <c r="V510" s="69"/>
      <c r="W510" s="69"/>
      <c r="X510" s="69"/>
      <c r="Y510" s="69"/>
      <c r="Z510" s="70"/>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c r="BH510" s="22"/>
      <c r="BI510" s="22"/>
      <c r="BJ510" s="22"/>
      <c r="BK510" s="22"/>
      <c r="BL510" s="22"/>
    </row>
    <row r="511" ht="12.75" customHeight="1">
      <c r="A511" s="2"/>
      <c r="B511" s="2"/>
      <c r="C511" s="2"/>
      <c r="D511" s="22"/>
      <c r="E511" s="25"/>
      <c r="F511" s="22"/>
      <c r="G511" s="22"/>
      <c r="H511" s="22"/>
      <c r="J511" s="22"/>
      <c r="K511" s="22"/>
      <c r="L511" s="22"/>
      <c r="M511" s="22"/>
      <c r="Q511" s="22"/>
      <c r="R511" s="22"/>
      <c r="S511" s="70"/>
      <c r="T511" s="69"/>
      <c r="U511" s="69"/>
      <c r="V511" s="69"/>
      <c r="W511" s="69"/>
      <c r="X511" s="69"/>
      <c r="Y511" s="69"/>
      <c r="Z511" s="70"/>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c r="BL511" s="22"/>
    </row>
    <row r="512" ht="12.75" customHeight="1">
      <c r="A512" s="2"/>
      <c r="B512" s="2"/>
      <c r="C512" s="2"/>
      <c r="D512" s="22"/>
      <c r="E512" s="25"/>
      <c r="F512" s="22"/>
      <c r="G512" s="22"/>
      <c r="H512" s="22"/>
      <c r="J512" s="22"/>
      <c r="K512" s="22"/>
      <c r="L512" s="22"/>
      <c r="M512" s="22"/>
      <c r="Q512" s="22"/>
      <c r="R512" s="22"/>
      <c r="S512" s="70"/>
      <c r="T512" s="69"/>
      <c r="U512" s="69"/>
      <c r="V512" s="69"/>
      <c r="W512" s="69"/>
      <c r="X512" s="69"/>
      <c r="Y512" s="69"/>
      <c r="Z512" s="70"/>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c r="BL512" s="22"/>
    </row>
    <row r="513" ht="12.75" customHeight="1">
      <c r="A513" s="2"/>
      <c r="B513" s="2"/>
      <c r="C513" s="2"/>
      <c r="D513" s="22"/>
      <c r="E513" s="25"/>
      <c r="F513" s="22"/>
      <c r="G513" s="22"/>
      <c r="H513" s="22"/>
      <c r="J513" s="22"/>
      <c r="K513" s="22"/>
      <c r="L513" s="22"/>
      <c r="M513" s="22"/>
      <c r="Q513" s="22"/>
      <c r="R513" s="22"/>
      <c r="S513" s="70"/>
      <c r="T513" s="69"/>
      <c r="U513" s="69"/>
      <c r="V513" s="69"/>
      <c r="W513" s="69"/>
      <c r="X513" s="69"/>
      <c r="Y513" s="69"/>
      <c r="Z513" s="70"/>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c r="BL513" s="22"/>
    </row>
    <row r="514" ht="12.75" customHeight="1">
      <c r="A514" s="2"/>
      <c r="B514" s="2"/>
      <c r="C514" s="2"/>
      <c r="D514" s="22"/>
      <c r="E514" s="25"/>
      <c r="F514" s="22"/>
      <c r="G514" s="22"/>
      <c r="H514" s="22"/>
      <c r="J514" s="22"/>
      <c r="K514" s="22"/>
      <c r="L514" s="22"/>
      <c r="M514" s="22"/>
      <c r="Q514" s="22"/>
      <c r="R514" s="22"/>
      <c r="S514" s="70"/>
      <c r="T514" s="69"/>
      <c r="U514" s="69"/>
      <c r="V514" s="69"/>
      <c r="W514" s="69"/>
      <c r="X514" s="69"/>
      <c r="Y514" s="69"/>
      <c r="Z514" s="70"/>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c r="BH514" s="22"/>
      <c r="BI514" s="22"/>
      <c r="BJ514" s="22"/>
      <c r="BK514" s="22"/>
      <c r="BL514" s="22"/>
    </row>
    <row r="515" ht="12.75" customHeight="1">
      <c r="A515" s="2"/>
      <c r="B515" s="2"/>
      <c r="C515" s="2"/>
      <c r="D515" s="22"/>
      <c r="E515" s="25"/>
      <c r="F515" s="22"/>
      <c r="G515" s="22"/>
      <c r="H515" s="22"/>
      <c r="J515" s="22"/>
      <c r="K515" s="22"/>
      <c r="L515" s="22"/>
      <c r="M515" s="22"/>
      <c r="Q515" s="22"/>
      <c r="R515" s="22"/>
      <c r="S515" s="70"/>
      <c r="T515" s="69"/>
      <c r="U515" s="69"/>
      <c r="V515" s="69"/>
      <c r="W515" s="69"/>
      <c r="X515" s="69"/>
      <c r="Y515" s="69"/>
      <c r="Z515" s="70"/>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c r="BL515" s="22"/>
    </row>
    <row r="516" ht="12.75" customHeight="1">
      <c r="A516" s="2"/>
      <c r="B516" s="2"/>
      <c r="C516" s="2"/>
      <c r="D516" s="22"/>
      <c r="E516" s="25"/>
      <c r="F516" s="22"/>
      <c r="G516" s="22"/>
      <c r="H516" s="22"/>
      <c r="J516" s="22"/>
      <c r="K516" s="22"/>
      <c r="L516" s="22"/>
      <c r="M516" s="22"/>
      <c r="Q516" s="22"/>
      <c r="R516" s="22"/>
      <c r="S516" s="70"/>
      <c r="T516" s="69"/>
      <c r="U516" s="69"/>
      <c r="V516" s="69"/>
      <c r="W516" s="69"/>
      <c r="X516" s="69"/>
      <c r="Y516" s="69"/>
      <c r="Z516" s="70"/>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c r="BH516" s="22"/>
      <c r="BI516" s="22"/>
      <c r="BJ516" s="22"/>
      <c r="BK516" s="22"/>
      <c r="BL516" s="22"/>
    </row>
    <row r="517" ht="12.75" customHeight="1">
      <c r="A517" s="2"/>
      <c r="B517" s="2"/>
      <c r="C517" s="2"/>
      <c r="D517" s="22"/>
      <c r="E517" s="25"/>
      <c r="F517" s="22"/>
      <c r="G517" s="22"/>
      <c r="H517" s="22"/>
      <c r="J517" s="22"/>
      <c r="K517" s="22"/>
      <c r="L517" s="22"/>
      <c r="M517" s="22"/>
      <c r="Q517" s="22"/>
      <c r="R517" s="22"/>
      <c r="S517" s="70"/>
      <c r="T517" s="69"/>
      <c r="U517" s="69"/>
      <c r="V517" s="69"/>
      <c r="W517" s="69"/>
      <c r="X517" s="69"/>
      <c r="Y517" s="69"/>
      <c r="Z517" s="70"/>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c r="BL517" s="22"/>
    </row>
    <row r="518" ht="12.75" customHeight="1">
      <c r="A518" s="2"/>
      <c r="B518" s="2"/>
      <c r="C518" s="2"/>
      <c r="D518" s="22"/>
      <c r="E518" s="25"/>
      <c r="F518" s="22"/>
      <c r="G518" s="22"/>
      <c r="H518" s="22"/>
      <c r="J518" s="22"/>
      <c r="K518" s="22"/>
      <c r="L518" s="22"/>
      <c r="M518" s="22"/>
      <c r="Q518" s="22"/>
      <c r="R518" s="22"/>
      <c r="S518" s="70"/>
      <c r="T518" s="69"/>
      <c r="U518" s="69"/>
      <c r="V518" s="69"/>
      <c r="W518" s="69"/>
      <c r="X518" s="69"/>
      <c r="Y518" s="69"/>
      <c r="Z518" s="70"/>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c r="BH518" s="22"/>
      <c r="BI518" s="22"/>
      <c r="BJ518" s="22"/>
      <c r="BK518" s="22"/>
      <c r="BL518" s="22"/>
    </row>
    <row r="519" ht="12.75" customHeight="1">
      <c r="A519" s="2"/>
      <c r="B519" s="2"/>
      <c r="C519" s="2"/>
      <c r="D519" s="22"/>
      <c r="E519" s="25"/>
      <c r="F519" s="22"/>
      <c r="G519" s="22"/>
      <c r="H519" s="22"/>
      <c r="J519" s="22"/>
      <c r="K519" s="22"/>
      <c r="L519" s="22"/>
      <c r="M519" s="22"/>
      <c r="Q519" s="22"/>
      <c r="R519" s="22"/>
      <c r="S519" s="70"/>
      <c r="T519" s="69"/>
      <c r="U519" s="69"/>
      <c r="V519" s="69"/>
      <c r="W519" s="69"/>
      <c r="X519" s="69"/>
      <c r="Y519" s="69"/>
      <c r="Z519" s="70"/>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c r="BL519" s="22"/>
    </row>
    <row r="520" ht="12.75" customHeight="1">
      <c r="A520" s="2"/>
      <c r="B520" s="2"/>
      <c r="C520" s="2"/>
      <c r="D520" s="22"/>
      <c r="E520" s="25"/>
      <c r="F520" s="22"/>
      <c r="G520" s="22"/>
      <c r="H520" s="22"/>
      <c r="J520" s="22"/>
      <c r="K520" s="22"/>
      <c r="L520" s="22"/>
      <c r="M520" s="22"/>
      <c r="Q520" s="22"/>
      <c r="R520" s="22"/>
      <c r="S520" s="70"/>
      <c r="T520" s="69"/>
      <c r="U520" s="69"/>
      <c r="V520" s="69"/>
      <c r="W520" s="69"/>
      <c r="X520" s="69"/>
      <c r="Y520" s="69"/>
      <c r="Z520" s="70"/>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c r="BH520" s="22"/>
      <c r="BI520" s="22"/>
      <c r="BJ520" s="22"/>
      <c r="BK520" s="22"/>
      <c r="BL520" s="22"/>
    </row>
    <row r="521" ht="12.75" customHeight="1">
      <c r="A521" s="2"/>
      <c r="B521" s="2"/>
      <c r="C521" s="2"/>
      <c r="D521" s="22"/>
      <c r="E521" s="25"/>
      <c r="F521" s="22"/>
      <c r="G521" s="22"/>
      <c r="H521" s="22"/>
      <c r="J521" s="22"/>
      <c r="K521" s="22"/>
      <c r="L521" s="22"/>
      <c r="M521" s="22"/>
      <c r="Q521" s="22"/>
      <c r="R521" s="22"/>
      <c r="S521" s="70"/>
      <c r="T521" s="69"/>
      <c r="U521" s="69"/>
      <c r="V521" s="69"/>
      <c r="W521" s="69"/>
      <c r="X521" s="69"/>
      <c r="Y521" s="69"/>
      <c r="Z521" s="70"/>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c r="BL521" s="22"/>
    </row>
    <row r="522" ht="12.75" customHeight="1">
      <c r="A522" s="2"/>
      <c r="B522" s="2"/>
      <c r="C522" s="2"/>
      <c r="D522" s="22"/>
      <c r="E522" s="25"/>
      <c r="F522" s="22"/>
      <c r="G522" s="22"/>
      <c r="H522" s="22"/>
      <c r="J522" s="22"/>
      <c r="K522" s="22"/>
      <c r="L522" s="22"/>
      <c r="M522" s="22"/>
      <c r="Q522" s="22"/>
      <c r="R522" s="22"/>
      <c r="S522" s="70"/>
      <c r="T522" s="69"/>
      <c r="U522" s="69"/>
      <c r="V522" s="69"/>
      <c r="W522" s="69"/>
      <c r="X522" s="69"/>
      <c r="Y522" s="69"/>
      <c r="Z522" s="70"/>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c r="BH522" s="22"/>
      <c r="BI522" s="22"/>
      <c r="BJ522" s="22"/>
      <c r="BK522" s="22"/>
      <c r="BL522" s="22"/>
    </row>
    <row r="523" ht="12.75" customHeight="1">
      <c r="A523" s="2"/>
      <c r="B523" s="2"/>
      <c r="C523" s="2"/>
      <c r="D523" s="22"/>
      <c r="E523" s="25"/>
      <c r="F523" s="22"/>
      <c r="G523" s="22"/>
      <c r="H523" s="22"/>
      <c r="J523" s="22"/>
      <c r="K523" s="22"/>
      <c r="L523" s="22"/>
      <c r="M523" s="22"/>
      <c r="Q523" s="22"/>
      <c r="R523" s="22"/>
      <c r="S523" s="70"/>
      <c r="T523" s="69"/>
      <c r="U523" s="69"/>
      <c r="V523" s="69"/>
      <c r="W523" s="69"/>
      <c r="X523" s="69"/>
      <c r="Y523" s="69"/>
      <c r="Z523" s="70"/>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c r="BL523" s="22"/>
    </row>
    <row r="524" ht="12.75" customHeight="1">
      <c r="A524" s="2"/>
      <c r="B524" s="2"/>
      <c r="C524" s="2"/>
      <c r="D524" s="22"/>
      <c r="E524" s="25"/>
      <c r="F524" s="22"/>
      <c r="G524" s="22"/>
      <c r="H524" s="22"/>
      <c r="J524" s="22"/>
      <c r="K524" s="22"/>
      <c r="L524" s="22"/>
      <c r="M524" s="22"/>
      <c r="Q524" s="22"/>
      <c r="R524" s="22"/>
      <c r="S524" s="70"/>
      <c r="T524" s="69"/>
      <c r="U524" s="69"/>
      <c r="V524" s="69"/>
      <c r="W524" s="69"/>
      <c r="X524" s="69"/>
      <c r="Y524" s="69"/>
      <c r="Z524" s="70"/>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c r="BH524" s="22"/>
      <c r="BI524" s="22"/>
      <c r="BJ524" s="22"/>
      <c r="BK524" s="22"/>
      <c r="BL524" s="22"/>
    </row>
    <row r="525" ht="12.75" customHeight="1">
      <c r="A525" s="2"/>
      <c r="B525" s="2"/>
      <c r="C525" s="2"/>
      <c r="D525" s="22"/>
      <c r="E525" s="25"/>
      <c r="F525" s="22"/>
      <c r="G525" s="22"/>
      <c r="H525" s="22"/>
      <c r="J525" s="22"/>
      <c r="K525" s="22"/>
      <c r="L525" s="22"/>
      <c r="M525" s="22"/>
      <c r="Q525" s="22"/>
      <c r="R525" s="22"/>
      <c r="S525" s="70"/>
      <c r="T525" s="69"/>
      <c r="U525" s="69"/>
      <c r="V525" s="69"/>
      <c r="W525" s="69"/>
      <c r="X525" s="69"/>
      <c r="Y525" s="69"/>
      <c r="Z525" s="70"/>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c r="BL525" s="22"/>
    </row>
    <row r="526" ht="12.75" customHeight="1">
      <c r="A526" s="2"/>
      <c r="B526" s="2"/>
      <c r="C526" s="2"/>
      <c r="D526" s="22"/>
      <c r="E526" s="25"/>
      <c r="F526" s="22"/>
      <c r="G526" s="22"/>
      <c r="H526" s="22"/>
      <c r="J526" s="22"/>
      <c r="K526" s="22"/>
      <c r="L526" s="22"/>
      <c r="M526" s="22"/>
      <c r="Q526" s="22"/>
      <c r="R526" s="22"/>
      <c r="S526" s="70"/>
      <c r="T526" s="69"/>
      <c r="U526" s="69"/>
      <c r="V526" s="69"/>
      <c r="W526" s="69"/>
      <c r="X526" s="69"/>
      <c r="Y526" s="69"/>
      <c r="Z526" s="70"/>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c r="BH526" s="22"/>
      <c r="BI526" s="22"/>
      <c r="BJ526" s="22"/>
      <c r="BK526" s="22"/>
      <c r="BL526" s="22"/>
    </row>
    <row r="527" ht="12.75" customHeight="1">
      <c r="A527" s="2"/>
      <c r="B527" s="2"/>
      <c r="C527" s="2"/>
      <c r="D527" s="22"/>
      <c r="E527" s="25"/>
      <c r="F527" s="22"/>
      <c r="G527" s="22"/>
      <c r="H527" s="22"/>
      <c r="J527" s="22"/>
      <c r="K527" s="22"/>
      <c r="L527" s="22"/>
      <c r="M527" s="22"/>
      <c r="Q527" s="22"/>
      <c r="R527" s="22"/>
      <c r="S527" s="70"/>
      <c r="T527" s="69"/>
      <c r="U527" s="69"/>
      <c r="V527" s="69"/>
      <c r="W527" s="69"/>
      <c r="X527" s="69"/>
      <c r="Y527" s="69"/>
      <c r="Z527" s="70"/>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c r="BL527" s="22"/>
    </row>
    <row r="528" ht="12.75" customHeight="1">
      <c r="A528" s="2"/>
      <c r="B528" s="2"/>
      <c r="C528" s="2"/>
      <c r="D528" s="22"/>
      <c r="E528" s="25"/>
      <c r="F528" s="22"/>
      <c r="G528" s="22"/>
      <c r="H528" s="22"/>
      <c r="J528" s="22"/>
      <c r="K528" s="22"/>
      <c r="L528" s="22"/>
      <c r="M528" s="22"/>
      <c r="Q528" s="22"/>
      <c r="R528" s="22"/>
      <c r="S528" s="70"/>
      <c r="T528" s="69"/>
      <c r="U528" s="69"/>
      <c r="V528" s="69"/>
      <c r="W528" s="69"/>
      <c r="X528" s="69"/>
      <c r="Y528" s="69"/>
      <c r="Z528" s="70"/>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c r="BH528" s="22"/>
      <c r="BI528" s="22"/>
      <c r="BJ528" s="22"/>
      <c r="BK528" s="22"/>
      <c r="BL528" s="22"/>
    </row>
    <row r="529" ht="12.75" customHeight="1">
      <c r="A529" s="2"/>
      <c r="B529" s="2"/>
      <c r="C529" s="2"/>
      <c r="D529" s="22"/>
      <c r="E529" s="25"/>
      <c r="F529" s="22"/>
      <c r="G529" s="22"/>
      <c r="H529" s="22"/>
      <c r="J529" s="22"/>
      <c r="K529" s="22"/>
      <c r="L529" s="22"/>
      <c r="M529" s="22"/>
      <c r="Q529" s="22"/>
      <c r="R529" s="22"/>
      <c r="S529" s="70"/>
      <c r="T529" s="69"/>
      <c r="U529" s="69"/>
      <c r="V529" s="69"/>
      <c r="W529" s="69"/>
      <c r="X529" s="69"/>
      <c r="Y529" s="69"/>
      <c r="Z529" s="70"/>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c r="BL529" s="22"/>
    </row>
    <row r="530" ht="12.75" customHeight="1">
      <c r="A530" s="2"/>
      <c r="B530" s="2"/>
      <c r="C530" s="2"/>
      <c r="D530" s="22"/>
      <c r="E530" s="25"/>
      <c r="F530" s="22"/>
      <c r="G530" s="22"/>
      <c r="H530" s="22"/>
      <c r="J530" s="22"/>
      <c r="K530" s="22"/>
      <c r="L530" s="22"/>
      <c r="M530" s="22"/>
      <c r="Q530" s="22"/>
      <c r="R530" s="22"/>
      <c r="S530" s="70"/>
      <c r="T530" s="69"/>
      <c r="U530" s="69"/>
      <c r="V530" s="69"/>
      <c r="W530" s="69"/>
      <c r="X530" s="69"/>
      <c r="Y530" s="69"/>
      <c r="Z530" s="70"/>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c r="BH530" s="22"/>
      <c r="BI530" s="22"/>
      <c r="BJ530" s="22"/>
      <c r="BK530" s="22"/>
      <c r="BL530" s="22"/>
    </row>
    <row r="531" ht="12.75" customHeight="1">
      <c r="A531" s="2"/>
      <c r="B531" s="2"/>
      <c r="C531" s="2"/>
      <c r="D531" s="22"/>
      <c r="E531" s="25"/>
      <c r="F531" s="22"/>
      <c r="G531" s="22"/>
      <c r="H531" s="22"/>
      <c r="J531" s="22"/>
      <c r="K531" s="22"/>
      <c r="L531" s="22"/>
      <c r="M531" s="22"/>
      <c r="Q531" s="22"/>
      <c r="R531" s="22"/>
      <c r="S531" s="70"/>
      <c r="T531" s="69"/>
      <c r="U531" s="69"/>
      <c r="V531" s="69"/>
      <c r="W531" s="69"/>
      <c r="X531" s="69"/>
      <c r="Y531" s="69"/>
      <c r="Z531" s="70"/>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c r="BL531" s="22"/>
    </row>
    <row r="532" ht="12.75" customHeight="1">
      <c r="A532" s="2"/>
      <c r="B532" s="2"/>
      <c r="C532" s="2"/>
      <c r="D532" s="22"/>
      <c r="E532" s="25"/>
      <c r="F532" s="22"/>
      <c r="G532" s="22"/>
      <c r="H532" s="22"/>
      <c r="J532" s="22"/>
      <c r="K532" s="22"/>
      <c r="L532" s="22"/>
      <c r="M532" s="22"/>
      <c r="Q532" s="22"/>
      <c r="R532" s="22"/>
      <c r="S532" s="70"/>
      <c r="T532" s="69"/>
      <c r="U532" s="69"/>
      <c r="V532" s="69"/>
      <c r="W532" s="69"/>
      <c r="X532" s="69"/>
      <c r="Y532" s="69"/>
      <c r="Z532" s="70"/>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c r="BH532" s="22"/>
      <c r="BI532" s="22"/>
      <c r="BJ532" s="22"/>
      <c r="BK532" s="22"/>
      <c r="BL532" s="22"/>
    </row>
    <row r="533" ht="12.75" customHeight="1">
      <c r="A533" s="2"/>
      <c r="B533" s="2"/>
      <c r="C533" s="2"/>
      <c r="D533" s="22"/>
      <c r="E533" s="25"/>
      <c r="F533" s="22"/>
      <c r="G533" s="22"/>
      <c r="H533" s="22"/>
      <c r="J533" s="22"/>
      <c r="K533" s="22"/>
      <c r="L533" s="22"/>
      <c r="M533" s="22"/>
      <c r="Q533" s="22"/>
      <c r="R533" s="22"/>
      <c r="S533" s="70"/>
      <c r="T533" s="69"/>
      <c r="U533" s="69"/>
      <c r="V533" s="69"/>
      <c r="W533" s="69"/>
      <c r="X533" s="69"/>
      <c r="Y533" s="69"/>
      <c r="Z533" s="70"/>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c r="BL533" s="22"/>
    </row>
    <row r="534" ht="12.75" customHeight="1">
      <c r="A534" s="2"/>
      <c r="B534" s="2"/>
      <c r="C534" s="2"/>
      <c r="D534" s="22"/>
      <c r="E534" s="25"/>
      <c r="F534" s="22"/>
      <c r="G534" s="22"/>
      <c r="H534" s="22"/>
      <c r="J534" s="22"/>
      <c r="K534" s="22"/>
      <c r="L534" s="22"/>
      <c r="M534" s="22"/>
      <c r="Q534" s="22"/>
      <c r="R534" s="22"/>
      <c r="S534" s="70"/>
      <c r="T534" s="69"/>
      <c r="U534" s="69"/>
      <c r="V534" s="69"/>
      <c r="W534" s="69"/>
      <c r="X534" s="69"/>
      <c r="Y534" s="69"/>
      <c r="Z534" s="70"/>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c r="BH534" s="22"/>
      <c r="BI534" s="22"/>
      <c r="BJ534" s="22"/>
      <c r="BK534" s="22"/>
      <c r="BL534" s="22"/>
    </row>
    <row r="535" ht="12.75" customHeight="1">
      <c r="A535" s="2"/>
      <c r="B535" s="2"/>
      <c r="C535" s="2"/>
      <c r="D535" s="22"/>
      <c r="E535" s="25"/>
      <c r="F535" s="22"/>
      <c r="G535" s="22"/>
      <c r="H535" s="22"/>
      <c r="J535" s="22"/>
      <c r="K535" s="22"/>
      <c r="L535" s="22"/>
      <c r="M535" s="22"/>
      <c r="Q535" s="22"/>
      <c r="R535" s="22"/>
      <c r="S535" s="70"/>
      <c r="T535" s="69"/>
      <c r="U535" s="69"/>
      <c r="V535" s="69"/>
      <c r="W535" s="69"/>
      <c r="X535" s="69"/>
      <c r="Y535" s="69"/>
      <c r="Z535" s="70"/>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c r="BL535" s="22"/>
    </row>
    <row r="536" ht="12.75" customHeight="1">
      <c r="A536" s="2"/>
      <c r="B536" s="2"/>
      <c r="C536" s="2"/>
      <c r="D536" s="22"/>
      <c r="E536" s="25"/>
      <c r="F536" s="22"/>
      <c r="G536" s="22"/>
      <c r="H536" s="22"/>
      <c r="J536" s="22"/>
      <c r="K536" s="22"/>
      <c r="L536" s="22"/>
      <c r="M536" s="22"/>
      <c r="Q536" s="22"/>
      <c r="R536" s="22"/>
      <c r="S536" s="70"/>
      <c r="T536" s="69"/>
      <c r="U536" s="69"/>
      <c r="V536" s="69"/>
      <c r="W536" s="69"/>
      <c r="X536" s="69"/>
      <c r="Y536" s="69"/>
      <c r="Z536" s="70"/>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c r="BH536" s="22"/>
      <c r="BI536" s="22"/>
      <c r="BJ536" s="22"/>
      <c r="BK536" s="22"/>
      <c r="BL536" s="22"/>
    </row>
    <row r="537" ht="12.75" customHeight="1">
      <c r="A537" s="2"/>
      <c r="B537" s="2"/>
      <c r="C537" s="2"/>
      <c r="D537" s="22"/>
      <c r="E537" s="25"/>
      <c r="F537" s="22"/>
      <c r="G537" s="22"/>
      <c r="H537" s="22"/>
      <c r="J537" s="22"/>
      <c r="K537" s="22"/>
      <c r="L537" s="22"/>
      <c r="M537" s="22"/>
      <c r="Q537" s="22"/>
      <c r="R537" s="22"/>
      <c r="S537" s="70"/>
      <c r="T537" s="69"/>
      <c r="U537" s="69"/>
      <c r="V537" s="69"/>
      <c r="W537" s="69"/>
      <c r="X537" s="69"/>
      <c r="Y537" s="69"/>
      <c r="Z537" s="70"/>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c r="BH537" s="22"/>
      <c r="BI537" s="22"/>
      <c r="BJ537" s="22"/>
      <c r="BK537" s="22"/>
      <c r="BL537" s="22"/>
    </row>
    <row r="538" ht="12.75" customHeight="1">
      <c r="A538" s="2"/>
      <c r="B538" s="2"/>
      <c r="C538" s="2"/>
      <c r="D538" s="22"/>
      <c r="E538" s="25"/>
      <c r="F538" s="22"/>
      <c r="G538" s="22"/>
      <c r="H538" s="22"/>
      <c r="J538" s="22"/>
      <c r="K538" s="22"/>
      <c r="L538" s="22"/>
      <c r="M538" s="22"/>
      <c r="Q538" s="22"/>
      <c r="R538" s="22"/>
      <c r="S538" s="70"/>
      <c r="T538" s="69"/>
      <c r="U538" s="69"/>
      <c r="V538" s="69"/>
      <c r="W538" s="69"/>
      <c r="X538" s="69"/>
      <c r="Y538" s="69"/>
      <c r="Z538" s="70"/>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c r="BH538" s="22"/>
      <c r="BI538" s="22"/>
      <c r="BJ538" s="22"/>
      <c r="BK538" s="22"/>
      <c r="BL538" s="22"/>
    </row>
  </sheetData>
  <dataValidations>
    <dataValidation type="list" allowBlank="1" sqref="T2:T538">
      <formula1>Data_sets</formula1>
    </dataValidation>
    <dataValidation type="list" allowBlank="1" sqref="L2:L538">
      <formula1>Frequency</formula1>
    </dataValidation>
    <dataValidation type="list" allowBlank="1" sqref="M2:M538">
      <formula1>CatCombos</formula1>
    </dataValidation>
    <dataValidation type="list" allowBlank="1" sqref="B2:B538">
      <formula1>Programs</formula1>
    </dataValidation>
    <dataValidation type="list" allowBlank="1" sqref="A2:A538">
      <formula1>Intervention_area</formula1>
    </dataValidation>
    <dataValidation type="list" allowBlank="1" sqref="J2:K538 O2:O538">
      <formula1>Periods</formula1>
    </dataValidation>
    <dataValidation type="list" allowBlank="1" sqref="N2:N538">
      <formula1>Yes_No</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3.29"/>
    <col customWidth="1" min="2" max="7" width="35.86"/>
    <col customWidth="1" min="8" max="8" width="39.86"/>
    <col customWidth="1" min="9" max="9" width="17.14"/>
    <col customWidth="1" min="10" max="10" width="23.14"/>
    <col customWidth="1" min="11" max="11" width="17.14"/>
    <col customWidth="1" min="12" max="12" width="18.43"/>
    <col customWidth="1" min="13" max="13" width="24.14"/>
    <col customWidth="1" min="14" max="21" width="17.14"/>
    <col customWidth="1" min="22" max="22" width="36.71"/>
    <col customWidth="1" min="23" max="29" width="17.14"/>
    <col customWidth="1" min="30" max="30" width="17.0"/>
    <col customWidth="1" min="31" max="64" width="17.14"/>
  </cols>
  <sheetData>
    <row r="1" ht="12.75" customHeight="1">
      <c r="A1" s="48" t="str">
        <f>Project!D1</f>
        <v>Project (prev: Intervention Areas)</v>
      </c>
      <c r="B1" s="49" t="str">
        <f>Project!G1</f>
        <v>Country</v>
      </c>
      <c r="C1" s="49" t="s">
        <v>49</v>
      </c>
      <c r="D1" s="49" t="s">
        <v>76</v>
      </c>
      <c r="E1" s="48" t="s">
        <v>77</v>
      </c>
      <c r="F1" s="48" t="s">
        <v>78</v>
      </c>
      <c r="G1" s="48" t="s">
        <v>79</v>
      </c>
      <c r="H1" s="48" t="s">
        <v>80</v>
      </c>
      <c r="I1" s="48" t="s">
        <v>81</v>
      </c>
      <c r="J1" s="48" t="s">
        <v>82</v>
      </c>
      <c r="K1" s="48" t="s">
        <v>83</v>
      </c>
      <c r="L1" s="48" t="s">
        <v>84</v>
      </c>
      <c r="M1" s="48" t="s">
        <v>85</v>
      </c>
      <c r="N1" s="49" t="s">
        <v>86</v>
      </c>
      <c r="O1" s="50" t="s">
        <v>87</v>
      </c>
      <c r="P1" s="49" t="s">
        <v>88</v>
      </c>
      <c r="Q1" s="48" t="s">
        <v>90</v>
      </c>
      <c r="R1" s="49" t="s">
        <v>91</v>
      </c>
      <c r="S1" s="51" t="s">
        <v>92</v>
      </c>
      <c r="T1" s="49" t="s">
        <v>93</v>
      </c>
      <c r="U1" s="49" t="s">
        <v>94</v>
      </c>
      <c r="V1" s="49" t="s">
        <v>95</v>
      </c>
      <c r="W1" s="49" t="s">
        <v>96</v>
      </c>
      <c r="X1" s="49" t="s">
        <v>97</v>
      </c>
      <c r="Y1" s="49" t="s">
        <v>98</v>
      </c>
      <c r="Z1" s="53" t="s">
        <v>99</v>
      </c>
      <c r="AA1" s="56" t="str">
        <f t="array" ref="AA1:AZ25">Target_Data_Elements!C1:AJ331</f>
        <v>Intervention area</v>
      </c>
      <c r="AB1" s="56" t="s">
        <v>2</v>
      </c>
      <c r="AC1" s="56"/>
      <c r="AD1" s="56" t="s">
        <v>1</v>
      </c>
      <c r="AE1" s="56" t="s">
        <v>100</v>
      </c>
      <c r="AF1" s="56" t="s">
        <v>101</v>
      </c>
      <c r="AG1" s="56" t="s">
        <v>102</v>
      </c>
      <c r="AH1" s="56" t="s">
        <v>103</v>
      </c>
      <c r="AI1" s="56" t="s">
        <v>78</v>
      </c>
      <c r="AJ1" s="56" t="s">
        <v>104</v>
      </c>
      <c r="AK1" s="56" t="s">
        <v>105</v>
      </c>
      <c r="AL1" s="56" t="s">
        <v>106</v>
      </c>
      <c r="AM1" s="56" t="s">
        <v>10</v>
      </c>
      <c r="AN1" s="56" t="s">
        <v>107</v>
      </c>
      <c r="AO1" s="56" t="s">
        <v>108</v>
      </c>
      <c r="AP1" s="56" t="s">
        <v>109</v>
      </c>
      <c r="AQ1" s="56" t="s">
        <v>110</v>
      </c>
      <c r="AR1" s="56" t="s">
        <v>111</v>
      </c>
      <c r="AS1" s="56" t="s">
        <v>112</v>
      </c>
      <c r="AT1" s="56" t="s">
        <v>113</v>
      </c>
      <c r="AU1" s="56" t="s">
        <v>114</v>
      </c>
      <c r="AV1" s="56" t="s">
        <v>115</v>
      </c>
      <c r="AW1" s="56" t="s">
        <v>116</v>
      </c>
      <c r="AX1" s="56" t="s">
        <v>117</v>
      </c>
      <c r="AY1" s="56" t="s">
        <v>118</v>
      </c>
      <c r="AZ1" s="56" t="s">
        <v>119</v>
      </c>
      <c r="BA1" s="57"/>
      <c r="BB1" s="57"/>
      <c r="BC1" s="57"/>
      <c r="BD1" s="57"/>
      <c r="BE1" s="57"/>
      <c r="BF1" s="57"/>
      <c r="BG1" s="57"/>
      <c r="BH1" s="57"/>
      <c r="BI1" s="57"/>
      <c r="BJ1" s="57"/>
      <c r="BK1" s="57"/>
      <c r="BL1" s="57"/>
    </row>
    <row r="2" ht="12.75" customHeight="1">
      <c r="A2" s="14" t="s">
        <v>54</v>
      </c>
      <c r="B2" s="14" t="s">
        <v>60</v>
      </c>
      <c r="C2" s="58" t="s">
        <v>120</v>
      </c>
      <c r="D2" s="59" t="str">
        <f>TRIM(A2 &amp; " " &amp; B2 &amp; " - " &amp;C2)</f>
        <v>GF MG TGT - Malaria Cadre de résultats</v>
      </c>
      <c r="E2" s="60" t="str">
        <f>C2</f>
        <v>Malaria Cadre de résultats</v>
      </c>
      <c r="F2" s="61"/>
      <c r="G2" s="62" t="str">
        <f>if(F2 &lt;&gt; "",TRIM(Project!$B$3&amp;F2),"")</f>
        <v/>
      </c>
      <c r="H2" s="62"/>
      <c r="I2" s="62"/>
      <c r="J2" s="63"/>
      <c r="K2" s="63"/>
      <c r="L2" s="58" t="s">
        <v>121</v>
      </c>
      <c r="M2" s="60"/>
      <c r="N2" s="60"/>
      <c r="O2" s="58">
        <v>5.0</v>
      </c>
      <c r="P2" s="59"/>
      <c r="Q2" s="58" t="b">
        <v>1</v>
      </c>
      <c r="R2" s="39" t="s">
        <v>261</v>
      </c>
      <c r="S2" s="39" t="s">
        <v>262</v>
      </c>
      <c r="T2" s="61" t="s">
        <v>120</v>
      </c>
      <c r="U2" s="61" t="s">
        <v>124</v>
      </c>
      <c r="V2" s="64" t="str">
        <f t="shared" ref="V2:V6" si="1">T2 &amp;" - " &amp;U2</f>
        <v>Malaria Cadre de résultats - Outcome Indicators</v>
      </c>
      <c r="W2" s="64" t="str">
        <f t="shared" ref="W2:W6" si="2">"GF" &amp;" - "&amp;U2</f>
        <v>GF - Outcome Indicators</v>
      </c>
      <c r="X2" s="65" t="b">
        <f t="shared" ref="X2:X6" si="3">IF(LEN(W2) &lt;= 50, TRUE, FALSE)</f>
        <v>1</v>
      </c>
      <c r="Y2" s="66">
        <v>1.0</v>
      </c>
      <c r="Z2" s="67"/>
      <c r="AA2" s="68" t="s">
        <v>54</v>
      </c>
      <c r="AB2" s="68" t="s">
        <v>60</v>
      </c>
      <c r="AC2" s="68" t="s">
        <v>125</v>
      </c>
      <c r="AD2" s="68" t="s">
        <v>126</v>
      </c>
      <c r="AE2" s="68" t="s">
        <v>127</v>
      </c>
      <c r="AF2" s="68">
        <v>130.0</v>
      </c>
      <c r="AG2" s="68" t="s">
        <v>273</v>
      </c>
      <c r="AH2" s="68" t="s">
        <v>274</v>
      </c>
      <c r="AI2" s="68" t="s">
        <v>127</v>
      </c>
      <c r="AJ2" s="68"/>
      <c r="AK2" s="68"/>
      <c r="AL2" s="68"/>
      <c r="AM2" s="68"/>
      <c r="AN2" s="68" t="s">
        <v>126</v>
      </c>
      <c r="AO2" s="68" t="s">
        <v>131</v>
      </c>
      <c r="AP2" s="68" t="s">
        <v>132</v>
      </c>
      <c r="AQ2" s="68" t="s">
        <v>133</v>
      </c>
      <c r="AR2" s="68" t="s">
        <v>47</v>
      </c>
      <c r="AS2" s="68" t="s">
        <v>134</v>
      </c>
      <c r="AT2" s="68" t="s">
        <v>135</v>
      </c>
      <c r="AU2" s="68"/>
      <c r="AV2" s="68"/>
      <c r="AW2" s="68"/>
      <c r="AX2" s="68"/>
      <c r="AY2" s="68"/>
      <c r="AZ2" s="68" t="s">
        <v>277</v>
      </c>
      <c r="BA2" s="68"/>
      <c r="BB2" s="68"/>
      <c r="BC2" s="68"/>
      <c r="BD2" s="68"/>
      <c r="BE2" s="68"/>
      <c r="BF2" s="68"/>
      <c r="BG2" s="68"/>
      <c r="BH2" s="68"/>
      <c r="BI2" s="68"/>
      <c r="BJ2" s="68"/>
      <c r="BK2" s="68"/>
      <c r="BL2" s="68"/>
    </row>
    <row r="3" ht="12.75" customHeight="1">
      <c r="A3" s="2"/>
      <c r="B3" s="2"/>
      <c r="C3" s="2"/>
      <c r="D3" s="22"/>
      <c r="E3" s="25"/>
      <c r="F3" s="22"/>
      <c r="G3" s="22"/>
      <c r="H3" s="22"/>
      <c r="J3" s="22"/>
      <c r="K3" s="22"/>
      <c r="L3" s="22"/>
      <c r="M3" s="22"/>
      <c r="O3" s="39"/>
      <c r="Q3" s="68"/>
      <c r="R3" s="68"/>
      <c r="S3" s="39" t="s">
        <v>262</v>
      </c>
      <c r="T3" s="69" t="s">
        <v>120</v>
      </c>
      <c r="U3" s="61" t="s">
        <v>124</v>
      </c>
      <c r="V3" s="64" t="str">
        <f t="shared" si="1"/>
        <v>Malaria Cadre de résultats - Outcome Indicators</v>
      </c>
      <c r="W3" s="64" t="str">
        <f t="shared" si="2"/>
        <v>GF - Outcome Indicators</v>
      </c>
      <c r="X3" s="65" t="b">
        <f t="shared" si="3"/>
        <v>1</v>
      </c>
      <c r="Y3" s="66">
        <v>2.0</v>
      </c>
      <c r="Z3" s="70"/>
      <c r="AA3" s="68" t="s">
        <v>54</v>
      </c>
      <c r="AB3" s="68" t="s">
        <v>60</v>
      </c>
      <c r="AC3" s="68" t="s">
        <v>125</v>
      </c>
      <c r="AD3" s="68" t="s">
        <v>137</v>
      </c>
      <c r="AE3" s="68" t="s">
        <v>138</v>
      </c>
      <c r="AF3" s="68">
        <v>147.0</v>
      </c>
      <c r="AG3" s="68" t="s">
        <v>278</v>
      </c>
      <c r="AH3" s="68" t="s">
        <v>279</v>
      </c>
      <c r="AI3" s="68" t="s">
        <v>138</v>
      </c>
      <c r="AJ3" s="68"/>
      <c r="AK3" s="68"/>
      <c r="AL3" s="68"/>
      <c r="AM3" s="68"/>
      <c r="AN3" s="68" t="s">
        <v>137</v>
      </c>
      <c r="AO3" s="68" t="s">
        <v>131</v>
      </c>
      <c r="AP3" s="68" t="s">
        <v>132</v>
      </c>
      <c r="AQ3" s="68" t="s">
        <v>133</v>
      </c>
      <c r="AR3" s="68" t="s">
        <v>47</v>
      </c>
      <c r="AS3" s="68" t="s">
        <v>134</v>
      </c>
      <c r="AT3" s="68" t="s">
        <v>135</v>
      </c>
      <c r="AU3" s="68"/>
      <c r="AV3" s="68"/>
      <c r="AW3" s="68"/>
      <c r="AX3" s="68"/>
      <c r="AY3" s="68"/>
      <c r="AZ3" s="68" t="s">
        <v>280</v>
      </c>
      <c r="BA3" s="68"/>
      <c r="BB3" s="68"/>
      <c r="BC3" s="68"/>
      <c r="BD3" s="68"/>
      <c r="BE3" s="68"/>
      <c r="BF3" s="68"/>
      <c r="BG3" s="68"/>
      <c r="BH3" s="68"/>
      <c r="BI3" s="68"/>
      <c r="BJ3" s="68"/>
      <c r="BK3" s="68"/>
      <c r="BL3" s="68"/>
    </row>
    <row r="4" ht="12.75" customHeight="1">
      <c r="A4" s="2"/>
      <c r="B4" s="2"/>
      <c r="C4" s="2"/>
      <c r="D4" s="22"/>
      <c r="E4" s="25" t="str">
        <f>if(D4 &lt;&gt; "",TRIM(Project!$B$3&amp;D4),"")</f>
        <v/>
      </c>
      <c r="F4" s="22"/>
      <c r="G4" s="22"/>
      <c r="H4" s="22"/>
      <c r="J4" s="22"/>
      <c r="K4" s="22"/>
      <c r="L4" s="22"/>
      <c r="M4" s="22"/>
      <c r="Q4" s="22"/>
      <c r="R4" s="22"/>
      <c r="S4" s="39" t="s">
        <v>262</v>
      </c>
      <c r="T4" s="69" t="s">
        <v>120</v>
      </c>
      <c r="U4" s="61" t="s">
        <v>124</v>
      </c>
      <c r="V4" s="64" t="str">
        <f t="shared" si="1"/>
        <v>Malaria Cadre de résultats - Outcome Indicators</v>
      </c>
      <c r="W4" s="64" t="str">
        <f t="shared" si="2"/>
        <v>GF - Outcome Indicators</v>
      </c>
      <c r="X4" s="65" t="b">
        <f t="shared" si="3"/>
        <v>1</v>
      </c>
      <c r="Y4" s="66">
        <v>3.0</v>
      </c>
      <c r="Z4" s="70"/>
      <c r="AA4" s="22" t="s">
        <v>54</v>
      </c>
      <c r="AB4" s="22" t="s">
        <v>60</v>
      </c>
      <c r="AC4" s="22" t="s">
        <v>125</v>
      </c>
      <c r="AD4" s="22" t="s">
        <v>143</v>
      </c>
      <c r="AE4" s="22" t="s">
        <v>144</v>
      </c>
      <c r="AF4" s="22">
        <v>136.0</v>
      </c>
      <c r="AG4" s="22" t="s">
        <v>281</v>
      </c>
      <c r="AH4" s="22" t="s">
        <v>282</v>
      </c>
      <c r="AI4" s="22" t="s">
        <v>144</v>
      </c>
      <c r="AJ4" s="22"/>
      <c r="AK4" s="22"/>
      <c r="AL4" s="22"/>
      <c r="AM4" s="22"/>
      <c r="AN4" s="22" t="s">
        <v>143</v>
      </c>
      <c r="AO4" s="22" t="s">
        <v>131</v>
      </c>
      <c r="AP4" s="22" t="s">
        <v>132</v>
      </c>
      <c r="AQ4" s="22" t="s">
        <v>133</v>
      </c>
      <c r="AR4" s="22" t="s">
        <v>47</v>
      </c>
      <c r="AS4" s="22" t="s">
        <v>134</v>
      </c>
      <c r="AT4" s="22" t="s">
        <v>135</v>
      </c>
      <c r="AU4" s="22"/>
      <c r="AV4" s="22"/>
      <c r="AW4" s="22"/>
      <c r="AX4" s="22"/>
      <c r="AY4" s="22"/>
      <c r="AZ4" s="22" t="s">
        <v>283</v>
      </c>
      <c r="BA4" s="22"/>
      <c r="BB4" s="22"/>
      <c r="BC4" s="22"/>
      <c r="BD4" s="22"/>
      <c r="BE4" s="22"/>
      <c r="BF4" s="22"/>
      <c r="BG4" s="22"/>
      <c r="BH4" s="22"/>
      <c r="BI4" s="22"/>
      <c r="BJ4" s="22"/>
      <c r="BK4" s="22"/>
      <c r="BL4" s="22"/>
    </row>
    <row r="5" ht="12.75" customHeight="1">
      <c r="A5" s="2"/>
      <c r="B5" s="2"/>
      <c r="C5" s="2"/>
      <c r="D5" s="22"/>
      <c r="E5" s="25" t="str">
        <f>if(D5 &lt;&gt; "",TRIM(Project!$B$3&amp;D5),"")</f>
        <v/>
      </c>
      <c r="F5" s="22"/>
      <c r="G5" s="22"/>
      <c r="H5" s="22"/>
      <c r="J5" s="22"/>
      <c r="K5" s="22"/>
      <c r="L5" s="22"/>
      <c r="M5" s="22"/>
      <c r="Q5" s="22"/>
      <c r="R5" s="22"/>
      <c r="S5" s="39" t="s">
        <v>262</v>
      </c>
      <c r="T5" s="69" t="s">
        <v>120</v>
      </c>
      <c r="U5" s="61" t="s">
        <v>124</v>
      </c>
      <c r="V5" s="64" t="str">
        <f t="shared" si="1"/>
        <v>Malaria Cadre de résultats - Outcome Indicators</v>
      </c>
      <c r="W5" s="64" t="str">
        <f t="shared" si="2"/>
        <v>GF - Outcome Indicators</v>
      </c>
      <c r="X5" s="65" t="b">
        <f t="shared" si="3"/>
        <v>1</v>
      </c>
      <c r="Y5" s="66">
        <v>4.0</v>
      </c>
      <c r="Z5" s="70"/>
      <c r="AA5" s="22" t="s">
        <v>54</v>
      </c>
      <c r="AB5" s="22" t="s">
        <v>60</v>
      </c>
      <c r="AC5" s="22" t="s">
        <v>125</v>
      </c>
      <c r="AD5" s="22" t="s">
        <v>149</v>
      </c>
      <c r="AE5" s="22" t="s">
        <v>150</v>
      </c>
      <c r="AF5" s="22">
        <v>230.0</v>
      </c>
      <c r="AG5" s="22" t="s">
        <v>284</v>
      </c>
      <c r="AH5" s="22" t="s">
        <v>285</v>
      </c>
      <c r="AI5" s="22" t="s">
        <v>150</v>
      </c>
      <c r="AJ5" s="22"/>
      <c r="AK5" s="22"/>
      <c r="AL5" s="22"/>
      <c r="AM5" s="22"/>
      <c r="AN5" s="22" t="s">
        <v>149</v>
      </c>
      <c r="AO5" s="22" t="s">
        <v>131</v>
      </c>
      <c r="AP5" s="22" t="s">
        <v>132</v>
      </c>
      <c r="AQ5" s="22" t="s">
        <v>133</v>
      </c>
      <c r="AR5" s="22" t="s">
        <v>47</v>
      </c>
      <c r="AS5" s="22" t="s">
        <v>134</v>
      </c>
      <c r="AT5" s="22" t="s">
        <v>135</v>
      </c>
      <c r="AU5" s="22"/>
      <c r="AV5" s="22"/>
      <c r="AW5" s="22"/>
      <c r="AX5" s="22"/>
      <c r="AY5" s="22"/>
      <c r="AZ5" s="22" t="s">
        <v>286</v>
      </c>
      <c r="BA5" s="22"/>
      <c r="BB5" s="22"/>
      <c r="BC5" s="22"/>
      <c r="BD5" s="22"/>
      <c r="BE5" s="22"/>
      <c r="BF5" s="22"/>
      <c r="BG5" s="22"/>
      <c r="BH5" s="22"/>
      <c r="BI5" s="22"/>
      <c r="BJ5" s="22"/>
      <c r="BK5" s="22"/>
      <c r="BL5" s="22"/>
    </row>
    <row r="6" ht="12.75" customHeight="1">
      <c r="A6" s="2"/>
      <c r="B6" s="2"/>
      <c r="C6" s="2"/>
      <c r="D6" s="22"/>
      <c r="E6" s="25" t="str">
        <f>if(D6 &lt;&gt; "",TRIM(Project!$B$3&amp;D6),"")</f>
        <v/>
      </c>
      <c r="F6" s="22"/>
      <c r="G6" s="22"/>
      <c r="H6" s="22"/>
      <c r="J6" s="22"/>
      <c r="K6" s="22"/>
      <c r="L6" s="22"/>
      <c r="M6" s="22"/>
      <c r="Q6" s="22"/>
      <c r="R6" s="22"/>
      <c r="S6" s="39" t="s">
        <v>262</v>
      </c>
      <c r="T6" s="69" t="s">
        <v>120</v>
      </c>
      <c r="U6" s="61" t="s">
        <v>124</v>
      </c>
      <c r="V6" s="64" t="str">
        <f t="shared" si="1"/>
        <v>Malaria Cadre de résultats - Outcome Indicators</v>
      </c>
      <c r="W6" s="64" t="str">
        <f t="shared" si="2"/>
        <v>GF - Outcome Indicators</v>
      </c>
      <c r="X6" s="65" t="b">
        <f t="shared" si="3"/>
        <v>1</v>
      </c>
      <c r="Y6" s="66">
        <v>5.0</v>
      </c>
      <c r="Z6" s="70"/>
      <c r="AA6" s="22" t="s">
        <v>54</v>
      </c>
      <c r="AB6" s="22" t="s">
        <v>60</v>
      </c>
      <c r="AC6" s="22" t="s">
        <v>125</v>
      </c>
      <c r="AD6" s="22" t="s">
        <v>155</v>
      </c>
      <c r="AE6" s="22" t="s">
        <v>156</v>
      </c>
      <c r="AF6" s="22">
        <v>128.0</v>
      </c>
      <c r="AG6" s="22" t="s">
        <v>287</v>
      </c>
      <c r="AH6" s="22" t="s">
        <v>288</v>
      </c>
      <c r="AI6" s="22" t="s">
        <v>156</v>
      </c>
      <c r="AJ6" s="22"/>
      <c r="AK6" s="22"/>
      <c r="AL6" s="22"/>
      <c r="AM6" s="22"/>
      <c r="AN6" s="22" t="s">
        <v>155</v>
      </c>
      <c r="AO6" s="22" t="s">
        <v>131</v>
      </c>
      <c r="AP6" s="22" t="s">
        <v>132</v>
      </c>
      <c r="AQ6" s="22" t="s">
        <v>133</v>
      </c>
      <c r="AR6" s="22" t="s">
        <v>47</v>
      </c>
      <c r="AS6" s="22" t="s">
        <v>134</v>
      </c>
      <c r="AT6" s="22" t="s">
        <v>135</v>
      </c>
      <c r="AU6" s="22"/>
      <c r="AV6" s="22"/>
      <c r="AW6" s="22"/>
      <c r="AX6" s="22"/>
      <c r="AY6" s="22"/>
      <c r="AZ6" s="22" t="s">
        <v>289</v>
      </c>
      <c r="BA6" s="22"/>
      <c r="BB6" s="22"/>
      <c r="BC6" s="22"/>
      <c r="BD6" s="22"/>
      <c r="BE6" s="22"/>
      <c r="BF6" s="22"/>
      <c r="BG6" s="22"/>
      <c r="BH6" s="22"/>
      <c r="BI6" s="22"/>
      <c r="BJ6" s="22"/>
      <c r="BK6" s="22"/>
      <c r="BL6" s="22"/>
    </row>
    <row r="7" ht="12.75" customHeight="1">
      <c r="A7" s="2"/>
      <c r="B7" s="2"/>
      <c r="C7" s="2"/>
      <c r="D7" s="22"/>
      <c r="E7" s="25" t="str">
        <f>if(D7 &lt;&gt; "",TRIM(Project!$B$3&amp;D7),"")</f>
        <v/>
      </c>
      <c r="F7" s="22"/>
      <c r="G7" s="22"/>
      <c r="H7" s="22"/>
      <c r="J7" s="22"/>
      <c r="K7" s="22"/>
      <c r="L7" s="22"/>
      <c r="M7" s="22"/>
      <c r="Q7" s="22"/>
      <c r="R7" s="22"/>
      <c r="S7" s="70"/>
      <c r="T7" s="69"/>
      <c r="U7" s="69"/>
      <c r="V7" s="69"/>
      <c r="W7" s="69"/>
      <c r="X7" s="69"/>
      <c r="Y7" s="69"/>
      <c r="Z7" s="70"/>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row>
    <row r="8" ht="12.75" customHeight="1">
      <c r="A8" s="2"/>
      <c r="B8" s="2"/>
      <c r="C8" s="2"/>
      <c r="D8" s="22"/>
      <c r="E8" s="25" t="str">
        <f>if(D8 &lt;&gt; "",TRIM(Project!$B$3&amp;D8),"")</f>
        <v/>
      </c>
      <c r="F8" s="22"/>
      <c r="G8" s="22"/>
      <c r="H8" s="22"/>
      <c r="J8" s="22"/>
      <c r="K8" s="22"/>
      <c r="L8" s="22"/>
      <c r="M8" s="22"/>
      <c r="Q8" s="22"/>
      <c r="R8" s="39" t="s">
        <v>261</v>
      </c>
      <c r="S8" s="39" t="s">
        <v>294</v>
      </c>
      <c r="T8" s="69" t="s">
        <v>120</v>
      </c>
      <c r="U8" s="69" t="s">
        <v>162</v>
      </c>
      <c r="V8" s="69" t="str">
        <f t="shared" ref="V8:V13" si="4">T8 &amp;" - " &amp;U8</f>
        <v>Malaria Cadre de résultats - Impact Indicators</v>
      </c>
      <c r="W8" s="64" t="str">
        <f t="shared" ref="W8:W13" si="5">"GF" &amp;" - "&amp;U8</f>
        <v>GF - Impact Indicators</v>
      </c>
      <c r="X8" s="69" t="b">
        <f t="shared" ref="X8:X13" si="6">IF(LEN(W8) &lt;= 50, TRUE, FALSE)</f>
        <v>1</v>
      </c>
      <c r="Y8" s="69">
        <v>1.0</v>
      </c>
      <c r="Z8" s="70"/>
      <c r="AA8" s="22" t="s">
        <v>54</v>
      </c>
      <c r="AB8" s="22" t="s">
        <v>60</v>
      </c>
      <c r="AC8" s="22" t="s">
        <v>163</v>
      </c>
      <c r="AD8" s="22" t="s">
        <v>164</v>
      </c>
      <c r="AE8" s="22" t="s">
        <v>165</v>
      </c>
      <c r="AF8" s="22">
        <v>79.0</v>
      </c>
      <c r="AG8" s="22" t="s">
        <v>295</v>
      </c>
      <c r="AH8" s="22" t="s">
        <v>296</v>
      </c>
      <c r="AI8" s="22" t="s">
        <v>165</v>
      </c>
      <c r="AJ8" s="22"/>
      <c r="AK8" s="22"/>
      <c r="AL8" s="22"/>
      <c r="AM8" s="22"/>
      <c r="AN8" s="22" t="s">
        <v>164</v>
      </c>
      <c r="AO8" s="22" t="s">
        <v>131</v>
      </c>
      <c r="AP8" s="22" t="s">
        <v>169</v>
      </c>
      <c r="AQ8" s="22" t="s">
        <v>170</v>
      </c>
      <c r="AR8" s="22" t="s">
        <v>47</v>
      </c>
      <c r="AS8" s="22" t="s">
        <v>134</v>
      </c>
      <c r="AT8" s="22" t="s">
        <v>135</v>
      </c>
      <c r="AU8" s="22"/>
      <c r="AV8" s="22"/>
      <c r="AW8" s="22"/>
      <c r="AX8" s="22"/>
      <c r="AY8" s="22"/>
      <c r="AZ8" s="22" t="s">
        <v>297</v>
      </c>
      <c r="BA8" s="22"/>
      <c r="BB8" s="22"/>
      <c r="BC8" s="22"/>
      <c r="BD8" s="22"/>
      <c r="BE8" s="22"/>
      <c r="BF8" s="22"/>
      <c r="BG8" s="22"/>
      <c r="BH8" s="22"/>
      <c r="BI8" s="22"/>
      <c r="BJ8" s="22"/>
      <c r="BK8" s="22"/>
      <c r="BL8" s="22"/>
    </row>
    <row r="9" ht="12.75" customHeight="1">
      <c r="A9" s="2"/>
      <c r="B9" s="2"/>
      <c r="C9" s="2"/>
      <c r="D9" s="22"/>
      <c r="E9" s="25" t="str">
        <f>if(D9 &lt;&gt; "",TRIM(Project!$B$3&amp;D9),"")</f>
        <v/>
      </c>
      <c r="F9" s="22"/>
      <c r="G9" s="22"/>
      <c r="H9" s="22"/>
      <c r="J9" s="22"/>
      <c r="K9" s="22"/>
      <c r="L9" s="22"/>
      <c r="M9" s="22"/>
      <c r="Q9" s="22"/>
      <c r="R9" s="22"/>
      <c r="S9" s="39" t="s">
        <v>294</v>
      </c>
      <c r="T9" s="69" t="s">
        <v>120</v>
      </c>
      <c r="U9" s="69" t="s">
        <v>162</v>
      </c>
      <c r="V9" s="69" t="str">
        <f t="shared" si="4"/>
        <v>Malaria Cadre de résultats - Impact Indicators</v>
      </c>
      <c r="W9" s="64" t="str">
        <f t="shared" si="5"/>
        <v>GF - Impact Indicators</v>
      </c>
      <c r="X9" s="69" t="b">
        <f t="shared" si="6"/>
        <v>1</v>
      </c>
      <c r="Y9" s="69">
        <v>2.0</v>
      </c>
      <c r="Z9" s="70"/>
      <c r="AA9" s="22" t="s">
        <v>54</v>
      </c>
      <c r="AB9" s="22" t="s">
        <v>60</v>
      </c>
      <c r="AC9" s="22" t="s">
        <v>163</v>
      </c>
      <c r="AD9" s="22" t="s">
        <v>172</v>
      </c>
      <c r="AE9" s="22" t="s">
        <v>173</v>
      </c>
      <c r="AF9" s="22">
        <v>133.0</v>
      </c>
      <c r="AG9" s="22" t="s">
        <v>300</v>
      </c>
      <c r="AH9" s="22" t="s">
        <v>301</v>
      </c>
      <c r="AI9" s="22" t="s">
        <v>173</v>
      </c>
      <c r="AJ9" s="22"/>
      <c r="AK9" s="22"/>
      <c r="AL9" s="22"/>
      <c r="AM9" s="22"/>
      <c r="AN9" s="22" t="s">
        <v>172</v>
      </c>
      <c r="AO9" s="22" t="s">
        <v>131</v>
      </c>
      <c r="AP9" s="22" t="s">
        <v>169</v>
      </c>
      <c r="AQ9" s="22" t="s">
        <v>170</v>
      </c>
      <c r="AR9" s="22" t="s">
        <v>47</v>
      </c>
      <c r="AS9" s="22" t="s">
        <v>134</v>
      </c>
      <c r="AT9" s="22" t="s">
        <v>135</v>
      </c>
      <c r="AU9" s="22"/>
      <c r="AV9" s="22"/>
      <c r="AW9" s="22"/>
      <c r="AX9" s="22"/>
      <c r="AY9" s="22"/>
      <c r="AZ9" s="22" t="s">
        <v>302</v>
      </c>
      <c r="BA9" s="22"/>
      <c r="BB9" s="22"/>
      <c r="BC9" s="22"/>
      <c r="BD9" s="22"/>
      <c r="BE9" s="22"/>
      <c r="BF9" s="22"/>
      <c r="BG9" s="22"/>
      <c r="BH9" s="22"/>
      <c r="BI9" s="22"/>
      <c r="BJ9" s="22"/>
      <c r="BK9" s="22"/>
      <c r="BL9" s="22"/>
    </row>
    <row r="10" ht="12.75" customHeight="1">
      <c r="A10" s="2"/>
      <c r="B10" s="2"/>
      <c r="C10" s="2"/>
      <c r="D10" s="22"/>
      <c r="E10" s="25" t="str">
        <f>if(D10 &lt;&gt; "",TRIM(Project!$B$3&amp;D10),"")</f>
        <v/>
      </c>
      <c r="F10" s="22"/>
      <c r="G10" s="22"/>
      <c r="H10" s="22"/>
      <c r="J10" s="22"/>
      <c r="K10" s="22"/>
      <c r="L10" s="22"/>
      <c r="M10" s="22"/>
      <c r="Q10" s="68"/>
      <c r="R10" s="22"/>
      <c r="S10" s="39" t="s">
        <v>294</v>
      </c>
      <c r="T10" s="69" t="s">
        <v>120</v>
      </c>
      <c r="U10" s="69" t="s">
        <v>162</v>
      </c>
      <c r="V10" s="69" t="str">
        <f t="shared" si="4"/>
        <v>Malaria Cadre de résultats - Impact Indicators</v>
      </c>
      <c r="W10" s="64" t="str">
        <f t="shared" si="5"/>
        <v>GF - Impact Indicators</v>
      </c>
      <c r="X10" s="69" t="b">
        <f t="shared" si="6"/>
        <v>1</v>
      </c>
      <c r="Y10" s="69">
        <v>3.0</v>
      </c>
      <c r="Z10" s="70"/>
      <c r="AA10" s="22" t="s">
        <v>54</v>
      </c>
      <c r="AB10" s="22" t="s">
        <v>60</v>
      </c>
      <c r="AC10" s="22" t="s">
        <v>163</v>
      </c>
      <c r="AD10" s="22" t="s">
        <v>178</v>
      </c>
      <c r="AE10" s="22" t="s">
        <v>179</v>
      </c>
      <c r="AF10" s="22">
        <v>124.0</v>
      </c>
      <c r="AG10" s="22" t="s">
        <v>303</v>
      </c>
      <c r="AH10" s="22" t="s">
        <v>304</v>
      </c>
      <c r="AI10" s="22" t="s">
        <v>179</v>
      </c>
      <c r="AJ10" s="22"/>
      <c r="AK10" s="22"/>
      <c r="AL10" s="22"/>
      <c r="AM10" s="22"/>
      <c r="AN10" s="22" t="s">
        <v>178</v>
      </c>
      <c r="AO10" s="22" t="s">
        <v>131</v>
      </c>
      <c r="AP10" s="22" t="s">
        <v>169</v>
      </c>
      <c r="AQ10" s="22" t="s">
        <v>170</v>
      </c>
      <c r="AR10" s="22" t="s">
        <v>47</v>
      </c>
      <c r="AS10" s="22" t="s">
        <v>134</v>
      </c>
      <c r="AT10" s="22" t="s">
        <v>135</v>
      </c>
      <c r="AU10" s="22"/>
      <c r="AV10" s="22"/>
      <c r="AW10" s="22"/>
      <c r="AX10" s="22"/>
      <c r="AY10" s="22"/>
      <c r="AZ10" s="22" t="s">
        <v>305</v>
      </c>
      <c r="BA10" s="22"/>
      <c r="BB10" s="22"/>
      <c r="BC10" s="22"/>
      <c r="BD10" s="22"/>
      <c r="BE10" s="22"/>
      <c r="BF10" s="22"/>
      <c r="BG10" s="22"/>
      <c r="BH10" s="22"/>
      <c r="BI10" s="22"/>
      <c r="BJ10" s="22"/>
      <c r="BK10" s="22"/>
      <c r="BL10" s="22"/>
    </row>
    <row r="11" ht="12.75" customHeight="1">
      <c r="A11" s="2"/>
      <c r="B11" s="2"/>
      <c r="C11" s="2"/>
      <c r="D11" s="22"/>
      <c r="E11" s="25" t="str">
        <f>if(D11 &lt;&gt; "",TRIM(Project!$B$3&amp;D11),"")</f>
        <v/>
      </c>
      <c r="F11" s="22"/>
      <c r="G11" s="22"/>
      <c r="H11" s="22"/>
      <c r="J11" s="22"/>
      <c r="K11" s="22"/>
      <c r="L11" s="22"/>
      <c r="M11" s="22"/>
      <c r="Q11" s="22"/>
      <c r="R11" s="22"/>
      <c r="S11" s="39" t="s">
        <v>294</v>
      </c>
      <c r="T11" s="69" t="s">
        <v>120</v>
      </c>
      <c r="U11" s="69" t="s">
        <v>162</v>
      </c>
      <c r="V11" s="69" t="str">
        <f t="shared" si="4"/>
        <v>Malaria Cadre de résultats - Impact Indicators</v>
      </c>
      <c r="W11" s="64" t="str">
        <f t="shared" si="5"/>
        <v>GF - Impact Indicators</v>
      </c>
      <c r="X11" s="69" t="b">
        <f t="shared" si="6"/>
        <v>1</v>
      </c>
      <c r="Y11" s="69">
        <v>4.0</v>
      </c>
      <c r="Z11" s="70"/>
      <c r="AA11" s="22" t="s">
        <v>54</v>
      </c>
      <c r="AB11" s="22" t="s">
        <v>60</v>
      </c>
      <c r="AC11" s="22" t="s">
        <v>163</v>
      </c>
      <c r="AD11" s="22" t="s">
        <v>184</v>
      </c>
      <c r="AE11" s="22" t="s">
        <v>185</v>
      </c>
      <c r="AF11" s="22">
        <v>66.0</v>
      </c>
      <c r="AG11" s="22" t="s">
        <v>306</v>
      </c>
      <c r="AH11" s="22" t="s">
        <v>307</v>
      </c>
      <c r="AI11" s="22" t="s">
        <v>185</v>
      </c>
      <c r="AJ11" s="22"/>
      <c r="AK11" s="22"/>
      <c r="AL11" s="22"/>
      <c r="AM11" s="22"/>
      <c r="AN11" s="22" t="s">
        <v>184</v>
      </c>
      <c r="AO11" s="22" t="s">
        <v>131</v>
      </c>
      <c r="AP11" s="22" t="s">
        <v>169</v>
      </c>
      <c r="AQ11" s="22" t="s">
        <v>170</v>
      </c>
      <c r="AR11" s="22" t="s">
        <v>47</v>
      </c>
      <c r="AS11" s="22" t="s">
        <v>134</v>
      </c>
      <c r="AT11" s="22" t="s">
        <v>135</v>
      </c>
      <c r="AU11" s="22"/>
      <c r="AV11" s="22"/>
      <c r="AW11" s="22"/>
      <c r="AX11" s="22"/>
      <c r="AY11" s="22"/>
      <c r="AZ11" s="22" t="s">
        <v>308</v>
      </c>
      <c r="BA11" s="22"/>
      <c r="BB11" s="22"/>
      <c r="BC11" s="22"/>
      <c r="BD11" s="22"/>
      <c r="BE11" s="22"/>
      <c r="BF11" s="22"/>
      <c r="BG11" s="22"/>
      <c r="BH11" s="22"/>
      <c r="BI11" s="22"/>
      <c r="BJ11" s="22"/>
      <c r="BK11" s="22"/>
      <c r="BL11" s="22"/>
    </row>
    <row r="12" ht="12.75" customHeight="1">
      <c r="A12" s="2"/>
      <c r="B12" s="2"/>
      <c r="C12" s="2"/>
      <c r="D12" s="22"/>
      <c r="E12" s="25" t="str">
        <f>if(D12 &lt;&gt; "",TRIM(Project!$B$3&amp;D12),"")</f>
        <v/>
      </c>
      <c r="F12" s="22"/>
      <c r="G12" s="22"/>
      <c r="H12" s="22"/>
      <c r="J12" s="22"/>
      <c r="K12" s="22"/>
      <c r="L12" s="22"/>
      <c r="M12" s="22"/>
      <c r="Q12" s="22"/>
      <c r="R12" s="22"/>
      <c r="S12" s="39" t="s">
        <v>294</v>
      </c>
      <c r="T12" s="69" t="s">
        <v>120</v>
      </c>
      <c r="U12" s="69" t="s">
        <v>162</v>
      </c>
      <c r="V12" s="69" t="str">
        <f t="shared" si="4"/>
        <v>Malaria Cadre de résultats - Impact Indicators</v>
      </c>
      <c r="W12" s="64" t="str">
        <f t="shared" si="5"/>
        <v>GF - Impact Indicators</v>
      </c>
      <c r="X12" s="69" t="b">
        <f t="shared" si="6"/>
        <v>1</v>
      </c>
      <c r="Y12" s="69">
        <v>5.0</v>
      </c>
      <c r="Z12" s="70"/>
      <c r="AA12" s="22" t="s">
        <v>54</v>
      </c>
      <c r="AB12" s="22" t="s">
        <v>60</v>
      </c>
      <c r="AC12" s="22" t="s">
        <v>163</v>
      </c>
      <c r="AD12" s="22" t="s">
        <v>190</v>
      </c>
      <c r="AE12" s="22" t="s">
        <v>191</v>
      </c>
      <c r="AF12" s="22">
        <v>133.0</v>
      </c>
      <c r="AG12" s="22" t="s">
        <v>309</v>
      </c>
      <c r="AH12" s="22" t="s">
        <v>310</v>
      </c>
      <c r="AI12" s="22" t="s">
        <v>191</v>
      </c>
      <c r="AJ12" s="22"/>
      <c r="AK12" s="22"/>
      <c r="AL12" s="22"/>
      <c r="AM12" s="22"/>
      <c r="AN12" s="22" t="s">
        <v>190</v>
      </c>
      <c r="AO12" s="22" t="s">
        <v>131</v>
      </c>
      <c r="AP12" s="22" t="s">
        <v>169</v>
      </c>
      <c r="AQ12" s="22" t="s">
        <v>170</v>
      </c>
      <c r="AR12" s="22" t="s">
        <v>47</v>
      </c>
      <c r="AS12" s="22" t="s">
        <v>134</v>
      </c>
      <c r="AT12" s="22" t="s">
        <v>135</v>
      </c>
      <c r="AU12" s="22"/>
      <c r="AV12" s="22"/>
      <c r="AW12" s="22"/>
      <c r="AX12" s="22"/>
      <c r="AY12" s="22"/>
      <c r="AZ12" s="22" t="s">
        <v>311</v>
      </c>
      <c r="BA12" s="22"/>
      <c r="BB12" s="22"/>
      <c r="BC12" s="22"/>
      <c r="BD12" s="22"/>
      <c r="BE12" s="22"/>
      <c r="BF12" s="22"/>
      <c r="BG12" s="22"/>
      <c r="BH12" s="22"/>
      <c r="BI12" s="22"/>
      <c r="BJ12" s="22"/>
      <c r="BK12" s="22"/>
      <c r="BL12" s="22"/>
    </row>
    <row r="13" ht="12.75" customHeight="1">
      <c r="A13" s="2"/>
      <c r="B13" s="2"/>
      <c r="C13" s="2"/>
      <c r="D13" s="22"/>
      <c r="E13" s="25" t="str">
        <f>if(D13 &lt;&gt; "",TRIM(Project!$B$3&amp;D13),"")</f>
        <v/>
      </c>
      <c r="F13" s="22"/>
      <c r="G13" s="22"/>
      <c r="H13" s="22"/>
      <c r="J13" s="22"/>
      <c r="K13" s="22"/>
      <c r="L13" s="22"/>
      <c r="M13" s="22"/>
      <c r="Q13" s="22"/>
      <c r="R13" s="22"/>
      <c r="S13" s="39" t="s">
        <v>294</v>
      </c>
      <c r="T13" s="69" t="s">
        <v>120</v>
      </c>
      <c r="U13" s="69" t="s">
        <v>162</v>
      </c>
      <c r="V13" s="69" t="str">
        <f t="shared" si="4"/>
        <v>Malaria Cadre de résultats - Impact Indicators</v>
      </c>
      <c r="W13" s="64" t="str">
        <f t="shared" si="5"/>
        <v>GF - Impact Indicators</v>
      </c>
      <c r="X13" s="69" t="b">
        <f t="shared" si="6"/>
        <v>1</v>
      </c>
      <c r="Y13" s="69">
        <v>6.0</v>
      </c>
      <c r="Z13" s="70"/>
      <c r="AA13" s="22" t="s">
        <v>54</v>
      </c>
      <c r="AB13" s="22" t="s">
        <v>60</v>
      </c>
      <c r="AC13" s="22" t="s">
        <v>163</v>
      </c>
      <c r="AD13" s="22" t="s">
        <v>196</v>
      </c>
      <c r="AE13" s="22" t="s">
        <v>197</v>
      </c>
      <c r="AF13" s="22">
        <v>129.0</v>
      </c>
      <c r="AG13" s="22" t="s">
        <v>312</v>
      </c>
      <c r="AH13" s="22" t="s">
        <v>313</v>
      </c>
      <c r="AI13" s="22" t="s">
        <v>197</v>
      </c>
      <c r="AJ13" s="22"/>
      <c r="AK13" s="22"/>
      <c r="AL13" s="22"/>
      <c r="AM13" s="22"/>
      <c r="AN13" s="22" t="s">
        <v>196</v>
      </c>
      <c r="AO13" s="22" t="s">
        <v>131</v>
      </c>
      <c r="AP13" s="22" t="s">
        <v>132</v>
      </c>
      <c r="AQ13" s="22" t="s">
        <v>170</v>
      </c>
      <c r="AR13" s="22" t="s">
        <v>47</v>
      </c>
      <c r="AS13" s="22" t="s">
        <v>134</v>
      </c>
      <c r="AT13" s="22" t="s">
        <v>135</v>
      </c>
      <c r="AU13" s="22"/>
      <c r="AV13" s="22"/>
      <c r="AW13" s="22"/>
      <c r="AX13" s="22"/>
      <c r="AY13" s="22"/>
      <c r="AZ13" s="22" t="s">
        <v>314</v>
      </c>
      <c r="BA13" s="22"/>
      <c r="BB13" s="22"/>
      <c r="BC13" s="22"/>
      <c r="BD13" s="22"/>
      <c r="BE13" s="22"/>
      <c r="BF13" s="22"/>
      <c r="BG13" s="22"/>
      <c r="BH13" s="22"/>
      <c r="BI13" s="22"/>
      <c r="BJ13" s="22"/>
      <c r="BK13" s="22"/>
      <c r="BL13" s="22"/>
    </row>
    <row r="14" ht="12.75" customHeight="1">
      <c r="A14" s="2"/>
      <c r="B14" s="2"/>
      <c r="C14" s="2"/>
      <c r="D14" s="22"/>
      <c r="E14" s="25" t="str">
        <f>if(D14 &lt;&gt; "",TRIM(Project!$B$3&amp;D14),"")</f>
        <v/>
      </c>
      <c r="F14" s="22"/>
      <c r="G14" s="22"/>
      <c r="H14" s="22"/>
      <c r="J14" s="22"/>
      <c r="K14" s="22"/>
      <c r="L14" s="22"/>
      <c r="M14" s="22"/>
      <c r="Q14" s="22"/>
      <c r="R14" s="22"/>
      <c r="Z14" s="70"/>
      <c r="AA14" s="22"/>
      <c r="AB14" s="22"/>
      <c r="AC14" s="22"/>
      <c r="AD14" s="22"/>
      <c r="AE14" s="22"/>
      <c r="AF14" s="22"/>
      <c r="AG14" s="22" t="s">
        <v>202</v>
      </c>
      <c r="AH14" s="22" t="s">
        <v>202</v>
      </c>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row>
    <row r="15" ht="12.75" customHeight="1">
      <c r="A15" s="2"/>
      <c r="B15" s="2"/>
      <c r="C15" s="2"/>
      <c r="D15" s="22"/>
      <c r="E15" s="25" t="str">
        <f>if(D15 &lt;&gt; "",TRIM(Project!$B$3&amp;D15),"")</f>
        <v/>
      </c>
      <c r="F15" s="22"/>
      <c r="G15" s="22"/>
      <c r="H15" s="22"/>
      <c r="J15" s="22"/>
      <c r="K15" s="22"/>
      <c r="L15" s="22"/>
      <c r="M15" s="22"/>
      <c r="Q15" s="22"/>
      <c r="R15" s="39" t="s">
        <v>261</v>
      </c>
      <c r="S15" s="39" t="s">
        <v>315</v>
      </c>
      <c r="T15" s="69" t="s">
        <v>120</v>
      </c>
      <c r="U15" s="69" t="s">
        <v>204</v>
      </c>
      <c r="V15" s="69" t="str">
        <f t="shared" ref="V15:V25" si="7">T15 &amp;" - " &amp;U15</f>
        <v>Malaria Cadre de résultats - Coverage</v>
      </c>
      <c r="W15" s="69" t="str">
        <f t="shared" ref="W15:W25" si="8">"GF" &amp;" - "&amp;U15</f>
        <v>GF - Coverage</v>
      </c>
      <c r="X15" s="69" t="b">
        <f t="shared" ref="X15:X25" si="9">IF(LEN(W15) &lt;= 50, TRUE, FALSE)</f>
        <v>1</v>
      </c>
      <c r="Y15" s="69">
        <v>1.0</v>
      </c>
      <c r="Z15" s="70"/>
      <c r="AA15" s="22" t="s">
        <v>54</v>
      </c>
      <c r="AB15" s="22" t="s">
        <v>60</v>
      </c>
      <c r="AC15" s="22" t="s">
        <v>204</v>
      </c>
      <c r="AD15" s="22" t="s">
        <v>205</v>
      </c>
      <c r="AE15" s="22" t="s">
        <v>206</v>
      </c>
      <c r="AF15" s="22">
        <v>145.0</v>
      </c>
      <c r="AG15" s="22" t="s">
        <v>316</v>
      </c>
      <c r="AH15" s="22" t="s">
        <v>317</v>
      </c>
      <c r="AI15" s="22" t="s">
        <v>206</v>
      </c>
      <c r="AJ15" s="22"/>
      <c r="AK15" s="22"/>
      <c r="AL15" s="22"/>
      <c r="AM15" s="22"/>
      <c r="AN15" s="22" t="s">
        <v>205</v>
      </c>
      <c r="AO15" s="22" t="s">
        <v>131</v>
      </c>
      <c r="AP15" s="22" t="s">
        <v>210</v>
      </c>
      <c r="AQ15" s="22" t="s">
        <v>211</v>
      </c>
      <c r="AR15" s="22" t="s">
        <v>47</v>
      </c>
      <c r="AS15" s="22" t="s">
        <v>134</v>
      </c>
      <c r="AT15" s="22" t="s">
        <v>135</v>
      </c>
      <c r="AU15" s="22"/>
      <c r="AV15" s="22"/>
      <c r="AW15" s="22"/>
      <c r="AX15" s="22"/>
      <c r="AY15" s="22"/>
      <c r="AZ15" s="22" t="s">
        <v>318</v>
      </c>
      <c r="BA15" s="22"/>
      <c r="BB15" s="22"/>
      <c r="BC15" s="22"/>
      <c r="BD15" s="22"/>
      <c r="BE15" s="22"/>
      <c r="BF15" s="22"/>
      <c r="BG15" s="22"/>
      <c r="BH15" s="22"/>
      <c r="BI15" s="22"/>
      <c r="BJ15" s="22"/>
      <c r="BK15" s="22"/>
      <c r="BL15" s="22"/>
    </row>
    <row r="16" ht="12.75" customHeight="1">
      <c r="A16" s="2"/>
      <c r="B16" s="2"/>
      <c r="C16" s="2"/>
      <c r="D16" s="22"/>
      <c r="E16" s="25" t="str">
        <f>if(D16 &lt;&gt; "",TRIM(Project!$B$3&amp;D16),"")</f>
        <v/>
      </c>
      <c r="F16" s="22"/>
      <c r="G16" s="22"/>
      <c r="H16" s="22"/>
      <c r="J16" s="22"/>
      <c r="K16" s="22"/>
      <c r="L16" s="22"/>
      <c r="M16" s="22"/>
      <c r="Q16" s="22"/>
      <c r="R16" s="22"/>
      <c r="S16" s="39" t="s">
        <v>315</v>
      </c>
      <c r="T16" s="69" t="s">
        <v>120</v>
      </c>
      <c r="U16" s="69" t="s">
        <v>204</v>
      </c>
      <c r="V16" s="69" t="str">
        <f t="shared" si="7"/>
        <v>Malaria Cadre de résultats - Coverage</v>
      </c>
      <c r="W16" s="69" t="str">
        <f t="shared" si="8"/>
        <v>GF - Coverage</v>
      </c>
      <c r="X16" s="69" t="b">
        <f t="shared" si="9"/>
        <v>1</v>
      </c>
      <c r="Y16" s="69">
        <v>2.0</v>
      </c>
      <c r="Z16" s="70"/>
      <c r="AA16" s="22" t="s">
        <v>54</v>
      </c>
      <c r="AB16" s="22" t="s">
        <v>60</v>
      </c>
      <c r="AC16" s="22" t="s">
        <v>204</v>
      </c>
      <c r="AD16" s="22" t="s">
        <v>213</v>
      </c>
      <c r="AE16" s="22" t="s">
        <v>214</v>
      </c>
      <c r="AF16" s="22">
        <v>131.0</v>
      </c>
      <c r="AG16" s="22" t="s">
        <v>320</v>
      </c>
      <c r="AH16" s="22" t="s">
        <v>321</v>
      </c>
      <c r="AI16" s="22" t="s">
        <v>214</v>
      </c>
      <c r="AJ16" s="22"/>
      <c r="AK16" s="22"/>
      <c r="AL16" s="22"/>
      <c r="AM16" s="22"/>
      <c r="AN16" s="22" t="s">
        <v>213</v>
      </c>
      <c r="AO16" s="22" t="s">
        <v>131</v>
      </c>
      <c r="AP16" s="22" t="s">
        <v>210</v>
      </c>
      <c r="AQ16" s="22" t="s">
        <v>211</v>
      </c>
      <c r="AR16" s="22" t="s">
        <v>47</v>
      </c>
      <c r="AS16" s="22" t="s">
        <v>134</v>
      </c>
      <c r="AT16" s="22" t="s">
        <v>135</v>
      </c>
      <c r="AU16" s="22"/>
      <c r="AV16" s="22"/>
      <c r="AW16" s="22"/>
      <c r="AX16" s="22"/>
      <c r="AY16" s="22"/>
      <c r="AZ16" s="22" t="s">
        <v>322</v>
      </c>
      <c r="BA16" s="22"/>
      <c r="BB16" s="22"/>
      <c r="BC16" s="22"/>
      <c r="BD16" s="22"/>
      <c r="BE16" s="22"/>
      <c r="BF16" s="22"/>
      <c r="BG16" s="22"/>
      <c r="BH16" s="22"/>
      <c r="BI16" s="22"/>
      <c r="BJ16" s="22"/>
      <c r="BK16" s="22"/>
      <c r="BL16" s="22"/>
    </row>
    <row r="17" ht="12.75" customHeight="1">
      <c r="A17" s="2"/>
      <c r="B17" s="2"/>
      <c r="C17" s="2"/>
      <c r="D17" s="22"/>
      <c r="E17" s="25" t="str">
        <f>if(D17 &lt;&gt; "",TRIM(Project!$B$3&amp;D17),"")</f>
        <v/>
      </c>
      <c r="F17" s="22"/>
      <c r="G17" s="22"/>
      <c r="H17" s="22"/>
      <c r="J17" s="22"/>
      <c r="K17" s="22"/>
      <c r="L17" s="22"/>
      <c r="M17" s="22"/>
      <c r="Q17" s="22"/>
      <c r="R17" s="22"/>
      <c r="S17" s="39" t="s">
        <v>315</v>
      </c>
      <c r="T17" s="69" t="s">
        <v>120</v>
      </c>
      <c r="U17" s="69" t="s">
        <v>204</v>
      </c>
      <c r="V17" s="69" t="str">
        <f t="shared" si="7"/>
        <v>Malaria Cadre de résultats - Coverage</v>
      </c>
      <c r="W17" s="69" t="str">
        <f t="shared" si="8"/>
        <v>GF - Coverage</v>
      </c>
      <c r="X17" s="69" t="b">
        <f t="shared" si="9"/>
        <v>1</v>
      </c>
      <c r="Y17" s="69">
        <v>3.0</v>
      </c>
      <c r="Z17" s="70"/>
      <c r="AA17" s="22" t="s">
        <v>54</v>
      </c>
      <c r="AB17" s="22" t="s">
        <v>60</v>
      </c>
      <c r="AC17" s="22" t="s">
        <v>204</v>
      </c>
      <c r="AD17" s="22" t="s">
        <v>219</v>
      </c>
      <c r="AE17" s="22" t="s">
        <v>220</v>
      </c>
      <c r="AF17" s="22">
        <v>144.0</v>
      </c>
      <c r="AG17" s="22" t="s">
        <v>328</v>
      </c>
      <c r="AH17" s="22" t="s">
        <v>329</v>
      </c>
      <c r="AI17" s="22" t="s">
        <v>220</v>
      </c>
      <c r="AJ17" s="22"/>
      <c r="AK17" s="22"/>
      <c r="AL17" s="22"/>
      <c r="AM17" s="22"/>
      <c r="AN17" s="22" t="s">
        <v>219</v>
      </c>
      <c r="AO17" s="22" t="s">
        <v>131</v>
      </c>
      <c r="AP17" s="22" t="s">
        <v>132</v>
      </c>
      <c r="AQ17" s="22" t="s">
        <v>133</v>
      </c>
      <c r="AR17" s="22" t="s">
        <v>47</v>
      </c>
      <c r="AS17" s="22" t="s">
        <v>134</v>
      </c>
      <c r="AT17" s="22" t="s">
        <v>135</v>
      </c>
      <c r="AU17" s="22"/>
      <c r="AV17" s="22"/>
      <c r="AW17" s="22"/>
      <c r="AX17" s="22"/>
      <c r="AY17" s="22"/>
      <c r="AZ17" s="22" t="s">
        <v>332</v>
      </c>
      <c r="BA17" s="22"/>
      <c r="BB17" s="22"/>
      <c r="BC17" s="22"/>
      <c r="BD17" s="22"/>
      <c r="BE17" s="22"/>
      <c r="BF17" s="22"/>
      <c r="BG17" s="22"/>
      <c r="BH17" s="22"/>
      <c r="BI17" s="22"/>
      <c r="BJ17" s="22"/>
      <c r="BK17" s="22"/>
      <c r="BL17" s="22"/>
    </row>
    <row r="18" ht="12.75" customHeight="1">
      <c r="A18" s="2"/>
      <c r="B18" s="2"/>
      <c r="C18" s="2"/>
      <c r="D18" s="22"/>
      <c r="E18" s="25" t="str">
        <f>if(D18 &lt;&gt; "",TRIM(Project!$B$3&amp;D18),"")</f>
        <v/>
      </c>
      <c r="F18" s="22"/>
      <c r="G18" s="22"/>
      <c r="H18" s="22"/>
      <c r="J18" s="22"/>
      <c r="K18" s="22"/>
      <c r="L18" s="22"/>
      <c r="M18" s="22"/>
      <c r="Q18" s="22"/>
      <c r="R18" s="22"/>
      <c r="S18" s="39" t="s">
        <v>315</v>
      </c>
      <c r="T18" s="69" t="s">
        <v>120</v>
      </c>
      <c r="U18" s="69" t="s">
        <v>204</v>
      </c>
      <c r="V18" s="69" t="str">
        <f t="shared" si="7"/>
        <v>Malaria Cadre de résultats - Coverage</v>
      </c>
      <c r="W18" s="69" t="str">
        <f t="shared" si="8"/>
        <v>GF - Coverage</v>
      </c>
      <c r="X18" s="69" t="b">
        <f t="shared" si="9"/>
        <v>1</v>
      </c>
      <c r="Y18" s="69">
        <v>4.0</v>
      </c>
      <c r="Z18" s="70"/>
      <c r="AA18" s="22" t="s">
        <v>54</v>
      </c>
      <c r="AB18" s="22" t="s">
        <v>60</v>
      </c>
      <c r="AC18" s="22" t="s">
        <v>204</v>
      </c>
      <c r="AD18" s="22" t="s">
        <v>225</v>
      </c>
      <c r="AE18" s="22" t="s">
        <v>226</v>
      </c>
      <c r="AF18" s="22">
        <v>113.0</v>
      </c>
      <c r="AG18" s="22" t="s">
        <v>334</v>
      </c>
      <c r="AH18" s="22" t="s">
        <v>335</v>
      </c>
      <c r="AI18" s="22" t="s">
        <v>226</v>
      </c>
      <c r="AJ18" s="22"/>
      <c r="AK18" s="22"/>
      <c r="AL18" s="22"/>
      <c r="AM18" s="22"/>
      <c r="AN18" s="22" t="s">
        <v>225</v>
      </c>
      <c r="AO18" s="22" t="s">
        <v>131</v>
      </c>
      <c r="AP18" s="22" t="s">
        <v>132</v>
      </c>
      <c r="AQ18" s="22" t="s">
        <v>133</v>
      </c>
      <c r="AR18" s="22" t="s">
        <v>47</v>
      </c>
      <c r="AS18" s="22" t="s">
        <v>134</v>
      </c>
      <c r="AT18" s="22" t="s">
        <v>135</v>
      </c>
      <c r="AU18" s="22"/>
      <c r="AV18" s="22"/>
      <c r="AW18" s="22"/>
      <c r="AX18" s="22"/>
      <c r="AY18" s="22"/>
      <c r="AZ18" s="22" t="s">
        <v>336</v>
      </c>
      <c r="BA18" s="22"/>
      <c r="BB18" s="22"/>
      <c r="BC18" s="22"/>
      <c r="BD18" s="22"/>
      <c r="BE18" s="22"/>
      <c r="BF18" s="22"/>
      <c r="BG18" s="22"/>
      <c r="BH18" s="22"/>
      <c r="BI18" s="22"/>
      <c r="BJ18" s="22"/>
      <c r="BK18" s="22"/>
      <c r="BL18" s="22"/>
    </row>
    <row r="19" ht="12.75" customHeight="1">
      <c r="A19" s="2"/>
      <c r="B19" s="2"/>
      <c r="C19" s="2"/>
      <c r="D19" s="22"/>
      <c r="E19" s="25" t="str">
        <f>if(D19 &lt;&gt; "",TRIM(Project!$B$3&amp;D19),"")</f>
        <v/>
      </c>
      <c r="F19" s="22"/>
      <c r="G19" s="22"/>
      <c r="H19" s="22"/>
      <c r="J19" s="22"/>
      <c r="K19" s="22"/>
      <c r="L19" s="22"/>
      <c r="M19" s="22"/>
      <c r="Q19" s="22"/>
      <c r="R19" s="22"/>
      <c r="S19" s="39" t="s">
        <v>315</v>
      </c>
      <c r="T19" s="69" t="s">
        <v>120</v>
      </c>
      <c r="U19" s="69" t="s">
        <v>204</v>
      </c>
      <c r="V19" s="69" t="str">
        <f t="shared" si="7"/>
        <v>Malaria Cadre de résultats - Coverage</v>
      </c>
      <c r="W19" s="69" t="str">
        <f t="shared" si="8"/>
        <v>GF - Coverage</v>
      </c>
      <c r="X19" s="69" t="b">
        <f t="shared" si="9"/>
        <v>1</v>
      </c>
      <c r="Y19" s="69">
        <v>5.0</v>
      </c>
      <c r="Z19" s="70"/>
      <c r="AA19" s="22" t="s">
        <v>54</v>
      </c>
      <c r="AB19" s="22" t="s">
        <v>60</v>
      </c>
      <c r="AC19" s="22" t="s">
        <v>204</v>
      </c>
      <c r="AD19" s="22" t="s">
        <v>231</v>
      </c>
      <c r="AE19" s="22" t="s">
        <v>232</v>
      </c>
      <c r="AF19" s="22">
        <v>127.0</v>
      </c>
      <c r="AG19" s="22" t="s">
        <v>337</v>
      </c>
      <c r="AH19" s="22" t="s">
        <v>338</v>
      </c>
      <c r="AI19" s="22" t="s">
        <v>232</v>
      </c>
      <c r="AJ19" s="22"/>
      <c r="AK19" s="22"/>
      <c r="AL19" s="22"/>
      <c r="AM19" s="22"/>
      <c r="AN19" s="22" t="s">
        <v>231</v>
      </c>
      <c r="AO19" s="22" t="s">
        <v>131</v>
      </c>
      <c r="AP19" s="22" t="s">
        <v>132</v>
      </c>
      <c r="AQ19" s="22" t="s">
        <v>133</v>
      </c>
      <c r="AR19" s="22" t="s">
        <v>47</v>
      </c>
      <c r="AS19" s="22" t="s">
        <v>134</v>
      </c>
      <c r="AT19" s="22" t="s">
        <v>135</v>
      </c>
      <c r="AU19" s="22"/>
      <c r="AV19" s="22"/>
      <c r="AW19" s="22"/>
      <c r="AX19" s="22"/>
      <c r="AY19" s="22"/>
      <c r="AZ19" s="22" t="s">
        <v>339</v>
      </c>
      <c r="BA19" s="22"/>
      <c r="BB19" s="22"/>
      <c r="BC19" s="22"/>
      <c r="BD19" s="22"/>
      <c r="BE19" s="22"/>
      <c r="BF19" s="22"/>
      <c r="BG19" s="22"/>
      <c r="BH19" s="22"/>
      <c r="BI19" s="22"/>
      <c r="BJ19" s="22"/>
      <c r="BK19" s="22"/>
      <c r="BL19" s="22"/>
    </row>
    <row r="20" ht="12.75" customHeight="1">
      <c r="A20" s="2"/>
      <c r="B20" s="2"/>
      <c r="C20" s="2"/>
      <c r="D20" s="22"/>
      <c r="E20" s="25" t="str">
        <f>if(D20 &lt;&gt; "",TRIM(Project!$B$3&amp;D20),"")</f>
        <v/>
      </c>
      <c r="F20" s="22"/>
      <c r="G20" s="22"/>
      <c r="H20" s="22"/>
      <c r="J20" s="22"/>
      <c r="K20" s="22"/>
      <c r="L20" s="22"/>
      <c r="M20" s="22"/>
      <c r="Q20" s="22"/>
      <c r="R20" s="22"/>
      <c r="S20" s="39" t="s">
        <v>315</v>
      </c>
      <c r="T20" s="69" t="s">
        <v>120</v>
      </c>
      <c r="U20" s="69" t="s">
        <v>204</v>
      </c>
      <c r="V20" s="69" t="str">
        <f t="shared" si="7"/>
        <v>Malaria Cadre de résultats - Coverage</v>
      </c>
      <c r="W20" s="69" t="str">
        <f t="shared" si="8"/>
        <v>GF - Coverage</v>
      </c>
      <c r="X20" s="69" t="b">
        <f t="shared" si="9"/>
        <v>1</v>
      </c>
      <c r="Y20" s="69">
        <v>6.0</v>
      </c>
      <c r="Z20" s="70"/>
      <c r="AA20" s="22" t="s">
        <v>54</v>
      </c>
      <c r="AB20" s="22" t="s">
        <v>60</v>
      </c>
      <c r="AC20" s="22" t="s">
        <v>204</v>
      </c>
      <c r="AD20" s="22" t="s">
        <v>237</v>
      </c>
      <c r="AE20" s="22" t="s">
        <v>238</v>
      </c>
      <c r="AF20" s="22">
        <v>214.0</v>
      </c>
      <c r="AG20" s="22" t="s">
        <v>340</v>
      </c>
      <c r="AH20" s="22" t="s">
        <v>341</v>
      </c>
      <c r="AI20" s="22" t="s">
        <v>238</v>
      </c>
      <c r="AJ20" s="22"/>
      <c r="AK20" s="22"/>
      <c r="AL20" s="22"/>
      <c r="AM20" s="22"/>
      <c r="AN20" s="22" t="s">
        <v>237</v>
      </c>
      <c r="AO20" s="22" t="s">
        <v>131</v>
      </c>
      <c r="AP20" s="22" t="s">
        <v>132</v>
      </c>
      <c r="AQ20" s="22" t="s">
        <v>133</v>
      </c>
      <c r="AR20" s="22" t="s">
        <v>47</v>
      </c>
      <c r="AS20" s="22" t="s">
        <v>134</v>
      </c>
      <c r="AT20" s="22" t="s">
        <v>135</v>
      </c>
      <c r="AU20" s="22"/>
      <c r="AV20" s="22"/>
      <c r="AW20" s="22"/>
      <c r="AX20" s="22"/>
      <c r="AY20" s="22"/>
      <c r="AZ20" s="22" t="s">
        <v>342</v>
      </c>
      <c r="BA20" s="22"/>
      <c r="BB20" s="22"/>
      <c r="BC20" s="22"/>
      <c r="BD20" s="22"/>
      <c r="BE20" s="22"/>
      <c r="BF20" s="22"/>
      <c r="BG20" s="22"/>
      <c r="BH20" s="22"/>
      <c r="BI20" s="22"/>
      <c r="BJ20" s="22"/>
      <c r="BK20" s="22"/>
      <c r="BL20" s="22"/>
    </row>
    <row r="21" ht="12.75" customHeight="1">
      <c r="A21" s="2"/>
      <c r="B21" s="2"/>
      <c r="C21" s="2"/>
      <c r="D21" s="22"/>
      <c r="E21" s="25"/>
      <c r="F21" s="22"/>
      <c r="G21" s="22"/>
      <c r="H21" s="22"/>
      <c r="J21" s="22"/>
      <c r="K21" s="22"/>
      <c r="L21" s="22"/>
      <c r="M21" s="22"/>
      <c r="Q21" s="22"/>
      <c r="R21" s="22"/>
      <c r="S21" s="39" t="s">
        <v>315</v>
      </c>
      <c r="T21" s="69" t="s">
        <v>120</v>
      </c>
      <c r="U21" s="69" t="s">
        <v>204</v>
      </c>
      <c r="V21" s="69" t="str">
        <f t="shared" si="7"/>
        <v>Malaria Cadre de résultats - Coverage</v>
      </c>
      <c r="W21" s="69" t="str">
        <f t="shared" si="8"/>
        <v>GF - Coverage</v>
      </c>
      <c r="X21" s="69" t="b">
        <f t="shared" si="9"/>
        <v>1</v>
      </c>
      <c r="Y21" s="69">
        <v>7.0</v>
      </c>
      <c r="Z21" s="70"/>
      <c r="AA21" s="22" t="s">
        <v>54</v>
      </c>
      <c r="AB21" s="22" t="s">
        <v>60</v>
      </c>
      <c r="AC21" s="22" t="s">
        <v>204</v>
      </c>
      <c r="AD21" s="22" t="s">
        <v>243</v>
      </c>
      <c r="AE21" s="22" t="s">
        <v>244</v>
      </c>
      <c r="AF21" s="22">
        <v>142.0</v>
      </c>
      <c r="AG21" s="22" t="s">
        <v>343</v>
      </c>
      <c r="AH21" s="22" t="s">
        <v>344</v>
      </c>
      <c r="AI21" s="22" t="s">
        <v>244</v>
      </c>
      <c r="AJ21" s="22"/>
      <c r="AK21" s="22"/>
      <c r="AL21" s="22"/>
      <c r="AM21" s="22"/>
      <c r="AN21" s="22" t="s">
        <v>243</v>
      </c>
      <c r="AO21" s="22" t="s">
        <v>131</v>
      </c>
      <c r="AP21" s="22" t="s">
        <v>132</v>
      </c>
      <c r="AQ21" s="22" t="s">
        <v>133</v>
      </c>
      <c r="AR21" s="22" t="s">
        <v>47</v>
      </c>
      <c r="AS21" s="22" t="s">
        <v>134</v>
      </c>
      <c r="AT21" s="22" t="s">
        <v>135</v>
      </c>
      <c r="AU21" s="22"/>
      <c r="AV21" s="22"/>
      <c r="AW21" s="22"/>
      <c r="AX21" s="22"/>
      <c r="AY21" s="22"/>
      <c r="AZ21" s="22" t="s">
        <v>345</v>
      </c>
      <c r="BA21" s="22"/>
      <c r="BB21" s="22"/>
      <c r="BC21" s="22"/>
      <c r="BD21" s="22"/>
      <c r="BE21" s="22"/>
      <c r="BF21" s="22"/>
      <c r="BG21" s="22"/>
      <c r="BH21" s="22"/>
      <c r="BI21" s="22"/>
      <c r="BJ21" s="22"/>
      <c r="BK21" s="22"/>
      <c r="BL21" s="22"/>
    </row>
    <row r="22" ht="12.75" customHeight="1">
      <c r="A22" s="2"/>
      <c r="B22" s="2"/>
      <c r="C22" s="2"/>
      <c r="D22" s="22"/>
      <c r="E22" s="25"/>
      <c r="F22" s="22"/>
      <c r="G22" s="22"/>
      <c r="H22" s="22"/>
      <c r="J22" s="22"/>
      <c r="K22" s="22"/>
      <c r="L22" s="22"/>
      <c r="M22" s="22"/>
      <c r="Q22" s="22"/>
      <c r="R22" s="22"/>
      <c r="S22" s="39" t="s">
        <v>315</v>
      </c>
      <c r="T22" s="69" t="s">
        <v>120</v>
      </c>
      <c r="U22" s="69" t="s">
        <v>204</v>
      </c>
      <c r="V22" s="69" t="str">
        <f t="shared" si="7"/>
        <v>Malaria Cadre de résultats - Coverage</v>
      </c>
      <c r="W22" s="69" t="str">
        <f t="shared" si="8"/>
        <v>GF - Coverage</v>
      </c>
      <c r="X22" s="69" t="b">
        <f t="shared" si="9"/>
        <v>1</v>
      </c>
      <c r="Y22" s="69">
        <v>8.0</v>
      </c>
      <c r="Z22" s="70"/>
      <c r="AA22" s="22" t="s">
        <v>54</v>
      </c>
      <c r="AB22" s="22" t="s">
        <v>60</v>
      </c>
      <c r="AC22" s="22" t="s">
        <v>204</v>
      </c>
      <c r="AD22" s="22" t="s">
        <v>249</v>
      </c>
      <c r="AE22" s="22" t="s">
        <v>250</v>
      </c>
      <c r="AF22" s="22">
        <v>156.0</v>
      </c>
      <c r="AG22" s="22" t="s">
        <v>346</v>
      </c>
      <c r="AH22" s="22" t="s">
        <v>347</v>
      </c>
      <c r="AI22" s="22" t="s">
        <v>250</v>
      </c>
      <c r="AJ22" s="22"/>
      <c r="AK22" s="22"/>
      <c r="AL22" s="22"/>
      <c r="AM22" s="22"/>
      <c r="AN22" s="22" t="s">
        <v>249</v>
      </c>
      <c r="AO22" s="22" t="s">
        <v>131</v>
      </c>
      <c r="AP22" s="22" t="s">
        <v>132</v>
      </c>
      <c r="AQ22" s="22" t="s">
        <v>133</v>
      </c>
      <c r="AR22" s="22" t="s">
        <v>47</v>
      </c>
      <c r="AS22" s="22" t="s">
        <v>134</v>
      </c>
      <c r="AT22" s="22" t="s">
        <v>135</v>
      </c>
      <c r="AU22" s="22"/>
      <c r="AV22" s="22"/>
      <c r="AW22" s="22"/>
      <c r="AX22" s="22"/>
      <c r="AY22" s="22"/>
      <c r="AZ22" s="22" t="s">
        <v>348</v>
      </c>
      <c r="BA22" s="22"/>
      <c r="BB22" s="22"/>
      <c r="BC22" s="22"/>
      <c r="BD22" s="22"/>
      <c r="BE22" s="22"/>
      <c r="BF22" s="22"/>
      <c r="BG22" s="22"/>
      <c r="BH22" s="22"/>
      <c r="BI22" s="22"/>
      <c r="BJ22" s="22"/>
      <c r="BK22" s="22"/>
      <c r="BL22" s="22"/>
    </row>
    <row r="23" ht="12.75" customHeight="1">
      <c r="A23" s="2"/>
      <c r="B23" s="2"/>
      <c r="C23" s="2"/>
      <c r="D23" s="22"/>
      <c r="E23" s="25"/>
      <c r="F23" s="22"/>
      <c r="G23" s="22"/>
      <c r="H23" s="22"/>
      <c r="J23" s="22"/>
      <c r="K23" s="22"/>
      <c r="L23" s="22"/>
      <c r="M23" s="22"/>
      <c r="Q23" s="22"/>
      <c r="R23" s="22"/>
      <c r="S23" s="39" t="s">
        <v>315</v>
      </c>
      <c r="T23" s="69" t="s">
        <v>120</v>
      </c>
      <c r="U23" s="69" t="s">
        <v>204</v>
      </c>
      <c r="V23" s="69" t="str">
        <f t="shared" si="7"/>
        <v>Malaria Cadre de résultats - Coverage</v>
      </c>
      <c r="W23" s="69" t="str">
        <f t="shared" si="8"/>
        <v>GF - Coverage</v>
      </c>
      <c r="X23" s="69" t="b">
        <f t="shared" si="9"/>
        <v>1</v>
      </c>
      <c r="Y23" s="69">
        <v>9.0</v>
      </c>
      <c r="Z23" s="70"/>
      <c r="AA23" s="22" t="s">
        <v>54</v>
      </c>
      <c r="AB23" s="22" t="s">
        <v>60</v>
      </c>
      <c r="AC23" s="22" t="s">
        <v>204</v>
      </c>
      <c r="AD23" s="22" t="s">
        <v>255</v>
      </c>
      <c r="AE23" s="22" t="s">
        <v>256</v>
      </c>
      <c r="AF23" s="22">
        <v>148.0</v>
      </c>
      <c r="AG23" s="22" t="s">
        <v>349</v>
      </c>
      <c r="AH23" s="22" t="s">
        <v>350</v>
      </c>
      <c r="AI23" s="22" t="s">
        <v>256</v>
      </c>
      <c r="AJ23" s="22"/>
      <c r="AK23" s="22"/>
      <c r="AL23" s="22"/>
      <c r="AM23" s="22"/>
      <c r="AN23" s="22" t="s">
        <v>255</v>
      </c>
      <c r="AO23" s="22" t="s">
        <v>131</v>
      </c>
      <c r="AP23" s="22" t="s">
        <v>132</v>
      </c>
      <c r="AQ23" s="22" t="s">
        <v>133</v>
      </c>
      <c r="AR23" s="22" t="s">
        <v>47</v>
      </c>
      <c r="AS23" s="22" t="s">
        <v>134</v>
      </c>
      <c r="AT23" s="22" t="s">
        <v>135</v>
      </c>
      <c r="AU23" s="22"/>
      <c r="AV23" s="22"/>
      <c r="AW23" s="22"/>
      <c r="AX23" s="22"/>
      <c r="AY23" s="22"/>
      <c r="AZ23" s="22" t="s">
        <v>351</v>
      </c>
      <c r="BA23" s="22"/>
      <c r="BB23" s="22"/>
      <c r="BC23" s="22"/>
      <c r="BD23" s="22"/>
      <c r="BE23" s="22"/>
      <c r="BF23" s="22"/>
      <c r="BG23" s="22"/>
      <c r="BH23" s="22"/>
      <c r="BI23" s="22"/>
      <c r="BJ23" s="22"/>
      <c r="BK23" s="22"/>
      <c r="BL23" s="22"/>
    </row>
    <row r="24" ht="12.75" customHeight="1">
      <c r="A24" s="2"/>
      <c r="B24" s="2"/>
      <c r="C24" s="2"/>
      <c r="D24" s="22"/>
      <c r="E24" s="25"/>
      <c r="F24" s="22"/>
      <c r="G24" s="22"/>
      <c r="H24" s="22"/>
      <c r="J24" s="22"/>
      <c r="K24" s="22"/>
      <c r="L24" s="22"/>
      <c r="M24" s="22"/>
      <c r="Q24" s="22"/>
      <c r="R24" s="22"/>
      <c r="S24" s="39" t="s">
        <v>315</v>
      </c>
      <c r="T24" s="69" t="s">
        <v>120</v>
      </c>
      <c r="U24" s="69" t="s">
        <v>204</v>
      </c>
      <c r="V24" s="69" t="str">
        <f t="shared" si="7"/>
        <v>Malaria Cadre de résultats - Coverage</v>
      </c>
      <c r="W24" s="69" t="str">
        <f t="shared" si="8"/>
        <v>GF - Coverage</v>
      </c>
      <c r="X24" s="69" t="b">
        <f t="shared" si="9"/>
        <v>1</v>
      </c>
      <c r="Y24" s="69">
        <v>10.0</v>
      </c>
      <c r="Z24" s="70"/>
      <c r="AA24" s="22" t="s">
        <v>54</v>
      </c>
      <c r="AB24" s="22" t="s">
        <v>60</v>
      </c>
      <c r="AC24" s="22" t="s">
        <v>204</v>
      </c>
      <c r="AD24" s="22" t="s">
        <v>263</v>
      </c>
      <c r="AE24" s="22" t="s">
        <v>264</v>
      </c>
      <c r="AF24" s="22">
        <v>126.0</v>
      </c>
      <c r="AG24" s="22" t="s">
        <v>352</v>
      </c>
      <c r="AH24" s="22" t="s">
        <v>353</v>
      </c>
      <c r="AI24" s="22" t="s">
        <v>264</v>
      </c>
      <c r="AJ24" s="22"/>
      <c r="AK24" s="22"/>
      <c r="AL24" s="22"/>
      <c r="AM24" s="22"/>
      <c r="AN24" s="22" t="s">
        <v>263</v>
      </c>
      <c r="AO24" s="22" t="s">
        <v>131</v>
      </c>
      <c r="AP24" s="22" t="s">
        <v>132</v>
      </c>
      <c r="AQ24" s="22" t="s">
        <v>133</v>
      </c>
      <c r="AR24" s="22" t="s">
        <v>47</v>
      </c>
      <c r="AS24" s="22" t="s">
        <v>134</v>
      </c>
      <c r="AT24" s="22" t="s">
        <v>135</v>
      </c>
      <c r="AU24" s="22"/>
      <c r="AV24" s="22"/>
      <c r="AW24" s="22"/>
      <c r="AX24" s="22"/>
      <c r="AY24" s="22"/>
      <c r="AZ24" s="22" t="s">
        <v>354</v>
      </c>
      <c r="BA24" s="22"/>
      <c r="BB24" s="22"/>
      <c r="BC24" s="22"/>
      <c r="BD24" s="22"/>
      <c r="BE24" s="22"/>
      <c r="BF24" s="22"/>
      <c r="BG24" s="22"/>
      <c r="BH24" s="22"/>
      <c r="BI24" s="22"/>
      <c r="BJ24" s="22"/>
      <c r="BK24" s="22"/>
      <c r="BL24" s="22"/>
    </row>
    <row r="25" ht="12.75" customHeight="1">
      <c r="A25" s="2"/>
      <c r="B25" s="2"/>
      <c r="C25" s="2"/>
      <c r="D25" s="22"/>
      <c r="E25" s="25"/>
      <c r="F25" s="22"/>
      <c r="G25" s="22"/>
      <c r="H25" s="22"/>
      <c r="J25" s="22"/>
      <c r="K25" s="22"/>
      <c r="L25" s="22"/>
      <c r="M25" s="22"/>
      <c r="Q25" s="22"/>
      <c r="R25" s="22"/>
      <c r="S25" s="39" t="s">
        <v>315</v>
      </c>
      <c r="T25" s="69" t="s">
        <v>120</v>
      </c>
      <c r="U25" s="69" t="s">
        <v>204</v>
      </c>
      <c r="V25" s="69" t="str">
        <f t="shared" si="7"/>
        <v>Malaria Cadre de résultats - Coverage</v>
      </c>
      <c r="W25" s="69" t="str">
        <f t="shared" si="8"/>
        <v>GF - Coverage</v>
      </c>
      <c r="X25" s="69" t="b">
        <f t="shared" si="9"/>
        <v>1</v>
      </c>
      <c r="Y25" s="69">
        <v>11.0</v>
      </c>
      <c r="Z25" s="70"/>
      <c r="AA25" s="22" t="s">
        <v>54</v>
      </c>
      <c r="AB25" s="22" t="s">
        <v>60</v>
      </c>
      <c r="AC25" s="22" t="s">
        <v>204</v>
      </c>
      <c r="AD25" s="22" t="s">
        <v>269</v>
      </c>
      <c r="AE25" s="22" t="s">
        <v>270</v>
      </c>
      <c r="AF25" s="22">
        <v>81.0</v>
      </c>
      <c r="AG25" s="22" t="s">
        <v>355</v>
      </c>
      <c r="AH25" s="22" t="s">
        <v>356</v>
      </c>
      <c r="AI25" s="22" t="s">
        <v>270</v>
      </c>
      <c r="AJ25" s="22"/>
      <c r="AK25" s="22"/>
      <c r="AL25" s="22"/>
      <c r="AM25" s="22"/>
      <c r="AN25" s="22" t="s">
        <v>269</v>
      </c>
      <c r="AO25" s="22" t="s">
        <v>131</v>
      </c>
      <c r="AP25" s="22" t="s">
        <v>132</v>
      </c>
      <c r="AQ25" s="22" t="s">
        <v>133</v>
      </c>
      <c r="AR25" s="22" t="s">
        <v>47</v>
      </c>
      <c r="AS25" s="22" t="s">
        <v>134</v>
      </c>
      <c r="AT25" s="22" t="s">
        <v>135</v>
      </c>
      <c r="AU25" s="22"/>
      <c r="AV25" s="22"/>
      <c r="AW25" s="22"/>
      <c r="AX25" s="22"/>
      <c r="AY25" s="22"/>
      <c r="AZ25" s="22" t="s">
        <v>357</v>
      </c>
      <c r="BA25" s="22"/>
      <c r="BB25" s="22"/>
      <c r="BC25" s="22"/>
      <c r="BD25" s="22"/>
      <c r="BE25" s="22"/>
      <c r="BF25" s="22"/>
      <c r="BG25" s="22"/>
      <c r="BH25" s="22"/>
      <c r="BI25" s="22"/>
      <c r="BJ25" s="22"/>
      <c r="BK25" s="22"/>
      <c r="BL25" s="22"/>
    </row>
    <row r="26" ht="12.75" customHeight="1">
      <c r="A26" s="2"/>
      <c r="B26" s="2"/>
      <c r="C26" s="2"/>
      <c r="D26" s="22"/>
      <c r="E26" s="25"/>
      <c r="F26" s="22"/>
      <c r="G26" s="22"/>
      <c r="H26" s="22"/>
      <c r="J26" s="22"/>
      <c r="K26" s="22"/>
      <c r="L26" s="22"/>
      <c r="M26" s="22"/>
      <c r="Q26" s="22"/>
      <c r="R26" s="22"/>
      <c r="Z26" s="70"/>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row>
    <row r="27" ht="12.75" customHeight="1">
      <c r="A27" s="2"/>
      <c r="B27" s="2"/>
      <c r="C27" s="2"/>
      <c r="D27" s="22"/>
      <c r="E27" s="25"/>
      <c r="F27" s="22"/>
      <c r="G27" s="22"/>
      <c r="H27" s="22"/>
      <c r="J27" s="22"/>
      <c r="K27" s="22"/>
      <c r="L27" s="22"/>
      <c r="M27" s="22"/>
      <c r="Q27" s="22"/>
      <c r="R27" s="22"/>
      <c r="S27" s="70"/>
      <c r="T27" s="69"/>
      <c r="U27" s="69"/>
      <c r="V27" s="69"/>
      <c r="W27" s="69"/>
      <c r="X27" s="69"/>
      <c r="Y27" s="69"/>
      <c r="Z27" s="70"/>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row>
    <row r="28" ht="12.75" customHeight="1">
      <c r="A28" s="2"/>
      <c r="B28" s="2"/>
      <c r="C28" s="2"/>
      <c r="D28" s="22"/>
      <c r="E28" s="25"/>
      <c r="F28" s="22"/>
      <c r="G28" s="22"/>
      <c r="H28" s="22"/>
      <c r="J28" s="22"/>
      <c r="K28" s="22"/>
      <c r="L28" s="22"/>
      <c r="M28" s="22"/>
      <c r="Q28" s="22"/>
      <c r="R28" s="22"/>
      <c r="S28" s="70"/>
      <c r="T28" s="69"/>
      <c r="U28" s="69"/>
      <c r="V28" s="69"/>
      <c r="W28" s="69"/>
      <c r="X28" s="69"/>
      <c r="Y28" s="69"/>
      <c r="Z28" s="70"/>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row>
    <row r="29" ht="12.75" customHeight="1">
      <c r="A29" s="2"/>
      <c r="B29" s="2"/>
      <c r="C29" s="2"/>
      <c r="D29" s="22"/>
      <c r="E29" s="25"/>
      <c r="F29" s="22"/>
      <c r="G29" s="22"/>
      <c r="H29" s="22"/>
      <c r="J29" s="22"/>
      <c r="K29" s="22"/>
      <c r="L29" s="22"/>
      <c r="M29" s="22"/>
      <c r="Q29" s="22"/>
      <c r="R29" s="22"/>
      <c r="S29" s="70"/>
      <c r="T29" s="69"/>
      <c r="U29" s="69"/>
      <c r="V29" s="69"/>
      <c r="W29" s="69"/>
      <c r="X29" s="69"/>
      <c r="Y29" s="69"/>
      <c r="Z29" s="70"/>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row>
    <row r="30" ht="12.75" customHeight="1">
      <c r="A30" s="2"/>
      <c r="B30" s="2"/>
      <c r="C30" s="2"/>
      <c r="D30" s="22"/>
      <c r="E30" s="25"/>
      <c r="F30" s="22"/>
      <c r="G30" s="22"/>
      <c r="H30" s="22"/>
      <c r="J30" s="22"/>
      <c r="K30" s="22"/>
      <c r="L30" s="22"/>
      <c r="M30" s="22"/>
      <c r="Q30" s="22"/>
      <c r="R30" s="22"/>
      <c r="S30" s="70"/>
      <c r="T30" s="69"/>
      <c r="U30" s="69"/>
      <c r="V30" s="69"/>
      <c r="W30" s="69"/>
      <c r="X30" s="69"/>
      <c r="Y30" s="69"/>
      <c r="Z30" s="70"/>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row>
    <row r="31" ht="12.75" customHeight="1">
      <c r="A31" s="2"/>
      <c r="B31" s="2"/>
      <c r="C31" s="2"/>
      <c r="D31" s="22"/>
      <c r="E31" s="25"/>
      <c r="F31" s="22"/>
      <c r="G31" s="22"/>
      <c r="H31" s="22"/>
      <c r="J31" s="22"/>
      <c r="K31" s="22"/>
      <c r="L31" s="22"/>
      <c r="M31" s="22"/>
      <c r="Q31" s="22"/>
      <c r="R31" s="22"/>
      <c r="S31" s="70"/>
      <c r="T31" s="69"/>
      <c r="U31" s="69"/>
      <c r="V31" s="69"/>
      <c r="W31" s="69"/>
      <c r="X31" s="69"/>
      <c r="Y31" s="69"/>
      <c r="Z31" s="70"/>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row>
    <row r="32" ht="12.75" customHeight="1">
      <c r="A32" s="2"/>
      <c r="B32" s="2"/>
      <c r="C32" s="2"/>
      <c r="D32" s="22"/>
      <c r="E32" s="25"/>
      <c r="F32" s="22"/>
      <c r="G32" s="22"/>
      <c r="H32" s="22"/>
      <c r="J32" s="22"/>
      <c r="K32" s="22"/>
      <c r="L32" s="22"/>
      <c r="M32" s="22"/>
      <c r="Q32" s="22"/>
      <c r="R32" s="22"/>
      <c r="S32" s="70"/>
      <c r="T32" s="69"/>
      <c r="U32" s="69"/>
      <c r="V32" s="69"/>
      <c r="W32" s="69"/>
      <c r="X32" s="69"/>
      <c r="Y32" s="69"/>
      <c r="Z32" s="70"/>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row>
    <row r="33" ht="12.75" customHeight="1">
      <c r="A33" s="2"/>
      <c r="B33" s="2"/>
      <c r="C33" s="2"/>
      <c r="D33" s="22"/>
      <c r="E33" s="25"/>
      <c r="F33" s="22"/>
      <c r="G33" s="22"/>
      <c r="H33" s="22"/>
      <c r="J33" s="22"/>
      <c r="K33" s="22"/>
      <c r="L33" s="22"/>
      <c r="M33" s="22"/>
      <c r="Q33" s="22"/>
      <c r="R33" s="22"/>
      <c r="S33" s="70"/>
      <c r="T33" s="69"/>
      <c r="U33" s="69"/>
      <c r="V33" s="69"/>
      <c r="W33" s="69"/>
      <c r="X33" s="69"/>
      <c r="Y33" s="69"/>
      <c r="Z33" s="70"/>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row>
    <row r="34" ht="12.75" customHeight="1">
      <c r="A34" s="2"/>
      <c r="B34" s="2"/>
      <c r="C34" s="2"/>
      <c r="D34" s="22"/>
      <c r="E34" s="25"/>
      <c r="F34" s="22"/>
      <c r="G34" s="22"/>
      <c r="H34" s="22"/>
      <c r="J34" s="22"/>
      <c r="K34" s="22"/>
      <c r="L34" s="22"/>
      <c r="M34" s="22"/>
      <c r="Q34" s="22"/>
      <c r="R34" s="22"/>
      <c r="S34" s="70"/>
      <c r="T34" s="69"/>
      <c r="U34" s="69"/>
      <c r="V34" s="69"/>
      <c r="W34" s="69"/>
      <c r="X34" s="69"/>
      <c r="Y34" s="69"/>
      <c r="Z34" s="70"/>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row>
    <row r="35" ht="12.75" customHeight="1">
      <c r="A35" s="2"/>
      <c r="B35" s="2"/>
      <c r="C35" s="2"/>
      <c r="D35" s="22"/>
      <c r="E35" s="25"/>
      <c r="F35" s="22"/>
      <c r="G35" s="22"/>
      <c r="H35" s="22"/>
      <c r="J35" s="22"/>
      <c r="K35" s="22"/>
      <c r="L35" s="22"/>
      <c r="M35" s="22"/>
      <c r="Q35" s="22"/>
      <c r="R35" s="22"/>
      <c r="S35" s="70"/>
      <c r="T35" s="69"/>
      <c r="U35" s="69"/>
      <c r="V35" s="69"/>
      <c r="W35" s="69"/>
      <c r="X35" s="69"/>
      <c r="Y35" s="69"/>
      <c r="Z35" s="70"/>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row>
    <row r="36" ht="12.75" customHeight="1">
      <c r="A36" s="2"/>
      <c r="B36" s="2"/>
      <c r="C36" s="2"/>
      <c r="D36" s="22"/>
      <c r="E36" s="25"/>
      <c r="F36" s="22"/>
      <c r="G36" s="22"/>
      <c r="H36" s="22"/>
      <c r="J36" s="22"/>
      <c r="K36" s="22"/>
      <c r="L36" s="22"/>
      <c r="M36" s="22"/>
      <c r="Q36" s="22"/>
      <c r="R36" s="22"/>
      <c r="S36" s="70"/>
      <c r="T36" s="69"/>
      <c r="U36" s="69"/>
      <c r="V36" s="69"/>
      <c r="W36" s="69"/>
      <c r="X36" s="69"/>
      <c r="Y36" s="69"/>
      <c r="Z36" s="70"/>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row>
    <row r="37" ht="12.75" customHeight="1">
      <c r="A37" s="2"/>
      <c r="B37" s="2"/>
      <c r="C37" s="2"/>
      <c r="D37" s="22"/>
      <c r="E37" s="25"/>
      <c r="F37" s="22"/>
      <c r="G37" s="22"/>
      <c r="H37" s="22"/>
      <c r="J37" s="22"/>
      <c r="K37" s="22"/>
      <c r="L37" s="22"/>
      <c r="M37" s="22"/>
      <c r="Q37" s="22"/>
      <c r="R37" s="22"/>
      <c r="S37" s="70"/>
      <c r="T37" s="69"/>
      <c r="U37" s="69"/>
      <c r="V37" s="69"/>
      <c r="W37" s="69"/>
      <c r="X37" s="69"/>
      <c r="Y37" s="69"/>
      <c r="Z37" s="70"/>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row>
    <row r="38" ht="12.75" customHeight="1">
      <c r="A38" s="2"/>
      <c r="B38" s="2"/>
      <c r="C38" s="2"/>
      <c r="D38" s="22"/>
      <c r="E38" s="25"/>
      <c r="F38" s="22"/>
      <c r="G38" s="22"/>
      <c r="H38" s="22"/>
      <c r="J38" s="22"/>
      <c r="K38" s="22"/>
      <c r="L38" s="22"/>
      <c r="M38" s="22"/>
      <c r="Q38" s="22"/>
      <c r="R38" s="22"/>
      <c r="S38" s="70"/>
      <c r="T38" s="69"/>
      <c r="U38" s="69"/>
      <c r="V38" s="69"/>
      <c r="W38" s="69"/>
      <c r="X38" s="69"/>
      <c r="Y38" s="69"/>
      <c r="Z38" s="70"/>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row>
    <row r="39" ht="12.75" customHeight="1">
      <c r="A39" s="2"/>
      <c r="B39" s="2"/>
      <c r="C39" s="2"/>
      <c r="D39" s="22"/>
      <c r="E39" s="25"/>
      <c r="F39" s="22"/>
      <c r="G39" s="22"/>
      <c r="H39" s="22"/>
      <c r="J39" s="22"/>
      <c r="K39" s="22"/>
      <c r="L39" s="22"/>
      <c r="M39" s="22"/>
      <c r="Q39" s="22"/>
      <c r="R39" s="22"/>
      <c r="S39" s="70"/>
      <c r="T39" s="69"/>
      <c r="U39" s="69"/>
      <c r="V39" s="69"/>
      <c r="W39" s="69"/>
      <c r="X39" s="69"/>
      <c r="Y39" s="69"/>
      <c r="Z39" s="70"/>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row>
    <row r="40" ht="12.75" customHeight="1">
      <c r="A40" s="2"/>
      <c r="B40" s="2"/>
      <c r="C40" s="2"/>
      <c r="D40" s="22"/>
      <c r="E40" s="25"/>
      <c r="F40" s="22"/>
      <c r="G40" s="22"/>
      <c r="H40" s="22"/>
      <c r="J40" s="22"/>
      <c r="K40" s="22"/>
      <c r="L40" s="22"/>
      <c r="M40" s="22"/>
      <c r="Q40" s="22"/>
      <c r="R40" s="22"/>
      <c r="S40" s="70"/>
      <c r="T40" s="69"/>
      <c r="U40" s="69"/>
      <c r="V40" s="69"/>
      <c r="W40" s="69"/>
      <c r="X40" s="69"/>
      <c r="Y40" s="69"/>
      <c r="Z40" s="70"/>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row>
    <row r="41" ht="12.75" customHeight="1">
      <c r="A41" s="2"/>
      <c r="B41" s="2"/>
      <c r="C41" s="2"/>
      <c r="D41" s="22"/>
      <c r="E41" s="25"/>
      <c r="F41" s="22"/>
      <c r="G41" s="22"/>
      <c r="H41" s="22"/>
      <c r="J41" s="22"/>
      <c r="K41" s="22"/>
      <c r="L41" s="22"/>
      <c r="M41" s="22"/>
      <c r="Q41" s="22"/>
      <c r="R41" s="22"/>
      <c r="S41" s="70"/>
      <c r="T41" s="69"/>
      <c r="U41" s="69"/>
      <c r="V41" s="69"/>
      <c r="W41" s="69"/>
      <c r="X41" s="69"/>
      <c r="Y41" s="69"/>
      <c r="Z41" s="70"/>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row>
    <row r="42" ht="12.75" customHeight="1">
      <c r="A42" s="2"/>
      <c r="B42" s="2"/>
      <c r="C42" s="2"/>
      <c r="D42" s="22"/>
      <c r="E42" s="25"/>
      <c r="F42" s="22"/>
      <c r="G42" s="22"/>
      <c r="H42" s="22"/>
      <c r="J42" s="22"/>
      <c r="K42" s="22"/>
      <c r="L42" s="22"/>
      <c r="M42" s="22"/>
      <c r="Q42" s="22"/>
      <c r="R42" s="22"/>
      <c r="S42" s="70"/>
      <c r="T42" s="69"/>
      <c r="U42" s="69"/>
      <c r="V42" s="69"/>
      <c r="W42" s="69"/>
      <c r="X42" s="69"/>
      <c r="Y42" s="69"/>
      <c r="Z42" s="70"/>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row>
    <row r="43" ht="12.75" customHeight="1">
      <c r="A43" s="2"/>
      <c r="B43" s="2"/>
      <c r="C43" s="2"/>
      <c r="D43" s="22"/>
      <c r="E43" s="25"/>
      <c r="F43" s="22"/>
      <c r="G43" s="22"/>
      <c r="H43" s="22"/>
      <c r="J43" s="22"/>
      <c r="K43" s="22"/>
      <c r="L43" s="22"/>
      <c r="M43" s="22"/>
      <c r="Q43" s="22"/>
      <c r="R43" s="22"/>
      <c r="S43" s="70"/>
      <c r="T43" s="69"/>
      <c r="U43" s="69"/>
      <c r="V43" s="69"/>
      <c r="W43" s="69"/>
      <c r="X43" s="69"/>
      <c r="Y43" s="69"/>
      <c r="Z43" s="70"/>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row>
    <row r="44" ht="12.75" customHeight="1">
      <c r="A44" s="2"/>
      <c r="B44" s="2"/>
      <c r="C44" s="2"/>
      <c r="D44" s="22"/>
      <c r="E44" s="25"/>
      <c r="F44" s="22"/>
      <c r="G44" s="22"/>
      <c r="H44" s="22"/>
      <c r="J44" s="22"/>
      <c r="K44" s="22"/>
      <c r="L44" s="22"/>
      <c r="M44" s="22"/>
      <c r="Q44" s="22"/>
      <c r="R44" s="22"/>
      <c r="S44" s="70"/>
      <c r="T44" s="69"/>
      <c r="U44" s="69"/>
      <c r="V44" s="69"/>
      <c r="W44" s="69"/>
      <c r="X44" s="69"/>
      <c r="Y44" s="69"/>
      <c r="Z44" s="70"/>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row>
    <row r="45" ht="12.75" customHeight="1">
      <c r="A45" s="2"/>
      <c r="B45" s="2"/>
      <c r="C45" s="2"/>
      <c r="D45" s="22"/>
      <c r="E45" s="25"/>
      <c r="F45" s="22"/>
      <c r="G45" s="22"/>
      <c r="H45" s="22"/>
      <c r="J45" s="22"/>
      <c r="K45" s="22"/>
      <c r="L45" s="22"/>
      <c r="M45" s="22"/>
      <c r="Q45" s="22"/>
      <c r="R45" s="22"/>
      <c r="S45" s="70"/>
      <c r="T45" s="69"/>
      <c r="U45" s="69"/>
      <c r="V45" s="69"/>
      <c r="W45" s="69"/>
      <c r="X45" s="69"/>
      <c r="Y45" s="69"/>
      <c r="Z45" s="70"/>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row>
    <row r="46" ht="12.75" customHeight="1">
      <c r="A46" s="2"/>
      <c r="B46" s="2"/>
      <c r="C46" s="2"/>
      <c r="D46" s="22"/>
      <c r="E46" s="25"/>
      <c r="F46" s="22"/>
      <c r="G46" s="22"/>
      <c r="H46" s="22"/>
      <c r="J46" s="22"/>
      <c r="K46" s="22"/>
      <c r="L46" s="22"/>
      <c r="M46" s="22"/>
      <c r="Q46" s="22"/>
      <c r="R46" s="22"/>
      <c r="S46" s="70"/>
      <c r="T46" s="69"/>
      <c r="U46" s="69"/>
      <c r="V46" s="69"/>
      <c r="W46" s="69"/>
      <c r="X46" s="69"/>
      <c r="Y46" s="69"/>
      <c r="Z46" s="70"/>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row>
    <row r="47" ht="12.75" customHeight="1">
      <c r="A47" s="2"/>
      <c r="B47" s="2"/>
      <c r="C47" s="2"/>
      <c r="D47" s="22"/>
      <c r="E47" s="25"/>
      <c r="F47" s="22"/>
      <c r="G47" s="22"/>
      <c r="H47" s="22"/>
      <c r="J47" s="22"/>
      <c r="K47" s="22"/>
      <c r="L47" s="22"/>
      <c r="M47" s="22"/>
      <c r="Q47" s="22"/>
      <c r="R47" s="22"/>
      <c r="S47" s="70"/>
      <c r="T47" s="69"/>
      <c r="U47" s="69"/>
      <c r="V47" s="69"/>
      <c r="W47" s="69"/>
      <c r="X47" s="69"/>
      <c r="Y47" s="69"/>
      <c r="Z47" s="70"/>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row>
    <row r="48" ht="12.75" customHeight="1">
      <c r="A48" s="2"/>
      <c r="B48" s="2"/>
      <c r="C48" s="2"/>
      <c r="D48" s="22"/>
      <c r="E48" s="25"/>
      <c r="F48" s="22"/>
      <c r="G48" s="22"/>
      <c r="H48" s="22"/>
      <c r="J48" s="22"/>
      <c r="K48" s="22"/>
      <c r="L48" s="22"/>
      <c r="M48" s="22"/>
      <c r="Q48" s="22"/>
      <c r="R48" s="22"/>
      <c r="S48" s="70"/>
      <c r="T48" s="69"/>
      <c r="U48" s="69"/>
      <c r="V48" s="69"/>
      <c r="W48" s="69"/>
      <c r="X48" s="69"/>
      <c r="Y48" s="69"/>
      <c r="Z48" s="70"/>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row>
    <row r="49" ht="12.75" customHeight="1">
      <c r="A49" s="2"/>
      <c r="B49" s="2"/>
      <c r="C49" s="2"/>
      <c r="D49" s="22"/>
      <c r="E49" s="25"/>
      <c r="F49" s="22"/>
      <c r="G49" s="22"/>
      <c r="H49" s="22"/>
      <c r="J49" s="22"/>
      <c r="K49" s="22"/>
      <c r="L49" s="22"/>
      <c r="M49" s="22"/>
      <c r="Q49" s="22"/>
      <c r="R49" s="22"/>
      <c r="S49" s="70"/>
      <c r="T49" s="69"/>
      <c r="U49" s="69"/>
      <c r="V49" s="69"/>
      <c r="W49" s="69"/>
      <c r="X49" s="69"/>
      <c r="Y49" s="69"/>
      <c r="Z49" s="70"/>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row>
    <row r="50" ht="12.75" customHeight="1">
      <c r="A50" s="2"/>
      <c r="B50" s="2"/>
      <c r="C50" s="2"/>
      <c r="D50" s="22"/>
      <c r="E50" s="25"/>
      <c r="F50" s="22"/>
      <c r="G50" s="22"/>
      <c r="H50" s="22"/>
      <c r="J50" s="22"/>
      <c r="K50" s="22"/>
      <c r="L50" s="22"/>
      <c r="M50" s="22"/>
      <c r="Q50" s="22"/>
      <c r="R50" s="22"/>
      <c r="S50" s="70"/>
      <c r="T50" s="69"/>
      <c r="U50" s="69"/>
      <c r="V50" s="69"/>
      <c r="W50" s="69"/>
      <c r="X50" s="69"/>
      <c r="Y50" s="69"/>
      <c r="Z50" s="70"/>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row>
    <row r="51" ht="12.75" customHeight="1">
      <c r="A51" s="2"/>
      <c r="B51" s="2"/>
      <c r="C51" s="2"/>
      <c r="D51" s="22"/>
      <c r="E51" s="25"/>
      <c r="F51" s="22"/>
      <c r="G51" s="22"/>
      <c r="H51" s="22"/>
      <c r="J51" s="22"/>
      <c r="K51" s="22"/>
      <c r="L51" s="22"/>
      <c r="M51" s="22"/>
      <c r="Q51" s="22"/>
      <c r="R51" s="22"/>
      <c r="S51" s="70"/>
      <c r="T51" s="69"/>
      <c r="U51" s="69"/>
      <c r="V51" s="69"/>
      <c r="W51" s="69"/>
      <c r="X51" s="69"/>
      <c r="Y51" s="69"/>
      <c r="Z51" s="70"/>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row>
    <row r="52" ht="12.75" customHeight="1">
      <c r="A52" s="2"/>
      <c r="B52" s="2"/>
      <c r="C52" s="2"/>
      <c r="D52" s="22"/>
      <c r="E52" s="25"/>
      <c r="F52" s="22"/>
      <c r="G52" s="22"/>
      <c r="H52" s="22"/>
      <c r="J52" s="22"/>
      <c r="K52" s="22"/>
      <c r="L52" s="22"/>
      <c r="M52" s="22"/>
      <c r="Q52" s="22"/>
      <c r="R52" s="22"/>
      <c r="S52" s="70"/>
      <c r="T52" s="69"/>
      <c r="U52" s="69"/>
      <c r="V52" s="69"/>
      <c r="W52" s="69"/>
      <c r="X52" s="69"/>
      <c r="Y52" s="69"/>
      <c r="Z52" s="70"/>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row>
    <row r="53" ht="12.75" customHeight="1">
      <c r="A53" s="2"/>
      <c r="B53" s="2"/>
      <c r="C53" s="2"/>
      <c r="D53" s="22"/>
      <c r="E53" s="25"/>
      <c r="F53" s="22"/>
      <c r="G53" s="22"/>
      <c r="H53" s="22"/>
      <c r="J53" s="22"/>
      <c r="K53" s="22"/>
      <c r="L53" s="22"/>
      <c r="M53" s="22"/>
      <c r="Q53" s="22"/>
      <c r="R53" s="22"/>
      <c r="S53" s="70"/>
      <c r="T53" s="69"/>
      <c r="U53" s="69"/>
      <c r="V53" s="69"/>
      <c r="W53" s="69"/>
      <c r="X53" s="69"/>
      <c r="Y53" s="69"/>
      <c r="Z53" s="70"/>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row>
    <row r="54" ht="12.75" customHeight="1">
      <c r="A54" s="2"/>
      <c r="B54" s="2"/>
      <c r="C54" s="2"/>
      <c r="D54" s="22"/>
      <c r="E54" s="25"/>
      <c r="F54" s="22"/>
      <c r="G54" s="22"/>
      <c r="H54" s="22"/>
      <c r="J54" s="22"/>
      <c r="K54" s="22"/>
      <c r="L54" s="22"/>
      <c r="M54" s="22"/>
      <c r="Q54" s="22"/>
      <c r="R54" s="22"/>
      <c r="S54" s="70"/>
      <c r="T54" s="69"/>
      <c r="U54" s="69"/>
      <c r="V54" s="69"/>
      <c r="W54" s="69"/>
      <c r="X54" s="69"/>
      <c r="Y54" s="69"/>
      <c r="Z54" s="70"/>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row>
    <row r="55" ht="12.75" customHeight="1">
      <c r="A55" s="2"/>
      <c r="B55" s="2"/>
      <c r="C55" s="2"/>
      <c r="D55" s="22"/>
      <c r="E55" s="25"/>
      <c r="F55" s="22"/>
      <c r="G55" s="22"/>
      <c r="H55" s="22"/>
      <c r="J55" s="22"/>
      <c r="K55" s="22"/>
      <c r="L55" s="22"/>
      <c r="M55" s="22"/>
      <c r="Q55" s="22"/>
      <c r="R55" s="22"/>
      <c r="S55" s="70"/>
      <c r="T55" s="69"/>
      <c r="U55" s="69"/>
      <c r="V55" s="69"/>
      <c r="W55" s="69"/>
      <c r="X55" s="69"/>
      <c r="Y55" s="69"/>
      <c r="Z55" s="70"/>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row>
    <row r="56" ht="12.75" customHeight="1">
      <c r="A56" s="2"/>
      <c r="B56" s="2"/>
      <c r="C56" s="2"/>
      <c r="D56" s="22"/>
      <c r="E56" s="25"/>
      <c r="F56" s="22"/>
      <c r="G56" s="22"/>
      <c r="H56" s="22"/>
      <c r="J56" s="22"/>
      <c r="K56" s="22"/>
      <c r="L56" s="22"/>
      <c r="M56" s="22"/>
      <c r="Q56" s="22"/>
      <c r="R56" s="22"/>
      <c r="S56" s="70"/>
      <c r="T56" s="69"/>
      <c r="U56" s="69"/>
      <c r="V56" s="69"/>
      <c r="W56" s="69"/>
      <c r="X56" s="69"/>
      <c r="Y56" s="69"/>
      <c r="Z56" s="70"/>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row>
    <row r="57" ht="12.75" customHeight="1">
      <c r="A57" s="2"/>
      <c r="B57" s="2"/>
      <c r="C57" s="2"/>
      <c r="D57" s="22"/>
      <c r="E57" s="25"/>
      <c r="F57" s="22"/>
      <c r="G57" s="22"/>
      <c r="H57" s="22"/>
      <c r="J57" s="22"/>
      <c r="K57" s="22"/>
      <c r="L57" s="22"/>
      <c r="M57" s="22"/>
      <c r="Q57" s="22"/>
      <c r="R57" s="22"/>
      <c r="S57" s="70"/>
      <c r="T57" s="69"/>
      <c r="U57" s="69"/>
      <c r="V57" s="69"/>
      <c r="W57" s="69"/>
      <c r="X57" s="69"/>
      <c r="Y57" s="69"/>
      <c r="Z57" s="70"/>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row>
    <row r="58" ht="12.75" customHeight="1">
      <c r="A58" s="2"/>
      <c r="B58" s="2"/>
      <c r="C58" s="2"/>
      <c r="D58" s="22"/>
      <c r="E58" s="25"/>
      <c r="F58" s="22"/>
      <c r="G58" s="22"/>
      <c r="H58" s="22"/>
      <c r="J58" s="22"/>
      <c r="K58" s="22"/>
      <c r="L58" s="22"/>
      <c r="M58" s="22"/>
      <c r="Q58" s="22"/>
      <c r="R58" s="22"/>
      <c r="S58" s="70"/>
      <c r="T58" s="69"/>
      <c r="U58" s="69"/>
      <c r="V58" s="69"/>
      <c r="W58" s="69"/>
      <c r="X58" s="69"/>
      <c r="Y58" s="69"/>
      <c r="Z58" s="70"/>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row>
    <row r="59" ht="12.75" customHeight="1">
      <c r="A59" s="2"/>
      <c r="B59" s="2"/>
      <c r="C59" s="2"/>
      <c r="D59" s="22"/>
      <c r="E59" s="25"/>
      <c r="F59" s="22"/>
      <c r="G59" s="22"/>
      <c r="H59" s="22"/>
      <c r="J59" s="22"/>
      <c r="K59" s="22"/>
      <c r="L59" s="22"/>
      <c r="M59" s="22"/>
      <c r="Q59" s="22"/>
      <c r="R59" s="22"/>
      <c r="S59" s="70"/>
      <c r="T59" s="69"/>
      <c r="U59" s="69"/>
      <c r="V59" s="69"/>
      <c r="W59" s="69"/>
      <c r="X59" s="69"/>
      <c r="Y59" s="69"/>
      <c r="Z59" s="70"/>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ht="12.75" customHeight="1">
      <c r="A60" s="2"/>
      <c r="B60" s="2"/>
      <c r="C60" s="2"/>
      <c r="D60" s="22"/>
      <c r="E60" s="25"/>
      <c r="F60" s="22"/>
      <c r="G60" s="22"/>
      <c r="H60" s="22"/>
      <c r="J60" s="22"/>
      <c r="K60" s="22"/>
      <c r="L60" s="22"/>
      <c r="M60" s="22"/>
      <c r="Q60" s="22"/>
      <c r="R60" s="22"/>
      <c r="S60" s="70"/>
      <c r="T60" s="69"/>
      <c r="U60" s="69"/>
      <c r="V60" s="69"/>
      <c r="W60" s="69"/>
      <c r="X60" s="69"/>
      <c r="Y60" s="69"/>
      <c r="Z60" s="70"/>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ht="12.75" customHeight="1">
      <c r="A61" s="2"/>
      <c r="B61" s="2"/>
      <c r="C61" s="2"/>
      <c r="D61" s="22"/>
      <c r="E61" s="25"/>
      <c r="F61" s="22"/>
      <c r="G61" s="22"/>
      <c r="H61" s="22"/>
      <c r="J61" s="22"/>
      <c r="K61" s="22"/>
      <c r="L61" s="22"/>
      <c r="M61" s="22"/>
      <c r="Q61" s="22"/>
      <c r="R61" s="22"/>
      <c r="S61" s="70"/>
      <c r="T61" s="69"/>
      <c r="U61" s="69"/>
      <c r="V61" s="69"/>
      <c r="W61" s="69"/>
      <c r="X61" s="69"/>
      <c r="Y61" s="69"/>
      <c r="Z61" s="70"/>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ht="12.75" customHeight="1">
      <c r="A62" s="2"/>
      <c r="B62" s="2"/>
      <c r="C62" s="2"/>
      <c r="D62" s="22"/>
      <c r="E62" s="25"/>
      <c r="F62" s="22"/>
      <c r="G62" s="22"/>
      <c r="H62" s="22"/>
      <c r="J62" s="22"/>
      <c r="K62" s="22"/>
      <c r="L62" s="22"/>
      <c r="M62" s="22"/>
      <c r="Q62" s="22"/>
      <c r="R62" s="22"/>
      <c r="S62" s="70"/>
      <c r="T62" s="69"/>
      <c r="U62" s="69"/>
      <c r="V62" s="69"/>
      <c r="W62" s="69"/>
      <c r="X62" s="69"/>
      <c r="Y62" s="69"/>
      <c r="Z62" s="70"/>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ht="12.75" customHeight="1">
      <c r="A63" s="2"/>
      <c r="B63" s="2"/>
      <c r="C63" s="2"/>
      <c r="D63" s="22"/>
      <c r="E63" s="25"/>
      <c r="F63" s="22"/>
      <c r="G63" s="22"/>
      <c r="H63" s="22"/>
      <c r="J63" s="22"/>
      <c r="K63" s="22"/>
      <c r="L63" s="22"/>
      <c r="M63" s="22"/>
      <c r="Q63" s="22"/>
      <c r="R63" s="22"/>
      <c r="S63" s="70"/>
      <c r="T63" s="69"/>
      <c r="U63" s="69"/>
      <c r="V63" s="69"/>
      <c r="W63" s="69"/>
      <c r="X63" s="69"/>
      <c r="Y63" s="69"/>
      <c r="Z63" s="70"/>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ht="12.75" customHeight="1">
      <c r="A64" s="2"/>
      <c r="B64" s="2"/>
      <c r="C64" s="2"/>
      <c r="D64" s="22"/>
      <c r="E64" s="25"/>
      <c r="F64" s="22"/>
      <c r="G64" s="22"/>
      <c r="H64" s="22"/>
      <c r="J64" s="22"/>
      <c r="K64" s="22"/>
      <c r="L64" s="22"/>
      <c r="M64" s="22"/>
      <c r="Q64" s="22"/>
      <c r="R64" s="22"/>
      <c r="S64" s="70"/>
      <c r="T64" s="69"/>
      <c r="U64" s="69"/>
      <c r="V64" s="69"/>
      <c r="W64" s="69"/>
      <c r="X64" s="69"/>
      <c r="Y64" s="69"/>
      <c r="Z64" s="70"/>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row>
    <row r="65" ht="12.75" customHeight="1">
      <c r="A65" s="2"/>
      <c r="B65" s="2"/>
      <c r="C65" s="2"/>
      <c r="D65" s="22"/>
      <c r="E65" s="25"/>
      <c r="F65" s="22"/>
      <c r="G65" s="22"/>
      <c r="H65" s="22"/>
      <c r="J65" s="22"/>
      <c r="K65" s="22"/>
      <c r="L65" s="22"/>
      <c r="M65" s="22"/>
      <c r="Q65" s="22"/>
      <c r="R65" s="22"/>
      <c r="S65" s="70"/>
      <c r="T65" s="69"/>
      <c r="U65" s="69"/>
      <c r="V65" s="69"/>
      <c r="W65" s="69"/>
      <c r="X65" s="69"/>
      <c r="Y65" s="69"/>
      <c r="Z65" s="70"/>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row>
    <row r="66" ht="12.75" customHeight="1">
      <c r="A66" s="2"/>
      <c r="B66" s="2"/>
      <c r="C66" s="2"/>
      <c r="D66" s="22"/>
      <c r="E66" s="25"/>
      <c r="F66" s="22"/>
      <c r="G66" s="22"/>
      <c r="H66" s="22"/>
      <c r="J66" s="22"/>
      <c r="K66" s="22"/>
      <c r="L66" s="22"/>
      <c r="M66" s="22"/>
      <c r="Q66" s="22"/>
      <c r="R66" s="22"/>
      <c r="S66" s="70"/>
      <c r="T66" s="69"/>
      <c r="U66" s="69"/>
      <c r="V66" s="69"/>
      <c r="W66" s="69"/>
      <c r="X66" s="69"/>
      <c r="Y66" s="69"/>
      <c r="Z66" s="70"/>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row>
    <row r="67" ht="12.75" customHeight="1">
      <c r="A67" s="2"/>
      <c r="B67" s="2"/>
      <c r="C67" s="2"/>
      <c r="D67" s="22"/>
      <c r="E67" s="25"/>
      <c r="F67" s="22"/>
      <c r="G67" s="22"/>
      <c r="H67" s="22"/>
      <c r="J67" s="22"/>
      <c r="K67" s="22"/>
      <c r="L67" s="22"/>
      <c r="M67" s="22"/>
      <c r="Q67" s="22"/>
      <c r="R67" s="22"/>
      <c r="S67" s="70"/>
      <c r="T67" s="69"/>
      <c r="U67" s="69"/>
      <c r="V67" s="69"/>
      <c r="W67" s="69"/>
      <c r="X67" s="69"/>
      <c r="Y67" s="69"/>
      <c r="Z67" s="70"/>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row>
    <row r="68" ht="12.75" customHeight="1">
      <c r="A68" s="2"/>
      <c r="B68" s="2"/>
      <c r="C68" s="2"/>
      <c r="D68" s="22"/>
      <c r="E68" s="25"/>
      <c r="F68" s="22"/>
      <c r="G68" s="22"/>
      <c r="H68" s="22"/>
      <c r="J68" s="22"/>
      <c r="K68" s="22"/>
      <c r="L68" s="22"/>
      <c r="M68" s="22"/>
      <c r="Q68" s="22"/>
      <c r="R68" s="22"/>
      <c r="S68" s="70"/>
      <c r="T68" s="69"/>
      <c r="U68" s="69"/>
      <c r="V68" s="69"/>
      <c r="W68" s="69"/>
      <c r="X68" s="69"/>
      <c r="Y68" s="69"/>
      <c r="Z68" s="70"/>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row>
    <row r="69" ht="12.75" customHeight="1">
      <c r="A69" s="2"/>
      <c r="B69" s="2"/>
      <c r="C69" s="2"/>
      <c r="D69" s="22"/>
      <c r="E69" s="25"/>
      <c r="F69" s="22"/>
      <c r="G69" s="22"/>
      <c r="H69" s="22"/>
      <c r="J69" s="22"/>
      <c r="K69" s="22"/>
      <c r="L69" s="22"/>
      <c r="M69" s="22"/>
      <c r="Q69" s="22"/>
      <c r="R69" s="22"/>
      <c r="S69" s="70"/>
      <c r="T69" s="69"/>
      <c r="U69" s="69"/>
      <c r="V69" s="69"/>
      <c r="W69" s="69"/>
      <c r="X69" s="69"/>
      <c r="Y69" s="69"/>
      <c r="Z69" s="70"/>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row>
    <row r="70" ht="12.75" customHeight="1">
      <c r="A70" s="2"/>
      <c r="B70" s="2"/>
      <c r="C70" s="2"/>
      <c r="D70" s="22"/>
      <c r="E70" s="25"/>
      <c r="F70" s="22"/>
      <c r="G70" s="22"/>
      <c r="H70" s="22"/>
      <c r="J70" s="22"/>
      <c r="K70" s="22"/>
      <c r="L70" s="22"/>
      <c r="M70" s="22"/>
      <c r="Q70" s="22"/>
      <c r="R70" s="22"/>
      <c r="S70" s="70"/>
      <c r="T70" s="69"/>
      <c r="U70" s="69"/>
      <c r="V70" s="69"/>
      <c r="W70" s="69"/>
      <c r="X70" s="69"/>
      <c r="Y70" s="69"/>
      <c r="Z70" s="70"/>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row>
    <row r="71" ht="12.75" customHeight="1">
      <c r="A71" s="2"/>
      <c r="B71" s="2"/>
      <c r="C71" s="2"/>
      <c r="D71" s="22"/>
      <c r="E71" s="25"/>
      <c r="F71" s="22"/>
      <c r="G71" s="22"/>
      <c r="H71" s="22"/>
      <c r="J71" s="22"/>
      <c r="K71" s="22"/>
      <c r="L71" s="22"/>
      <c r="M71" s="22"/>
      <c r="Q71" s="22"/>
      <c r="R71" s="22"/>
      <c r="S71" s="70"/>
      <c r="T71" s="69"/>
      <c r="U71" s="69"/>
      <c r="V71" s="69"/>
      <c r="W71" s="69"/>
      <c r="X71" s="69"/>
      <c r="Y71" s="69"/>
      <c r="Z71" s="70"/>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row>
    <row r="72" ht="12.75" customHeight="1">
      <c r="A72" s="2"/>
      <c r="B72" s="2"/>
      <c r="C72" s="2"/>
      <c r="D72" s="22"/>
      <c r="E72" s="25"/>
      <c r="F72" s="22"/>
      <c r="G72" s="22"/>
      <c r="H72" s="22"/>
      <c r="J72" s="22"/>
      <c r="K72" s="22"/>
      <c r="L72" s="22"/>
      <c r="M72" s="22"/>
      <c r="Q72" s="22"/>
      <c r="R72" s="22"/>
      <c r="S72" s="70"/>
      <c r="T72" s="69"/>
      <c r="U72" s="69"/>
      <c r="V72" s="69"/>
      <c r="W72" s="69"/>
      <c r="X72" s="69"/>
      <c r="Y72" s="69"/>
      <c r="Z72" s="70"/>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row>
    <row r="73" ht="12.75" customHeight="1">
      <c r="A73" s="2"/>
      <c r="B73" s="2"/>
      <c r="C73" s="2"/>
      <c r="D73" s="22"/>
      <c r="E73" s="25"/>
      <c r="F73" s="22"/>
      <c r="G73" s="22"/>
      <c r="H73" s="22"/>
      <c r="J73" s="22"/>
      <c r="K73" s="22"/>
      <c r="L73" s="22"/>
      <c r="M73" s="22"/>
      <c r="Q73" s="22"/>
      <c r="R73" s="22"/>
      <c r="S73" s="70"/>
      <c r="T73" s="69"/>
      <c r="U73" s="69"/>
      <c r="V73" s="69"/>
      <c r="W73" s="69"/>
      <c r="X73" s="69"/>
      <c r="Y73" s="69"/>
      <c r="Z73" s="70"/>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row>
    <row r="74" ht="12.75" customHeight="1">
      <c r="A74" s="2"/>
      <c r="B74" s="2"/>
      <c r="C74" s="2"/>
      <c r="D74" s="22"/>
      <c r="E74" s="25"/>
      <c r="F74" s="22"/>
      <c r="G74" s="22"/>
      <c r="H74" s="22"/>
      <c r="J74" s="22"/>
      <c r="K74" s="22"/>
      <c r="L74" s="22"/>
      <c r="M74" s="22"/>
      <c r="Q74" s="22"/>
      <c r="R74" s="22"/>
      <c r="S74" s="70"/>
      <c r="T74" s="69"/>
      <c r="U74" s="69"/>
      <c r="V74" s="69"/>
      <c r="W74" s="69"/>
      <c r="X74" s="69"/>
      <c r="Y74" s="69"/>
      <c r="Z74" s="70"/>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row>
    <row r="75" ht="12.75" customHeight="1">
      <c r="A75" s="2"/>
      <c r="B75" s="2"/>
      <c r="C75" s="2"/>
      <c r="D75" s="22"/>
      <c r="E75" s="25"/>
      <c r="F75" s="22"/>
      <c r="G75" s="22"/>
      <c r="H75" s="22"/>
      <c r="J75" s="22"/>
      <c r="K75" s="22"/>
      <c r="L75" s="22"/>
      <c r="M75" s="22"/>
      <c r="Q75" s="22"/>
      <c r="R75" s="22"/>
      <c r="S75" s="70"/>
      <c r="T75" s="69"/>
      <c r="U75" s="69"/>
      <c r="V75" s="69"/>
      <c r="W75" s="69"/>
      <c r="X75" s="69"/>
      <c r="Y75" s="69"/>
      <c r="Z75" s="70"/>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row>
    <row r="76" ht="12.75" customHeight="1">
      <c r="A76" s="2"/>
      <c r="B76" s="2"/>
      <c r="C76" s="2"/>
      <c r="D76" s="22"/>
      <c r="E76" s="25"/>
      <c r="F76" s="22"/>
      <c r="G76" s="22"/>
      <c r="H76" s="22"/>
      <c r="J76" s="22"/>
      <c r="K76" s="22"/>
      <c r="L76" s="22"/>
      <c r="M76" s="22"/>
      <c r="Q76" s="22"/>
      <c r="R76" s="22"/>
      <c r="S76" s="70"/>
      <c r="T76" s="69"/>
      <c r="U76" s="69"/>
      <c r="V76" s="69"/>
      <c r="W76" s="69"/>
      <c r="X76" s="69"/>
      <c r="Y76" s="69"/>
      <c r="Z76" s="70"/>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row>
    <row r="77" ht="12.75" customHeight="1">
      <c r="A77" s="2"/>
      <c r="B77" s="2"/>
      <c r="C77" s="2"/>
      <c r="D77" s="22"/>
      <c r="E77" s="25"/>
      <c r="F77" s="22"/>
      <c r="G77" s="22"/>
      <c r="H77" s="22"/>
      <c r="J77" s="22"/>
      <c r="K77" s="22"/>
      <c r="L77" s="22"/>
      <c r="M77" s="22"/>
      <c r="Q77" s="22"/>
      <c r="R77" s="22"/>
      <c r="S77" s="70"/>
      <c r="T77" s="69"/>
      <c r="U77" s="69"/>
      <c r="V77" s="69"/>
      <c r="W77" s="69"/>
      <c r="X77" s="69"/>
      <c r="Y77" s="69"/>
      <c r="Z77" s="70"/>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row>
    <row r="78" ht="12.75" customHeight="1">
      <c r="A78" s="2"/>
      <c r="B78" s="2"/>
      <c r="C78" s="2"/>
      <c r="D78" s="22"/>
      <c r="E78" s="25"/>
      <c r="F78" s="22"/>
      <c r="G78" s="22"/>
      <c r="H78" s="22"/>
      <c r="J78" s="22"/>
      <c r="K78" s="22"/>
      <c r="L78" s="22"/>
      <c r="M78" s="22"/>
      <c r="Q78" s="22"/>
      <c r="R78" s="22"/>
      <c r="S78" s="70"/>
      <c r="T78" s="69"/>
      <c r="U78" s="69"/>
      <c r="V78" s="69"/>
      <c r="W78" s="69"/>
      <c r="X78" s="69"/>
      <c r="Y78" s="69"/>
      <c r="Z78" s="70"/>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row>
    <row r="79" ht="12.75" customHeight="1">
      <c r="A79" s="2"/>
      <c r="B79" s="2"/>
      <c r="C79" s="2"/>
      <c r="D79" s="22"/>
      <c r="E79" s="25"/>
      <c r="F79" s="22"/>
      <c r="G79" s="22"/>
      <c r="H79" s="22"/>
      <c r="J79" s="22"/>
      <c r="K79" s="22"/>
      <c r="L79" s="22"/>
      <c r="M79" s="22"/>
      <c r="Q79" s="22"/>
      <c r="R79" s="22"/>
      <c r="S79" s="70"/>
      <c r="T79" s="69"/>
      <c r="U79" s="69"/>
      <c r="V79" s="69"/>
      <c r="W79" s="69"/>
      <c r="X79" s="69"/>
      <c r="Y79" s="69"/>
      <c r="Z79" s="70"/>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row>
    <row r="80" ht="12.75" customHeight="1">
      <c r="A80" s="2"/>
      <c r="B80" s="2"/>
      <c r="C80" s="2"/>
      <c r="D80" s="22"/>
      <c r="E80" s="25"/>
      <c r="F80" s="22"/>
      <c r="G80" s="22"/>
      <c r="H80" s="22"/>
      <c r="J80" s="22"/>
      <c r="K80" s="22"/>
      <c r="L80" s="22"/>
      <c r="M80" s="22"/>
      <c r="Q80" s="22"/>
      <c r="R80" s="22"/>
      <c r="S80" s="70"/>
      <c r="T80" s="69"/>
      <c r="U80" s="69"/>
      <c r="V80" s="69"/>
      <c r="W80" s="69"/>
      <c r="X80" s="69"/>
      <c r="Y80" s="69"/>
      <c r="Z80" s="70"/>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row>
    <row r="81" ht="12.75" customHeight="1">
      <c r="A81" s="2"/>
      <c r="B81" s="2"/>
      <c r="C81" s="2"/>
      <c r="D81" s="22"/>
      <c r="E81" s="25"/>
      <c r="F81" s="22"/>
      <c r="G81" s="22"/>
      <c r="H81" s="22"/>
      <c r="J81" s="22"/>
      <c r="K81" s="22"/>
      <c r="L81" s="22"/>
      <c r="M81" s="22"/>
      <c r="Q81" s="22"/>
      <c r="R81" s="22"/>
      <c r="S81" s="70"/>
      <c r="T81" s="69"/>
      <c r="U81" s="69"/>
      <c r="V81" s="69"/>
      <c r="W81" s="69"/>
      <c r="X81" s="69"/>
      <c r="Y81" s="69"/>
      <c r="Z81" s="70"/>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row>
    <row r="82" ht="12.75" customHeight="1">
      <c r="A82" s="2"/>
      <c r="B82" s="2"/>
      <c r="C82" s="2"/>
      <c r="D82" s="22"/>
      <c r="E82" s="25"/>
      <c r="F82" s="22"/>
      <c r="G82" s="22"/>
      <c r="H82" s="22"/>
      <c r="J82" s="22"/>
      <c r="K82" s="22"/>
      <c r="L82" s="22"/>
      <c r="M82" s="22"/>
      <c r="Q82" s="22"/>
      <c r="R82" s="22"/>
      <c r="S82" s="70"/>
      <c r="T82" s="69"/>
      <c r="U82" s="69"/>
      <c r="V82" s="69"/>
      <c r="W82" s="69"/>
      <c r="X82" s="69"/>
      <c r="Y82" s="69"/>
      <c r="Z82" s="70"/>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row>
    <row r="83" ht="12.75" customHeight="1">
      <c r="A83" s="2"/>
      <c r="B83" s="2"/>
      <c r="C83" s="2"/>
      <c r="D83" s="22"/>
      <c r="E83" s="25"/>
      <c r="F83" s="22"/>
      <c r="G83" s="22"/>
      <c r="H83" s="22"/>
      <c r="J83" s="22"/>
      <c r="K83" s="22"/>
      <c r="L83" s="22"/>
      <c r="M83" s="22"/>
      <c r="Q83" s="22"/>
      <c r="R83" s="22"/>
      <c r="S83" s="70"/>
      <c r="T83" s="69"/>
      <c r="U83" s="69"/>
      <c r="V83" s="69"/>
      <c r="W83" s="69"/>
      <c r="X83" s="69"/>
      <c r="Y83" s="69"/>
      <c r="Z83" s="70"/>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row>
    <row r="84" ht="12.75" customHeight="1">
      <c r="A84" s="2"/>
      <c r="B84" s="2"/>
      <c r="C84" s="2"/>
      <c r="D84" s="22"/>
      <c r="E84" s="25"/>
      <c r="F84" s="22"/>
      <c r="G84" s="22"/>
      <c r="H84" s="22"/>
      <c r="J84" s="22"/>
      <c r="K84" s="22"/>
      <c r="L84" s="22"/>
      <c r="M84" s="22"/>
      <c r="Q84" s="22"/>
      <c r="R84" s="22"/>
      <c r="S84" s="70"/>
      <c r="T84" s="69"/>
      <c r="U84" s="69"/>
      <c r="V84" s="69"/>
      <c r="W84" s="69"/>
      <c r="X84" s="69"/>
      <c r="Y84" s="69"/>
      <c r="Z84" s="70"/>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row>
    <row r="85" ht="12.75" customHeight="1">
      <c r="A85" s="2"/>
      <c r="B85" s="2"/>
      <c r="C85" s="2"/>
      <c r="D85" s="22"/>
      <c r="E85" s="25"/>
      <c r="F85" s="22"/>
      <c r="G85" s="22"/>
      <c r="H85" s="22"/>
      <c r="J85" s="22"/>
      <c r="K85" s="22"/>
      <c r="L85" s="22"/>
      <c r="M85" s="22"/>
      <c r="Q85" s="22"/>
      <c r="R85" s="22"/>
      <c r="S85" s="70"/>
      <c r="T85" s="69"/>
      <c r="U85" s="69"/>
      <c r="V85" s="69"/>
      <c r="W85" s="69"/>
      <c r="X85" s="69"/>
      <c r="Y85" s="69"/>
      <c r="Z85" s="70"/>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row>
    <row r="86" ht="12.75" customHeight="1">
      <c r="A86" s="2"/>
      <c r="B86" s="2"/>
      <c r="C86" s="2"/>
      <c r="D86" s="22"/>
      <c r="E86" s="25"/>
      <c r="F86" s="22"/>
      <c r="G86" s="22"/>
      <c r="H86" s="22"/>
      <c r="J86" s="22"/>
      <c r="K86" s="22"/>
      <c r="L86" s="22"/>
      <c r="M86" s="22"/>
      <c r="Q86" s="22"/>
      <c r="R86" s="22"/>
      <c r="S86" s="70"/>
      <c r="T86" s="69"/>
      <c r="U86" s="69"/>
      <c r="V86" s="69"/>
      <c r="W86" s="69"/>
      <c r="X86" s="69"/>
      <c r="Y86" s="69"/>
      <c r="Z86" s="70"/>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row>
    <row r="87" ht="12.75" customHeight="1">
      <c r="A87" s="2"/>
      <c r="B87" s="2"/>
      <c r="C87" s="2"/>
      <c r="D87" s="22"/>
      <c r="E87" s="25"/>
      <c r="F87" s="22"/>
      <c r="G87" s="22"/>
      <c r="H87" s="22"/>
      <c r="J87" s="22"/>
      <c r="K87" s="22"/>
      <c r="L87" s="22"/>
      <c r="M87" s="22"/>
      <c r="Q87" s="22"/>
      <c r="R87" s="22"/>
      <c r="S87" s="70"/>
      <c r="T87" s="69"/>
      <c r="U87" s="69"/>
      <c r="V87" s="69"/>
      <c r="W87" s="69"/>
      <c r="X87" s="69"/>
      <c r="Y87" s="69"/>
      <c r="Z87" s="70"/>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row>
    <row r="88" ht="12.75" customHeight="1">
      <c r="A88" s="2"/>
      <c r="B88" s="2"/>
      <c r="C88" s="2"/>
      <c r="D88" s="22"/>
      <c r="E88" s="25"/>
      <c r="F88" s="22"/>
      <c r="G88" s="22"/>
      <c r="H88" s="22"/>
      <c r="J88" s="22"/>
      <c r="K88" s="22"/>
      <c r="L88" s="22"/>
      <c r="M88" s="22"/>
      <c r="Q88" s="22"/>
      <c r="R88" s="22"/>
      <c r="S88" s="70"/>
      <c r="T88" s="69"/>
      <c r="U88" s="69"/>
      <c r="V88" s="69"/>
      <c r="W88" s="69"/>
      <c r="X88" s="69"/>
      <c r="Y88" s="69"/>
      <c r="Z88" s="70"/>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row>
    <row r="89" ht="12.75" customHeight="1">
      <c r="A89" s="2"/>
      <c r="B89" s="2"/>
      <c r="C89" s="2"/>
      <c r="D89" s="22"/>
      <c r="E89" s="25"/>
      <c r="F89" s="22"/>
      <c r="G89" s="22"/>
      <c r="H89" s="22"/>
      <c r="J89" s="22"/>
      <c r="K89" s="22"/>
      <c r="L89" s="22"/>
      <c r="M89" s="22"/>
      <c r="Q89" s="22"/>
      <c r="R89" s="22"/>
      <c r="S89" s="70"/>
      <c r="T89" s="69"/>
      <c r="U89" s="69"/>
      <c r="V89" s="69"/>
      <c r="W89" s="69"/>
      <c r="X89" s="69"/>
      <c r="Y89" s="69"/>
      <c r="Z89" s="70"/>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row>
    <row r="90" ht="12.75" customHeight="1">
      <c r="A90" s="2"/>
      <c r="B90" s="2"/>
      <c r="C90" s="2"/>
      <c r="D90" s="22"/>
      <c r="E90" s="25"/>
      <c r="F90" s="22"/>
      <c r="G90" s="22"/>
      <c r="H90" s="22"/>
      <c r="J90" s="22"/>
      <c r="K90" s="22"/>
      <c r="L90" s="22"/>
      <c r="M90" s="22"/>
      <c r="Q90" s="22"/>
      <c r="R90" s="22"/>
      <c r="S90" s="70"/>
      <c r="T90" s="69"/>
      <c r="U90" s="69"/>
      <c r="V90" s="69"/>
      <c r="W90" s="69"/>
      <c r="X90" s="69"/>
      <c r="Y90" s="69"/>
      <c r="Z90" s="70"/>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row>
    <row r="91" ht="12.75" customHeight="1">
      <c r="A91" s="2"/>
      <c r="B91" s="2"/>
      <c r="C91" s="2"/>
      <c r="D91" s="22"/>
      <c r="E91" s="25"/>
      <c r="F91" s="22"/>
      <c r="G91" s="22"/>
      <c r="H91" s="22"/>
      <c r="J91" s="22"/>
      <c r="K91" s="22"/>
      <c r="L91" s="22"/>
      <c r="M91" s="22"/>
      <c r="Q91" s="22"/>
      <c r="R91" s="22"/>
      <c r="S91" s="70"/>
      <c r="T91" s="69"/>
      <c r="U91" s="69"/>
      <c r="V91" s="69"/>
      <c r="W91" s="69"/>
      <c r="X91" s="69"/>
      <c r="Y91" s="69"/>
      <c r="Z91" s="70"/>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row>
    <row r="92" ht="12.75" customHeight="1">
      <c r="A92" s="2"/>
      <c r="B92" s="2"/>
      <c r="C92" s="2"/>
      <c r="D92" s="22"/>
      <c r="E92" s="25"/>
      <c r="F92" s="22"/>
      <c r="G92" s="22"/>
      <c r="H92" s="22"/>
      <c r="J92" s="22"/>
      <c r="K92" s="22"/>
      <c r="L92" s="22"/>
      <c r="M92" s="22"/>
      <c r="Q92" s="22"/>
      <c r="R92" s="22"/>
      <c r="S92" s="70"/>
      <c r="T92" s="69"/>
      <c r="U92" s="69"/>
      <c r="V92" s="69"/>
      <c r="W92" s="69"/>
      <c r="X92" s="69"/>
      <c r="Y92" s="69"/>
      <c r="Z92" s="70"/>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row>
    <row r="93" ht="12.75" customHeight="1">
      <c r="A93" s="2"/>
      <c r="B93" s="2"/>
      <c r="C93" s="2"/>
      <c r="D93" s="22"/>
      <c r="E93" s="25"/>
      <c r="F93" s="22"/>
      <c r="G93" s="22"/>
      <c r="H93" s="22"/>
      <c r="J93" s="22"/>
      <c r="K93" s="22"/>
      <c r="L93" s="22"/>
      <c r="M93" s="22"/>
      <c r="Q93" s="22"/>
      <c r="R93" s="22"/>
      <c r="S93" s="70"/>
      <c r="T93" s="69"/>
      <c r="U93" s="69"/>
      <c r="V93" s="69"/>
      <c r="W93" s="69"/>
      <c r="X93" s="69"/>
      <c r="Y93" s="69"/>
      <c r="Z93" s="70"/>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row>
    <row r="94" ht="12.75" customHeight="1">
      <c r="A94" s="2"/>
      <c r="B94" s="2"/>
      <c r="C94" s="2"/>
      <c r="D94" s="22"/>
      <c r="E94" s="25"/>
      <c r="F94" s="22"/>
      <c r="G94" s="22"/>
      <c r="H94" s="22"/>
      <c r="J94" s="22"/>
      <c r="K94" s="22"/>
      <c r="L94" s="22"/>
      <c r="M94" s="22"/>
      <c r="Q94" s="22"/>
      <c r="R94" s="22"/>
      <c r="S94" s="70"/>
      <c r="T94" s="69"/>
      <c r="U94" s="69"/>
      <c r="V94" s="69"/>
      <c r="W94" s="69"/>
      <c r="X94" s="69"/>
      <c r="Y94" s="69"/>
      <c r="Z94" s="70"/>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row>
    <row r="95" ht="12.75" customHeight="1">
      <c r="A95" s="2"/>
      <c r="B95" s="2"/>
      <c r="C95" s="2"/>
      <c r="D95" s="22"/>
      <c r="E95" s="25"/>
      <c r="F95" s="22"/>
      <c r="G95" s="22"/>
      <c r="H95" s="22"/>
      <c r="J95" s="22"/>
      <c r="K95" s="22"/>
      <c r="L95" s="22"/>
      <c r="M95" s="22"/>
      <c r="Q95" s="22"/>
      <c r="R95" s="22"/>
      <c r="S95" s="70"/>
      <c r="T95" s="69"/>
      <c r="U95" s="69"/>
      <c r="V95" s="69"/>
      <c r="W95" s="69"/>
      <c r="X95" s="69"/>
      <c r="Y95" s="69"/>
      <c r="Z95" s="70"/>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row>
    <row r="96" ht="12.75" customHeight="1">
      <c r="A96" s="2"/>
      <c r="B96" s="2"/>
      <c r="C96" s="2"/>
      <c r="D96" s="22"/>
      <c r="E96" s="25"/>
      <c r="F96" s="22"/>
      <c r="G96" s="22"/>
      <c r="H96" s="22"/>
      <c r="J96" s="22"/>
      <c r="K96" s="22"/>
      <c r="L96" s="22"/>
      <c r="M96" s="22"/>
      <c r="Q96" s="22"/>
      <c r="R96" s="22"/>
      <c r="S96" s="70"/>
      <c r="T96" s="69"/>
      <c r="U96" s="69"/>
      <c r="V96" s="69"/>
      <c r="W96" s="69"/>
      <c r="X96" s="69"/>
      <c r="Y96" s="69"/>
      <c r="Z96" s="70"/>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row>
    <row r="97" ht="12.75" customHeight="1">
      <c r="A97" s="2"/>
      <c r="B97" s="2"/>
      <c r="C97" s="2"/>
      <c r="D97" s="22"/>
      <c r="E97" s="25"/>
      <c r="F97" s="22"/>
      <c r="G97" s="22"/>
      <c r="H97" s="22"/>
      <c r="J97" s="22"/>
      <c r="K97" s="22"/>
      <c r="L97" s="22"/>
      <c r="M97" s="22"/>
      <c r="Q97" s="22"/>
      <c r="R97" s="22"/>
      <c r="S97" s="70"/>
      <c r="T97" s="69"/>
      <c r="U97" s="69"/>
      <c r="V97" s="69"/>
      <c r="W97" s="69"/>
      <c r="X97" s="69"/>
      <c r="Y97" s="69"/>
      <c r="Z97" s="70"/>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row>
    <row r="98" ht="12.75" customHeight="1">
      <c r="A98" s="2"/>
      <c r="B98" s="2"/>
      <c r="C98" s="2"/>
      <c r="D98" s="22"/>
      <c r="E98" s="25"/>
      <c r="F98" s="22"/>
      <c r="G98" s="22"/>
      <c r="H98" s="22"/>
      <c r="J98" s="22"/>
      <c r="K98" s="22"/>
      <c r="L98" s="22"/>
      <c r="M98" s="22"/>
      <c r="Q98" s="22"/>
      <c r="R98" s="22"/>
      <c r="S98" s="70"/>
      <c r="T98" s="69"/>
      <c r="U98" s="69"/>
      <c r="V98" s="69"/>
      <c r="W98" s="69"/>
      <c r="X98" s="69"/>
      <c r="Y98" s="69"/>
      <c r="Z98" s="70"/>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row>
    <row r="99" ht="12.75" customHeight="1">
      <c r="A99" s="2"/>
      <c r="B99" s="2"/>
      <c r="C99" s="2"/>
      <c r="D99" s="22"/>
      <c r="E99" s="25"/>
      <c r="F99" s="22"/>
      <c r="G99" s="22"/>
      <c r="H99" s="22"/>
      <c r="J99" s="22"/>
      <c r="K99" s="22"/>
      <c r="L99" s="22"/>
      <c r="M99" s="22"/>
      <c r="Q99" s="22"/>
      <c r="R99" s="22"/>
      <c r="S99" s="70"/>
      <c r="T99" s="69"/>
      <c r="U99" s="69"/>
      <c r="V99" s="69"/>
      <c r="W99" s="69"/>
      <c r="X99" s="69"/>
      <c r="Y99" s="69"/>
      <c r="Z99" s="70"/>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row>
    <row r="100" ht="12.75" customHeight="1">
      <c r="A100" s="2"/>
      <c r="B100" s="2"/>
      <c r="C100" s="2"/>
      <c r="D100" s="22"/>
      <c r="E100" s="25"/>
      <c r="F100" s="22"/>
      <c r="G100" s="22"/>
      <c r="H100" s="22"/>
      <c r="J100" s="22"/>
      <c r="K100" s="22"/>
      <c r="L100" s="22"/>
      <c r="M100" s="22"/>
      <c r="Q100" s="22"/>
      <c r="R100" s="22"/>
      <c r="S100" s="70"/>
      <c r="T100" s="69"/>
      <c r="U100" s="69"/>
      <c r="V100" s="69"/>
      <c r="W100" s="69"/>
      <c r="X100" s="69"/>
      <c r="Y100" s="69"/>
      <c r="Z100" s="70"/>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row>
    <row r="101" ht="12.75" customHeight="1">
      <c r="A101" s="2"/>
      <c r="B101" s="2"/>
      <c r="C101" s="2"/>
      <c r="D101" s="22"/>
      <c r="E101" s="25"/>
      <c r="F101" s="22"/>
      <c r="G101" s="22"/>
      <c r="H101" s="22"/>
      <c r="J101" s="22"/>
      <c r="K101" s="22"/>
      <c r="L101" s="22"/>
      <c r="M101" s="22"/>
      <c r="Q101" s="22"/>
      <c r="R101" s="22"/>
      <c r="S101" s="70"/>
      <c r="T101" s="69"/>
      <c r="U101" s="69"/>
      <c r="V101" s="69"/>
      <c r="W101" s="69"/>
      <c r="X101" s="69"/>
      <c r="Y101" s="69"/>
      <c r="Z101" s="70"/>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row>
    <row r="102" ht="12.75" customHeight="1">
      <c r="A102" s="2"/>
      <c r="B102" s="2"/>
      <c r="C102" s="2"/>
      <c r="D102" s="22"/>
      <c r="E102" s="25"/>
      <c r="F102" s="22"/>
      <c r="G102" s="22"/>
      <c r="H102" s="22"/>
      <c r="J102" s="22"/>
      <c r="K102" s="22"/>
      <c r="L102" s="22"/>
      <c r="M102" s="22"/>
      <c r="Q102" s="22"/>
      <c r="R102" s="22"/>
      <c r="S102" s="70"/>
      <c r="T102" s="69"/>
      <c r="U102" s="69"/>
      <c r="V102" s="69"/>
      <c r="W102" s="69"/>
      <c r="X102" s="69"/>
      <c r="Y102" s="69"/>
      <c r="Z102" s="70"/>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row>
    <row r="103" ht="12.75" customHeight="1">
      <c r="A103" s="2"/>
      <c r="B103" s="2"/>
      <c r="C103" s="2"/>
      <c r="D103" s="22"/>
      <c r="E103" s="25"/>
      <c r="F103" s="22"/>
      <c r="G103" s="22"/>
      <c r="H103" s="22"/>
      <c r="J103" s="22"/>
      <c r="K103" s="22"/>
      <c r="L103" s="22"/>
      <c r="M103" s="22"/>
      <c r="Q103" s="22"/>
      <c r="R103" s="22"/>
      <c r="S103" s="70"/>
      <c r="T103" s="69"/>
      <c r="U103" s="69"/>
      <c r="V103" s="69"/>
      <c r="W103" s="69"/>
      <c r="X103" s="69"/>
      <c r="Y103" s="69"/>
      <c r="Z103" s="70"/>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row>
    <row r="104" ht="12.75" customHeight="1">
      <c r="A104" s="2"/>
      <c r="B104" s="2"/>
      <c r="C104" s="2"/>
      <c r="D104" s="22"/>
      <c r="E104" s="25"/>
      <c r="F104" s="22"/>
      <c r="G104" s="22"/>
      <c r="H104" s="22"/>
      <c r="J104" s="22"/>
      <c r="K104" s="22"/>
      <c r="L104" s="22"/>
      <c r="M104" s="22"/>
      <c r="Q104" s="22"/>
      <c r="R104" s="22"/>
      <c r="S104" s="70"/>
      <c r="T104" s="69"/>
      <c r="U104" s="69"/>
      <c r="V104" s="69"/>
      <c r="W104" s="69"/>
      <c r="X104" s="69"/>
      <c r="Y104" s="69"/>
      <c r="Z104" s="70"/>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row>
    <row r="105" ht="12.75" customHeight="1">
      <c r="A105" s="2"/>
      <c r="B105" s="2"/>
      <c r="C105" s="2"/>
      <c r="D105" s="22"/>
      <c r="E105" s="25"/>
      <c r="F105" s="22"/>
      <c r="G105" s="22"/>
      <c r="H105" s="22"/>
      <c r="J105" s="22"/>
      <c r="K105" s="22"/>
      <c r="L105" s="22"/>
      <c r="M105" s="22"/>
      <c r="Q105" s="22"/>
      <c r="R105" s="22"/>
      <c r="S105" s="70"/>
      <c r="T105" s="69"/>
      <c r="U105" s="69"/>
      <c r="V105" s="69"/>
      <c r="W105" s="69"/>
      <c r="X105" s="69"/>
      <c r="Y105" s="69"/>
      <c r="Z105" s="70"/>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row>
    <row r="106" ht="12.75" customHeight="1">
      <c r="A106" s="2"/>
      <c r="B106" s="2"/>
      <c r="C106" s="2"/>
      <c r="D106" s="22"/>
      <c r="E106" s="25"/>
      <c r="F106" s="22"/>
      <c r="G106" s="22"/>
      <c r="H106" s="22"/>
      <c r="J106" s="22"/>
      <c r="K106" s="22"/>
      <c r="L106" s="22"/>
      <c r="M106" s="22"/>
      <c r="Q106" s="22"/>
      <c r="R106" s="22"/>
      <c r="S106" s="70"/>
      <c r="T106" s="69"/>
      <c r="U106" s="69"/>
      <c r="V106" s="69"/>
      <c r="W106" s="69"/>
      <c r="X106" s="69"/>
      <c r="Y106" s="69"/>
      <c r="Z106" s="70"/>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row>
    <row r="107" ht="12.75" customHeight="1">
      <c r="A107" s="2"/>
      <c r="B107" s="2"/>
      <c r="C107" s="2"/>
      <c r="D107" s="22"/>
      <c r="E107" s="25"/>
      <c r="F107" s="22"/>
      <c r="G107" s="22"/>
      <c r="H107" s="22"/>
      <c r="J107" s="22"/>
      <c r="K107" s="22"/>
      <c r="L107" s="22"/>
      <c r="M107" s="22"/>
      <c r="Q107" s="22"/>
      <c r="R107" s="22"/>
      <c r="S107" s="70"/>
      <c r="T107" s="69"/>
      <c r="U107" s="69"/>
      <c r="V107" s="69"/>
      <c r="W107" s="69"/>
      <c r="X107" s="69"/>
      <c r="Y107" s="69"/>
      <c r="Z107" s="70"/>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row>
    <row r="108" ht="12.75" customHeight="1">
      <c r="A108" s="2"/>
      <c r="B108" s="2"/>
      <c r="C108" s="2"/>
      <c r="D108" s="22"/>
      <c r="E108" s="25"/>
      <c r="F108" s="22"/>
      <c r="G108" s="22"/>
      <c r="H108" s="22"/>
      <c r="J108" s="22"/>
      <c r="K108" s="22"/>
      <c r="L108" s="22"/>
      <c r="M108" s="22"/>
      <c r="Q108" s="22"/>
      <c r="R108" s="22"/>
      <c r="S108" s="70"/>
      <c r="T108" s="69"/>
      <c r="U108" s="69"/>
      <c r="V108" s="69"/>
      <c r="W108" s="69"/>
      <c r="X108" s="69"/>
      <c r="Y108" s="69"/>
      <c r="Z108" s="70"/>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row>
    <row r="109" ht="12.75" customHeight="1">
      <c r="A109" s="2"/>
      <c r="B109" s="2"/>
      <c r="C109" s="2"/>
      <c r="D109" s="22"/>
      <c r="E109" s="25"/>
      <c r="F109" s="22"/>
      <c r="G109" s="22"/>
      <c r="H109" s="22"/>
      <c r="J109" s="22"/>
      <c r="K109" s="22"/>
      <c r="L109" s="22"/>
      <c r="M109" s="22"/>
      <c r="Q109" s="22"/>
      <c r="R109" s="22"/>
      <c r="S109" s="70"/>
      <c r="T109" s="69"/>
      <c r="U109" s="69"/>
      <c r="V109" s="69"/>
      <c r="W109" s="69"/>
      <c r="X109" s="69"/>
      <c r="Y109" s="69"/>
      <c r="Z109" s="70"/>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row>
    <row r="110" ht="12.75" customHeight="1">
      <c r="A110" s="2"/>
      <c r="B110" s="2"/>
      <c r="C110" s="2"/>
      <c r="D110" s="22"/>
      <c r="E110" s="25"/>
      <c r="F110" s="22"/>
      <c r="G110" s="22"/>
      <c r="H110" s="22"/>
      <c r="J110" s="22"/>
      <c r="K110" s="22"/>
      <c r="L110" s="22"/>
      <c r="M110" s="22"/>
      <c r="Q110" s="22"/>
      <c r="R110" s="22"/>
      <c r="S110" s="70"/>
      <c r="T110" s="69"/>
      <c r="U110" s="69"/>
      <c r="V110" s="69"/>
      <c r="W110" s="69"/>
      <c r="X110" s="69"/>
      <c r="Y110" s="69"/>
      <c r="Z110" s="70"/>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row>
    <row r="111" ht="12.75" customHeight="1">
      <c r="A111" s="2"/>
      <c r="B111" s="2"/>
      <c r="C111" s="2"/>
      <c r="D111" s="22"/>
      <c r="E111" s="25"/>
      <c r="F111" s="22"/>
      <c r="G111" s="22"/>
      <c r="H111" s="22"/>
      <c r="J111" s="22"/>
      <c r="K111" s="22"/>
      <c r="L111" s="22"/>
      <c r="M111" s="22"/>
      <c r="Q111" s="22"/>
      <c r="R111" s="22"/>
      <c r="S111" s="70"/>
      <c r="T111" s="69"/>
      <c r="U111" s="69"/>
      <c r="V111" s="69"/>
      <c r="W111" s="69"/>
      <c r="X111" s="69"/>
      <c r="Y111" s="69"/>
      <c r="Z111" s="70"/>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row>
    <row r="112" ht="12.75" customHeight="1">
      <c r="A112" s="2"/>
      <c r="B112" s="2"/>
      <c r="C112" s="2"/>
      <c r="D112" s="22"/>
      <c r="E112" s="25"/>
      <c r="F112" s="22"/>
      <c r="G112" s="22"/>
      <c r="H112" s="22"/>
      <c r="J112" s="22"/>
      <c r="K112" s="22"/>
      <c r="L112" s="22"/>
      <c r="M112" s="22"/>
      <c r="Q112" s="22"/>
      <c r="R112" s="22"/>
      <c r="S112" s="70"/>
      <c r="T112" s="69"/>
      <c r="U112" s="69"/>
      <c r="V112" s="69"/>
      <c r="W112" s="69"/>
      <c r="X112" s="69"/>
      <c r="Y112" s="69"/>
      <c r="Z112" s="70"/>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row>
    <row r="113" ht="12.75" customHeight="1">
      <c r="A113" s="2"/>
      <c r="B113" s="2"/>
      <c r="C113" s="2"/>
      <c r="D113" s="22"/>
      <c r="E113" s="25"/>
      <c r="F113" s="22"/>
      <c r="G113" s="22"/>
      <c r="H113" s="22"/>
      <c r="J113" s="22"/>
      <c r="K113" s="22"/>
      <c r="L113" s="22"/>
      <c r="M113" s="22"/>
      <c r="Q113" s="22"/>
      <c r="R113" s="22"/>
      <c r="S113" s="70"/>
      <c r="T113" s="69"/>
      <c r="U113" s="69"/>
      <c r="V113" s="69"/>
      <c r="W113" s="69"/>
      <c r="X113" s="69"/>
      <c r="Y113" s="69"/>
      <c r="Z113" s="70"/>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row>
    <row r="114" ht="12.75" customHeight="1">
      <c r="A114" s="2"/>
      <c r="B114" s="2"/>
      <c r="C114" s="2"/>
      <c r="D114" s="22"/>
      <c r="E114" s="25"/>
      <c r="F114" s="22"/>
      <c r="G114" s="22"/>
      <c r="H114" s="22"/>
      <c r="J114" s="22"/>
      <c r="K114" s="22"/>
      <c r="L114" s="22"/>
      <c r="M114" s="22"/>
      <c r="Q114" s="22"/>
      <c r="R114" s="22"/>
      <c r="S114" s="70"/>
      <c r="T114" s="69"/>
      <c r="U114" s="69"/>
      <c r="V114" s="69"/>
      <c r="W114" s="69"/>
      <c r="X114" s="69"/>
      <c r="Y114" s="69"/>
      <c r="Z114" s="70"/>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row>
    <row r="115" ht="12.75" customHeight="1">
      <c r="A115" s="2"/>
      <c r="B115" s="2"/>
      <c r="C115" s="2"/>
      <c r="D115" s="22"/>
      <c r="E115" s="25"/>
      <c r="F115" s="22"/>
      <c r="G115" s="22"/>
      <c r="H115" s="22"/>
      <c r="J115" s="22"/>
      <c r="K115" s="22"/>
      <c r="L115" s="22"/>
      <c r="M115" s="22"/>
      <c r="Q115" s="22"/>
      <c r="R115" s="22"/>
      <c r="S115" s="70"/>
      <c r="T115" s="69"/>
      <c r="U115" s="69"/>
      <c r="V115" s="69"/>
      <c r="W115" s="69"/>
      <c r="X115" s="69"/>
      <c r="Y115" s="69"/>
      <c r="Z115" s="70"/>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row>
    <row r="116" ht="12.75" customHeight="1">
      <c r="A116" s="2"/>
      <c r="B116" s="2"/>
      <c r="C116" s="2"/>
      <c r="D116" s="22"/>
      <c r="E116" s="25"/>
      <c r="F116" s="22"/>
      <c r="G116" s="22"/>
      <c r="H116" s="22"/>
      <c r="J116" s="22"/>
      <c r="K116" s="22"/>
      <c r="L116" s="22"/>
      <c r="M116" s="22"/>
      <c r="Q116" s="22"/>
      <c r="R116" s="22"/>
      <c r="S116" s="70"/>
      <c r="T116" s="69"/>
      <c r="U116" s="69"/>
      <c r="V116" s="69"/>
      <c r="W116" s="69"/>
      <c r="X116" s="69"/>
      <c r="Y116" s="69"/>
      <c r="Z116" s="70"/>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row>
    <row r="117" ht="12.75" customHeight="1">
      <c r="A117" s="2"/>
      <c r="B117" s="2"/>
      <c r="C117" s="2"/>
      <c r="D117" s="22"/>
      <c r="E117" s="25"/>
      <c r="F117" s="22"/>
      <c r="G117" s="22"/>
      <c r="H117" s="22"/>
      <c r="J117" s="22"/>
      <c r="K117" s="22"/>
      <c r="L117" s="22"/>
      <c r="M117" s="22"/>
      <c r="Q117" s="22"/>
      <c r="R117" s="22"/>
      <c r="S117" s="70"/>
      <c r="T117" s="69"/>
      <c r="U117" s="69"/>
      <c r="V117" s="69"/>
      <c r="W117" s="69"/>
      <c r="X117" s="69"/>
      <c r="Y117" s="69"/>
      <c r="Z117" s="70"/>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row>
    <row r="118" ht="12.75" customHeight="1">
      <c r="A118" s="2"/>
      <c r="B118" s="2"/>
      <c r="C118" s="2"/>
      <c r="D118" s="22"/>
      <c r="E118" s="25"/>
      <c r="F118" s="22"/>
      <c r="G118" s="22"/>
      <c r="H118" s="22"/>
      <c r="J118" s="22"/>
      <c r="K118" s="22"/>
      <c r="L118" s="22"/>
      <c r="M118" s="22"/>
      <c r="Q118" s="22"/>
      <c r="R118" s="22"/>
      <c r="S118" s="70"/>
      <c r="T118" s="69"/>
      <c r="U118" s="69"/>
      <c r="V118" s="69"/>
      <c r="W118" s="69"/>
      <c r="X118" s="69"/>
      <c r="Y118" s="69"/>
      <c r="Z118" s="70"/>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row>
    <row r="119" ht="12.75" customHeight="1">
      <c r="A119" s="2"/>
      <c r="B119" s="2"/>
      <c r="C119" s="2"/>
      <c r="D119" s="22"/>
      <c r="E119" s="25"/>
      <c r="F119" s="22"/>
      <c r="G119" s="22"/>
      <c r="H119" s="22"/>
      <c r="J119" s="22"/>
      <c r="K119" s="22"/>
      <c r="L119" s="22"/>
      <c r="M119" s="22"/>
      <c r="Q119" s="22"/>
      <c r="R119" s="22"/>
      <c r="S119" s="70"/>
      <c r="T119" s="69"/>
      <c r="U119" s="69"/>
      <c r="V119" s="69"/>
      <c r="W119" s="69"/>
      <c r="X119" s="69"/>
      <c r="Y119" s="69"/>
      <c r="Z119" s="70"/>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row>
    <row r="120" ht="12.75" customHeight="1">
      <c r="A120" s="2"/>
      <c r="B120" s="2"/>
      <c r="C120" s="2"/>
      <c r="D120" s="22"/>
      <c r="E120" s="25"/>
      <c r="F120" s="22"/>
      <c r="G120" s="22"/>
      <c r="H120" s="22"/>
      <c r="J120" s="22"/>
      <c r="K120" s="22"/>
      <c r="L120" s="22"/>
      <c r="M120" s="22"/>
      <c r="Q120" s="22"/>
      <c r="R120" s="22"/>
      <c r="S120" s="70"/>
      <c r="T120" s="69"/>
      <c r="U120" s="69"/>
      <c r="V120" s="69"/>
      <c r="W120" s="69"/>
      <c r="X120" s="69"/>
      <c r="Y120" s="69"/>
      <c r="Z120" s="70"/>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row>
    <row r="121" ht="12.75" customHeight="1">
      <c r="A121" s="2"/>
      <c r="B121" s="2"/>
      <c r="C121" s="2"/>
      <c r="D121" s="22"/>
      <c r="E121" s="25"/>
      <c r="F121" s="22"/>
      <c r="G121" s="22"/>
      <c r="H121" s="22"/>
      <c r="J121" s="22"/>
      <c r="K121" s="22"/>
      <c r="L121" s="22"/>
      <c r="M121" s="22"/>
      <c r="Q121" s="22"/>
      <c r="R121" s="22"/>
      <c r="S121" s="70"/>
      <c r="T121" s="69"/>
      <c r="U121" s="69"/>
      <c r="V121" s="69"/>
      <c r="W121" s="69"/>
      <c r="X121" s="69"/>
      <c r="Y121" s="69"/>
      <c r="Z121" s="70"/>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row>
    <row r="122" ht="12.75" customHeight="1">
      <c r="A122" s="2"/>
      <c r="B122" s="2"/>
      <c r="C122" s="2"/>
      <c r="D122" s="22"/>
      <c r="E122" s="25"/>
      <c r="F122" s="22"/>
      <c r="G122" s="22"/>
      <c r="H122" s="22"/>
      <c r="J122" s="22"/>
      <c r="K122" s="22"/>
      <c r="L122" s="22"/>
      <c r="M122" s="22"/>
      <c r="Q122" s="22"/>
      <c r="R122" s="22"/>
      <c r="S122" s="70"/>
      <c r="T122" s="69"/>
      <c r="U122" s="69"/>
      <c r="V122" s="69"/>
      <c r="W122" s="69"/>
      <c r="X122" s="69"/>
      <c r="Y122" s="69"/>
      <c r="Z122" s="70"/>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row>
    <row r="123" ht="12.75" customHeight="1">
      <c r="A123" s="2"/>
      <c r="B123" s="2"/>
      <c r="C123" s="2"/>
      <c r="D123" s="22"/>
      <c r="E123" s="25"/>
      <c r="F123" s="22"/>
      <c r="G123" s="22"/>
      <c r="H123" s="22"/>
      <c r="J123" s="22"/>
      <c r="K123" s="22"/>
      <c r="L123" s="22"/>
      <c r="M123" s="22"/>
      <c r="Q123" s="22"/>
      <c r="R123" s="22"/>
      <c r="S123" s="70"/>
      <c r="T123" s="69"/>
      <c r="U123" s="69"/>
      <c r="V123" s="69"/>
      <c r="W123" s="69"/>
      <c r="X123" s="69"/>
      <c r="Y123" s="69"/>
      <c r="Z123" s="70"/>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row>
    <row r="124" ht="12.75" customHeight="1">
      <c r="A124" s="2"/>
      <c r="B124" s="2"/>
      <c r="C124" s="2"/>
      <c r="D124" s="22"/>
      <c r="E124" s="25"/>
      <c r="F124" s="22"/>
      <c r="G124" s="22"/>
      <c r="H124" s="22"/>
      <c r="J124" s="22"/>
      <c r="K124" s="22"/>
      <c r="L124" s="22"/>
      <c r="M124" s="22"/>
      <c r="Q124" s="22"/>
      <c r="R124" s="22"/>
      <c r="S124" s="70"/>
      <c r="T124" s="69"/>
      <c r="U124" s="69"/>
      <c r="V124" s="69"/>
      <c r="W124" s="69"/>
      <c r="X124" s="69"/>
      <c r="Y124" s="69"/>
      <c r="Z124" s="70"/>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row>
    <row r="125" ht="12.75" customHeight="1">
      <c r="A125" s="2"/>
      <c r="B125" s="2"/>
      <c r="C125" s="2"/>
      <c r="D125" s="22"/>
      <c r="E125" s="25"/>
      <c r="F125" s="22"/>
      <c r="G125" s="22"/>
      <c r="H125" s="22"/>
      <c r="J125" s="22"/>
      <c r="K125" s="22"/>
      <c r="L125" s="22"/>
      <c r="M125" s="22"/>
      <c r="Q125" s="22"/>
      <c r="R125" s="22"/>
      <c r="S125" s="70"/>
      <c r="T125" s="69"/>
      <c r="U125" s="69"/>
      <c r="V125" s="69"/>
      <c r="W125" s="69"/>
      <c r="X125" s="69"/>
      <c r="Y125" s="69"/>
      <c r="Z125" s="70"/>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row>
    <row r="126" ht="12.75" customHeight="1">
      <c r="A126" s="2"/>
      <c r="B126" s="2"/>
      <c r="C126" s="2"/>
      <c r="D126" s="22"/>
      <c r="E126" s="25"/>
      <c r="F126" s="22"/>
      <c r="G126" s="22"/>
      <c r="H126" s="22"/>
      <c r="J126" s="22"/>
      <c r="K126" s="22"/>
      <c r="L126" s="22"/>
      <c r="M126" s="22"/>
      <c r="Q126" s="22"/>
      <c r="R126" s="22"/>
      <c r="S126" s="70"/>
      <c r="T126" s="69"/>
      <c r="U126" s="69"/>
      <c r="V126" s="69"/>
      <c r="W126" s="69"/>
      <c r="X126" s="69"/>
      <c r="Y126" s="69"/>
      <c r="Z126" s="70"/>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row>
    <row r="127" ht="12.75" customHeight="1">
      <c r="A127" s="2"/>
      <c r="B127" s="2"/>
      <c r="C127" s="2"/>
      <c r="D127" s="22"/>
      <c r="E127" s="25"/>
      <c r="F127" s="22"/>
      <c r="G127" s="22"/>
      <c r="H127" s="22"/>
      <c r="J127" s="22"/>
      <c r="K127" s="22"/>
      <c r="L127" s="22"/>
      <c r="M127" s="22"/>
      <c r="Q127" s="22"/>
      <c r="R127" s="22"/>
      <c r="S127" s="70"/>
      <c r="T127" s="69"/>
      <c r="U127" s="69"/>
      <c r="V127" s="69"/>
      <c r="W127" s="69"/>
      <c r="X127" s="69"/>
      <c r="Y127" s="69"/>
      <c r="Z127" s="70"/>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row>
    <row r="128" ht="12.75" customHeight="1">
      <c r="A128" s="2"/>
      <c r="B128" s="2"/>
      <c r="C128" s="2"/>
      <c r="D128" s="22"/>
      <c r="E128" s="25"/>
      <c r="F128" s="22"/>
      <c r="G128" s="22"/>
      <c r="H128" s="22"/>
      <c r="J128" s="22"/>
      <c r="K128" s="22"/>
      <c r="L128" s="22"/>
      <c r="M128" s="22"/>
      <c r="Q128" s="22"/>
      <c r="R128" s="22"/>
      <c r="S128" s="70"/>
      <c r="T128" s="69"/>
      <c r="U128" s="69"/>
      <c r="V128" s="69"/>
      <c r="W128" s="69"/>
      <c r="X128" s="69"/>
      <c r="Y128" s="69"/>
      <c r="Z128" s="70"/>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row>
    <row r="129" ht="12.75" customHeight="1">
      <c r="A129" s="2"/>
      <c r="B129" s="2"/>
      <c r="C129" s="2"/>
      <c r="D129" s="22"/>
      <c r="E129" s="25"/>
      <c r="F129" s="22"/>
      <c r="G129" s="22"/>
      <c r="H129" s="22"/>
      <c r="J129" s="22"/>
      <c r="K129" s="22"/>
      <c r="L129" s="22"/>
      <c r="M129" s="22"/>
      <c r="Q129" s="22"/>
      <c r="R129" s="22"/>
      <c r="S129" s="70"/>
      <c r="T129" s="69"/>
      <c r="U129" s="69"/>
      <c r="V129" s="69"/>
      <c r="W129" s="69"/>
      <c r="X129" s="69"/>
      <c r="Y129" s="69"/>
      <c r="Z129" s="70"/>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row>
    <row r="130" ht="12.75" customHeight="1">
      <c r="A130" s="2"/>
      <c r="B130" s="2"/>
      <c r="C130" s="2"/>
      <c r="D130" s="22"/>
      <c r="E130" s="25"/>
      <c r="F130" s="22"/>
      <c r="G130" s="22"/>
      <c r="H130" s="22"/>
      <c r="J130" s="22"/>
      <c r="K130" s="22"/>
      <c r="L130" s="22"/>
      <c r="M130" s="22"/>
      <c r="Q130" s="22"/>
      <c r="R130" s="22"/>
      <c r="S130" s="70"/>
      <c r="T130" s="69"/>
      <c r="U130" s="69"/>
      <c r="V130" s="69"/>
      <c r="W130" s="69"/>
      <c r="X130" s="69"/>
      <c r="Y130" s="69"/>
      <c r="Z130" s="70"/>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row>
    <row r="131" ht="12.75" customHeight="1">
      <c r="A131" s="2"/>
      <c r="B131" s="2"/>
      <c r="C131" s="2"/>
      <c r="D131" s="22"/>
      <c r="E131" s="25"/>
      <c r="F131" s="22"/>
      <c r="G131" s="22"/>
      <c r="H131" s="22"/>
      <c r="J131" s="22"/>
      <c r="K131" s="22"/>
      <c r="L131" s="22"/>
      <c r="M131" s="22"/>
      <c r="Q131" s="22"/>
      <c r="R131" s="22"/>
      <c r="S131" s="70"/>
      <c r="T131" s="69"/>
      <c r="U131" s="69"/>
      <c r="V131" s="69"/>
      <c r="W131" s="69"/>
      <c r="X131" s="69"/>
      <c r="Y131" s="69"/>
      <c r="Z131" s="70"/>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row>
    <row r="132" ht="12.75" customHeight="1">
      <c r="A132" s="2"/>
      <c r="B132" s="2"/>
      <c r="C132" s="2"/>
      <c r="D132" s="22"/>
      <c r="E132" s="25"/>
      <c r="F132" s="22"/>
      <c r="G132" s="22"/>
      <c r="H132" s="22"/>
      <c r="J132" s="22"/>
      <c r="K132" s="22"/>
      <c r="L132" s="22"/>
      <c r="M132" s="22"/>
      <c r="Q132" s="22"/>
      <c r="R132" s="22"/>
      <c r="S132" s="70"/>
      <c r="T132" s="69"/>
      <c r="U132" s="69"/>
      <c r="V132" s="69"/>
      <c r="W132" s="69"/>
      <c r="X132" s="69"/>
      <c r="Y132" s="69"/>
      <c r="Z132" s="70"/>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row>
    <row r="133" ht="12.75" customHeight="1">
      <c r="A133" s="2"/>
      <c r="B133" s="2"/>
      <c r="C133" s="2"/>
      <c r="D133" s="22"/>
      <c r="E133" s="25"/>
      <c r="F133" s="22"/>
      <c r="G133" s="22"/>
      <c r="H133" s="22"/>
      <c r="J133" s="22"/>
      <c r="K133" s="22"/>
      <c r="L133" s="22"/>
      <c r="M133" s="22"/>
      <c r="Q133" s="22"/>
      <c r="R133" s="22"/>
      <c r="S133" s="70"/>
      <c r="T133" s="69"/>
      <c r="U133" s="69"/>
      <c r="V133" s="69"/>
      <c r="W133" s="69"/>
      <c r="X133" s="69"/>
      <c r="Y133" s="69"/>
      <c r="Z133" s="70"/>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row>
    <row r="134" ht="12.75" customHeight="1">
      <c r="A134" s="2"/>
      <c r="B134" s="2"/>
      <c r="C134" s="2"/>
      <c r="D134" s="22"/>
      <c r="E134" s="25"/>
      <c r="F134" s="22"/>
      <c r="G134" s="22"/>
      <c r="H134" s="22"/>
      <c r="J134" s="22"/>
      <c r="K134" s="22"/>
      <c r="L134" s="22"/>
      <c r="M134" s="22"/>
      <c r="Q134" s="22"/>
      <c r="R134" s="22"/>
      <c r="S134" s="70"/>
      <c r="T134" s="69"/>
      <c r="U134" s="69"/>
      <c r="V134" s="69"/>
      <c r="W134" s="69"/>
      <c r="X134" s="69"/>
      <c r="Y134" s="69"/>
      <c r="Z134" s="70"/>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row>
    <row r="135" ht="12.75" customHeight="1">
      <c r="A135" s="2"/>
      <c r="B135" s="2"/>
      <c r="C135" s="2"/>
      <c r="D135" s="22"/>
      <c r="E135" s="25"/>
      <c r="F135" s="22"/>
      <c r="G135" s="22"/>
      <c r="H135" s="22"/>
      <c r="J135" s="22"/>
      <c r="K135" s="22"/>
      <c r="L135" s="22"/>
      <c r="M135" s="22"/>
      <c r="Q135" s="22"/>
      <c r="R135" s="22"/>
      <c r="S135" s="70"/>
      <c r="T135" s="69"/>
      <c r="U135" s="69"/>
      <c r="V135" s="69"/>
      <c r="W135" s="69"/>
      <c r="X135" s="69"/>
      <c r="Y135" s="69"/>
      <c r="Z135" s="70"/>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row>
    <row r="136" ht="12.75" customHeight="1">
      <c r="A136" s="2"/>
      <c r="B136" s="2"/>
      <c r="C136" s="2"/>
      <c r="D136" s="22"/>
      <c r="E136" s="25"/>
      <c r="F136" s="22"/>
      <c r="G136" s="22"/>
      <c r="H136" s="22"/>
      <c r="J136" s="22"/>
      <c r="K136" s="22"/>
      <c r="L136" s="22"/>
      <c r="M136" s="22"/>
      <c r="Q136" s="22"/>
      <c r="R136" s="22"/>
      <c r="S136" s="70"/>
      <c r="T136" s="69"/>
      <c r="U136" s="69"/>
      <c r="V136" s="69"/>
      <c r="W136" s="69"/>
      <c r="X136" s="69"/>
      <c r="Y136" s="69"/>
      <c r="Z136" s="70"/>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row>
    <row r="137" ht="12.75" customHeight="1">
      <c r="A137" s="2"/>
      <c r="B137" s="2"/>
      <c r="C137" s="2"/>
      <c r="D137" s="22"/>
      <c r="E137" s="25"/>
      <c r="F137" s="22"/>
      <c r="G137" s="22"/>
      <c r="H137" s="22"/>
      <c r="J137" s="22"/>
      <c r="K137" s="22"/>
      <c r="L137" s="22"/>
      <c r="M137" s="22"/>
      <c r="Q137" s="22"/>
      <c r="R137" s="22"/>
      <c r="S137" s="70"/>
      <c r="T137" s="69"/>
      <c r="U137" s="69"/>
      <c r="V137" s="69"/>
      <c r="W137" s="69"/>
      <c r="X137" s="69"/>
      <c r="Y137" s="69"/>
      <c r="Z137" s="70"/>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row>
    <row r="138" ht="12.75" customHeight="1">
      <c r="A138" s="2"/>
      <c r="B138" s="2"/>
      <c r="C138" s="2"/>
      <c r="D138" s="22"/>
      <c r="E138" s="25"/>
      <c r="F138" s="22"/>
      <c r="G138" s="22"/>
      <c r="H138" s="22"/>
      <c r="J138" s="22"/>
      <c r="K138" s="22"/>
      <c r="L138" s="22"/>
      <c r="M138" s="22"/>
      <c r="Q138" s="22"/>
      <c r="R138" s="22"/>
      <c r="S138" s="70"/>
      <c r="T138" s="69"/>
      <c r="U138" s="69"/>
      <c r="V138" s="69"/>
      <c r="W138" s="69"/>
      <c r="X138" s="69"/>
      <c r="Y138" s="69"/>
      <c r="Z138" s="70"/>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row>
    <row r="139" ht="12.75" customHeight="1">
      <c r="A139" s="2"/>
      <c r="B139" s="2"/>
      <c r="C139" s="2"/>
      <c r="D139" s="22"/>
      <c r="E139" s="25"/>
      <c r="F139" s="22"/>
      <c r="G139" s="22"/>
      <c r="H139" s="22"/>
      <c r="J139" s="22"/>
      <c r="K139" s="22"/>
      <c r="L139" s="22"/>
      <c r="M139" s="22"/>
      <c r="Q139" s="22"/>
      <c r="R139" s="22"/>
      <c r="S139" s="70"/>
      <c r="T139" s="69"/>
      <c r="U139" s="69"/>
      <c r="V139" s="69"/>
      <c r="W139" s="69"/>
      <c r="X139" s="69"/>
      <c r="Y139" s="69"/>
      <c r="Z139" s="70"/>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row>
    <row r="140" ht="12.75" customHeight="1">
      <c r="A140" s="2"/>
      <c r="B140" s="2"/>
      <c r="C140" s="2"/>
      <c r="D140" s="22"/>
      <c r="E140" s="25"/>
      <c r="F140" s="22"/>
      <c r="G140" s="22"/>
      <c r="H140" s="22"/>
      <c r="J140" s="22"/>
      <c r="K140" s="22"/>
      <c r="L140" s="22"/>
      <c r="M140" s="22"/>
      <c r="Q140" s="22"/>
      <c r="R140" s="22"/>
      <c r="S140" s="70"/>
      <c r="T140" s="69"/>
      <c r="U140" s="69"/>
      <c r="V140" s="69"/>
      <c r="W140" s="69"/>
      <c r="X140" s="69"/>
      <c r="Y140" s="69"/>
      <c r="Z140" s="70"/>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row>
    <row r="141" ht="12.75" customHeight="1">
      <c r="A141" s="2"/>
      <c r="B141" s="2"/>
      <c r="C141" s="2"/>
      <c r="D141" s="22"/>
      <c r="E141" s="25"/>
      <c r="F141" s="22"/>
      <c r="G141" s="22"/>
      <c r="H141" s="22"/>
      <c r="J141" s="22"/>
      <c r="K141" s="22"/>
      <c r="L141" s="22"/>
      <c r="M141" s="22"/>
      <c r="Q141" s="22"/>
      <c r="R141" s="22"/>
      <c r="S141" s="70"/>
      <c r="T141" s="69"/>
      <c r="U141" s="69"/>
      <c r="V141" s="69"/>
      <c r="W141" s="69"/>
      <c r="X141" s="69"/>
      <c r="Y141" s="69"/>
      <c r="Z141" s="70"/>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row>
    <row r="142" ht="12.75" customHeight="1">
      <c r="A142" s="2"/>
      <c r="B142" s="2"/>
      <c r="C142" s="2"/>
      <c r="D142" s="22"/>
      <c r="E142" s="25"/>
      <c r="F142" s="22"/>
      <c r="G142" s="22"/>
      <c r="H142" s="22"/>
      <c r="J142" s="22"/>
      <c r="K142" s="22"/>
      <c r="L142" s="22"/>
      <c r="M142" s="22"/>
      <c r="Q142" s="22"/>
      <c r="R142" s="22"/>
      <c r="S142" s="70"/>
      <c r="T142" s="69"/>
      <c r="U142" s="69"/>
      <c r="V142" s="69"/>
      <c r="W142" s="69"/>
      <c r="X142" s="69"/>
      <c r="Y142" s="69"/>
      <c r="Z142" s="70"/>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row>
    <row r="143" ht="12.75" customHeight="1">
      <c r="A143" s="2"/>
      <c r="B143" s="2"/>
      <c r="C143" s="2"/>
      <c r="D143" s="22"/>
      <c r="E143" s="25"/>
      <c r="F143" s="22"/>
      <c r="G143" s="22"/>
      <c r="H143" s="22"/>
      <c r="J143" s="22"/>
      <c r="K143" s="22"/>
      <c r="L143" s="22"/>
      <c r="M143" s="22"/>
      <c r="Q143" s="22"/>
      <c r="R143" s="22"/>
      <c r="S143" s="70"/>
      <c r="T143" s="69"/>
      <c r="U143" s="69"/>
      <c r="V143" s="69"/>
      <c r="W143" s="69"/>
      <c r="X143" s="69"/>
      <c r="Y143" s="69"/>
      <c r="Z143" s="70"/>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row>
    <row r="144" ht="12.75" customHeight="1">
      <c r="A144" s="2"/>
      <c r="B144" s="2"/>
      <c r="C144" s="2"/>
      <c r="D144" s="22"/>
      <c r="E144" s="25"/>
      <c r="F144" s="22"/>
      <c r="G144" s="22"/>
      <c r="H144" s="22"/>
      <c r="J144" s="22"/>
      <c r="K144" s="22"/>
      <c r="L144" s="22"/>
      <c r="M144" s="22"/>
      <c r="Q144" s="22"/>
      <c r="R144" s="22"/>
      <c r="S144" s="70"/>
      <c r="T144" s="69"/>
      <c r="U144" s="69"/>
      <c r="V144" s="69"/>
      <c r="W144" s="69"/>
      <c r="X144" s="69"/>
      <c r="Y144" s="69"/>
      <c r="Z144" s="70"/>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row>
    <row r="145" ht="12.75" customHeight="1">
      <c r="A145" s="2"/>
      <c r="B145" s="2"/>
      <c r="C145" s="2"/>
      <c r="D145" s="22"/>
      <c r="E145" s="25"/>
      <c r="F145" s="22"/>
      <c r="G145" s="22"/>
      <c r="H145" s="22"/>
      <c r="J145" s="22"/>
      <c r="K145" s="22"/>
      <c r="L145" s="22"/>
      <c r="M145" s="22"/>
      <c r="Q145" s="22"/>
      <c r="R145" s="22"/>
      <c r="S145" s="70"/>
      <c r="T145" s="69"/>
      <c r="U145" s="69"/>
      <c r="V145" s="69"/>
      <c r="W145" s="69"/>
      <c r="X145" s="69"/>
      <c r="Y145" s="69"/>
      <c r="Z145" s="70"/>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row>
    <row r="146" ht="12.75" customHeight="1">
      <c r="A146" s="2"/>
      <c r="B146" s="2"/>
      <c r="C146" s="2"/>
      <c r="D146" s="22"/>
      <c r="E146" s="25"/>
      <c r="F146" s="22"/>
      <c r="G146" s="22"/>
      <c r="H146" s="22"/>
      <c r="J146" s="22"/>
      <c r="K146" s="22"/>
      <c r="L146" s="22"/>
      <c r="M146" s="22"/>
      <c r="Q146" s="22"/>
      <c r="R146" s="22"/>
      <c r="S146" s="70"/>
      <c r="T146" s="69"/>
      <c r="U146" s="69"/>
      <c r="V146" s="69"/>
      <c r="W146" s="69"/>
      <c r="X146" s="69"/>
      <c r="Y146" s="69"/>
      <c r="Z146" s="70"/>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row>
    <row r="147" ht="12.75" customHeight="1">
      <c r="A147" s="2"/>
      <c r="B147" s="2"/>
      <c r="C147" s="2"/>
      <c r="D147" s="22"/>
      <c r="E147" s="25"/>
      <c r="F147" s="22"/>
      <c r="G147" s="22"/>
      <c r="H147" s="22"/>
      <c r="J147" s="22"/>
      <c r="K147" s="22"/>
      <c r="L147" s="22"/>
      <c r="M147" s="22"/>
      <c r="Q147" s="22"/>
      <c r="R147" s="22"/>
      <c r="S147" s="70"/>
      <c r="T147" s="69"/>
      <c r="U147" s="69"/>
      <c r="V147" s="69"/>
      <c r="W147" s="69"/>
      <c r="X147" s="69"/>
      <c r="Y147" s="69"/>
      <c r="Z147" s="70"/>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row>
    <row r="148" ht="12.75" customHeight="1">
      <c r="A148" s="2"/>
      <c r="B148" s="2"/>
      <c r="C148" s="2"/>
      <c r="D148" s="22"/>
      <c r="E148" s="25"/>
      <c r="F148" s="22"/>
      <c r="G148" s="22"/>
      <c r="H148" s="22"/>
      <c r="J148" s="22"/>
      <c r="K148" s="22"/>
      <c r="L148" s="22"/>
      <c r="M148" s="22"/>
      <c r="Q148" s="22"/>
      <c r="R148" s="22"/>
      <c r="S148" s="70"/>
      <c r="T148" s="69"/>
      <c r="U148" s="69"/>
      <c r="V148" s="69"/>
      <c r="W148" s="69"/>
      <c r="X148" s="69"/>
      <c r="Y148" s="69"/>
      <c r="Z148" s="70"/>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row>
    <row r="149" ht="12.75" customHeight="1">
      <c r="A149" s="2"/>
      <c r="B149" s="2"/>
      <c r="C149" s="2"/>
      <c r="D149" s="22"/>
      <c r="E149" s="25"/>
      <c r="F149" s="22"/>
      <c r="G149" s="22"/>
      <c r="H149" s="22"/>
      <c r="J149" s="22"/>
      <c r="K149" s="22"/>
      <c r="L149" s="22"/>
      <c r="M149" s="22"/>
      <c r="Q149" s="22"/>
      <c r="R149" s="22"/>
      <c r="S149" s="70"/>
      <c r="T149" s="69"/>
      <c r="U149" s="69"/>
      <c r="V149" s="69"/>
      <c r="W149" s="69"/>
      <c r="X149" s="69"/>
      <c r="Y149" s="69"/>
      <c r="Z149" s="70"/>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row>
    <row r="150" ht="12.75" customHeight="1">
      <c r="A150" s="2"/>
      <c r="B150" s="2"/>
      <c r="C150" s="2"/>
      <c r="D150" s="22"/>
      <c r="E150" s="25"/>
      <c r="F150" s="22"/>
      <c r="G150" s="22"/>
      <c r="H150" s="22"/>
      <c r="J150" s="22"/>
      <c r="K150" s="22"/>
      <c r="L150" s="22"/>
      <c r="M150" s="22"/>
      <c r="Q150" s="22"/>
      <c r="R150" s="22"/>
      <c r="S150" s="70"/>
      <c r="T150" s="69"/>
      <c r="U150" s="69"/>
      <c r="V150" s="69"/>
      <c r="W150" s="69"/>
      <c r="X150" s="69"/>
      <c r="Y150" s="69"/>
      <c r="Z150" s="70"/>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row>
    <row r="151" ht="12.75" customHeight="1">
      <c r="A151" s="2"/>
      <c r="B151" s="2"/>
      <c r="C151" s="2"/>
      <c r="D151" s="22"/>
      <c r="E151" s="25"/>
      <c r="F151" s="22"/>
      <c r="G151" s="22"/>
      <c r="H151" s="22"/>
      <c r="J151" s="22"/>
      <c r="K151" s="22"/>
      <c r="L151" s="22"/>
      <c r="M151" s="22"/>
      <c r="Q151" s="22"/>
      <c r="R151" s="22"/>
      <c r="S151" s="70"/>
      <c r="T151" s="69"/>
      <c r="U151" s="69"/>
      <c r="V151" s="69"/>
      <c r="W151" s="69"/>
      <c r="X151" s="69"/>
      <c r="Y151" s="69"/>
      <c r="Z151" s="70"/>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row>
    <row r="152" ht="12.75" customHeight="1">
      <c r="A152" s="2"/>
      <c r="B152" s="2"/>
      <c r="C152" s="2"/>
      <c r="D152" s="22"/>
      <c r="E152" s="25"/>
      <c r="F152" s="22"/>
      <c r="G152" s="22"/>
      <c r="H152" s="22"/>
      <c r="J152" s="22"/>
      <c r="K152" s="22"/>
      <c r="L152" s="22"/>
      <c r="M152" s="22"/>
      <c r="Q152" s="22"/>
      <c r="R152" s="22"/>
      <c r="S152" s="70"/>
      <c r="T152" s="69"/>
      <c r="U152" s="69"/>
      <c r="V152" s="69"/>
      <c r="W152" s="69"/>
      <c r="X152" s="69"/>
      <c r="Y152" s="69"/>
      <c r="Z152" s="70"/>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row>
    <row r="153" ht="12.75" customHeight="1">
      <c r="A153" s="2"/>
      <c r="B153" s="2"/>
      <c r="C153" s="2"/>
      <c r="D153" s="22"/>
      <c r="E153" s="25"/>
      <c r="F153" s="22"/>
      <c r="G153" s="22"/>
      <c r="H153" s="22"/>
      <c r="J153" s="22"/>
      <c r="K153" s="22"/>
      <c r="L153" s="22"/>
      <c r="M153" s="22"/>
      <c r="Q153" s="22"/>
      <c r="R153" s="22"/>
      <c r="S153" s="70"/>
      <c r="T153" s="69"/>
      <c r="U153" s="69"/>
      <c r="V153" s="69"/>
      <c r="W153" s="69"/>
      <c r="X153" s="69"/>
      <c r="Y153" s="69"/>
      <c r="Z153" s="70"/>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row>
    <row r="154" ht="12.75" customHeight="1">
      <c r="A154" s="2"/>
      <c r="B154" s="2"/>
      <c r="C154" s="2"/>
      <c r="D154" s="22"/>
      <c r="E154" s="25"/>
      <c r="F154" s="22"/>
      <c r="G154" s="22"/>
      <c r="H154" s="22"/>
      <c r="J154" s="22"/>
      <c r="K154" s="22"/>
      <c r="L154" s="22"/>
      <c r="M154" s="22"/>
      <c r="Q154" s="22"/>
      <c r="R154" s="22"/>
      <c r="S154" s="70"/>
      <c r="T154" s="69"/>
      <c r="U154" s="69"/>
      <c r="V154" s="69"/>
      <c r="W154" s="69"/>
      <c r="X154" s="69"/>
      <c r="Y154" s="69"/>
      <c r="Z154" s="70"/>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row>
    <row r="155" ht="12.75" customHeight="1">
      <c r="A155" s="2"/>
      <c r="B155" s="2"/>
      <c r="C155" s="2"/>
      <c r="D155" s="22"/>
      <c r="E155" s="25"/>
      <c r="F155" s="22"/>
      <c r="G155" s="22"/>
      <c r="H155" s="22"/>
      <c r="J155" s="22"/>
      <c r="K155" s="22"/>
      <c r="L155" s="22"/>
      <c r="M155" s="22"/>
      <c r="Q155" s="22"/>
      <c r="R155" s="22"/>
      <c r="S155" s="70"/>
      <c r="T155" s="69"/>
      <c r="U155" s="69"/>
      <c r="V155" s="69"/>
      <c r="W155" s="69"/>
      <c r="X155" s="69"/>
      <c r="Y155" s="69"/>
      <c r="Z155" s="70"/>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row>
    <row r="156" ht="12.75" customHeight="1">
      <c r="A156" s="2"/>
      <c r="B156" s="2"/>
      <c r="C156" s="2"/>
      <c r="D156" s="22"/>
      <c r="E156" s="25"/>
      <c r="F156" s="22"/>
      <c r="G156" s="22"/>
      <c r="H156" s="22"/>
      <c r="J156" s="22"/>
      <c r="K156" s="22"/>
      <c r="L156" s="22"/>
      <c r="M156" s="22"/>
      <c r="Q156" s="22"/>
      <c r="R156" s="22"/>
      <c r="S156" s="70"/>
      <c r="T156" s="69"/>
      <c r="U156" s="69"/>
      <c r="V156" s="69"/>
      <c r="W156" s="69"/>
      <c r="X156" s="69"/>
      <c r="Y156" s="69"/>
      <c r="Z156" s="70"/>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row>
    <row r="157" ht="12.75" customHeight="1">
      <c r="A157" s="2"/>
      <c r="B157" s="2"/>
      <c r="C157" s="2"/>
      <c r="D157" s="22"/>
      <c r="E157" s="25"/>
      <c r="F157" s="22"/>
      <c r="G157" s="22"/>
      <c r="H157" s="22"/>
      <c r="J157" s="22"/>
      <c r="K157" s="22"/>
      <c r="L157" s="22"/>
      <c r="M157" s="22"/>
      <c r="Q157" s="22"/>
      <c r="R157" s="22"/>
      <c r="S157" s="70"/>
      <c r="T157" s="69"/>
      <c r="U157" s="69"/>
      <c r="V157" s="69"/>
      <c r="W157" s="69"/>
      <c r="X157" s="69"/>
      <c r="Y157" s="69"/>
      <c r="Z157" s="70"/>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row>
    <row r="158" ht="12.75" customHeight="1">
      <c r="A158" s="2"/>
      <c r="B158" s="2"/>
      <c r="C158" s="2"/>
      <c r="D158" s="22"/>
      <c r="E158" s="25"/>
      <c r="F158" s="22"/>
      <c r="G158" s="22"/>
      <c r="H158" s="22"/>
      <c r="J158" s="22"/>
      <c r="K158" s="22"/>
      <c r="L158" s="22"/>
      <c r="M158" s="22"/>
      <c r="Q158" s="22"/>
      <c r="R158" s="22"/>
      <c r="S158" s="70"/>
      <c r="T158" s="69"/>
      <c r="U158" s="69"/>
      <c r="V158" s="69"/>
      <c r="W158" s="69"/>
      <c r="X158" s="69"/>
      <c r="Y158" s="69"/>
      <c r="Z158" s="70"/>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row>
    <row r="159" ht="12.75" customHeight="1">
      <c r="A159" s="2"/>
      <c r="B159" s="2"/>
      <c r="C159" s="2"/>
      <c r="D159" s="22"/>
      <c r="E159" s="25"/>
      <c r="F159" s="22"/>
      <c r="G159" s="22"/>
      <c r="H159" s="22"/>
      <c r="J159" s="22"/>
      <c r="K159" s="22"/>
      <c r="L159" s="22"/>
      <c r="M159" s="22"/>
      <c r="Q159" s="22"/>
      <c r="R159" s="22"/>
      <c r="S159" s="70"/>
      <c r="T159" s="69"/>
      <c r="U159" s="69"/>
      <c r="V159" s="69"/>
      <c r="W159" s="69"/>
      <c r="X159" s="69"/>
      <c r="Y159" s="69"/>
      <c r="Z159" s="70"/>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row>
    <row r="160" ht="12.75" customHeight="1">
      <c r="A160" s="2"/>
      <c r="B160" s="2"/>
      <c r="C160" s="2"/>
      <c r="D160" s="22"/>
      <c r="E160" s="25"/>
      <c r="F160" s="22"/>
      <c r="G160" s="22"/>
      <c r="H160" s="22"/>
      <c r="J160" s="22"/>
      <c r="K160" s="22"/>
      <c r="L160" s="22"/>
      <c r="M160" s="22"/>
      <c r="Q160" s="22"/>
      <c r="R160" s="22"/>
      <c r="S160" s="70"/>
      <c r="T160" s="69"/>
      <c r="U160" s="69"/>
      <c r="V160" s="69"/>
      <c r="W160" s="69"/>
      <c r="X160" s="69"/>
      <c r="Y160" s="69"/>
      <c r="Z160" s="70"/>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row>
    <row r="161" ht="12.75" customHeight="1">
      <c r="A161" s="2"/>
      <c r="B161" s="2"/>
      <c r="C161" s="2"/>
      <c r="D161" s="22"/>
      <c r="E161" s="25"/>
      <c r="F161" s="22"/>
      <c r="G161" s="22"/>
      <c r="H161" s="22"/>
      <c r="J161" s="22"/>
      <c r="K161" s="22"/>
      <c r="L161" s="22"/>
      <c r="M161" s="22"/>
      <c r="Q161" s="22"/>
      <c r="R161" s="22"/>
      <c r="S161" s="70"/>
      <c r="T161" s="69"/>
      <c r="U161" s="69"/>
      <c r="V161" s="69"/>
      <c r="W161" s="69"/>
      <c r="X161" s="69"/>
      <c r="Y161" s="69"/>
      <c r="Z161" s="70"/>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row>
    <row r="162" ht="12.75" customHeight="1">
      <c r="A162" s="2"/>
      <c r="B162" s="2"/>
      <c r="C162" s="2"/>
      <c r="D162" s="22"/>
      <c r="E162" s="25"/>
      <c r="F162" s="22"/>
      <c r="G162" s="22"/>
      <c r="H162" s="22"/>
      <c r="J162" s="22"/>
      <c r="K162" s="22"/>
      <c r="L162" s="22"/>
      <c r="M162" s="22"/>
      <c r="Q162" s="22"/>
      <c r="R162" s="22"/>
      <c r="S162" s="70"/>
      <c r="T162" s="69"/>
      <c r="U162" s="69"/>
      <c r="V162" s="69"/>
      <c r="W162" s="69"/>
      <c r="X162" s="69"/>
      <c r="Y162" s="69"/>
      <c r="Z162" s="70"/>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row>
    <row r="163" ht="12.75" customHeight="1">
      <c r="A163" s="2"/>
      <c r="B163" s="2"/>
      <c r="C163" s="2"/>
      <c r="D163" s="22"/>
      <c r="E163" s="25"/>
      <c r="F163" s="22"/>
      <c r="G163" s="22"/>
      <c r="H163" s="22"/>
      <c r="J163" s="22"/>
      <c r="K163" s="22"/>
      <c r="L163" s="22"/>
      <c r="M163" s="22"/>
      <c r="Q163" s="22"/>
      <c r="R163" s="22"/>
      <c r="S163" s="70"/>
      <c r="T163" s="69"/>
      <c r="U163" s="69"/>
      <c r="V163" s="69"/>
      <c r="W163" s="69"/>
      <c r="X163" s="69"/>
      <c r="Y163" s="69"/>
      <c r="Z163" s="70"/>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row>
    <row r="164" ht="12.75" customHeight="1">
      <c r="A164" s="2"/>
      <c r="B164" s="2"/>
      <c r="C164" s="2"/>
      <c r="D164" s="22"/>
      <c r="E164" s="25"/>
      <c r="F164" s="22"/>
      <c r="G164" s="22"/>
      <c r="H164" s="22"/>
      <c r="J164" s="22"/>
      <c r="K164" s="22"/>
      <c r="L164" s="22"/>
      <c r="M164" s="22"/>
      <c r="Q164" s="22"/>
      <c r="R164" s="22"/>
      <c r="S164" s="70"/>
      <c r="T164" s="69"/>
      <c r="U164" s="69"/>
      <c r="V164" s="69"/>
      <c r="W164" s="69"/>
      <c r="X164" s="69"/>
      <c r="Y164" s="69"/>
      <c r="Z164" s="70"/>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row>
    <row r="165" ht="12.75" customHeight="1">
      <c r="A165" s="2"/>
      <c r="B165" s="2"/>
      <c r="C165" s="2"/>
      <c r="D165" s="22"/>
      <c r="E165" s="25"/>
      <c r="F165" s="22"/>
      <c r="G165" s="22"/>
      <c r="H165" s="22"/>
      <c r="J165" s="22"/>
      <c r="K165" s="22"/>
      <c r="L165" s="22"/>
      <c r="M165" s="22"/>
      <c r="Q165" s="22"/>
      <c r="R165" s="22"/>
      <c r="S165" s="70"/>
      <c r="T165" s="69"/>
      <c r="U165" s="69"/>
      <c r="V165" s="69"/>
      <c r="W165" s="69"/>
      <c r="X165" s="69"/>
      <c r="Y165" s="69"/>
      <c r="Z165" s="70"/>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row>
    <row r="166" ht="12.75" customHeight="1">
      <c r="A166" s="2"/>
      <c r="B166" s="2"/>
      <c r="C166" s="2"/>
      <c r="D166" s="22"/>
      <c r="E166" s="25"/>
      <c r="F166" s="22"/>
      <c r="G166" s="22"/>
      <c r="H166" s="22"/>
      <c r="J166" s="22"/>
      <c r="K166" s="22"/>
      <c r="L166" s="22"/>
      <c r="M166" s="22"/>
      <c r="Q166" s="22"/>
      <c r="R166" s="22"/>
      <c r="S166" s="70"/>
      <c r="T166" s="69"/>
      <c r="U166" s="69"/>
      <c r="V166" s="69"/>
      <c r="W166" s="69"/>
      <c r="X166" s="69"/>
      <c r="Y166" s="69"/>
      <c r="Z166" s="70"/>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row>
    <row r="167" ht="12.75" customHeight="1">
      <c r="A167" s="2"/>
      <c r="B167" s="2"/>
      <c r="C167" s="2"/>
      <c r="D167" s="22"/>
      <c r="E167" s="25"/>
      <c r="F167" s="22"/>
      <c r="G167" s="22"/>
      <c r="H167" s="22"/>
      <c r="J167" s="22"/>
      <c r="K167" s="22"/>
      <c r="L167" s="22"/>
      <c r="M167" s="22"/>
      <c r="Q167" s="22"/>
      <c r="R167" s="22"/>
      <c r="S167" s="70"/>
      <c r="T167" s="69"/>
      <c r="U167" s="69"/>
      <c r="V167" s="69"/>
      <c r="W167" s="69"/>
      <c r="X167" s="69"/>
      <c r="Y167" s="69"/>
      <c r="Z167" s="70"/>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row>
    <row r="168" ht="12.75" customHeight="1">
      <c r="A168" s="2"/>
      <c r="B168" s="2"/>
      <c r="C168" s="2"/>
      <c r="D168" s="22"/>
      <c r="E168" s="25"/>
      <c r="F168" s="22"/>
      <c r="G168" s="22"/>
      <c r="H168" s="22"/>
      <c r="J168" s="22"/>
      <c r="K168" s="22"/>
      <c r="L168" s="22"/>
      <c r="M168" s="22"/>
      <c r="Q168" s="22"/>
      <c r="R168" s="22"/>
      <c r="S168" s="70"/>
      <c r="T168" s="69"/>
      <c r="U168" s="69"/>
      <c r="V168" s="69"/>
      <c r="W168" s="69"/>
      <c r="X168" s="69"/>
      <c r="Y168" s="69"/>
      <c r="Z168" s="70"/>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row>
    <row r="169" ht="12.75" customHeight="1">
      <c r="A169" s="2"/>
      <c r="B169" s="2"/>
      <c r="C169" s="2"/>
      <c r="D169" s="22"/>
      <c r="E169" s="25"/>
      <c r="F169" s="22"/>
      <c r="G169" s="22"/>
      <c r="H169" s="22"/>
      <c r="J169" s="22"/>
      <c r="K169" s="22"/>
      <c r="L169" s="22"/>
      <c r="M169" s="22"/>
      <c r="Q169" s="22"/>
      <c r="R169" s="22"/>
      <c r="S169" s="70"/>
      <c r="T169" s="69"/>
      <c r="U169" s="69"/>
      <c r="V169" s="69"/>
      <c r="W169" s="69"/>
      <c r="X169" s="69"/>
      <c r="Y169" s="69"/>
      <c r="Z169" s="70"/>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row>
    <row r="170" ht="12.75" customHeight="1">
      <c r="A170" s="2"/>
      <c r="B170" s="2"/>
      <c r="C170" s="2"/>
      <c r="D170" s="22"/>
      <c r="E170" s="25"/>
      <c r="F170" s="22"/>
      <c r="G170" s="22"/>
      <c r="H170" s="22"/>
      <c r="J170" s="22"/>
      <c r="K170" s="22"/>
      <c r="L170" s="22"/>
      <c r="M170" s="22"/>
      <c r="Q170" s="22"/>
      <c r="R170" s="22"/>
      <c r="S170" s="70"/>
      <c r="T170" s="69"/>
      <c r="U170" s="69"/>
      <c r="V170" s="69"/>
      <c r="W170" s="69"/>
      <c r="X170" s="69"/>
      <c r="Y170" s="69"/>
      <c r="Z170" s="70"/>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row>
    <row r="171" ht="12.75" customHeight="1">
      <c r="A171" s="2"/>
      <c r="B171" s="2"/>
      <c r="C171" s="2"/>
      <c r="D171" s="22"/>
      <c r="E171" s="25"/>
      <c r="F171" s="22"/>
      <c r="G171" s="22"/>
      <c r="H171" s="22"/>
      <c r="J171" s="22"/>
      <c r="K171" s="22"/>
      <c r="L171" s="22"/>
      <c r="M171" s="22"/>
      <c r="Q171" s="22"/>
      <c r="R171" s="22"/>
      <c r="S171" s="70"/>
      <c r="T171" s="69"/>
      <c r="U171" s="69"/>
      <c r="V171" s="69"/>
      <c r="W171" s="69"/>
      <c r="X171" s="69"/>
      <c r="Y171" s="69"/>
      <c r="Z171" s="70"/>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row>
    <row r="172" ht="12.75" customHeight="1">
      <c r="A172" s="2"/>
      <c r="B172" s="2"/>
      <c r="C172" s="2"/>
      <c r="D172" s="22"/>
      <c r="E172" s="25"/>
      <c r="F172" s="22"/>
      <c r="G172" s="22"/>
      <c r="H172" s="22"/>
      <c r="J172" s="22"/>
      <c r="K172" s="22"/>
      <c r="L172" s="22"/>
      <c r="M172" s="22"/>
      <c r="Q172" s="22"/>
      <c r="R172" s="22"/>
      <c r="S172" s="70"/>
      <c r="T172" s="69"/>
      <c r="U172" s="69"/>
      <c r="V172" s="69"/>
      <c r="W172" s="69"/>
      <c r="X172" s="69"/>
      <c r="Y172" s="69"/>
      <c r="Z172" s="70"/>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row>
    <row r="173" ht="12.75" customHeight="1">
      <c r="A173" s="2"/>
      <c r="B173" s="2"/>
      <c r="C173" s="2"/>
      <c r="D173" s="22"/>
      <c r="E173" s="25"/>
      <c r="F173" s="22"/>
      <c r="G173" s="22"/>
      <c r="H173" s="22"/>
      <c r="J173" s="22"/>
      <c r="K173" s="22"/>
      <c r="L173" s="22"/>
      <c r="M173" s="22"/>
      <c r="Q173" s="22"/>
      <c r="R173" s="22"/>
      <c r="S173" s="70"/>
      <c r="T173" s="69"/>
      <c r="U173" s="69"/>
      <c r="V173" s="69"/>
      <c r="W173" s="69"/>
      <c r="X173" s="69"/>
      <c r="Y173" s="69"/>
      <c r="Z173" s="70"/>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row>
    <row r="174" ht="12.75" customHeight="1">
      <c r="A174" s="2"/>
      <c r="B174" s="2"/>
      <c r="C174" s="2"/>
      <c r="D174" s="22"/>
      <c r="E174" s="25"/>
      <c r="F174" s="22"/>
      <c r="G174" s="22"/>
      <c r="H174" s="22"/>
      <c r="J174" s="22"/>
      <c r="K174" s="22"/>
      <c r="L174" s="22"/>
      <c r="M174" s="22"/>
      <c r="Q174" s="22"/>
      <c r="R174" s="22"/>
      <c r="S174" s="70"/>
      <c r="T174" s="69"/>
      <c r="U174" s="69"/>
      <c r="V174" s="69"/>
      <c r="W174" s="69"/>
      <c r="X174" s="69"/>
      <c r="Y174" s="69"/>
      <c r="Z174" s="70"/>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row>
    <row r="175" ht="12.75" customHeight="1">
      <c r="A175" s="2"/>
      <c r="B175" s="2"/>
      <c r="C175" s="2"/>
      <c r="D175" s="22"/>
      <c r="E175" s="25"/>
      <c r="F175" s="22"/>
      <c r="G175" s="22"/>
      <c r="H175" s="22"/>
      <c r="J175" s="22"/>
      <c r="K175" s="22"/>
      <c r="L175" s="22"/>
      <c r="M175" s="22"/>
      <c r="Q175" s="22"/>
      <c r="R175" s="22"/>
      <c r="S175" s="70"/>
      <c r="T175" s="69"/>
      <c r="U175" s="69"/>
      <c r="V175" s="69"/>
      <c r="W175" s="69"/>
      <c r="X175" s="69"/>
      <c r="Y175" s="69"/>
      <c r="Z175" s="70"/>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row>
    <row r="176" ht="12.75" customHeight="1">
      <c r="A176" s="2"/>
      <c r="B176" s="2"/>
      <c r="C176" s="2"/>
      <c r="D176" s="22"/>
      <c r="E176" s="25"/>
      <c r="F176" s="22"/>
      <c r="G176" s="22"/>
      <c r="H176" s="22"/>
      <c r="J176" s="22"/>
      <c r="K176" s="22"/>
      <c r="L176" s="22"/>
      <c r="M176" s="22"/>
      <c r="Q176" s="22"/>
      <c r="R176" s="22"/>
      <c r="S176" s="70"/>
      <c r="T176" s="69"/>
      <c r="U176" s="69"/>
      <c r="V176" s="69"/>
      <c r="W176" s="69"/>
      <c r="X176" s="69"/>
      <c r="Y176" s="69"/>
      <c r="Z176" s="70"/>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row>
    <row r="177" ht="12.75" customHeight="1">
      <c r="A177" s="2"/>
      <c r="B177" s="2"/>
      <c r="C177" s="2"/>
      <c r="D177" s="22"/>
      <c r="E177" s="25"/>
      <c r="F177" s="22"/>
      <c r="G177" s="22"/>
      <c r="H177" s="22"/>
      <c r="J177" s="22"/>
      <c r="K177" s="22"/>
      <c r="L177" s="22"/>
      <c r="M177" s="22"/>
      <c r="Q177" s="22"/>
      <c r="R177" s="22"/>
      <c r="S177" s="70"/>
      <c r="T177" s="69"/>
      <c r="U177" s="69"/>
      <c r="V177" s="69"/>
      <c r="W177" s="69"/>
      <c r="X177" s="69"/>
      <c r="Y177" s="69"/>
      <c r="Z177" s="70"/>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row>
    <row r="178" ht="12.75" customHeight="1">
      <c r="A178" s="2"/>
      <c r="B178" s="2"/>
      <c r="C178" s="2"/>
      <c r="D178" s="22"/>
      <c r="E178" s="25"/>
      <c r="F178" s="22"/>
      <c r="G178" s="22"/>
      <c r="H178" s="22"/>
      <c r="J178" s="22"/>
      <c r="K178" s="22"/>
      <c r="L178" s="22"/>
      <c r="M178" s="22"/>
      <c r="Q178" s="22"/>
      <c r="R178" s="22"/>
      <c r="S178" s="70"/>
      <c r="T178" s="69"/>
      <c r="U178" s="69"/>
      <c r="V178" s="69"/>
      <c r="W178" s="69"/>
      <c r="X178" s="69"/>
      <c r="Y178" s="69"/>
      <c r="Z178" s="70"/>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row>
    <row r="179" ht="12.75" customHeight="1">
      <c r="A179" s="2"/>
      <c r="B179" s="2"/>
      <c r="C179" s="2"/>
      <c r="D179" s="22"/>
      <c r="E179" s="25"/>
      <c r="F179" s="22"/>
      <c r="G179" s="22"/>
      <c r="H179" s="22"/>
      <c r="J179" s="22"/>
      <c r="K179" s="22"/>
      <c r="L179" s="22"/>
      <c r="M179" s="22"/>
      <c r="Q179" s="22"/>
      <c r="R179" s="22"/>
      <c r="S179" s="70"/>
      <c r="T179" s="69"/>
      <c r="U179" s="69"/>
      <c r="V179" s="69"/>
      <c r="W179" s="69"/>
      <c r="X179" s="69"/>
      <c r="Y179" s="69"/>
      <c r="Z179" s="70"/>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row>
    <row r="180" ht="12.75" customHeight="1">
      <c r="A180" s="2"/>
      <c r="B180" s="2"/>
      <c r="C180" s="2"/>
      <c r="D180" s="22"/>
      <c r="E180" s="25"/>
      <c r="F180" s="22"/>
      <c r="G180" s="22"/>
      <c r="H180" s="22"/>
      <c r="J180" s="22"/>
      <c r="K180" s="22"/>
      <c r="L180" s="22"/>
      <c r="M180" s="22"/>
      <c r="Q180" s="22"/>
      <c r="R180" s="22"/>
      <c r="S180" s="70"/>
      <c r="T180" s="69"/>
      <c r="U180" s="69"/>
      <c r="V180" s="69"/>
      <c r="W180" s="69"/>
      <c r="X180" s="69"/>
      <c r="Y180" s="69"/>
      <c r="Z180" s="70"/>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row>
    <row r="181" ht="12.75" customHeight="1">
      <c r="A181" s="2"/>
      <c r="B181" s="2"/>
      <c r="C181" s="2"/>
      <c r="D181" s="22"/>
      <c r="E181" s="25"/>
      <c r="F181" s="22"/>
      <c r="G181" s="22"/>
      <c r="H181" s="22"/>
      <c r="J181" s="22"/>
      <c r="K181" s="22"/>
      <c r="L181" s="22"/>
      <c r="M181" s="22"/>
      <c r="Q181" s="22"/>
      <c r="R181" s="22"/>
      <c r="S181" s="70"/>
      <c r="T181" s="69"/>
      <c r="U181" s="69"/>
      <c r="V181" s="69"/>
      <c r="W181" s="69"/>
      <c r="X181" s="69"/>
      <c r="Y181" s="69"/>
      <c r="Z181" s="70"/>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row>
    <row r="182" ht="12.75" customHeight="1">
      <c r="A182" s="2"/>
      <c r="B182" s="2"/>
      <c r="C182" s="2"/>
      <c r="D182" s="22"/>
      <c r="E182" s="25"/>
      <c r="F182" s="22"/>
      <c r="G182" s="22"/>
      <c r="H182" s="22"/>
      <c r="J182" s="22"/>
      <c r="K182" s="22"/>
      <c r="L182" s="22"/>
      <c r="M182" s="22"/>
      <c r="Q182" s="22"/>
      <c r="R182" s="22"/>
      <c r="S182" s="70"/>
      <c r="T182" s="69"/>
      <c r="U182" s="69"/>
      <c r="V182" s="69"/>
      <c r="W182" s="69"/>
      <c r="X182" s="69"/>
      <c r="Y182" s="69"/>
      <c r="Z182" s="70"/>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row>
    <row r="183" ht="12.75" customHeight="1">
      <c r="A183" s="2"/>
      <c r="B183" s="2"/>
      <c r="C183" s="2"/>
      <c r="D183" s="22"/>
      <c r="E183" s="25"/>
      <c r="F183" s="22"/>
      <c r="G183" s="22"/>
      <c r="H183" s="22"/>
      <c r="J183" s="22"/>
      <c r="K183" s="22"/>
      <c r="L183" s="22"/>
      <c r="M183" s="22"/>
      <c r="Q183" s="22"/>
      <c r="R183" s="22"/>
      <c r="S183" s="70"/>
      <c r="T183" s="69"/>
      <c r="U183" s="69"/>
      <c r="V183" s="69"/>
      <c r="W183" s="69"/>
      <c r="X183" s="69"/>
      <c r="Y183" s="69"/>
      <c r="Z183" s="70"/>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row>
    <row r="184" ht="12.75" customHeight="1">
      <c r="A184" s="2"/>
      <c r="B184" s="2"/>
      <c r="C184" s="2"/>
      <c r="D184" s="22"/>
      <c r="E184" s="25"/>
      <c r="F184" s="22"/>
      <c r="G184" s="22"/>
      <c r="H184" s="22"/>
      <c r="J184" s="22"/>
      <c r="K184" s="22"/>
      <c r="L184" s="22"/>
      <c r="M184" s="22"/>
      <c r="Q184" s="22"/>
      <c r="R184" s="22"/>
      <c r="S184" s="70"/>
      <c r="T184" s="69"/>
      <c r="U184" s="69"/>
      <c r="V184" s="69"/>
      <c r="W184" s="69"/>
      <c r="X184" s="69"/>
      <c r="Y184" s="69"/>
      <c r="Z184" s="70"/>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row>
    <row r="185" ht="12.75" customHeight="1">
      <c r="A185" s="2"/>
      <c r="B185" s="2"/>
      <c r="C185" s="2"/>
      <c r="D185" s="22"/>
      <c r="E185" s="25"/>
      <c r="F185" s="22"/>
      <c r="G185" s="22"/>
      <c r="H185" s="22"/>
      <c r="J185" s="22"/>
      <c r="K185" s="22"/>
      <c r="L185" s="22"/>
      <c r="M185" s="22"/>
      <c r="Q185" s="22"/>
      <c r="R185" s="22"/>
      <c r="S185" s="70"/>
      <c r="T185" s="69"/>
      <c r="U185" s="69"/>
      <c r="V185" s="69"/>
      <c r="W185" s="69"/>
      <c r="X185" s="69"/>
      <c r="Y185" s="69"/>
      <c r="Z185" s="70"/>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row>
    <row r="186" ht="12.75" customHeight="1">
      <c r="A186" s="2"/>
      <c r="B186" s="2"/>
      <c r="C186" s="2"/>
      <c r="D186" s="22"/>
      <c r="E186" s="25"/>
      <c r="F186" s="22"/>
      <c r="G186" s="22"/>
      <c r="H186" s="22"/>
      <c r="J186" s="22"/>
      <c r="K186" s="22"/>
      <c r="L186" s="22"/>
      <c r="M186" s="22"/>
      <c r="Q186" s="22"/>
      <c r="R186" s="22"/>
      <c r="S186" s="70"/>
      <c r="T186" s="69"/>
      <c r="U186" s="69"/>
      <c r="V186" s="69"/>
      <c r="W186" s="69"/>
      <c r="X186" s="69"/>
      <c r="Y186" s="69"/>
      <c r="Z186" s="70"/>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row>
    <row r="187" ht="12.75" customHeight="1">
      <c r="A187" s="2"/>
      <c r="B187" s="2"/>
      <c r="C187" s="2"/>
      <c r="D187" s="22"/>
      <c r="E187" s="25"/>
      <c r="F187" s="22"/>
      <c r="G187" s="22"/>
      <c r="H187" s="22"/>
      <c r="J187" s="22"/>
      <c r="K187" s="22"/>
      <c r="L187" s="22"/>
      <c r="M187" s="22"/>
      <c r="Q187" s="22"/>
      <c r="R187" s="22"/>
      <c r="S187" s="70"/>
      <c r="T187" s="69"/>
      <c r="U187" s="69"/>
      <c r="V187" s="69"/>
      <c r="W187" s="69"/>
      <c r="X187" s="69"/>
      <c r="Y187" s="69"/>
      <c r="Z187" s="70"/>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row>
    <row r="188" ht="12.75" customHeight="1">
      <c r="A188" s="2"/>
      <c r="B188" s="2"/>
      <c r="C188" s="2"/>
      <c r="D188" s="22"/>
      <c r="E188" s="25"/>
      <c r="F188" s="22"/>
      <c r="G188" s="22"/>
      <c r="H188" s="22"/>
      <c r="J188" s="22"/>
      <c r="K188" s="22"/>
      <c r="L188" s="22"/>
      <c r="M188" s="22"/>
      <c r="Q188" s="22"/>
      <c r="R188" s="22"/>
      <c r="S188" s="70"/>
      <c r="T188" s="69"/>
      <c r="U188" s="69"/>
      <c r="V188" s="69"/>
      <c r="W188" s="69"/>
      <c r="X188" s="69"/>
      <c r="Y188" s="69"/>
      <c r="Z188" s="70"/>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row>
    <row r="189" ht="12.75" customHeight="1">
      <c r="A189" s="2"/>
      <c r="B189" s="2"/>
      <c r="C189" s="2"/>
      <c r="D189" s="22"/>
      <c r="E189" s="25"/>
      <c r="F189" s="22"/>
      <c r="G189" s="22"/>
      <c r="H189" s="22"/>
      <c r="J189" s="22"/>
      <c r="K189" s="22"/>
      <c r="L189" s="22"/>
      <c r="M189" s="22"/>
      <c r="Q189" s="22"/>
      <c r="R189" s="22"/>
      <c r="S189" s="70"/>
      <c r="T189" s="69"/>
      <c r="U189" s="69"/>
      <c r="V189" s="69"/>
      <c r="W189" s="69"/>
      <c r="X189" s="69"/>
      <c r="Y189" s="69"/>
      <c r="Z189" s="70"/>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row>
    <row r="190" ht="12.75" customHeight="1">
      <c r="A190" s="2"/>
      <c r="B190" s="2"/>
      <c r="C190" s="2"/>
      <c r="D190" s="22"/>
      <c r="E190" s="25"/>
      <c r="F190" s="22"/>
      <c r="G190" s="22"/>
      <c r="H190" s="22"/>
      <c r="J190" s="22"/>
      <c r="K190" s="22"/>
      <c r="L190" s="22"/>
      <c r="M190" s="22"/>
      <c r="Q190" s="22"/>
      <c r="R190" s="22"/>
      <c r="S190" s="70"/>
      <c r="T190" s="69"/>
      <c r="U190" s="69"/>
      <c r="V190" s="69"/>
      <c r="W190" s="69"/>
      <c r="X190" s="69"/>
      <c r="Y190" s="69"/>
      <c r="Z190" s="70"/>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row>
    <row r="191" ht="12.75" customHeight="1">
      <c r="A191" s="2"/>
      <c r="B191" s="2"/>
      <c r="C191" s="2"/>
      <c r="D191" s="22"/>
      <c r="E191" s="25"/>
      <c r="F191" s="22"/>
      <c r="G191" s="22"/>
      <c r="H191" s="22"/>
      <c r="J191" s="22"/>
      <c r="K191" s="22"/>
      <c r="L191" s="22"/>
      <c r="M191" s="22"/>
      <c r="Q191" s="22"/>
      <c r="R191" s="22"/>
      <c r="S191" s="70"/>
      <c r="T191" s="69"/>
      <c r="U191" s="69"/>
      <c r="V191" s="69"/>
      <c r="W191" s="69"/>
      <c r="X191" s="69"/>
      <c r="Y191" s="69"/>
      <c r="Z191" s="70"/>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row>
    <row r="192" ht="12.75" customHeight="1">
      <c r="A192" s="2"/>
      <c r="B192" s="2"/>
      <c r="C192" s="2"/>
      <c r="D192" s="22"/>
      <c r="E192" s="25"/>
      <c r="F192" s="22"/>
      <c r="G192" s="22"/>
      <c r="H192" s="22"/>
      <c r="J192" s="22"/>
      <c r="K192" s="22"/>
      <c r="L192" s="22"/>
      <c r="M192" s="22"/>
      <c r="Q192" s="22"/>
      <c r="R192" s="22"/>
      <c r="S192" s="70"/>
      <c r="T192" s="69"/>
      <c r="U192" s="69"/>
      <c r="V192" s="69"/>
      <c r="W192" s="69"/>
      <c r="X192" s="69"/>
      <c r="Y192" s="69"/>
      <c r="Z192" s="70"/>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row>
    <row r="193" ht="12.75" customHeight="1">
      <c r="A193" s="2"/>
      <c r="B193" s="2"/>
      <c r="C193" s="2"/>
      <c r="D193" s="22"/>
      <c r="E193" s="25"/>
      <c r="F193" s="22"/>
      <c r="G193" s="22"/>
      <c r="H193" s="22"/>
      <c r="J193" s="22"/>
      <c r="K193" s="22"/>
      <c r="L193" s="22"/>
      <c r="M193" s="22"/>
      <c r="Q193" s="22"/>
      <c r="R193" s="22"/>
      <c r="S193" s="70"/>
      <c r="T193" s="69"/>
      <c r="U193" s="69"/>
      <c r="V193" s="69"/>
      <c r="W193" s="69"/>
      <c r="X193" s="69"/>
      <c r="Y193" s="69"/>
      <c r="Z193" s="70"/>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row>
    <row r="194" ht="12.75" customHeight="1">
      <c r="A194" s="2"/>
      <c r="B194" s="2"/>
      <c r="C194" s="2"/>
      <c r="D194" s="22"/>
      <c r="E194" s="25"/>
      <c r="F194" s="22"/>
      <c r="G194" s="22"/>
      <c r="H194" s="22"/>
      <c r="J194" s="22"/>
      <c r="K194" s="22"/>
      <c r="L194" s="22"/>
      <c r="M194" s="22"/>
      <c r="Q194" s="22"/>
      <c r="R194" s="22"/>
      <c r="S194" s="70"/>
      <c r="T194" s="69"/>
      <c r="U194" s="69"/>
      <c r="V194" s="69"/>
      <c r="W194" s="69"/>
      <c r="X194" s="69"/>
      <c r="Y194" s="69"/>
      <c r="Z194" s="70"/>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row>
    <row r="195" ht="12.75" customHeight="1">
      <c r="A195" s="2"/>
      <c r="B195" s="2"/>
      <c r="C195" s="2"/>
      <c r="D195" s="22"/>
      <c r="E195" s="25"/>
      <c r="F195" s="22"/>
      <c r="G195" s="22"/>
      <c r="H195" s="22"/>
      <c r="J195" s="22"/>
      <c r="K195" s="22"/>
      <c r="L195" s="22"/>
      <c r="M195" s="22"/>
      <c r="Q195" s="22"/>
      <c r="R195" s="22"/>
      <c r="S195" s="70"/>
      <c r="T195" s="69"/>
      <c r="U195" s="69"/>
      <c r="V195" s="69"/>
      <c r="W195" s="69"/>
      <c r="X195" s="69"/>
      <c r="Y195" s="69"/>
      <c r="Z195" s="70"/>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row>
    <row r="196" ht="12.75" customHeight="1">
      <c r="A196" s="2"/>
      <c r="B196" s="2"/>
      <c r="C196" s="2"/>
      <c r="D196" s="22"/>
      <c r="E196" s="25"/>
      <c r="F196" s="22"/>
      <c r="G196" s="22"/>
      <c r="H196" s="22"/>
      <c r="J196" s="22"/>
      <c r="K196" s="22"/>
      <c r="L196" s="22"/>
      <c r="M196" s="22"/>
      <c r="Q196" s="22"/>
      <c r="R196" s="22"/>
      <c r="S196" s="70"/>
      <c r="T196" s="69"/>
      <c r="U196" s="69"/>
      <c r="V196" s="69"/>
      <c r="W196" s="69"/>
      <c r="X196" s="69"/>
      <c r="Y196" s="69"/>
      <c r="Z196" s="70"/>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row>
    <row r="197" ht="12.75" customHeight="1">
      <c r="A197" s="2"/>
      <c r="B197" s="2"/>
      <c r="C197" s="2"/>
      <c r="D197" s="22"/>
      <c r="E197" s="25"/>
      <c r="F197" s="22"/>
      <c r="G197" s="22"/>
      <c r="H197" s="22"/>
      <c r="J197" s="22"/>
      <c r="K197" s="22"/>
      <c r="L197" s="22"/>
      <c r="M197" s="22"/>
      <c r="Q197" s="22"/>
      <c r="R197" s="22"/>
      <c r="S197" s="70"/>
      <c r="T197" s="69"/>
      <c r="U197" s="69"/>
      <c r="V197" s="69"/>
      <c r="W197" s="69"/>
      <c r="X197" s="69"/>
      <c r="Y197" s="69"/>
      <c r="Z197" s="70"/>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row>
    <row r="198" ht="12.75" customHeight="1">
      <c r="A198" s="2"/>
      <c r="B198" s="2"/>
      <c r="C198" s="2"/>
      <c r="D198" s="22"/>
      <c r="E198" s="25"/>
      <c r="F198" s="22"/>
      <c r="G198" s="22"/>
      <c r="H198" s="22"/>
      <c r="J198" s="22"/>
      <c r="K198" s="22"/>
      <c r="L198" s="22"/>
      <c r="M198" s="22"/>
      <c r="Q198" s="22"/>
      <c r="R198" s="22"/>
      <c r="S198" s="70"/>
      <c r="T198" s="69"/>
      <c r="U198" s="69"/>
      <c r="V198" s="69"/>
      <c r="W198" s="69"/>
      <c r="X198" s="69"/>
      <c r="Y198" s="69"/>
      <c r="Z198" s="70"/>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row>
    <row r="199" ht="12.75" customHeight="1">
      <c r="A199" s="2"/>
      <c r="B199" s="2"/>
      <c r="C199" s="2"/>
      <c r="D199" s="22"/>
      <c r="E199" s="25"/>
      <c r="F199" s="22"/>
      <c r="G199" s="22"/>
      <c r="H199" s="22"/>
      <c r="J199" s="22"/>
      <c r="K199" s="22"/>
      <c r="L199" s="22"/>
      <c r="M199" s="22"/>
      <c r="Q199" s="22"/>
      <c r="R199" s="22"/>
      <c r="S199" s="70"/>
      <c r="T199" s="69"/>
      <c r="U199" s="69"/>
      <c r="V199" s="69"/>
      <c r="W199" s="69"/>
      <c r="X199" s="69"/>
      <c r="Y199" s="69"/>
      <c r="Z199" s="70"/>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row>
    <row r="200" ht="12.75" customHeight="1">
      <c r="A200" s="2"/>
      <c r="B200" s="2"/>
      <c r="C200" s="2"/>
      <c r="D200" s="22"/>
      <c r="E200" s="25"/>
      <c r="F200" s="22"/>
      <c r="G200" s="22"/>
      <c r="H200" s="22"/>
      <c r="J200" s="22"/>
      <c r="K200" s="22"/>
      <c r="L200" s="22"/>
      <c r="M200" s="22"/>
      <c r="Q200" s="22"/>
      <c r="R200" s="22"/>
      <c r="S200" s="70"/>
      <c r="T200" s="69"/>
      <c r="U200" s="69"/>
      <c r="V200" s="69"/>
      <c r="W200" s="69"/>
      <c r="X200" s="69"/>
      <c r="Y200" s="69"/>
      <c r="Z200" s="70"/>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row>
    <row r="201" ht="12.75" customHeight="1">
      <c r="A201" s="2"/>
      <c r="B201" s="2"/>
      <c r="C201" s="2"/>
      <c r="D201" s="22"/>
      <c r="E201" s="25"/>
      <c r="F201" s="22"/>
      <c r="G201" s="22"/>
      <c r="H201" s="22"/>
      <c r="J201" s="22"/>
      <c r="K201" s="22"/>
      <c r="L201" s="22"/>
      <c r="M201" s="22"/>
      <c r="Q201" s="22"/>
      <c r="R201" s="22"/>
      <c r="S201" s="70"/>
      <c r="T201" s="69"/>
      <c r="U201" s="69"/>
      <c r="V201" s="69"/>
      <c r="W201" s="69"/>
      <c r="X201" s="69"/>
      <c r="Y201" s="69"/>
      <c r="Z201" s="70"/>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row>
    <row r="202" ht="12.75" customHeight="1">
      <c r="A202" s="2"/>
      <c r="B202" s="2"/>
      <c r="C202" s="2"/>
      <c r="D202" s="22"/>
      <c r="E202" s="25"/>
      <c r="F202" s="22"/>
      <c r="G202" s="22"/>
      <c r="H202" s="22"/>
      <c r="J202" s="22"/>
      <c r="K202" s="22"/>
      <c r="L202" s="22"/>
      <c r="M202" s="22"/>
      <c r="Q202" s="22"/>
      <c r="R202" s="22"/>
      <c r="S202" s="70"/>
      <c r="T202" s="69"/>
      <c r="U202" s="69"/>
      <c r="V202" s="69"/>
      <c r="W202" s="69"/>
      <c r="X202" s="69"/>
      <c r="Y202" s="69"/>
      <c r="Z202" s="70"/>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row>
    <row r="203" ht="12.75" customHeight="1">
      <c r="A203" s="2"/>
      <c r="B203" s="2"/>
      <c r="C203" s="2"/>
      <c r="D203" s="22"/>
      <c r="E203" s="25"/>
      <c r="F203" s="22"/>
      <c r="G203" s="22"/>
      <c r="H203" s="22"/>
      <c r="J203" s="22"/>
      <c r="K203" s="22"/>
      <c r="L203" s="22"/>
      <c r="M203" s="22"/>
      <c r="Q203" s="22"/>
      <c r="R203" s="22"/>
      <c r="S203" s="70"/>
      <c r="T203" s="69"/>
      <c r="U203" s="69"/>
      <c r="V203" s="69"/>
      <c r="W203" s="69"/>
      <c r="X203" s="69"/>
      <c r="Y203" s="69"/>
      <c r="Z203" s="70"/>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row>
    <row r="204" ht="12.75" customHeight="1">
      <c r="A204" s="2"/>
      <c r="B204" s="2"/>
      <c r="C204" s="2"/>
      <c r="D204" s="22"/>
      <c r="E204" s="25"/>
      <c r="F204" s="22"/>
      <c r="G204" s="22"/>
      <c r="H204" s="22"/>
      <c r="J204" s="22"/>
      <c r="K204" s="22"/>
      <c r="L204" s="22"/>
      <c r="M204" s="22"/>
      <c r="Q204" s="22"/>
      <c r="R204" s="22"/>
      <c r="S204" s="70"/>
      <c r="T204" s="69"/>
      <c r="U204" s="69"/>
      <c r="V204" s="69"/>
      <c r="W204" s="69"/>
      <c r="X204" s="69"/>
      <c r="Y204" s="69"/>
      <c r="Z204" s="70"/>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row>
    <row r="205" ht="12.75" customHeight="1">
      <c r="A205" s="2"/>
      <c r="B205" s="2"/>
      <c r="C205" s="2"/>
      <c r="D205" s="22"/>
      <c r="E205" s="25"/>
      <c r="F205" s="22"/>
      <c r="G205" s="22"/>
      <c r="H205" s="22"/>
      <c r="J205" s="22"/>
      <c r="K205" s="22"/>
      <c r="L205" s="22"/>
      <c r="M205" s="22"/>
      <c r="Q205" s="22"/>
      <c r="R205" s="22"/>
      <c r="S205" s="70"/>
      <c r="T205" s="69"/>
      <c r="U205" s="69"/>
      <c r="V205" s="69"/>
      <c r="W205" s="69"/>
      <c r="X205" s="69"/>
      <c r="Y205" s="69"/>
      <c r="Z205" s="70"/>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row>
    <row r="206" ht="12.75" customHeight="1">
      <c r="A206" s="2"/>
      <c r="B206" s="2"/>
      <c r="C206" s="2"/>
      <c r="D206" s="22"/>
      <c r="E206" s="25"/>
      <c r="F206" s="22"/>
      <c r="G206" s="22"/>
      <c r="H206" s="22"/>
      <c r="J206" s="22"/>
      <c r="K206" s="22"/>
      <c r="L206" s="22"/>
      <c r="M206" s="22"/>
      <c r="Q206" s="22"/>
      <c r="R206" s="22"/>
      <c r="S206" s="70"/>
      <c r="T206" s="69"/>
      <c r="U206" s="69"/>
      <c r="V206" s="69"/>
      <c r="W206" s="69"/>
      <c r="X206" s="69"/>
      <c r="Y206" s="69"/>
      <c r="Z206" s="70"/>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row>
    <row r="207" ht="12.75" customHeight="1">
      <c r="A207" s="2"/>
      <c r="B207" s="2"/>
      <c r="C207" s="2"/>
      <c r="D207" s="22"/>
      <c r="E207" s="25"/>
      <c r="F207" s="22"/>
      <c r="G207" s="22"/>
      <c r="H207" s="22"/>
      <c r="J207" s="22"/>
      <c r="K207" s="22"/>
      <c r="L207" s="22"/>
      <c r="M207" s="22"/>
      <c r="Q207" s="22"/>
      <c r="R207" s="22"/>
      <c r="S207" s="70"/>
      <c r="T207" s="69"/>
      <c r="U207" s="69"/>
      <c r="V207" s="69"/>
      <c r="W207" s="69"/>
      <c r="X207" s="69"/>
      <c r="Y207" s="69"/>
      <c r="Z207" s="70"/>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row>
    <row r="208" ht="12.75" customHeight="1">
      <c r="A208" s="2"/>
      <c r="B208" s="2"/>
      <c r="C208" s="2"/>
      <c r="D208" s="22"/>
      <c r="E208" s="25"/>
      <c r="F208" s="22"/>
      <c r="G208" s="22"/>
      <c r="H208" s="22"/>
      <c r="J208" s="22"/>
      <c r="K208" s="22"/>
      <c r="L208" s="22"/>
      <c r="M208" s="22"/>
      <c r="Q208" s="22"/>
      <c r="R208" s="22"/>
      <c r="S208" s="70"/>
      <c r="T208" s="69"/>
      <c r="U208" s="69"/>
      <c r="V208" s="69"/>
      <c r="W208" s="69"/>
      <c r="X208" s="69"/>
      <c r="Y208" s="69"/>
      <c r="Z208" s="70"/>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row>
    <row r="209" ht="12.75" customHeight="1">
      <c r="A209" s="2"/>
      <c r="B209" s="2"/>
      <c r="C209" s="2"/>
      <c r="D209" s="22"/>
      <c r="E209" s="25"/>
      <c r="F209" s="22"/>
      <c r="G209" s="22"/>
      <c r="H209" s="22"/>
      <c r="J209" s="22"/>
      <c r="K209" s="22"/>
      <c r="L209" s="22"/>
      <c r="M209" s="22"/>
      <c r="Q209" s="22"/>
      <c r="R209" s="22"/>
      <c r="S209" s="70"/>
      <c r="T209" s="69"/>
      <c r="U209" s="69"/>
      <c r="V209" s="69"/>
      <c r="W209" s="69"/>
      <c r="X209" s="69"/>
      <c r="Y209" s="69"/>
      <c r="Z209" s="70"/>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row>
    <row r="210" ht="12.75" customHeight="1">
      <c r="A210" s="2"/>
      <c r="B210" s="2"/>
      <c r="C210" s="2"/>
      <c r="D210" s="22"/>
      <c r="E210" s="25"/>
      <c r="F210" s="22"/>
      <c r="G210" s="22"/>
      <c r="H210" s="22"/>
      <c r="J210" s="22"/>
      <c r="K210" s="22"/>
      <c r="L210" s="22"/>
      <c r="M210" s="22"/>
      <c r="Q210" s="22"/>
      <c r="R210" s="22"/>
      <c r="S210" s="70"/>
      <c r="T210" s="69"/>
      <c r="U210" s="69"/>
      <c r="V210" s="69"/>
      <c r="W210" s="69"/>
      <c r="X210" s="69"/>
      <c r="Y210" s="69"/>
      <c r="Z210" s="70"/>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row>
    <row r="211" ht="12.75" customHeight="1">
      <c r="A211" s="2"/>
      <c r="B211" s="2"/>
      <c r="C211" s="2"/>
      <c r="D211" s="22"/>
      <c r="E211" s="25"/>
      <c r="F211" s="22"/>
      <c r="G211" s="22"/>
      <c r="H211" s="22"/>
      <c r="J211" s="22"/>
      <c r="K211" s="22"/>
      <c r="L211" s="22"/>
      <c r="M211" s="22"/>
      <c r="Q211" s="22"/>
      <c r="R211" s="22"/>
      <c r="S211" s="70"/>
      <c r="T211" s="69"/>
      <c r="U211" s="69"/>
      <c r="V211" s="69"/>
      <c r="W211" s="69"/>
      <c r="X211" s="69"/>
      <c r="Y211" s="69"/>
      <c r="Z211" s="70"/>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row>
    <row r="212" ht="12.75" customHeight="1">
      <c r="A212" s="2"/>
      <c r="B212" s="2"/>
      <c r="C212" s="2"/>
      <c r="D212" s="22"/>
      <c r="E212" s="25"/>
      <c r="F212" s="22"/>
      <c r="G212" s="22"/>
      <c r="H212" s="22"/>
      <c r="J212" s="22"/>
      <c r="K212" s="22"/>
      <c r="L212" s="22"/>
      <c r="M212" s="22"/>
      <c r="Q212" s="22"/>
      <c r="R212" s="22"/>
      <c r="S212" s="70"/>
      <c r="T212" s="69"/>
      <c r="U212" s="69"/>
      <c r="V212" s="69"/>
      <c r="W212" s="69"/>
      <c r="X212" s="69"/>
      <c r="Y212" s="69"/>
      <c r="Z212" s="70"/>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row>
    <row r="213" ht="12.75" customHeight="1">
      <c r="A213" s="2"/>
      <c r="B213" s="2"/>
      <c r="C213" s="2"/>
      <c r="D213" s="22"/>
      <c r="E213" s="25"/>
      <c r="F213" s="22"/>
      <c r="G213" s="22"/>
      <c r="H213" s="22"/>
      <c r="J213" s="22"/>
      <c r="K213" s="22"/>
      <c r="L213" s="22"/>
      <c r="M213" s="22"/>
      <c r="Q213" s="22"/>
      <c r="R213" s="22"/>
      <c r="S213" s="70"/>
      <c r="T213" s="69"/>
      <c r="U213" s="69"/>
      <c r="V213" s="69"/>
      <c r="W213" s="69"/>
      <c r="X213" s="69"/>
      <c r="Y213" s="69"/>
      <c r="Z213" s="70"/>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row>
    <row r="214" ht="12.75" customHeight="1">
      <c r="A214" s="2"/>
      <c r="B214" s="2"/>
      <c r="C214" s="2"/>
      <c r="D214" s="22"/>
      <c r="E214" s="25"/>
      <c r="F214" s="22"/>
      <c r="G214" s="22"/>
      <c r="H214" s="22"/>
      <c r="J214" s="22"/>
      <c r="K214" s="22"/>
      <c r="L214" s="22"/>
      <c r="M214" s="22"/>
      <c r="Q214" s="22"/>
      <c r="R214" s="22"/>
      <c r="S214" s="70"/>
      <c r="T214" s="69"/>
      <c r="U214" s="69"/>
      <c r="V214" s="69"/>
      <c r="W214" s="69"/>
      <c r="X214" s="69"/>
      <c r="Y214" s="69"/>
      <c r="Z214" s="70"/>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row>
    <row r="215" ht="12.75" customHeight="1">
      <c r="A215" s="2"/>
      <c r="B215" s="2"/>
      <c r="C215" s="2"/>
      <c r="D215" s="22"/>
      <c r="E215" s="25"/>
      <c r="F215" s="22"/>
      <c r="G215" s="22"/>
      <c r="H215" s="22"/>
      <c r="J215" s="22"/>
      <c r="K215" s="22"/>
      <c r="L215" s="22"/>
      <c r="M215" s="22"/>
      <c r="Q215" s="22"/>
      <c r="R215" s="22"/>
      <c r="S215" s="70"/>
      <c r="T215" s="69"/>
      <c r="U215" s="69"/>
      <c r="V215" s="69"/>
      <c r="W215" s="69"/>
      <c r="X215" s="69"/>
      <c r="Y215" s="69"/>
      <c r="Z215" s="70"/>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row>
    <row r="216" ht="12.75" customHeight="1">
      <c r="A216" s="2"/>
      <c r="B216" s="2"/>
      <c r="C216" s="2"/>
      <c r="D216" s="22"/>
      <c r="E216" s="25"/>
      <c r="F216" s="22"/>
      <c r="G216" s="22"/>
      <c r="H216" s="22"/>
      <c r="J216" s="22"/>
      <c r="K216" s="22"/>
      <c r="L216" s="22"/>
      <c r="M216" s="22"/>
      <c r="Q216" s="22"/>
      <c r="R216" s="22"/>
      <c r="S216" s="70"/>
      <c r="T216" s="69"/>
      <c r="U216" s="69"/>
      <c r="V216" s="69"/>
      <c r="W216" s="69"/>
      <c r="X216" s="69"/>
      <c r="Y216" s="69"/>
      <c r="Z216" s="70"/>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row>
    <row r="217" ht="12.75" customHeight="1">
      <c r="A217" s="2"/>
      <c r="B217" s="2"/>
      <c r="C217" s="2"/>
      <c r="D217" s="22"/>
      <c r="E217" s="25"/>
      <c r="F217" s="22"/>
      <c r="G217" s="22"/>
      <c r="H217" s="22"/>
      <c r="J217" s="22"/>
      <c r="K217" s="22"/>
      <c r="L217" s="22"/>
      <c r="M217" s="22"/>
      <c r="Q217" s="22"/>
      <c r="R217" s="22"/>
      <c r="S217" s="70"/>
      <c r="T217" s="69"/>
      <c r="U217" s="69"/>
      <c r="V217" s="69"/>
      <c r="W217" s="69"/>
      <c r="X217" s="69"/>
      <c r="Y217" s="69"/>
      <c r="Z217" s="70"/>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row>
    <row r="218" ht="12.75" customHeight="1">
      <c r="A218" s="2"/>
      <c r="B218" s="2"/>
      <c r="C218" s="2"/>
      <c r="D218" s="22"/>
      <c r="E218" s="25"/>
      <c r="F218" s="22"/>
      <c r="G218" s="22"/>
      <c r="H218" s="22"/>
      <c r="J218" s="22"/>
      <c r="K218" s="22"/>
      <c r="L218" s="22"/>
      <c r="M218" s="22"/>
      <c r="Q218" s="22"/>
      <c r="R218" s="22"/>
      <c r="S218" s="70"/>
      <c r="T218" s="69"/>
      <c r="U218" s="69"/>
      <c r="V218" s="69"/>
      <c r="W218" s="69"/>
      <c r="X218" s="69"/>
      <c r="Y218" s="69"/>
      <c r="Z218" s="70"/>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row>
    <row r="219" ht="12.75" customHeight="1">
      <c r="A219" s="2"/>
      <c r="B219" s="2"/>
      <c r="C219" s="2"/>
      <c r="D219" s="22"/>
      <c r="E219" s="25"/>
      <c r="F219" s="22"/>
      <c r="G219" s="22"/>
      <c r="H219" s="22"/>
      <c r="J219" s="22"/>
      <c r="K219" s="22"/>
      <c r="L219" s="22"/>
      <c r="M219" s="22"/>
      <c r="Q219" s="22"/>
      <c r="R219" s="22"/>
      <c r="S219" s="70"/>
      <c r="T219" s="69"/>
      <c r="U219" s="69"/>
      <c r="V219" s="69"/>
      <c r="W219" s="69"/>
      <c r="X219" s="69"/>
      <c r="Y219" s="69"/>
      <c r="Z219" s="70"/>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row>
    <row r="220" ht="12.75" customHeight="1">
      <c r="A220" s="2"/>
      <c r="B220" s="2"/>
      <c r="C220" s="2"/>
      <c r="D220" s="22"/>
      <c r="E220" s="25"/>
      <c r="F220" s="22"/>
      <c r="G220" s="22"/>
      <c r="H220" s="22"/>
      <c r="J220" s="22"/>
      <c r="K220" s="22"/>
      <c r="L220" s="22"/>
      <c r="M220" s="22"/>
      <c r="Q220" s="22"/>
      <c r="R220" s="22"/>
      <c r="S220" s="70"/>
      <c r="T220" s="69"/>
      <c r="U220" s="69"/>
      <c r="V220" s="69"/>
      <c r="W220" s="69"/>
      <c r="X220" s="69"/>
      <c r="Y220" s="69"/>
      <c r="Z220" s="70"/>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row>
    <row r="221" ht="12.75" customHeight="1">
      <c r="A221" s="2"/>
      <c r="B221" s="2"/>
      <c r="C221" s="2"/>
      <c r="D221" s="22"/>
      <c r="E221" s="25"/>
      <c r="F221" s="22"/>
      <c r="G221" s="22"/>
      <c r="H221" s="22"/>
      <c r="J221" s="22"/>
      <c r="K221" s="22"/>
      <c r="L221" s="22"/>
      <c r="M221" s="22"/>
      <c r="Q221" s="22"/>
      <c r="R221" s="22"/>
      <c r="S221" s="70"/>
      <c r="T221" s="69"/>
      <c r="U221" s="69"/>
      <c r="V221" s="69"/>
      <c r="W221" s="69"/>
      <c r="X221" s="69"/>
      <c r="Y221" s="69"/>
      <c r="Z221" s="70"/>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row>
    <row r="222" ht="12.75" customHeight="1">
      <c r="A222" s="2"/>
      <c r="B222" s="2"/>
      <c r="C222" s="2"/>
      <c r="D222" s="22"/>
      <c r="E222" s="25"/>
      <c r="F222" s="22"/>
      <c r="G222" s="22"/>
      <c r="H222" s="22"/>
      <c r="J222" s="22"/>
      <c r="K222" s="22"/>
      <c r="L222" s="22"/>
      <c r="M222" s="22"/>
      <c r="Q222" s="22"/>
      <c r="R222" s="22"/>
      <c r="S222" s="70"/>
      <c r="T222" s="69"/>
      <c r="U222" s="69"/>
      <c r="V222" s="69"/>
      <c r="W222" s="69"/>
      <c r="X222" s="69"/>
      <c r="Y222" s="69"/>
      <c r="Z222" s="70"/>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row>
    <row r="223" ht="12.75" customHeight="1">
      <c r="A223" s="2"/>
      <c r="B223" s="2"/>
      <c r="C223" s="2"/>
      <c r="D223" s="22"/>
      <c r="E223" s="25"/>
      <c r="F223" s="22"/>
      <c r="G223" s="22"/>
      <c r="H223" s="22"/>
      <c r="J223" s="22"/>
      <c r="K223" s="22"/>
      <c r="L223" s="22"/>
      <c r="M223" s="22"/>
      <c r="Q223" s="22"/>
      <c r="R223" s="22"/>
      <c r="S223" s="70"/>
      <c r="T223" s="69"/>
      <c r="U223" s="69"/>
      <c r="V223" s="69"/>
      <c r="W223" s="69"/>
      <c r="X223" s="69"/>
      <c r="Y223" s="69"/>
      <c r="Z223" s="70"/>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row>
    <row r="224" ht="12.75" customHeight="1">
      <c r="A224" s="2"/>
      <c r="B224" s="2"/>
      <c r="C224" s="2"/>
      <c r="D224" s="22"/>
      <c r="E224" s="25"/>
      <c r="F224" s="22"/>
      <c r="G224" s="22"/>
      <c r="H224" s="22"/>
      <c r="J224" s="22"/>
      <c r="K224" s="22"/>
      <c r="L224" s="22"/>
      <c r="M224" s="22"/>
      <c r="Q224" s="22"/>
      <c r="R224" s="22"/>
      <c r="S224" s="70"/>
      <c r="T224" s="69"/>
      <c r="U224" s="69"/>
      <c r="V224" s="69"/>
      <c r="W224" s="69"/>
      <c r="X224" s="69"/>
      <c r="Y224" s="69"/>
      <c r="Z224" s="70"/>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row>
    <row r="225" ht="12.75" customHeight="1">
      <c r="A225" s="2"/>
      <c r="B225" s="2"/>
      <c r="C225" s="2"/>
      <c r="D225" s="22"/>
      <c r="E225" s="25"/>
      <c r="F225" s="22"/>
      <c r="G225" s="22"/>
      <c r="H225" s="22"/>
      <c r="J225" s="22"/>
      <c r="K225" s="22"/>
      <c r="L225" s="22"/>
      <c r="M225" s="22"/>
      <c r="Q225" s="22"/>
      <c r="R225" s="22"/>
      <c r="S225" s="70"/>
      <c r="T225" s="69"/>
      <c r="U225" s="69"/>
      <c r="V225" s="69"/>
      <c r="W225" s="69"/>
      <c r="X225" s="69"/>
      <c r="Y225" s="69"/>
      <c r="Z225" s="70"/>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row>
    <row r="226" ht="12.75" customHeight="1">
      <c r="A226" s="2"/>
      <c r="B226" s="2"/>
      <c r="C226" s="2"/>
      <c r="D226" s="22"/>
      <c r="E226" s="25"/>
      <c r="F226" s="22"/>
      <c r="G226" s="22"/>
      <c r="H226" s="22"/>
      <c r="J226" s="22"/>
      <c r="K226" s="22"/>
      <c r="L226" s="22"/>
      <c r="M226" s="22"/>
      <c r="Q226" s="22"/>
      <c r="R226" s="22"/>
      <c r="S226" s="70"/>
      <c r="T226" s="69"/>
      <c r="U226" s="69"/>
      <c r="V226" s="69"/>
      <c r="W226" s="69"/>
      <c r="X226" s="69"/>
      <c r="Y226" s="69"/>
      <c r="Z226" s="70"/>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row>
    <row r="227" ht="12.75" customHeight="1">
      <c r="A227" s="2"/>
      <c r="B227" s="2"/>
      <c r="C227" s="2"/>
      <c r="D227" s="22"/>
      <c r="E227" s="25"/>
      <c r="F227" s="22"/>
      <c r="G227" s="22"/>
      <c r="H227" s="22"/>
      <c r="J227" s="22"/>
      <c r="K227" s="22"/>
      <c r="L227" s="22"/>
      <c r="M227" s="22"/>
      <c r="Q227" s="22"/>
      <c r="R227" s="22"/>
      <c r="S227" s="70"/>
      <c r="T227" s="69"/>
      <c r="U227" s="69"/>
      <c r="V227" s="69"/>
      <c r="W227" s="69"/>
      <c r="X227" s="69"/>
      <c r="Y227" s="69"/>
      <c r="Z227" s="70"/>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row>
    <row r="228" ht="12.75" customHeight="1">
      <c r="A228" s="2"/>
      <c r="B228" s="2"/>
      <c r="C228" s="2"/>
      <c r="D228" s="22"/>
      <c r="E228" s="25"/>
      <c r="F228" s="22"/>
      <c r="G228" s="22"/>
      <c r="H228" s="22"/>
      <c r="J228" s="22"/>
      <c r="K228" s="22"/>
      <c r="L228" s="22"/>
      <c r="M228" s="22"/>
      <c r="Q228" s="22"/>
      <c r="R228" s="22"/>
      <c r="S228" s="70"/>
      <c r="T228" s="69"/>
      <c r="U228" s="69"/>
      <c r="V228" s="69"/>
      <c r="W228" s="69"/>
      <c r="X228" s="69"/>
      <c r="Y228" s="69"/>
      <c r="Z228" s="70"/>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row>
    <row r="229" ht="12.75" customHeight="1">
      <c r="A229" s="2"/>
      <c r="B229" s="2"/>
      <c r="C229" s="2"/>
      <c r="D229" s="22"/>
      <c r="E229" s="25"/>
      <c r="F229" s="22"/>
      <c r="G229" s="22"/>
      <c r="H229" s="22"/>
      <c r="J229" s="22"/>
      <c r="K229" s="22"/>
      <c r="L229" s="22"/>
      <c r="M229" s="22"/>
      <c r="Q229" s="22"/>
      <c r="R229" s="22"/>
      <c r="S229" s="70"/>
      <c r="T229" s="69"/>
      <c r="U229" s="69"/>
      <c r="V229" s="69"/>
      <c r="W229" s="69"/>
      <c r="X229" s="69"/>
      <c r="Y229" s="69"/>
      <c r="Z229" s="70"/>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row>
    <row r="230" ht="12.75" customHeight="1">
      <c r="A230" s="2"/>
      <c r="B230" s="2"/>
      <c r="C230" s="2"/>
      <c r="D230" s="22"/>
      <c r="E230" s="25"/>
      <c r="F230" s="22"/>
      <c r="G230" s="22"/>
      <c r="H230" s="22"/>
      <c r="J230" s="22"/>
      <c r="K230" s="22"/>
      <c r="L230" s="22"/>
      <c r="M230" s="22"/>
      <c r="Q230" s="22"/>
      <c r="R230" s="22"/>
      <c r="S230" s="70"/>
      <c r="T230" s="69"/>
      <c r="U230" s="69"/>
      <c r="V230" s="69"/>
      <c r="W230" s="69"/>
      <c r="X230" s="69"/>
      <c r="Y230" s="69"/>
      <c r="Z230" s="70"/>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row>
    <row r="231" ht="12.75" customHeight="1">
      <c r="A231" s="2"/>
      <c r="B231" s="2"/>
      <c r="C231" s="2"/>
      <c r="D231" s="22"/>
      <c r="E231" s="25"/>
      <c r="F231" s="22"/>
      <c r="G231" s="22"/>
      <c r="H231" s="22"/>
      <c r="J231" s="22"/>
      <c r="K231" s="22"/>
      <c r="L231" s="22"/>
      <c r="M231" s="22"/>
      <c r="Q231" s="22"/>
      <c r="R231" s="22"/>
      <c r="S231" s="70"/>
      <c r="T231" s="69"/>
      <c r="U231" s="69"/>
      <c r="V231" s="69"/>
      <c r="W231" s="69"/>
      <c r="X231" s="69"/>
      <c r="Y231" s="69"/>
      <c r="Z231" s="70"/>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row>
    <row r="232" ht="12.75" customHeight="1">
      <c r="A232" s="2"/>
      <c r="B232" s="2"/>
      <c r="C232" s="2"/>
      <c r="D232" s="22"/>
      <c r="E232" s="25"/>
      <c r="F232" s="22"/>
      <c r="G232" s="22"/>
      <c r="H232" s="22"/>
      <c r="J232" s="22"/>
      <c r="K232" s="22"/>
      <c r="L232" s="22"/>
      <c r="M232" s="22"/>
      <c r="Q232" s="22"/>
      <c r="R232" s="22"/>
      <c r="S232" s="70"/>
      <c r="T232" s="69"/>
      <c r="U232" s="69"/>
      <c r="V232" s="69"/>
      <c r="W232" s="69"/>
      <c r="X232" s="69"/>
      <c r="Y232" s="69"/>
      <c r="Z232" s="70"/>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row>
    <row r="233" ht="12.75" customHeight="1">
      <c r="A233" s="2"/>
      <c r="B233" s="2"/>
      <c r="C233" s="2"/>
      <c r="D233" s="22"/>
      <c r="E233" s="25"/>
      <c r="F233" s="22"/>
      <c r="G233" s="22"/>
      <c r="H233" s="22"/>
      <c r="J233" s="22"/>
      <c r="K233" s="22"/>
      <c r="L233" s="22"/>
      <c r="M233" s="22"/>
      <c r="Q233" s="22"/>
      <c r="R233" s="22"/>
      <c r="S233" s="70"/>
      <c r="T233" s="69"/>
      <c r="U233" s="69"/>
      <c r="V233" s="69"/>
      <c r="W233" s="69"/>
      <c r="X233" s="69"/>
      <c r="Y233" s="69"/>
      <c r="Z233" s="70"/>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row>
    <row r="234" ht="12.75" customHeight="1">
      <c r="A234" s="2"/>
      <c r="B234" s="2"/>
      <c r="C234" s="2"/>
      <c r="D234" s="22"/>
      <c r="E234" s="25"/>
      <c r="F234" s="22"/>
      <c r="G234" s="22"/>
      <c r="H234" s="22"/>
      <c r="J234" s="22"/>
      <c r="K234" s="22"/>
      <c r="L234" s="22"/>
      <c r="M234" s="22"/>
      <c r="Q234" s="22"/>
      <c r="R234" s="22"/>
      <c r="S234" s="70"/>
      <c r="T234" s="69"/>
      <c r="U234" s="69"/>
      <c r="V234" s="69"/>
      <c r="W234" s="69"/>
      <c r="X234" s="69"/>
      <c r="Y234" s="69"/>
      <c r="Z234" s="70"/>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row>
    <row r="235" ht="12.75" customHeight="1">
      <c r="A235" s="2"/>
      <c r="B235" s="2"/>
      <c r="C235" s="2"/>
      <c r="D235" s="22"/>
      <c r="E235" s="25"/>
      <c r="F235" s="22"/>
      <c r="G235" s="22"/>
      <c r="H235" s="22"/>
      <c r="J235" s="22"/>
      <c r="K235" s="22"/>
      <c r="L235" s="22"/>
      <c r="M235" s="22"/>
      <c r="Q235" s="22"/>
      <c r="R235" s="22"/>
      <c r="S235" s="70"/>
      <c r="T235" s="69"/>
      <c r="U235" s="69"/>
      <c r="V235" s="69"/>
      <c r="W235" s="69"/>
      <c r="X235" s="69"/>
      <c r="Y235" s="69"/>
      <c r="Z235" s="70"/>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row>
    <row r="236" ht="12.75" customHeight="1">
      <c r="A236" s="2"/>
      <c r="B236" s="2"/>
      <c r="C236" s="2"/>
      <c r="D236" s="22"/>
      <c r="E236" s="25"/>
      <c r="F236" s="22"/>
      <c r="G236" s="22"/>
      <c r="H236" s="22"/>
      <c r="J236" s="22"/>
      <c r="K236" s="22"/>
      <c r="L236" s="22"/>
      <c r="M236" s="22"/>
      <c r="Q236" s="22"/>
      <c r="R236" s="22"/>
      <c r="S236" s="70"/>
      <c r="T236" s="69"/>
      <c r="U236" s="69"/>
      <c r="V236" s="69"/>
      <c r="W236" s="69"/>
      <c r="X236" s="69"/>
      <c r="Y236" s="69"/>
      <c r="Z236" s="70"/>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c r="BL236" s="22"/>
    </row>
    <row r="237" ht="12.75" customHeight="1">
      <c r="A237" s="2"/>
      <c r="B237" s="2"/>
      <c r="C237" s="2"/>
      <c r="D237" s="22"/>
      <c r="E237" s="25"/>
      <c r="F237" s="22"/>
      <c r="G237" s="22"/>
      <c r="H237" s="22"/>
      <c r="J237" s="22"/>
      <c r="K237" s="22"/>
      <c r="L237" s="22"/>
      <c r="M237" s="22"/>
      <c r="Q237" s="22"/>
      <c r="R237" s="22"/>
      <c r="S237" s="70"/>
      <c r="T237" s="69"/>
      <c r="U237" s="69"/>
      <c r="V237" s="69"/>
      <c r="W237" s="69"/>
      <c r="X237" s="69"/>
      <c r="Y237" s="69"/>
      <c r="Z237" s="70"/>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row>
    <row r="238" ht="12.75" customHeight="1">
      <c r="A238" s="2"/>
      <c r="B238" s="2"/>
      <c r="C238" s="2"/>
      <c r="D238" s="22"/>
      <c r="E238" s="25"/>
      <c r="F238" s="22"/>
      <c r="G238" s="22"/>
      <c r="H238" s="22"/>
      <c r="J238" s="22"/>
      <c r="K238" s="22"/>
      <c r="L238" s="22"/>
      <c r="M238" s="22"/>
      <c r="Q238" s="22"/>
      <c r="R238" s="22"/>
      <c r="S238" s="70"/>
      <c r="T238" s="69"/>
      <c r="U238" s="69"/>
      <c r="V238" s="69"/>
      <c r="W238" s="69"/>
      <c r="X238" s="69"/>
      <c r="Y238" s="69"/>
      <c r="Z238" s="70"/>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row>
    <row r="239" ht="12.75" customHeight="1">
      <c r="A239" s="2"/>
      <c r="B239" s="2"/>
      <c r="C239" s="2"/>
      <c r="D239" s="22"/>
      <c r="E239" s="25"/>
      <c r="F239" s="22"/>
      <c r="G239" s="22"/>
      <c r="H239" s="22"/>
      <c r="J239" s="22"/>
      <c r="K239" s="22"/>
      <c r="L239" s="22"/>
      <c r="M239" s="22"/>
      <c r="Q239" s="22"/>
      <c r="R239" s="22"/>
      <c r="S239" s="70"/>
      <c r="T239" s="69"/>
      <c r="U239" s="69"/>
      <c r="V239" s="69"/>
      <c r="W239" s="69"/>
      <c r="X239" s="69"/>
      <c r="Y239" s="69"/>
      <c r="Z239" s="70"/>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row>
    <row r="240" ht="12.75" customHeight="1">
      <c r="A240" s="2"/>
      <c r="B240" s="2"/>
      <c r="C240" s="2"/>
      <c r="D240" s="22"/>
      <c r="E240" s="25"/>
      <c r="F240" s="22"/>
      <c r="G240" s="22"/>
      <c r="H240" s="22"/>
      <c r="J240" s="22"/>
      <c r="K240" s="22"/>
      <c r="L240" s="22"/>
      <c r="M240" s="22"/>
      <c r="Q240" s="22"/>
      <c r="R240" s="22"/>
      <c r="S240" s="70"/>
      <c r="T240" s="69"/>
      <c r="U240" s="69"/>
      <c r="V240" s="69"/>
      <c r="W240" s="69"/>
      <c r="X240" s="69"/>
      <c r="Y240" s="69"/>
      <c r="Z240" s="70"/>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row>
    <row r="241" ht="12.75" customHeight="1">
      <c r="A241" s="2"/>
      <c r="B241" s="2"/>
      <c r="C241" s="2"/>
      <c r="D241" s="22"/>
      <c r="E241" s="25"/>
      <c r="F241" s="22"/>
      <c r="G241" s="22"/>
      <c r="H241" s="22"/>
      <c r="J241" s="22"/>
      <c r="K241" s="22"/>
      <c r="L241" s="22"/>
      <c r="M241" s="22"/>
      <c r="Q241" s="22"/>
      <c r="R241" s="22"/>
      <c r="S241" s="70"/>
      <c r="T241" s="69"/>
      <c r="U241" s="69"/>
      <c r="V241" s="69"/>
      <c r="W241" s="69"/>
      <c r="X241" s="69"/>
      <c r="Y241" s="69"/>
      <c r="Z241" s="70"/>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c r="BL241" s="22"/>
    </row>
    <row r="242" ht="12.75" customHeight="1">
      <c r="A242" s="2"/>
      <c r="B242" s="2"/>
      <c r="C242" s="2"/>
      <c r="D242" s="22"/>
      <c r="E242" s="25"/>
      <c r="F242" s="22"/>
      <c r="G242" s="22"/>
      <c r="H242" s="22"/>
      <c r="J242" s="22"/>
      <c r="K242" s="22"/>
      <c r="L242" s="22"/>
      <c r="M242" s="22"/>
      <c r="Q242" s="22"/>
      <c r="R242" s="22"/>
      <c r="S242" s="70"/>
      <c r="T242" s="69"/>
      <c r="U242" s="69"/>
      <c r="V242" s="69"/>
      <c r="W242" s="69"/>
      <c r="X242" s="69"/>
      <c r="Y242" s="69"/>
      <c r="Z242" s="70"/>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row>
    <row r="243" ht="12.75" customHeight="1">
      <c r="A243" s="2"/>
      <c r="B243" s="2"/>
      <c r="C243" s="2"/>
      <c r="D243" s="22"/>
      <c r="E243" s="25"/>
      <c r="F243" s="22"/>
      <c r="G243" s="22"/>
      <c r="H243" s="22"/>
      <c r="J243" s="22"/>
      <c r="K243" s="22"/>
      <c r="L243" s="22"/>
      <c r="M243" s="22"/>
      <c r="Q243" s="22"/>
      <c r="R243" s="22"/>
      <c r="S243" s="70"/>
      <c r="T243" s="69"/>
      <c r="U243" s="69"/>
      <c r="V243" s="69"/>
      <c r="W243" s="69"/>
      <c r="X243" s="69"/>
      <c r="Y243" s="69"/>
      <c r="Z243" s="70"/>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row>
    <row r="244" ht="12.75" customHeight="1">
      <c r="A244" s="2"/>
      <c r="B244" s="2"/>
      <c r="C244" s="2"/>
      <c r="D244" s="22"/>
      <c r="E244" s="25"/>
      <c r="F244" s="22"/>
      <c r="G244" s="22"/>
      <c r="H244" s="22"/>
      <c r="J244" s="22"/>
      <c r="K244" s="22"/>
      <c r="L244" s="22"/>
      <c r="M244" s="22"/>
      <c r="Q244" s="22"/>
      <c r="R244" s="22"/>
      <c r="S244" s="70"/>
      <c r="T244" s="69"/>
      <c r="U244" s="69"/>
      <c r="V244" s="69"/>
      <c r="W244" s="69"/>
      <c r="X244" s="69"/>
      <c r="Y244" s="69"/>
      <c r="Z244" s="70"/>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c r="BL244" s="22"/>
    </row>
    <row r="245" ht="12.75" customHeight="1">
      <c r="A245" s="2"/>
      <c r="B245" s="2"/>
      <c r="C245" s="2"/>
      <c r="D245" s="22"/>
      <c r="E245" s="25"/>
      <c r="F245" s="22"/>
      <c r="G245" s="22"/>
      <c r="H245" s="22"/>
      <c r="J245" s="22"/>
      <c r="K245" s="22"/>
      <c r="L245" s="22"/>
      <c r="M245" s="22"/>
      <c r="Q245" s="22"/>
      <c r="R245" s="22"/>
      <c r="S245" s="70"/>
      <c r="T245" s="69"/>
      <c r="U245" s="69"/>
      <c r="V245" s="69"/>
      <c r="W245" s="69"/>
      <c r="X245" s="69"/>
      <c r="Y245" s="69"/>
      <c r="Z245" s="70"/>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row>
    <row r="246" ht="12.75" customHeight="1">
      <c r="A246" s="2"/>
      <c r="B246" s="2"/>
      <c r="C246" s="2"/>
      <c r="D246" s="22"/>
      <c r="E246" s="25"/>
      <c r="F246" s="22"/>
      <c r="G246" s="22"/>
      <c r="H246" s="22"/>
      <c r="J246" s="22"/>
      <c r="K246" s="22"/>
      <c r="L246" s="22"/>
      <c r="M246" s="22"/>
      <c r="Q246" s="22"/>
      <c r="R246" s="22"/>
      <c r="S246" s="70"/>
      <c r="T246" s="69"/>
      <c r="U246" s="69"/>
      <c r="V246" s="69"/>
      <c r="W246" s="69"/>
      <c r="X246" s="69"/>
      <c r="Y246" s="69"/>
      <c r="Z246" s="70"/>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row>
    <row r="247" ht="12.75" customHeight="1">
      <c r="A247" s="2"/>
      <c r="B247" s="2"/>
      <c r="C247" s="2"/>
      <c r="D247" s="22"/>
      <c r="E247" s="25"/>
      <c r="F247" s="22"/>
      <c r="G247" s="22"/>
      <c r="H247" s="22"/>
      <c r="J247" s="22"/>
      <c r="K247" s="22"/>
      <c r="L247" s="22"/>
      <c r="M247" s="22"/>
      <c r="Q247" s="22"/>
      <c r="R247" s="22"/>
      <c r="S247" s="70"/>
      <c r="T247" s="69"/>
      <c r="U247" s="69"/>
      <c r="V247" s="69"/>
      <c r="W247" s="69"/>
      <c r="X247" s="69"/>
      <c r="Y247" s="69"/>
      <c r="Z247" s="70"/>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row>
    <row r="248" ht="12.75" customHeight="1">
      <c r="A248" s="2"/>
      <c r="B248" s="2"/>
      <c r="C248" s="2"/>
      <c r="D248" s="22"/>
      <c r="E248" s="25"/>
      <c r="F248" s="22"/>
      <c r="G248" s="22"/>
      <c r="H248" s="22"/>
      <c r="J248" s="22"/>
      <c r="K248" s="22"/>
      <c r="L248" s="22"/>
      <c r="M248" s="22"/>
      <c r="Q248" s="22"/>
      <c r="R248" s="22"/>
      <c r="S248" s="70"/>
      <c r="T248" s="69"/>
      <c r="U248" s="69"/>
      <c r="V248" s="69"/>
      <c r="W248" s="69"/>
      <c r="X248" s="69"/>
      <c r="Y248" s="69"/>
      <c r="Z248" s="70"/>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c r="BL248" s="22"/>
    </row>
    <row r="249" ht="12.75" customHeight="1">
      <c r="A249" s="2"/>
      <c r="B249" s="2"/>
      <c r="C249" s="2"/>
      <c r="D249" s="22"/>
      <c r="E249" s="25"/>
      <c r="F249" s="22"/>
      <c r="G249" s="22"/>
      <c r="H249" s="22"/>
      <c r="J249" s="22"/>
      <c r="K249" s="22"/>
      <c r="L249" s="22"/>
      <c r="M249" s="22"/>
      <c r="Q249" s="22"/>
      <c r="R249" s="22"/>
      <c r="S249" s="70"/>
      <c r="T249" s="69"/>
      <c r="U249" s="69"/>
      <c r="V249" s="69"/>
      <c r="W249" s="69"/>
      <c r="X249" s="69"/>
      <c r="Y249" s="69"/>
      <c r="Z249" s="70"/>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row>
    <row r="250" ht="12.75" customHeight="1">
      <c r="A250" s="2"/>
      <c r="B250" s="2"/>
      <c r="C250" s="2"/>
      <c r="D250" s="22"/>
      <c r="E250" s="25"/>
      <c r="F250" s="22"/>
      <c r="G250" s="22"/>
      <c r="H250" s="22"/>
      <c r="J250" s="22"/>
      <c r="K250" s="22"/>
      <c r="L250" s="22"/>
      <c r="M250" s="22"/>
      <c r="Q250" s="22"/>
      <c r="R250" s="22"/>
      <c r="S250" s="70"/>
      <c r="T250" s="69"/>
      <c r="U250" s="69"/>
      <c r="V250" s="69"/>
      <c r="W250" s="69"/>
      <c r="X250" s="69"/>
      <c r="Y250" s="69"/>
      <c r="Z250" s="70"/>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row>
    <row r="251" ht="12.75" customHeight="1">
      <c r="A251" s="2"/>
      <c r="B251" s="2"/>
      <c r="C251" s="2"/>
      <c r="D251" s="22"/>
      <c r="E251" s="25"/>
      <c r="F251" s="22"/>
      <c r="G251" s="22"/>
      <c r="H251" s="22"/>
      <c r="J251" s="22"/>
      <c r="K251" s="22"/>
      <c r="L251" s="22"/>
      <c r="M251" s="22"/>
      <c r="Q251" s="22"/>
      <c r="R251" s="22"/>
      <c r="S251" s="70"/>
      <c r="T251" s="69"/>
      <c r="U251" s="69"/>
      <c r="V251" s="69"/>
      <c r="W251" s="69"/>
      <c r="X251" s="69"/>
      <c r="Y251" s="69"/>
      <c r="Z251" s="70"/>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c r="BL251" s="22"/>
    </row>
    <row r="252" ht="12.75" customHeight="1">
      <c r="A252" s="2"/>
      <c r="B252" s="2"/>
      <c r="C252" s="2"/>
      <c r="D252" s="22"/>
      <c r="E252" s="25"/>
      <c r="F252" s="22"/>
      <c r="G252" s="22"/>
      <c r="H252" s="22"/>
      <c r="J252" s="22"/>
      <c r="K252" s="22"/>
      <c r="L252" s="22"/>
      <c r="M252" s="22"/>
      <c r="Q252" s="22"/>
      <c r="R252" s="22"/>
      <c r="S252" s="70"/>
      <c r="T252" s="69"/>
      <c r="U252" s="69"/>
      <c r="V252" s="69"/>
      <c r="W252" s="69"/>
      <c r="X252" s="69"/>
      <c r="Y252" s="69"/>
      <c r="Z252" s="70"/>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row>
    <row r="253" ht="12.75" customHeight="1">
      <c r="A253" s="2"/>
      <c r="B253" s="2"/>
      <c r="C253" s="2"/>
      <c r="D253" s="22"/>
      <c r="E253" s="25"/>
      <c r="F253" s="22"/>
      <c r="G253" s="22"/>
      <c r="H253" s="22"/>
      <c r="J253" s="22"/>
      <c r="K253" s="22"/>
      <c r="L253" s="22"/>
      <c r="M253" s="22"/>
      <c r="Q253" s="22"/>
      <c r="R253" s="22"/>
      <c r="S253" s="70"/>
      <c r="T253" s="69"/>
      <c r="U253" s="69"/>
      <c r="V253" s="69"/>
      <c r="W253" s="69"/>
      <c r="X253" s="69"/>
      <c r="Y253" s="69"/>
      <c r="Z253" s="70"/>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row>
    <row r="254" ht="12.75" customHeight="1">
      <c r="A254" s="2"/>
      <c r="B254" s="2"/>
      <c r="C254" s="2"/>
      <c r="D254" s="22"/>
      <c r="E254" s="25"/>
      <c r="F254" s="22"/>
      <c r="G254" s="22"/>
      <c r="H254" s="22"/>
      <c r="J254" s="22"/>
      <c r="K254" s="22"/>
      <c r="L254" s="22"/>
      <c r="M254" s="22"/>
      <c r="Q254" s="22"/>
      <c r="R254" s="22"/>
      <c r="S254" s="70"/>
      <c r="T254" s="69"/>
      <c r="U254" s="69"/>
      <c r="V254" s="69"/>
      <c r="W254" s="69"/>
      <c r="X254" s="69"/>
      <c r="Y254" s="69"/>
      <c r="Z254" s="70"/>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row>
    <row r="255" ht="12.75" customHeight="1">
      <c r="A255" s="2"/>
      <c r="B255" s="2"/>
      <c r="C255" s="2"/>
      <c r="D255" s="22"/>
      <c r="E255" s="25"/>
      <c r="F255" s="22"/>
      <c r="G255" s="22"/>
      <c r="H255" s="22"/>
      <c r="J255" s="22"/>
      <c r="K255" s="22"/>
      <c r="L255" s="22"/>
      <c r="M255" s="22"/>
      <c r="Q255" s="22"/>
      <c r="R255" s="22"/>
      <c r="S255" s="70"/>
      <c r="T255" s="69"/>
      <c r="U255" s="69"/>
      <c r="V255" s="69"/>
      <c r="W255" s="69"/>
      <c r="X255" s="69"/>
      <c r="Y255" s="69"/>
      <c r="Z255" s="70"/>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row>
    <row r="256" ht="12.75" customHeight="1">
      <c r="A256" s="2"/>
      <c r="B256" s="2"/>
      <c r="C256" s="2"/>
      <c r="D256" s="22"/>
      <c r="E256" s="25"/>
      <c r="F256" s="22"/>
      <c r="G256" s="22"/>
      <c r="H256" s="22"/>
      <c r="J256" s="22"/>
      <c r="K256" s="22"/>
      <c r="L256" s="22"/>
      <c r="M256" s="22"/>
      <c r="Q256" s="22"/>
      <c r="R256" s="22"/>
      <c r="S256" s="70"/>
      <c r="T256" s="69"/>
      <c r="U256" s="69"/>
      <c r="V256" s="69"/>
      <c r="W256" s="69"/>
      <c r="X256" s="69"/>
      <c r="Y256" s="69"/>
      <c r="Z256" s="70"/>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row>
    <row r="257" ht="12.75" customHeight="1">
      <c r="A257" s="2"/>
      <c r="B257" s="2"/>
      <c r="C257" s="2"/>
      <c r="D257" s="22"/>
      <c r="E257" s="25"/>
      <c r="F257" s="22"/>
      <c r="G257" s="22"/>
      <c r="H257" s="22"/>
      <c r="J257" s="22"/>
      <c r="K257" s="22"/>
      <c r="L257" s="22"/>
      <c r="M257" s="22"/>
      <c r="Q257" s="22"/>
      <c r="R257" s="22"/>
      <c r="S257" s="70"/>
      <c r="T257" s="69"/>
      <c r="U257" s="69"/>
      <c r="V257" s="69"/>
      <c r="W257" s="69"/>
      <c r="X257" s="69"/>
      <c r="Y257" s="69"/>
      <c r="Z257" s="70"/>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row>
    <row r="258" ht="12.75" customHeight="1">
      <c r="A258" s="2"/>
      <c r="B258" s="2"/>
      <c r="C258" s="2"/>
      <c r="D258" s="22"/>
      <c r="E258" s="25"/>
      <c r="F258" s="22"/>
      <c r="G258" s="22"/>
      <c r="H258" s="22"/>
      <c r="J258" s="22"/>
      <c r="K258" s="22"/>
      <c r="L258" s="22"/>
      <c r="M258" s="22"/>
      <c r="Q258" s="22"/>
      <c r="R258" s="22"/>
      <c r="S258" s="70"/>
      <c r="T258" s="69"/>
      <c r="U258" s="69"/>
      <c r="V258" s="69"/>
      <c r="W258" s="69"/>
      <c r="X258" s="69"/>
      <c r="Y258" s="69"/>
      <c r="Z258" s="70"/>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row>
    <row r="259" ht="12.75" customHeight="1">
      <c r="A259" s="2"/>
      <c r="B259" s="2"/>
      <c r="C259" s="2"/>
      <c r="D259" s="22"/>
      <c r="E259" s="25"/>
      <c r="F259" s="22"/>
      <c r="G259" s="22"/>
      <c r="H259" s="22"/>
      <c r="J259" s="22"/>
      <c r="K259" s="22"/>
      <c r="L259" s="22"/>
      <c r="M259" s="22"/>
      <c r="Q259" s="22"/>
      <c r="R259" s="22"/>
      <c r="S259" s="70"/>
      <c r="T259" s="69"/>
      <c r="U259" s="69"/>
      <c r="V259" s="69"/>
      <c r="W259" s="69"/>
      <c r="X259" s="69"/>
      <c r="Y259" s="69"/>
      <c r="Z259" s="70"/>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row>
    <row r="260" ht="12.75" customHeight="1">
      <c r="A260" s="2"/>
      <c r="B260" s="2"/>
      <c r="C260" s="2"/>
      <c r="D260" s="22"/>
      <c r="E260" s="25"/>
      <c r="F260" s="22"/>
      <c r="G260" s="22"/>
      <c r="H260" s="22"/>
      <c r="J260" s="22"/>
      <c r="K260" s="22"/>
      <c r="L260" s="22"/>
      <c r="M260" s="22"/>
      <c r="Q260" s="22"/>
      <c r="R260" s="22"/>
      <c r="S260" s="70"/>
      <c r="T260" s="69"/>
      <c r="U260" s="69"/>
      <c r="V260" s="69"/>
      <c r="W260" s="69"/>
      <c r="X260" s="69"/>
      <c r="Y260" s="69"/>
      <c r="Z260" s="70"/>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row>
    <row r="261" ht="12.75" customHeight="1">
      <c r="A261" s="2"/>
      <c r="B261" s="2"/>
      <c r="C261" s="2"/>
      <c r="D261" s="22"/>
      <c r="E261" s="25"/>
      <c r="F261" s="22"/>
      <c r="G261" s="22"/>
      <c r="H261" s="22"/>
      <c r="J261" s="22"/>
      <c r="K261" s="22"/>
      <c r="L261" s="22"/>
      <c r="M261" s="22"/>
      <c r="Q261" s="22"/>
      <c r="R261" s="22"/>
      <c r="S261" s="70"/>
      <c r="T261" s="69"/>
      <c r="U261" s="69"/>
      <c r="V261" s="69"/>
      <c r="W261" s="69"/>
      <c r="X261" s="69"/>
      <c r="Y261" s="69"/>
      <c r="Z261" s="70"/>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c r="BL261" s="22"/>
    </row>
    <row r="262" ht="12.75" customHeight="1">
      <c r="A262" s="2"/>
      <c r="B262" s="2"/>
      <c r="C262" s="2"/>
      <c r="D262" s="22"/>
      <c r="E262" s="25"/>
      <c r="F262" s="22"/>
      <c r="G262" s="22"/>
      <c r="H262" s="22"/>
      <c r="J262" s="22"/>
      <c r="K262" s="22"/>
      <c r="L262" s="22"/>
      <c r="M262" s="22"/>
      <c r="Q262" s="22"/>
      <c r="R262" s="22"/>
      <c r="S262" s="70"/>
      <c r="T262" s="69"/>
      <c r="U262" s="69"/>
      <c r="V262" s="69"/>
      <c r="W262" s="69"/>
      <c r="X262" s="69"/>
      <c r="Y262" s="69"/>
      <c r="Z262" s="70"/>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row>
    <row r="263" ht="12.75" customHeight="1">
      <c r="A263" s="2"/>
      <c r="B263" s="2"/>
      <c r="C263" s="2"/>
      <c r="D263" s="22"/>
      <c r="E263" s="25"/>
      <c r="F263" s="22"/>
      <c r="G263" s="22"/>
      <c r="H263" s="22"/>
      <c r="J263" s="22"/>
      <c r="K263" s="22"/>
      <c r="L263" s="22"/>
      <c r="M263" s="22"/>
      <c r="Q263" s="22"/>
      <c r="R263" s="22"/>
      <c r="S263" s="70"/>
      <c r="T263" s="69"/>
      <c r="U263" s="69"/>
      <c r="V263" s="69"/>
      <c r="W263" s="69"/>
      <c r="X263" s="69"/>
      <c r="Y263" s="69"/>
      <c r="Z263" s="70"/>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c r="BL263" s="22"/>
    </row>
    <row r="264" ht="12.75" customHeight="1">
      <c r="A264" s="2"/>
      <c r="B264" s="2"/>
      <c r="C264" s="2"/>
      <c r="D264" s="22"/>
      <c r="E264" s="25"/>
      <c r="F264" s="22"/>
      <c r="G264" s="22"/>
      <c r="H264" s="22"/>
      <c r="J264" s="22"/>
      <c r="K264" s="22"/>
      <c r="L264" s="22"/>
      <c r="M264" s="22"/>
      <c r="Q264" s="22"/>
      <c r="R264" s="22"/>
      <c r="S264" s="70"/>
      <c r="T264" s="69"/>
      <c r="U264" s="69"/>
      <c r="V264" s="69"/>
      <c r="W264" s="69"/>
      <c r="X264" s="69"/>
      <c r="Y264" s="69"/>
      <c r="Z264" s="70"/>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row>
    <row r="265" ht="12.75" customHeight="1">
      <c r="A265" s="2"/>
      <c r="B265" s="2"/>
      <c r="C265" s="2"/>
      <c r="D265" s="22"/>
      <c r="E265" s="25"/>
      <c r="F265" s="22"/>
      <c r="G265" s="22"/>
      <c r="H265" s="22"/>
      <c r="J265" s="22"/>
      <c r="K265" s="22"/>
      <c r="L265" s="22"/>
      <c r="M265" s="22"/>
      <c r="Q265" s="22"/>
      <c r="R265" s="22"/>
      <c r="S265" s="70"/>
      <c r="T265" s="69"/>
      <c r="U265" s="69"/>
      <c r="V265" s="69"/>
      <c r="W265" s="69"/>
      <c r="X265" s="69"/>
      <c r="Y265" s="69"/>
      <c r="Z265" s="70"/>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row>
    <row r="266" ht="12.75" customHeight="1">
      <c r="A266" s="2"/>
      <c r="B266" s="2"/>
      <c r="C266" s="2"/>
      <c r="D266" s="22"/>
      <c r="E266" s="25"/>
      <c r="F266" s="22"/>
      <c r="G266" s="22"/>
      <c r="H266" s="22"/>
      <c r="J266" s="22"/>
      <c r="K266" s="22"/>
      <c r="L266" s="22"/>
      <c r="M266" s="22"/>
      <c r="Q266" s="22"/>
      <c r="R266" s="22"/>
      <c r="S266" s="70"/>
      <c r="T266" s="69"/>
      <c r="U266" s="69"/>
      <c r="V266" s="69"/>
      <c r="W266" s="69"/>
      <c r="X266" s="69"/>
      <c r="Y266" s="69"/>
      <c r="Z266" s="70"/>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c r="BL266" s="22"/>
    </row>
    <row r="267" ht="12.75" customHeight="1">
      <c r="A267" s="2"/>
      <c r="B267" s="2"/>
      <c r="C267" s="2"/>
      <c r="D267" s="22"/>
      <c r="E267" s="25"/>
      <c r="F267" s="22"/>
      <c r="G267" s="22"/>
      <c r="H267" s="22"/>
      <c r="J267" s="22"/>
      <c r="K267" s="22"/>
      <c r="L267" s="22"/>
      <c r="M267" s="22"/>
      <c r="Q267" s="22"/>
      <c r="R267" s="22"/>
      <c r="S267" s="70"/>
      <c r="T267" s="69"/>
      <c r="U267" s="69"/>
      <c r="V267" s="69"/>
      <c r="W267" s="69"/>
      <c r="X267" s="69"/>
      <c r="Y267" s="69"/>
      <c r="Z267" s="70"/>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c r="BL267" s="22"/>
    </row>
    <row r="268" ht="12.75" customHeight="1">
      <c r="A268" s="2"/>
      <c r="B268" s="2"/>
      <c r="C268" s="2"/>
      <c r="D268" s="22"/>
      <c r="E268" s="25"/>
      <c r="F268" s="22"/>
      <c r="G268" s="22"/>
      <c r="H268" s="22"/>
      <c r="J268" s="22"/>
      <c r="K268" s="22"/>
      <c r="L268" s="22"/>
      <c r="M268" s="22"/>
      <c r="Q268" s="22"/>
      <c r="R268" s="22"/>
      <c r="S268" s="70"/>
      <c r="T268" s="69"/>
      <c r="U268" s="69"/>
      <c r="V268" s="69"/>
      <c r="W268" s="69"/>
      <c r="X268" s="69"/>
      <c r="Y268" s="69"/>
      <c r="Z268" s="70"/>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row>
    <row r="269" ht="12.75" customHeight="1">
      <c r="A269" s="2"/>
      <c r="B269" s="2"/>
      <c r="C269" s="2"/>
      <c r="D269" s="22"/>
      <c r="E269" s="25"/>
      <c r="F269" s="22"/>
      <c r="G269" s="22"/>
      <c r="H269" s="22"/>
      <c r="J269" s="22"/>
      <c r="K269" s="22"/>
      <c r="L269" s="22"/>
      <c r="M269" s="22"/>
      <c r="Q269" s="22"/>
      <c r="R269" s="22"/>
      <c r="S269" s="70"/>
      <c r="T269" s="69"/>
      <c r="U269" s="69"/>
      <c r="V269" s="69"/>
      <c r="W269" s="69"/>
      <c r="X269" s="69"/>
      <c r="Y269" s="69"/>
      <c r="Z269" s="70"/>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c r="BL269" s="22"/>
    </row>
    <row r="270" ht="12.75" customHeight="1">
      <c r="A270" s="2"/>
      <c r="B270" s="2"/>
      <c r="C270" s="2"/>
      <c r="D270" s="22"/>
      <c r="E270" s="25"/>
      <c r="F270" s="22"/>
      <c r="G270" s="22"/>
      <c r="H270" s="22"/>
      <c r="J270" s="22"/>
      <c r="K270" s="22"/>
      <c r="L270" s="22"/>
      <c r="M270" s="22"/>
      <c r="Q270" s="22"/>
      <c r="R270" s="22"/>
      <c r="S270" s="70"/>
      <c r="T270" s="69"/>
      <c r="U270" s="69"/>
      <c r="V270" s="69"/>
      <c r="W270" s="69"/>
      <c r="X270" s="69"/>
      <c r="Y270" s="69"/>
      <c r="Z270" s="70"/>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row>
    <row r="271" ht="12.75" customHeight="1">
      <c r="A271" s="2"/>
      <c r="B271" s="2"/>
      <c r="C271" s="2"/>
      <c r="D271" s="22"/>
      <c r="E271" s="25"/>
      <c r="F271" s="22"/>
      <c r="G271" s="22"/>
      <c r="H271" s="22"/>
      <c r="J271" s="22"/>
      <c r="K271" s="22"/>
      <c r="L271" s="22"/>
      <c r="M271" s="22"/>
      <c r="Q271" s="22"/>
      <c r="R271" s="22"/>
      <c r="S271" s="70"/>
      <c r="T271" s="69"/>
      <c r="U271" s="69"/>
      <c r="V271" s="69"/>
      <c r="W271" s="69"/>
      <c r="X271" s="69"/>
      <c r="Y271" s="69"/>
      <c r="Z271" s="70"/>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row>
    <row r="272" ht="12.75" customHeight="1">
      <c r="A272" s="2"/>
      <c r="B272" s="2"/>
      <c r="C272" s="2"/>
      <c r="D272" s="22"/>
      <c r="E272" s="25"/>
      <c r="F272" s="22"/>
      <c r="G272" s="22"/>
      <c r="H272" s="22"/>
      <c r="J272" s="22"/>
      <c r="K272" s="22"/>
      <c r="L272" s="22"/>
      <c r="M272" s="22"/>
      <c r="Q272" s="22"/>
      <c r="R272" s="22"/>
      <c r="S272" s="70"/>
      <c r="T272" s="69"/>
      <c r="U272" s="69"/>
      <c r="V272" s="69"/>
      <c r="W272" s="69"/>
      <c r="X272" s="69"/>
      <c r="Y272" s="69"/>
      <c r="Z272" s="70"/>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row>
    <row r="273" ht="12.75" customHeight="1">
      <c r="A273" s="2"/>
      <c r="B273" s="2"/>
      <c r="C273" s="2"/>
      <c r="D273" s="22"/>
      <c r="E273" s="25"/>
      <c r="F273" s="22"/>
      <c r="G273" s="22"/>
      <c r="H273" s="22"/>
      <c r="J273" s="22"/>
      <c r="K273" s="22"/>
      <c r="L273" s="22"/>
      <c r="M273" s="22"/>
      <c r="Q273" s="22"/>
      <c r="R273" s="22"/>
      <c r="S273" s="70"/>
      <c r="T273" s="69"/>
      <c r="U273" s="69"/>
      <c r="V273" s="69"/>
      <c r="W273" s="69"/>
      <c r="X273" s="69"/>
      <c r="Y273" s="69"/>
      <c r="Z273" s="70"/>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row>
    <row r="274" ht="12.75" customHeight="1">
      <c r="A274" s="2"/>
      <c r="B274" s="2"/>
      <c r="C274" s="2"/>
      <c r="D274" s="22"/>
      <c r="E274" s="25"/>
      <c r="F274" s="22"/>
      <c r="G274" s="22"/>
      <c r="H274" s="22"/>
      <c r="J274" s="22"/>
      <c r="K274" s="22"/>
      <c r="L274" s="22"/>
      <c r="M274" s="22"/>
      <c r="Q274" s="22"/>
      <c r="R274" s="22"/>
      <c r="S274" s="70"/>
      <c r="T274" s="69"/>
      <c r="U274" s="69"/>
      <c r="V274" s="69"/>
      <c r="W274" s="69"/>
      <c r="X274" s="69"/>
      <c r="Y274" s="69"/>
      <c r="Z274" s="70"/>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c r="BL274" s="22"/>
    </row>
    <row r="275" ht="12.75" customHeight="1">
      <c r="A275" s="2"/>
      <c r="B275" s="2"/>
      <c r="C275" s="2"/>
      <c r="D275" s="22"/>
      <c r="E275" s="25"/>
      <c r="F275" s="22"/>
      <c r="G275" s="22"/>
      <c r="H275" s="22"/>
      <c r="J275" s="22"/>
      <c r="K275" s="22"/>
      <c r="L275" s="22"/>
      <c r="M275" s="22"/>
      <c r="Q275" s="22"/>
      <c r="R275" s="22"/>
      <c r="S275" s="70"/>
      <c r="T275" s="69"/>
      <c r="U275" s="69"/>
      <c r="V275" s="69"/>
      <c r="W275" s="69"/>
      <c r="X275" s="69"/>
      <c r="Y275" s="69"/>
      <c r="Z275" s="70"/>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c r="BL275" s="22"/>
    </row>
    <row r="276" ht="12.75" customHeight="1">
      <c r="A276" s="2"/>
      <c r="B276" s="2"/>
      <c r="C276" s="2"/>
      <c r="D276" s="22"/>
      <c r="E276" s="25"/>
      <c r="F276" s="22"/>
      <c r="G276" s="22"/>
      <c r="H276" s="22"/>
      <c r="J276" s="22"/>
      <c r="K276" s="22"/>
      <c r="L276" s="22"/>
      <c r="M276" s="22"/>
      <c r="Q276" s="22"/>
      <c r="R276" s="22"/>
      <c r="S276" s="70"/>
      <c r="T276" s="69"/>
      <c r="U276" s="69"/>
      <c r="V276" s="69"/>
      <c r="W276" s="69"/>
      <c r="X276" s="69"/>
      <c r="Y276" s="69"/>
      <c r="Z276" s="70"/>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row>
    <row r="277" ht="12.75" customHeight="1">
      <c r="A277" s="2"/>
      <c r="B277" s="2"/>
      <c r="C277" s="2"/>
      <c r="D277" s="22"/>
      <c r="E277" s="25"/>
      <c r="F277" s="22"/>
      <c r="G277" s="22"/>
      <c r="H277" s="22"/>
      <c r="J277" s="22"/>
      <c r="K277" s="22"/>
      <c r="L277" s="22"/>
      <c r="M277" s="22"/>
      <c r="Q277" s="22"/>
      <c r="R277" s="22"/>
      <c r="S277" s="70"/>
      <c r="T277" s="69"/>
      <c r="U277" s="69"/>
      <c r="V277" s="69"/>
      <c r="W277" s="69"/>
      <c r="X277" s="69"/>
      <c r="Y277" s="69"/>
      <c r="Z277" s="70"/>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c r="BL277" s="22"/>
    </row>
    <row r="278" ht="12.75" customHeight="1">
      <c r="A278" s="2"/>
      <c r="B278" s="2"/>
      <c r="C278" s="2"/>
      <c r="D278" s="22"/>
      <c r="E278" s="25"/>
      <c r="F278" s="22"/>
      <c r="G278" s="22"/>
      <c r="H278" s="22"/>
      <c r="J278" s="22"/>
      <c r="K278" s="22"/>
      <c r="L278" s="22"/>
      <c r="M278" s="22"/>
      <c r="Q278" s="22"/>
      <c r="R278" s="22"/>
      <c r="S278" s="70"/>
      <c r="T278" s="69"/>
      <c r="U278" s="69"/>
      <c r="V278" s="69"/>
      <c r="W278" s="69"/>
      <c r="X278" s="69"/>
      <c r="Y278" s="69"/>
      <c r="Z278" s="70"/>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row>
    <row r="279" ht="12.75" customHeight="1">
      <c r="A279" s="2"/>
      <c r="B279" s="2"/>
      <c r="C279" s="2"/>
      <c r="D279" s="22"/>
      <c r="E279" s="25"/>
      <c r="F279" s="22"/>
      <c r="G279" s="22"/>
      <c r="H279" s="22"/>
      <c r="J279" s="22"/>
      <c r="K279" s="22"/>
      <c r="L279" s="22"/>
      <c r="M279" s="22"/>
      <c r="Q279" s="22"/>
      <c r="R279" s="22"/>
      <c r="S279" s="70"/>
      <c r="T279" s="69"/>
      <c r="U279" s="69"/>
      <c r="V279" s="69"/>
      <c r="W279" s="69"/>
      <c r="X279" s="69"/>
      <c r="Y279" s="69"/>
      <c r="Z279" s="70"/>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c r="BL279" s="22"/>
    </row>
    <row r="280" ht="12.75" customHeight="1">
      <c r="A280" s="2"/>
      <c r="B280" s="2"/>
      <c r="C280" s="2"/>
      <c r="D280" s="22"/>
      <c r="E280" s="25"/>
      <c r="F280" s="22"/>
      <c r="G280" s="22"/>
      <c r="H280" s="22"/>
      <c r="J280" s="22"/>
      <c r="K280" s="22"/>
      <c r="L280" s="22"/>
      <c r="M280" s="22"/>
      <c r="Q280" s="22"/>
      <c r="R280" s="22"/>
      <c r="S280" s="70"/>
      <c r="T280" s="69"/>
      <c r="U280" s="69"/>
      <c r="V280" s="69"/>
      <c r="W280" s="69"/>
      <c r="X280" s="69"/>
      <c r="Y280" s="69"/>
      <c r="Z280" s="70"/>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row>
    <row r="281" ht="12.75" customHeight="1">
      <c r="A281" s="2"/>
      <c r="B281" s="2"/>
      <c r="C281" s="2"/>
      <c r="D281" s="22"/>
      <c r="E281" s="25"/>
      <c r="F281" s="22"/>
      <c r="G281" s="22"/>
      <c r="H281" s="22"/>
      <c r="J281" s="22"/>
      <c r="K281" s="22"/>
      <c r="L281" s="22"/>
      <c r="M281" s="22"/>
      <c r="Q281" s="22"/>
      <c r="R281" s="22"/>
      <c r="S281" s="70"/>
      <c r="T281" s="69"/>
      <c r="U281" s="69"/>
      <c r="V281" s="69"/>
      <c r="W281" s="69"/>
      <c r="X281" s="69"/>
      <c r="Y281" s="69"/>
      <c r="Z281" s="70"/>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c r="BL281" s="22"/>
    </row>
    <row r="282" ht="12.75" customHeight="1">
      <c r="A282" s="2"/>
      <c r="B282" s="2"/>
      <c r="C282" s="2"/>
      <c r="D282" s="22"/>
      <c r="E282" s="25"/>
      <c r="F282" s="22"/>
      <c r="G282" s="22"/>
      <c r="H282" s="22"/>
      <c r="J282" s="22"/>
      <c r="K282" s="22"/>
      <c r="L282" s="22"/>
      <c r="M282" s="22"/>
      <c r="Q282" s="22"/>
      <c r="R282" s="22"/>
      <c r="S282" s="70"/>
      <c r="T282" s="69"/>
      <c r="U282" s="69"/>
      <c r="V282" s="69"/>
      <c r="W282" s="69"/>
      <c r="X282" s="69"/>
      <c r="Y282" s="69"/>
      <c r="Z282" s="70"/>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c r="BL282" s="22"/>
    </row>
    <row r="283" ht="12.75" customHeight="1">
      <c r="A283" s="2"/>
      <c r="B283" s="2"/>
      <c r="C283" s="2"/>
      <c r="D283" s="22"/>
      <c r="E283" s="25"/>
      <c r="F283" s="22"/>
      <c r="G283" s="22"/>
      <c r="H283" s="22"/>
      <c r="J283" s="22"/>
      <c r="K283" s="22"/>
      <c r="L283" s="22"/>
      <c r="M283" s="22"/>
      <c r="Q283" s="22"/>
      <c r="R283" s="22"/>
      <c r="S283" s="70"/>
      <c r="T283" s="69"/>
      <c r="U283" s="69"/>
      <c r="V283" s="69"/>
      <c r="W283" s="69"/>
      <c r="X283" s="69"/>
      <c r="Y283" s="69"/>
      <c r="Z283" s="70"/>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c r="BL283" s="22"/>
    </row>
    <row r="284" ht="12.75" customHeight="1">
      <c r="A284" s="2"/>
      <c r="B284" s="2"/>
      <c r="C284" s="2"/>
      <c r="D284" s="22"/>
      <c r="E284" s="25"/>
      <c r="F284" s="22"/>
      <c r="G284" s="22"/>
      <c r="H284" s="22"/>
      <c r="J284" s="22"/>
      <c r="K284" s="22"/>
      <c r="L284" s="22"/>
      <c r="M284" s="22"/>
      <c r="Q284" s="22"/>
      <c r="R284" s="22"/>
      <c r="S284" s="70"/>
      <c r="T284" s="69"/>
      <c r="U284" s="69"/>
      <c r="V284" s="69"/>
      <c r="W284" s="69"/>
      <c r="X284" s="69"/>
      <c r="Y284" s="69"/>
      <c r="Z284" s="70"/>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row>
    <row r="285" ht="12.75" customHeight="1">
      <c r="A285" s="2"/>
      <c r="B285" s="2"/>
      <c r="C285" s="2"/>
      <c r="D285" s="22"/>
      <c r="E285" s="25"/>
      <c r="F285" s="22"/>
      <c r="G285" s="22"/>
      <c r="H285" s="22"/>
      <c r="J285" s="22"/>
      <c r="K285" s="22"/>
      <c r="L285" s="22"/>
      <c r="M285" s="22"/>
      <c r="Q285" s="22"/>
      <c r="R285" s="22"/>
      <c r="S285" s="70"/>
      <c r="T285" s="69"/>
      <c r="U285" s="69"/>
      <c r="V285" s="69"/>
      <c r="W285" s="69"/>
      <c r="X285" s="69"/>
      <c r="Y285" s="69"/>
      <c r="Z285" s="70"/>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c r="BL285" s="22"/>
    </row>
    <row r="286" ht="12.75" customHeight="1">
      <c r="A286" s="2"/>
      <c r="B286" s="2"/>
      <c r="C286" s="2"/>
      <c r="D286" s="22"/>
      <c r="E286" s="25"/>
      <c r="F286" s="22"/>
      <c r="G286" s="22"/>
      <c r="H286" s="22"/>
      <c r="J286" s="22"/>
      <c r="K286" s="22"/>
      <c r="L286" s="22"/>
      <c r="M286" s="22"/>
      <c r="Q286" s="22"/>
      <c r="R286" s="22"/>
      <c r="S286" s="70"/>
      <c r="T286" s="69"/>
      <c r="U286" s="69"/>
      <c r="V286" s="69"/>
      <c r="W286" s="69"/>
      <c r="X286" s="69"/>
      <c r="Y286" s="69"/>
      <c r="Z286" s="70"/>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row>
    <row r="287" ht="12.75" customHeight="1">
      <c r="A287" s="2"/>
      <c r="B287" s="2"/>
      <c r="C287" s="2"/>
      <c r="D287" s="22"/>
      <c r="E287" s="25"/>
      <c r="F287" s="22"/>
      <c r="G287" s="22"/>
      <c r="H287" s="22"/>
      <c r="J287" s="22"/>
      <c r="K287" s="22"/>
      <c r="L287" s="22"/>
      <c r="M287" s="22"/>
      <c r="Q287" s="22"/>
      <c r="R287" s="22"/>
      <c r="S287" s="70"/>
      <c r="T287" s="69"/>
      <c r="U287" s="69"/>
      <c r="V287" s="69"/>
      <c r="W287" s="69"/>
      <c r="X287" s="69"/>
      <c r="Y287" s="69"/>
      <c r="Z287" s="70"/>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2"/>
      <c r="BI287" s="22"/>
      <c r="BJ287" s="22"/>
      <c r="BK287" s="22"/>
      <c r="BL287" s="22"/>
    </row>
    <row r="288" ht="12.75" customHeight="1">
      <c r="A288" s="2"/>
      <c r="B288" s="2"/>
      <c r="C288" s="2"/>
      <c r="D288" s="22"/>
      <c r="E288" s="25"/>
      <c r="F288" s="22"/>
      <c r="G288" s="22"/>
      <c r="H288" s="22"/>
      <c r="J288" s="22"/>
      <c r="K288" s="22"/>
      <c r="L288" s="22"/>
      <c r="M288" s="22"/>
      <c r="Q288" s="22"/>
      <c r="R288" s="22"/>
      <c r="S288" s="70"/>
      <c r="T288" s="69"/>
      <c r="U288" s="69"/>
      <c r="V288" s="69"/>
      <c r="W288" s="69"/>
      <c r="X288" s="69"/>
      <c r="Y288" s="69"/>
      <c r="Z288" s="70"/>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row>
    <row r="289" ht="12.75" customHeight="1">
      <c r="A289" s="2"/>
      <c r="B289" s="2"/>
      <c r="C289" s="2"/>
      <c r="D289" s="22"/>
      <c r="E289" s="25"/>
      <c r="F289" s="22"/>
      <c r="G289" s="22"/>
      <c r="H289" s="22"/>
      <c r="J289" s="22"/>
      <c r="K289" s="22"/>
      <c r="L289" s="22"/>
      <c r="M289" s="22"/>
      <c r="Q289" s="22"/>
      <c r="R289" s="22"/>
      <c r="S289" s="70"/>
      <c r="T289" s="69"/>
      <c r="U289" s="69"/>
      <c r="V289" s="69"/>
      <c r="W289" s="69"/>
      <c r="X289" s="69"/>
      <c r="Y289" s="69"/>
      <c r="Z289" s="70"/>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2"/>
      <c r="BI289" s="22"/>
      <c r="BJ289" s="22"/>
      <c r="BK289" s="22"/>
      <c r="BL289" s="22"/>
    </row>
    <row r="290" ht="12.75" customHeight="1">
      <c r="A290" s="2"/>
      <c r="B290" s="2"/>
      <c r="C290" s="2"/>
      <c r="D290" s="22"/>
      <c r="E290" s="25"/>
      <c r="F290" s="22"/>
      <c r="G290" s="22"/>
      <c r="H290" s="22"/>
      <c r="J290" s="22"/>
      <c r="K290" s="22"/>
      <c r="L290" s="22"/>
      <c r="M290" s="22"/>
      <c r="Q290" s="22"/>
      <c r="R290" s="22"/>
      <c r="S290" s="70"/>
      <c r="T290" s="69"/>
      <c r="U290" s="69"/>
      <c r="V290" s="69"/>
      <c r="W290" s="69"/>
      <c r="X290" s="69"/>
      <c r="Y290" s="69"/>
      <c r="Z290" s="70"/>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row>
    <row r="291" ht="12.75" customHeight="1">
      <c r="A291" s="2"/>
      <c r="B291" s="2"/>
      <c r="C291" s="2"/>
      <c r="D291" s="22"/>
      <c r="E291" s="25"/>
      <c r="F291" s="22"/>
      <c r="G291" s="22"/>
      <c r="H291" s="22"/>
      <c r="J291" s="22"/>
      <c r="K291" s="22"/>
      <c r="L291" s="22"/>
      <c r="M291" s="22"/>
      <c r="Q291" s="22"/>
      <c r="R291" s="22"/>
      <c r="S291" s="70"/>
      <c r="T291" s="69"/>
      <c r="U291" s="69"/>
      <c r="V291" s="69"/>
      <c r="W291" s="69"/>
      <c r="X291" s="69"/>
      <c r="Y291" s="69"/>
      <c r="Z291" s="70"/>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2"/>
      <c r="BI291" s="22"/>
      <c r="BJ291" s="22"/>
      <c r="BK291" s="22"/>
      <c r="BL291" s="22"/>
    </row>
    <row r="292" ht="12.75" customHeight="1">
      <c r="A292" s="2"/>
      <c r="B292" s="2"/>
      <c r="C292" s="2"/>
      <c r="D292" s="22"/>
      <c r="E292" s="25"/>
      <c r="F292" s="22"/>
      <c r="G292" s="22"/>
      <c r="H292" s="22"/>
      <c r="J292" s="22"/>
      <c r="K292" s="22"/>
      <c r="L292" s="22"/>
      <c r="M292" s="22"/>
      <c r="Q292" s="22"/>
      <c r="R292" s="22"/>
      <c r="S292" s="70"/>
      <c r="T292" s="69"/>
      <c r="U292" s="69"/>
      <c r="V292" s="69"/>
      <c r="W292" s="69"/>
      <c r="X292" s="69"/>
      <c r="Y292" s="69"/>
      <c r="Z292" s="70"/>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c r="BL292" s="22"/>
    </row>
    <row r="293" ht="12.75" customHeight="1">
      <c r="A293" s="2"/>
      <c r="B293" s="2"/>
      <c r="C293" s="2"/>
      <c r="D293" s="22"/>
      <c r="E293" s="25"/>
      <c r="F293" s="22"/>
      <c r="G293" s="22"/>
      <c r="H293" s="22"/>
      <c r="J293" s="22"/>
      <c r="K293" s="22"/>
      <c r="L293" s="22"/>
      <c r="M293" s="22"/>
      <c r="Q293" s="22"/>
      <c r="R293" s="22"/>
      <c r="S293" s="70"/>
      <c r="T293" s="69"/>
      <c r="U293" s="69"/>
      <c r="V293" s="69"/>
      <c r="W293" s="69"/>
      <c r="X293" s="69"/>
      <c r="Y293" s="69"/>
      <c r="Z293" s="70"/>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2"/>
      <c r="BI293" s="22"/>
      <c r="BJ293" s="22"/>
      <c r="BK293" s="22"/>
      <c r="BL293" s="22"/>
    </row>
    <row r="294" ht="12.75" customHeight="1">
      <c r="A294" s="2"/>
      <c r="B294" s="2"/>
      <c r="C294" s="2"/>
      <c r="D294" s="22"/>
      <c r="E294" s="25"/>
      <c r="F294" s="22"/>
      <c r="G294" s="22"/>
      <c r="H294" s="22"/>
      <c r="J294" s="22"/>
      <c r="K294" s="22"/>
      <c r="L294" s="22"/>
      <c r="M294" s="22"/>
      <c r="Q294" s="22"/>
      <c r="R294" s="22"/>
      <c r="S294" s="70"/>
      <c r="T294" s="69"/>
      <c r="U294" s="69"/>
      <c r="V294" s="69"/>
      <c r="W294" s="69"/>
      <c r="X294" s="69"/>
      <c r="Y294" s="69"/>
      <c r="Z294" s="70"/>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row>
    <row r="295" ht="12.75" customHeight="1">
      <c r="A295" s="2"/>
      <c r="B295" s="2"/>
      <c r="C295" s="2"/>
      <c r="D295" s="22"/>
      <c r="E295" s="25"/>
      <c r="F295" s="22"/>
      <c r="G295" s="22"/>
      <c r="H295" s="22"/>
      <c r="J295" s="22"/>
      <c r="K295" s="22"/>
      <c r="L295" s="22"/>
      <c r="M295" s="22"/>
      <c r="Q295" s="22"/>
      <c r="R295" s="22"/>
      <c r="S295" s="70"/>
      <c r="T295" s="69"/>
      <c r="U295" s="69"/>
      <c r="V295" s="69"/>
      <c r="W295" s="69"/>
      <c r="X295" s="69"/>
      <c r="Y295" s="69"/>
      <c r="Z295" s="70"/>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2"/>
      <c r="BI295" s="22"/>
      <c r="BJ295" s="22"/>
      <c r="BK295" s="22"/>
      <c r="BL295" s="22"/>
    </row>
    <row r="296" ht="12.75" customHeight="1">
      <c r="A296" s="2"/>
      <c r="B296" s="2"/>
      <c r="C296" s="2"/>
      <c r="D296" s="22"/>
      <c r="E296" s="25"/>
      <c r="F296" s="22"/>
      <c r="G296" s="22"/>
      <c r="H296" s="22"/>
      <c r="J296" s="22"/>
      <c r="K296" s="22"/>
      <c r="L296" s="22"/>
      <c r="M296" s="22"/>
      <c r="Q296" s="22"/>
      <c r="R296" s="22"/>
      <c r="S296" s="70"/>
      <c r="T296" s="69"/>
      <c r="U296" s="69"/>
      <c r="V296" s="69"/>
      <c r="W296" s="69"/>
      <c r="X296" s="69"/>
      <c r="Y296" s="69"/>
      <c r="Z296" s="70"/>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c r="BL296" s="22"/>
    </row>
    <row r="297" ht="12.75" customHeight="1">
      <c r="A297" s="2"/>
      <c r="B297" s="2"/>
      <c r="C297" s="2"/>
      <c r="D297" s="22"/>
      <c r="E297" s="25"/>
      <c r="F297" s="22"/>
      <c r="G297" s="22"/>
      <c r="H297" s="22"/>
      <c r="J297" s="22"/>
      <c r="K297" s="22"/>
      <c r="L297" s="22"/>
      <c r="M297" s="22"/>
      <c r="Q297" s="22"/>
      <c r="R297" s="22"/>
      <c r="S297" s="70"/>
      <c r="T297" s="69"/>
      <c r="U297" s="69"/>
      <c r="V297" s="69"/>
      <c r="W297" s="69"/>
      <c r="X297" s="69"/>
      <c r="Y297" s="69"/>
      <c r="Z297" s="70"/>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c r="BL297" s="22"/>
    </row>
    <row r="298" ht="12.75" customHeight="1">
      <c r="A298" s="2"/>
      <c r="B298" s="2"/>
      <c r="C298" s="2"/>
      <c r="D298" s="22"/>
      <c r="E298" s="25"/>
      <c r="F298" s="22"/>
      <c r="G298" s="22"/>
      <c r="H298" s="22"/>
      <c r="J298" s="22"/>
      <c r="K298" s="22"/>
      <c r="L298" s="22"/>
      <c r="M298" s="22"/>
      <c r="Q298" s="22"/>
      <c r="R298" s="22"/>
      <c r="S298" s="70"/>
      <c r="T298" s="69"/>
      <c r="U298" s="69"/>
      <c r="V298" s="69"/>
      <c r="W298" s="69"/>
      <c r="X298" s="69"/>
      <c r="Y298" s="69"/>
      <c r="Z298" s="70"/>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c r="BL298" s="22"/>
    </row>
    <row r="299" ht="12.75" customHeight="1">
      <c r="A299" s="2"/>
      <c r="B299" s="2"/>
      <c r="C299" s="2"/>
      <c r="D299" s="22"/>
      <c r="E299" s="25"/>
      <c r="F299" s="22"/>
      <c r="G299" s="22"/>
      <c r="H299" s="22"/>
      <c r="J299" s="22"/>
      <c r="K299" s="22"/>
      <c r="L299" s="22"/>
      <c r="M299" s="22"/>
      <c r="Q299" s="22"/>
      <c r="R299" s="22"/>
      <c r="S299" s="70"/>
      <c r="T299" s="69"/>
      <c r="U299" s="69"/>
      <c r="V299" s="69"/>
      <c r="W299" s="69"/>
      <c r="X299" s="69"/>
      <c r="Y299" s="69"/>
      <c r="Z299" s="70"/>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c r="BL299" s="22"/>
    </row>
    <row r="300" ht="12.75" customHeight="1">
      <c r="A300" s="2"/>
      <c r="B300" s="2"/>
      <c r="C300" s="2"/>
      <c r="D300" s="22"/>
      <c r="E300" s="25"/>
      <c r="F300" s="22"/>
      <c r="G300" s="22"/>
      <c r="H300" s="22"/>
      <c r="J300" s="22"/>
      <c r="K300" s="22"/>
      <c r="L300" s="22"/>
      <c r="M300" s="22"/>
      <c r="Q300" s="22"/>
      <c r="R300" s="22"/>
      <c r="S300" s="70"/>
      <c r="T300" s="69"/>
      <c r="U300" s="69"/>
      <c r="V300" s="69"/>
      <c r="W300" s="69"/>
      <c r="X300" s="69"/>
      <c r="Y300" s="69"/>
      <c r="Z300" s="70"/>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row>
    <row r="301" ht="12.75" customHeight="1">
      <c r="A301" s="2"/>
      <c r="B301" s="2"/>
      <c r="C301" s="2"/>
      <c r="D301" s="22"/>
      <c r="E301" s="25"/>
      <c r="F301" s="22"/>
      <c r="G301" s="22"/>
      <c r="H301" s="22"/>
      <c r="J301" s="22"/>
      <c r="K301" s="22"/>
      <c r="L301" s="22"/>
      <c r="M301" s="22"/>
      <c r="Q301" s="22"/>
      <c r="R301" s="22"/>
      <c r="S301" s="70"/>
      <c r="T301" s="69"/>
      <c r="U301" s="69"/>
      <c r="V301" s="69"/>
      <c r="W301" s="69"/>
      <c r="X301" s="69"/>
      <c r="Y301" s="69"/>
      <c r="Z301" s="70"/>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2"/>
      <c r="BD301" s="22"/>
      <c r="BE301" s="22"/>
      <c r="BF301" s="22"/>
      <c r="BG301" s="22"/>
      <c r="BH301" s="22"/>
      <c r="BI301" s="22"/>
      <c r="BJ301" s="22"/>
      <c r="BK301" s="22"/>
      <c r="BL301" s="22"/>
    </row>
    <row r="302" ht="12.75" customHeight="1">
      <c r="A302" s="2"/>
      <c r="B302" s="2"/>
      <c r="C302" s="2"/>
      <c r="D302" s="22"/>
      <c r="E302" s="25"/>
      <c r="F302" s="22"/>
      <c r="G302" s="22"/>
      <c r="H302" s="22"/>
      <c r="J302" s="22"/>
      <c r="K302" s="22"/>
      <c r="L302" s="22"/>
      <c r="M302" s="22"/>
      <c r="Q302" s="22"/>
      <c r="R302" s="22"/>
      <c r="S302" s="70"/>
      <c r="T302" s="69"/>
      <c r="U302" s="69"/>
      <c r="V302" s="69"/>
      <c r="W302" s="69"/>
      <c r="X302" s="69"/>
      <c r="Y302" s="69"/>
      <c r="Z302" s="70"/>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c r="BL302" s="22"/>
    </row>
    <row r="303" ht="12.75" customHeight="1">
      <c r="A303" s="2"/>
      <c r="B303" s="2"/>
      <c r="C303" s="2"/>
      <c r="D303" s="22"/>
      <c r="E303" s="25"/>
      <c r="F303" s="22"/>
      <c r="G303" s="22"/>
      <c r="H303" s="22"/>
      <c r="J303" s="22"/>
      <c r="K303" s="22"/>
      <c r="L303" s="22"/>
      <c r="M303" s="22"/>
      <c r="Q303" s="22"/>
      <c r="R303" s="22"/>
      <c r="S303" s="70"/>
      <c r="T303" s="69"/>
      <c r="U303" s="69"/>
      <c r="V303" s="69"/>
      <c r="W303" s="69"/>
      <c r="X303" s="69"/>
      <c r="Y303" s="69"/>
      <c r="Z303" s="70"/>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row>
    <row r="304" ht="12.75" customHeight="1">
      <c r="A304" s="2"/>
      <c r="B304" s="2"/>
      <c r="C304" s="2"/>
      <c r="D304" s="22"/>
      <c r="E304" s="25"/>
      <c r="F304" s="22"/>
      <c r="G304" s="22"/>
      <c r="H304" s="22"/>
      <c r="J304" s="22"/>
      <c r="K304" s="22"/>
      <c r="L304" s="22"/>
      <c r="M304" s="22"/>
      <c r="Q304" s="22"/>
      <c r="R304" s="22"/>
      <c r="S304" s="70"/>
      <c r="T304" s="69"/>
      <c r="U304" s="69"/>
      <c r="V304" s="69"/>
      <c r="W304" s="69"/>
      <c r="X304" s="69"/>
      <c r="Y304" s="69"/>
      <c r="Z304" s="70"/>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c r="BL304" s="22"/>
    </row>
    <row r="305" ht="12.75" customHeight="1">
      <c r="A305" s="2"/>
      <c r="B305" s="2"/>
      <c r="C305" s="2"/>
      <c r="D305" s="22"/>
      <c r="E305" s="25"/>
      <c r="F305" s="22"/>
      <c r="G305" s="22"/>
      <c r="H305" s="22"/>
      <c r="J305" s="22"/>
      <c r="K305" s="22"/>
      <c r="L305" s="22"/>
      <c r="M305" s="22"/>
      <c r="Q305" s="22"/>
      <c r="R305" s="22"/>
      <c r="S305" s="70"/>
      <c r="T305" s="69"/>
      <c r="U305" s="69"/>
      <c r="V305" s="69"/>
      <c r="W305" s="69"/>
      <c r="X305" s="69"/>
      <c r="Y305" s="69"/>
      <c r="Z305" s="70"/>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2"/>
      <c r="BD305" s="22"/>
      <c r="BE305" s="22"/>
      <c r="BF305" s="22"/>
      <c r="BG305" s="22"/>
      <c r="BH305" s="22"/>
      <c r="BI305" s="22"/>
      <c r="BJ305" s="22"/>
      <c r="BK305" s="22"/>
      <c r="BL305" s="22"/>
    </row>
    <row r="306" ht="12.75" customHeight="1">
      <c r="A306" s="2"/>
      <c r="B306" s="2"/>
      <c r="C306" s="2"/>
      <c r="D306" s="22"/>
      <c r="E306" s="25"/>
      <c r="F306" s="22"/>
      <c r="G306" s="22"/>
      <c r="H306" s="22"/>
      <c r="J306" s="22"/>
      <c r="K306" s="22"/>
      <c r="L306" s="22"/>
      <c r="M306" s="22"/>
      <c r="Q306" s="22"/>
      <c r="R306" s="22"/>
      <c r="S306" s="70"/>
      <c r="T306" s="69"/>
      <c r="U306" s="69"/>
      <c r="V306" s="69"/>
      <c r="W306" s="69"/>
      <c r="X306" s="69"/>
      <c r="Y306" s="69"/>
      <c r="Z306" s="70"/>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row>
    <row r="307" ht="12.75" customHeight="1">
      <c r="A307" s="2"/>
      <c r="B307" s="2"/>
      <c r="C307" s="2"/>
      <c r="D307" s="22"/>
      <c r="E307" s="25"/>
      <c r="F307" s="22"/>
      <c r="G307" s="22"/>
      <c r="H307" s="22"/>
      <c r="J307" s="22"/>
      <c r="K307" s="22"/>
      <c r="L307" s="22"/>
      <c r="M307" s="22"/>
      <c r="Q307" s="22"/>
      <c r="R307" s="22"/>
      <c r="S307" s="70"/>
      <c r="T307" s="69"/>
      <c r="U307" s="69"/>
      <c r="V307" s="69"/>
      <c r="W307" s="69"/>
      <c r="X307" s="69"/>
      <c r="Y307" s="69"/>
      <c r="Z307" s="70"/>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2"/>
      <c r="BD307" s="22"/>
      <c r="BE307" s="22"/>
      <c r="BF307" s="22"/>
      <c r="BG307" s="22"/>
      <c r="BH307" s="22"/>
      <c r="BI307" s="22"/>
      <c r="BJ307" s="22"/>
      <c r="BK307" s="22"/>
      <c r="BL307" s="22"/>
    </row>
    <row r="308" ht="12.75" customHeight="1">
      <c r="A308" s="2"/>
      <c r="B308" s="2"/>
      <c r="C308" s="2"/>
      <c r="D308" s="22"/>
      <c r="E308" s="25"/>
      <c r="F308" s="22"/>
      <c r="G308" s="22"/>
      <c r="H308" s="22"/>
      <c r="J308" s="22"/>
      <c r="K308" s="22"/>
      <c r="L308" s="22"/>
      <c r="M308" s="22"/>
      <c r="Q308" s="22"/>
      <c r="R308" s="22"/>
      <c r="S308" s="70"/>
      <c r="T308" s="69"/>
      <c r="U308" s="69"/>
      <c r="V308" s="69"/>
      <c r="W308" s="69"/>
      <c r="X308" s="69"/>
      <c r="Y308" s="69"/>
      <c r="Z308" s="70"/>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2"/>
      <c r="BF308" s="22"/>
      <c r="BG308" s="22"/>
      <c r="BH308" s="22"/>
      <c r="BI308" s="22"/>
      <c r="BJ308" s="22"/>
      <c r="BK308" s="22"/>
      <c r="BL308" s="22"/>
    </row>
    <row r="309" ht="12.75" customHeight="1">
      <c r="A309" s="2"/>
      <c r="B309" s="2"/>
      <c r="C309" s="2"/>
      <c r="D309" s="22"/>
      <c r="E309" s="25"/>
      <c r="F309" s="22"/>
      <c r="G309" s="22"/>
      <c r="H309" s="22"/>
      <c r="J309" s="22"/>
      <c r="K309" s="22"/>
      <c r="L309" s="22"/>
      <c r="M309" s="22"/>
      <c r="Q309" s="22"/>
      <c r="R309" s="22"/>
      <c r="S309" s="70"/>
      <c r="T309" s="69"/>
      <c r="U309" s="69"/>
      <c r="V309" s="69"/>
      <c r="W309" s="69"/>
      <c r="X309" s="69"/>
      <c r="Y309" s="69"/>
      <c r="Z309" s="70"/>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c r="BL309" s="22"/>
    </row>
    <row r="310" ht="12.75" customHeight="1">
      <c r="A310" s="2"/>
      <c r="B310" s="2"/>
      <c r="C310" s="2"/>
      <c r="D310" s="22"/>
      <c r="E310" s="25"/>
      <c r="F310" s="22"/>
      <c r="G310" s="22"/>
      <c r="H310" s="22"/>
      <c r="J310" s="22"/>
      <c r="K310" s="22"/>
      <c r="L310" s="22"/>
      <c r="M310" s="22"/>
      <c r="Q310" s="22"/>
      <c r="R310" s="22"/>
      <c r="S310" s="70"/>
      <c r="T310" s="69"/>
      <c r="U310" s="69"/>
      <c r="V310" s="69"/>
      <c r="W310" s="69"/>
      <c r="X310" s="69"/>
      <c r="Y310" s="69"/>
      <c r="Z310" s="70"/>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c r="BL310" s="22"/>
    </row>
    <row r="311" ht="12.75" customHeight="1">
      <c r="A311" s="2"/>
      <c r="B311" s="2"/>
      <c r="C311" s="2"/>
      <c r="D311" s="22"/>
      <c r="E311" s="25"/>
      <c r="F311" s="22"/>
      <c r="G311" s="22"/>
      <c r="H311" s="22"/>
      <c r="J311" s="22"/>
      <c r="K311" s="22"/>
      <c r="L311" s="22"/>
      <c r="M311" s="22"/>
      <c r="Q311" s="22"/>
      <c r="R311" s="22"/>
      <c r="S311" s="70"/>
      <c r="T311" s="69"/>
      <c r="U311" s="69"/>
      <c r="V311" s="69"/>
      <c r="W311" s="69"/>
      <c r="X311" s="69"/>
      <c r="Y311" s="69"/>
      <c r="Z311" s="70"/>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2"/>
      <c r="BD311" s="22"/>
      <c r="BE311" s="22"/>
      <c r="BF311" s="22"/>
      <c r="BG311" s="22"/>
      <c r="BH311" s="22"/>
      <c r="BI311" s="22"/>
      <c r="BJ311" s="22"/>
      <c r="BK311" s="22"/>
      <c r="BL311" s="22"/>
    </row>
    <row r="312" ht="12.75" customHeight="1">
      <c r="A312" s="2"/>
      <c r="B312" s="2"/>
      <c r="C312" s="2"/>
      <c r="D312" s="22"/>
      <c r="E312" s="25"/>
      <c r="F312" s="22"/>
      <c r="G312" s="22"/>
      <c r="H312" s="22"/>
      <c r="J312" s="22"/>
      <c r="K312" s="22"/>
      <c r="L312" s="22"/>
      <c r="M312" s="22"/>
      <c r="Q312" s="22"/>
      <c r="R312" s="22"/>
      <c r="S312" s="70"/>
      <c r="T312" s="69"/>
      <c r="U312" s="69"/>
      <c r="V312" s="69"/>
      <c r="W312" s="69"/>
      <c r="X312" s="69"/>
      <c r="Y312" s="69"/>
      <c r="Z312" s="70"/>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c r="BL312" s="22"/>
    </row>
    <row r="313" ht="12.75" customHeight="1">
      <c r="A313" s="2"/>
      <c r="B313" s="2"/>
      <c r="C313" s="2"/>
      <c r="D313" s="22"/>
      <c r="E313" s="25"/>
      <c r="F313" s="22"/>
      <c r="G313" s="22"/>
      <c r="H313" s="22"/>
      <c r="J313" s="22"/>
      <c r="K313" s="22"/>
      <c r="L313" s="22"/>
      <c r="M313" s="22"/>
      <c r="Q313" s="22"/>
      <c r="R313" s="22"/>
      <c r="S313" s="70"/>
      <c r="T313" s="69"/>
      <c r="U313" s="69"/>
      <c r="V313" s="69"/>
      <c r="W313" s="69"/>
      <c r="X313" s="69"/>
      <c r="Y313" s="69"/>
      <c r="Z313" s="70"/>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2"/>
      <c r="BD313" s="22"/>
      <c r="BE313" s="22"/>
      <c r="BF313" s="22"/>
      <c r="BG313" s="22"/>
      <c r="BH313" s="22"/>
      <c r="BI313" s="22"/>
      <c r="BJ313" s="22"/>
      <c r="BK313" s="22"/>
      <c r="BL313" s="22"/>
    </row>
    <row r="314" ht="12.75" customHeight="1">
      <c r="A314" s="2"/>
      <c r="B314" s="2"/>
      <c r="C314" s="2"/>
      <c r="D314" s="22"/>
      <c r="E314" s="25"/>
      <c r="F314" s="22"/>
      <c r="G314" s="22"/>
      <c r="H314" s="22"/>
      <c r="J314" s="22"/>
      <c r="K314" s="22"/>
      <c r="L314" s="22"/>
      <c r="M314" s="22"/>
      <c r="Q314" s="22"/>
      <c r="R314" s="22"/>
      <c r="S314" s="70"/>
      <c r="T314" s="69"/>
      <c r="U314" s="69"/>
      <c r="V314" s="69"/>
      <c r="W314" s="69"/>
      <c r="X314" s="69"/>
      <c r="Y314" s="69"/>
      <c r="Z314" s="70"/>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2"/>
      <c r="BD314" s="22"/>
      <c r="BE314" s="22"/>
      <c r="BF314" s="22"/>
      <c r="BG314" s="22"/>
      <c r="BH314" s="22"/>
      <c r="BI314" s="22"/>
      <c r="BJ314" s="22"/>
      <c r="BK314" s="22"/>
      <c r="BL314" s="22"/>
    </row>
    <row r="315" ht="12.75" customHeight="1">
      <c r="A315" s="2"/>
      <c r="B315" s="2"/>
      <c r="C315" s="2"/>
      <c r="D315" s="22"/>
      <c r="E315" s="25"/>
      <c r="F315" s="22"/>
      <c r="G315" s="22"/>
      <c r="H315" s="22"/>
      <c r="J315" s="22"/>
      <c r="K315" s="22"/>
      <c r="L315" s="22"/>
      <c r="M315" s="22"/>
      <c r="Q315" s="22"/>
      <c r="R315" s="22"/>
      <c r="S315" s="70"/>
      <c r="T315" s="69"/>
      <c r="U315" s="69"/>
      <c r="V315" s="69"/>
      <c r="W315" s="69"/>
      <c r="X315" s="69"/>
      <c r="Y315" s="69"/>
      <c r="Z315" s="70"/>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c r="BL315" s="22"/>
    </row>
    <row r="316" ht="12.75" customHeight="1">
      <c r="A316" s="2"/>
      <c r="B316" s="2"/>
      <c r="C316" s="2"/>
      <c r="D316" s="22"/>
      <c r="E316" s="25"/>
      <c r="F316" s="22"/>
      <c r="G316" s="22"/>
      <c r="H316" s="22"/>
      <c r="J316" s="22"/>
      <c r="K316" s="22"/>
      <c r="L316" s="22"/>
      <c r="M316" s="22"/>
      <c r="Q316" s="22"/>
      <c r="R316" s="22"/>
      <c r="S316" s="70"/>
      <c r="T316" s="69"/>
      <c r="U316" s="69"/>
      <c r="V316" s="69"/>
      <c r="W316" s="69"/>
      <c r="X316" s="69"/>
      <c r="Y316" s="69"/>
      <c r="Z316" s="70"/>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c r="BL316" s="22"/>
    </row>
    <row r="317" ht="12.75" customHeight="1">
      <c r="A317" s="2"/>
      <c r="B317" s="2"/>
      <c r="C317" s="2"/>
      <c r="D317" s="22"/>
      <c r="E317" s="25"/>
      <c r="F317" s="22"/>
      <c r="G317" s="22"/>
      <c r="H317" s="22"/>
      <c r="J317" s="22"/>
      <c r="K317" s="22"/>
      <c r="L317" s="22"/>
      <c r="M317" s="22"/>
      <c r="Q317" s="22"/>
      <c r="R317" s="22"/>
      <c r="S317" s="70"/>
      <c r="T317" s="69"/>
      <c r="U317" s="69"/>
      <c r="V317" s="69"/>
      <c r="W317" s="69"/>
      <c r="X317" s="69"/>
      <c r="Y317" s="69"/>
      <c r="Z317" s="70"/>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row>
    <row r="318" ht="12.75" customHeight="1">
      <c r="A318" s="2"/>
      <c r="B318" s="2"/>
      <c r="C318" s="2"/>
      <c r="D318" s="22"/>
      <c r="E318" s="25"/>
      <c r="F318" s="22"/>
      <c r="G318" s="22"/>
      <c r="H318" s="22"/>
      <c r="J318" s="22"/>
      <c r="K318" s="22"/>
      <c r="L318" s="22"/>
      <c r="M318" s="22"/>
      <c r="Q318" s="22"/>
      <c r="R318" s="22"/>
      <c r="S318" s="70"/>
      <c r="T318" s="69"/>
      <c r="U318" s="69"/>
      <c r="V318" s="69"/>
      <c r="W318" s="69"/>
      <c r="X318" s="69"/>
      <c r="Y318" s="69"/>
      <c r="Z318" s="70"/>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row>
    <row r="319" ht="12.75" customHeight="1">
      <c r="A319" s="2"/>
      <c r="B319" s="2"/>
      <c r="C319" s="2"/>
      <c r="D319" s="22"/>
      <c r="E319" s="25"/>
      <c r="F319" s="22"/>
      <c r="G319" s="22"/>
      <c r="H319" s="22"/>
      <c r="J319" s="22"/>
      <c r="K319" s="22"/>
      <c r="L319" s="22"/>
      <c r="M319" s="22"/>
      <c r="Q319" s="22"/>
      <c r="R319" s="22"/>
      <c r="S319" s="70"/>
      <c r="T319" s="69"/>
      <c r="U319" s="69"/>
      <c r="V319" s="69"/>
      <c r="W319" s="69"/>
      <c r="X319" s="69"/>
      <c r="Y319" s="69"/>
      <c r="Z319" s="70"/>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c r="BL319" s="22"/>
    </row>
    <row r="320" ht="12.75" customHeight="1">
      <c r="A320" s="2"/>
      <c r="B320" s="2"/>
      <c r="C320" s="2"/>
      <c r="D320" s="22"/>
      <c r="E320" s="25"/>
      <c r="F320" s="22"/>
      <c r="G320" s="22"/>
      <c r="H320" s="22"/>
      <c r="J320" s="22"/>
      <c r="K320" s="22"/>
      <c r="L320" s="22"/>
      <c r="M320" s="22"/>
      <c r="Q320" s="22"/>
      <c r="R320" s="22"/>
      <c r="S320" s="70"/>
      <c r="T320" s="69"/>
      <c r="U320" s="69"/>
      <c r="V320" s="69"/>
      <c r="W320" s="69"/>
      <c r="X320" s="69"/>
      <c r="Y320" s="69"/>
      <c r="Z320" s="70"/>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2"/>
      <c r="BD320" s="22"/>
      <c r="BE320" s="22"/>
      <c r="BF320" s="22"/>
      <c r="BG320" s="22"/>
      <c r="BH320" s="22"/>
      <c r="BI320" s="22"/>
      <c r="BJ320" s="22"/>
      <c r="BK320" s="22"/>
      <c r="BL320" s="22"/>
    </row>
    <row r="321" ht="12.75" customHeight="1">
      <c r="A321" s="2"/>
      <c r="B321" s="2"/>
      <c r="C321" s="2"/>
      <c r="D321" s="22"/>
      <c r="E321" s="25"/>
      <c r="F321" s="22"/>
      <c r="G321" s="22"/>
      <c r="H321" s="22"/>
      <c r="J321" s="22"/>
      <c r="K321" s="22"/>
      <c r="L321" s="22"/>
      <c r="M321" s="22"/>
      <c r="Q321" s="22"/>
      <c r="R321" s="22"/>
      <c r="S321" s="70"/>
      <c r="T321" s="69"/>
      <c r="U321" s="69"/>
      <c r="V321" s="69"/>
      <c r="W321" s="69"/>
      <c r="X321" s="69"/>
      <c r="Y321" s="69"/>
      <c r="Z321" s="70"/>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c r="BL321" s="22"/>
    </row>
    <row r="322" ht="12.75" customHeight="1">
      <c r="A322" s="2"/>
      <c r="B322" s="2"/>
      <c r="C322" s="2"/>
      <c r="D322" s="22"/>
      <c r="E322" s="25"/>
      <c r="F322" s="22"/>
      <c r="G322" s="22"/>
      <c r="H322" s="22"/>
      <c r="J322" s="22"/>
      <c r="K322" s="22"/>
      <c r="L322" s="22"/>
      <c r="M322" s="22"/>
      <c r="Q322" s="22"/>
      <c r="R322" s="22"/>
      <c r="S322" s="70"/>
      <c r="T322" s="69"/>
      <c r="U322" s="69"/>
      <c r="V322" s="69"/>
      <c r="W322" s="69"/>
      <c r="X322" s="69"/>
      <c r="Y322" s="69"/>
      <c r="Z322" s="70"/>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c r="BL322" s="22"/>
    </row>
    <row r="323" ht="12.75" customHeight="1">
      <c r="A323" s="2"/>
      <c r="B323" s="2"/>
      <c r="C323" s="2"/>
      <c r="D323" s="22"/>
      <c r="E323" s="25"/>
      <c r="F323" s="22"/>
      <c r="G323" s="22"/>
      <c r="H323" s="22"/>
      <c r="J323" s="22"/>
      <c r="K323" s="22"/>
      <c r="L323" s="22"/>
      <c r="M323" s="22"/>
      <c r="Q323" s="22"/>
      <c r="R323" s="22"/>
      <c r="S323" s="70"/>
      <c r="T323" s="69"/>
      <c r="U323" s="69"/>
      <c r="V323" s="69"/>
      <c r="W323" s="69"/>
      <c r="X323" s="69"/>
      <c r="Y323" s="69"/>
      <c r="Z323" s="70"/>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c r="BL323" s="22"/>
    </row>
    <row r="324" ht="12.75" customHeight="1">
      <c r="A324" s="2"/>
      <c r="B324" s="2"/>
      <c r="C324" s="2"/>
      <c r="D324" s="22"/>
      <c r="E324" s="25"/>
      <c r="F324" s="22"/>
      <c r="G324" s="22"/>
      <c r="H324" s="22"/>
      <c r="J324" s="22"/>
      <c r="K324" s="22"/>
      <c r="L324" s="22"/>
      <c r="M324" s="22"/>
      <c r="Q324" s="22"/>
      <c r="R324" s="22"/>
      <c r="S324" s="70"/>
      <c r="T324" s="69"/>
      <c r="U324" s="69"/>
      <c r="V324" s="69"/>
      <c r="W324" s="69"/>
      <c r="X324" s="69"/>
      <c r="Y324" s="69"/>
      <c r="Z324" s="70"/>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c r="BL324" s="22"/>
    </row>
    <row r="325" ht="12.75" customHeight="1">
      <c r="A325" s="2"/>
      <c r="B325" s="2"/>
      <c r="C325" s="2"/>
      <c r="D325" s="22"/>
      <c r="E325" s="25"/>
      <c r="F325" s="22"/>
      <c r="G325" s="22"/>
      <c r="H325" s="22"/>
      <c r="J325" s="22"/>
      <c r="K325" s="22"/>
      <c r="L325" s="22"/>
      <c r="M325" s="22"/>
      <c r="Q325" s="22"/>
      <c r="R325" s="22"/>
      <c r="S325" s="70"/>
      <c r="T325" s="69"/>
      <c r="U325" s="69"/>
      <c r="V325" s="69"/>
      <c r="W325" s="69"/>
      <c r="X325" s="69"/>
      <c r="Y325" s="69"/>
      <c r="Z325" s="70"/>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2"/>
      <c r="BF325" s="22"/>
      <c r="BG325" s="22"/>
      <c r="BH325" s="22"/>
      <c r="BI325" s="22"/>
      <c r="BJ325" s="22"/>
      <c r="BK325" s="22"/>
      <c r="BL325" s="22"/>
    </row>
    <row r="326" ht="12.75" customHeight="1">
      <c r="A326" s="2"/>
      <c r="B326" s="2"/>
      <c r="C326" s="2"/>
      <c r="D326" s="22"/>
      <c r="E326" s="25"/>
      <c r="F326" s="22"/>
      <c r="G326" s="22"/>
      <c r="H326" s="22"/>
      <c r="J326" s="22"/>
      <c r="K326" s="22"/>
      <c r="L326" s="22"/>
      <c r="M326" s="22"/>
      <c r="Q326" s="22"/>
      <c r="R326" s="22"/>
      <c r="S326" s="70"/>
      <c r="T326" s="69"/>
      <c r="U326" s="69"/>
      <c r="V326" s="69"/>
      <c r="W326" s="69"/>
      <c r="X326" s="69"/>
      <c r="Y326" s="69"/>
      <c r="Z326" s="70"/>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c r="BL326" s="22"/>
    </row>
    <row r="327" ht="12.75" customHeight="1">
      <c r="A327" s="2"/>
      <c r="B327" s="2"/>
      <c r="C327" s="2"/>
      <c r="D327" s="22"/>
      <c r="E327" s="25"/>
      <c r="F327" s="22"/>
      <c r="G327" s="22"/>
      <c r="H327" s="22"/>
      <c r="J327" s="22"/>
      <c r="K327" s="22"/>
      <c r="L327" s="22"/>
      <c r="M327" s="22"/>
      <c r="Q327" s="22"/>
      <c r="R327" s="22"/>
      <c r="S327" s="70"/>
      <c r="T327" s="69"/>
      <c r="U327" s="69"/>
      <c r="V327" s="69"/>
      <c r="W327" s="69"/>
      <c r="X327" s="69"/>
      <c r="Y327" s="69"/>
      <c r="Z327" s="70"/>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2"/>
      <c r="BD327" s="22"/>
      <c r="BE327" s="22"/>
      <c r="BF327" s="22"/>
      <c r="BG327" s="22"/>
      <c r="BH327" s="22"/>
      <c r="BI327" s="22"/>
      <c r="BJ327" s="22"/>
      <c r="BK327" s="22"/>
      <c r="BL327" s="22"/>
    </row>
    <row r="328" ht="12.75" customHeight="1">
      <c r="A328" s="2"/>
      <c r="B328" s="2"/>
      <c r="C328" s="2"/>
      <c r="D328" s="22"/>
      <c r="E328" s="25"/>
      <c r="F328" s="22"/>
      <c r="G328" s="22"/>
      <c r="H328" s="22"/>
      <c r="J328" s="22"/>
      <c r="K328" s="22"/>
      <c r="L328" s="22"/>
      <c r="M328" s="22"/>
      <c r="Q328" s="22"/>
      <c r="R328" s="22"/>
      <c r="S328" s="70"/>
      <c r="T328" s="69"/>
      <c r="U328" s="69"/>
      <c r="V328" s="69"/>
      <c r="W328" s="69"/>
      <c r="X328" s="69"/>
      <c r="Y328" s="69"/>
      <c r="Z328" s="70"/>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c r="BL328" s="22"/>
    </row>
    <row r="329" ht="12.75" customHeight="1">
      <c r="A329" s="2"/>
      <c r="B329" s="2"/>
      <c r="C329" s="2"/>
      <c r="D329" s="22"/>
      <c r="E329" s="25"/>
      <c r="F329" s="22"/>
      <c r="G329" s="22"/>
      <c r="H329" s="22"/>
      <c r="J329" s="22"/>
      <c r="K329" s="22"/>
      <c r="L329" s="22"/>
      <c r="M329" s="22"/>
      <c r="Q329" s="22"/>
      <c r="R329" s="22"/>
      <c r="S329" s="70"/>
      <c r="T329" s="69"/>
      <c r="U329" s="69"/>
      <c r="V329" s="69"/>
      <c r="W329" s="69"/>
      <c r="X329" s="69"/>
      <c r="Y329" s="69"/>
      <c r="Z329" s="70"/>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2"/>
      <c r="BD329" s="22"/>
      <c r="BE329" s="22"/>
      <c r="BF329" s="22"/>
      <c r="BG329" s="22"/>
      <c r="BH329" s="22"/>
      <c r="BI329" s="22"/>
      <c r="BJ329" s="22"/>
      <c r="BK329" s="22"/>
      <c r="BL329" s="22"/>
    </row>
    <row r="330" ht="12.75" customHeight="1">
      <c r="A330" s="2"/>
      <c r="B330" s="2"/>
      <c r="C330" s="2"/>
      <c r="D330" s="22"/>
      <c r="E330" s="25"/>
      <c r="F330" s="22"/>
      <c r="G330" s="22"/>
      <c r="H330" s="22"/>
      <c r="J330" s="22"/>
      <c r="K330" s="22"/>
      <c r="L330" s="22"/>
      <c r="M330" s="22"/>
      <c r="Q330" s="22"/>
      <c r="R330" s="22"/>
      <c r="S330" s="70"/>
      <c r="T330" s="69"/>
      <c r="U330" s="69"/>
      <c r="V330" s="69"/>
      <c r="W330" s="69"/>
      <c r="X330" s="69"/>
      <c r="Y330" s="69"/>
      <c r="Z330" s="70"/>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row>
    <row r="331" ht="12.75" customHeight="1">
      <c r="A331" s="2"/>
      <c r="B331" s="2"/>
      <c r="C331" s="2"/>
      <c r="D331" s="22"/>
      <c r="E331" s="25"/>
      <c r="F331" s="22"/>
      <c r="G331" s="22"/>
      <c r="H331" s="22"/>
      <c r="J331" s="22"/>
      <c r="K331" s="22"/>
      <c r="L331" s="22"/>
      <c r="M331" s="22"/>
      <c r="Q331" s="22"/>
      <c r="R331" s="22"/>
      <c r="S331" s="70"/>
      <c r="T331" s="69"/>
      <c r="U331" s="69"/>
      <c r="V331" s="69"/>
      <c r="W331" s="69"/>
      <c r="X331" s="69"/>
      <c r="Y331" s="69"/>
      <c r="Z331" s="70"/>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2"/>
      <c r="BD331" s="22"/>
      <c r="BE331" s="22"/>
      <c r="BF331" s="22"/>
      <c r="BG331" s="22"/>
      <c r="BH331" s="22"/>
      <c r="BI331" s="22"/>
      <c r="BJ331" s="22"/>
      <c r="BK331" s="22"/>
      <c r="BL331" s="22"/>
    </row>
    <row r="332" ht="12.75" customHeight="1">
      <c r="A332" s="2"/>
      <c r="B332" s="2"/>
      <c r="C332" s="2"/>
      <c r="D332" s="22"/>
      <c r="E332" s="25"/>
      <c r="F332" s="22"/>
      <c r="G332" s="22"/>
      <c r="H332" s="22"/>
      <c r="J332" s="22"/>
      <c r="K332" s="22"/>
      <c r="L332" s="22"/>
      <c r="M332" s="22"/>
      <c r="Q332" s="22"/>
      <c r="R332" s="22"/>
      <c r="S332" s="70"/>
      <c r="T332" s="69"/>
      <c r="U332" s="69"/>
      <c r="V332" s="69"/>
      <c r="W332" s="69"/>
      <c r="X332" s="69"/>
      <c r="Y332" s="69"/>
      <c r="Z332" s="70"/>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2"/>
      <c r="BE332" s="22"/>
      <c r="BF332" s="22"/>
      <c r="BG332" s="22"/>
      <c r="BH332" s="22"/>
      <c r="BI332" s="22"/>
      <c r="BJ332" s="22"/>
      <c r="BK332" s="22"/>
      <c r="BL332" s="22"/>
    </row>
    <row r="333" ht="12.75" customHeight="1">
      <c r="A333" s="2"/>
      <c r="B333" s="2"/>
      <c r="C333" s="2"/>
      <c r="D333" s="22"/>
      <c r="E333" s="25"/>
      <c r="F333" s="22"/>
      <c r="G333" s="22"/>
      <c r="H333" s="22"/>
      <c r="J333" s="22"/>
      <c r="K333" s="22"/>
      <c r="L333" s="22"/>
      <c r="M333" s="22"/>
      <c r="Q333" s="22"/>
      <c r="R333" s="22"/>
      <c r="S333" s="70"/>
      <c r="T333" s="69"/>
      <c r="U333" s="69"/>
      <c r="V333" s="69"/>
      <c r="W333" s="69"/>
      <c r="X333" s="69"/>
      <c r="Y333" s="69"/>
      <c r="Z333" s="70"/>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2"/>
      <c r="BD333" s="22"/>
      <c r="BE333" s="22"/>
      <c r="BF333" s="22"/>
      <c r="BG333" s="22"/>
      <c r="BH333" s="22"/>
      <c r="BI333" s="22"/>
      <c r="BJ333" s="22"/>
      <c r="BK333" s="22"/>
      <c r="BL333" s="22"/>
    </row>
    <row r="334" ht="12.75" customHeight="1">
      <c r="A334" s="2"/>
      <c r="B334" s="2"/>
      <c r="C334" s="2"/>
      <c r="D334" s="22"/>
      <c r="E334" s="25"/>
      <c r="F334" s="22"/>
      <c r="G334" s="22"/>
      <c r="H334" s="22"/>
      <c r="J334" s="22"/>
      <c r="K334" s="22"/>
      <c r="L334" s="22"/>
      <c r="M334" s="22"/>
      <c r="Q334" s="22"/>
      <c r="R334" s="22"/>
      <c r="S334" s="70"/>
      <c r="T334" s="69"/>
      <c r="U334" s="69"/>
      <c r="V334" s="69"/>
      <c r="W334" s="69"/>
      <c r="X334" s="69"/>
      <c r="Y334" s="69"/>
      <c r="Z334" s="70"/>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c r="BL334" s="22"/>
    </row>
    <row r="335" ht="12.75" customHeight="1">
      <c r="A335" s="2"/>
      <c r="B335" s="2"/>
      <c r="C335" s="2"/>
      <c r="D335" s="22"/>
      <c r="E335" s="25"/>
      <c r="F335" s="22"/>
      <c r="G335" s="22"/>
      <c r="H335" s="22"/>
      <c r="J335" s="22"/>
      <c r="K335" s="22"/>
      <c r="L335" s="22"/>
      <c r="M335" s="22"/>
      <c r="Q335" s="22"/>
      <c r="R335" s="22"/>
      <c r="S335" s="70"/>
      <c r="T335" s="69"/>
      <c r="U335" s="69"/>
      <c r="V335" s="69"/>
      <c r="W335" s="69"/>
      <c r="X335" s="69"/>
      <c r="Y335" s="69"/>
      <c r="Z335" s="70"/>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2"/>
      <c r="BD335" s="22"/>
      <c r="BE335" s="22"/>
      <c r="BF335" s="22"/>
      <c r="BG335" s="22"/>
      <c r="BH335" s="22"/>
      <c r="BI335" s="22"/>
      <c r="BJ335" s="22"/>
      <c r="BK335" s="22"/>
      <c r="BL335" s="22"/>
    </row>
    <row r="336" ht="12.75" customHeight="1">
      <c r="A336" s="2"/>
      <c r="B336" s="2"/>
      <c r="C336" s="2"/>
      <c r="D336" s="22"/>
      <c r="E336" s="25"/>
      <c r="F336" s="22"/>
      <c r="G336" s="22"/>
      <c r="H336" s="22"/>
      <c r="J336" s="22"/>
      <c r="K336" s="22"/>
      <c r="L336" s="22"/>
      <c r="M336" s="22"/>
      <c r="Q336" s="22"/>
      <c r="R336" s="22"/>
      <c r="S336" s="70"/>
      <c r="T336" s="69"/>
      <c r="U336" s="69"/>
      <c r="V336" s="69"/>
      <c r="W336" s="69"/>
      <c r="X336" s="69"/>
      <c r="Y336" s="69"/>
      <c r="Z336" s="70"/>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c r="BL336" s="22"/>
    </row>
    <row r="337" ht="12.75" customHeight="1">
      <c r="A337" s="2"/>
      <c r="B337" s="2"/>
      <c r="C337" s="2"/>
      <c r="D337" s="22"/>
      <c r="E337" s="25"/>
      <c r="F337" s="22"/>
      <c r="G337" s="22"/>
      <c r="H337" s="22"/>
      <c r="J337" s="22"/>
      <c r="K337" s="22"/>
      <c r="L337" s="22"/>
      <c r="M337" s="22"/>
      <c r="Q337" s="22"/>
      <c r="R337" s="22"/>
      <c r="S337" s="70"/>
      <c r="T337" s="69"/>
      <c r="U337" s="69"/>
      <c r="V337" s="69"/>
      <c r="W337" s="69"/>
      <c r="X337" s="69"/>
      <c r="Y337" s="69"/>
      <c r="Z337" s="70"/>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2"/>
      <c r="BD337" s="22"/>
      <c r="BE337" s="22"/>
      <c r="BF337" s="22"/>
      <c r="BG337" s="22"/>
      <c r="BH337" s="22"/>
      <c r="BI337" s="22"/>
      <c r="BJ337" s="22"/>
      <c r="BK337" s="22"/>
      <c r="BL337" s="22"/>
    </row>
    <row r="338" ht="12.75" customHeight="1">
      <c r="A338" s="2"/>
      <c r="B338" s="2"/>
      <c r="C338" s="2"/>
      <c r="D338" s="22"/>
      <c r="E338" s="25"/>
      <c r="F338" s="22"/>
      <c r="G338" s="22"/>
      <c r="H338" s="22"/>
      <c r="J338" s="22"/>
      <c r="K338" s="22"/>
      <c r="L338" s="22"/>
      <c r="M338" s="22"/>
      <c r="Q338" s="22"/>
      <c r="R338" s="22"/>
      <c r="S338" s="70"/>
      <c r="T338" s="69"/>
      <c r="U338" s="69"/>
      <c r="V338" s="69"/>
      <c r="W338" s="69"/>
      <c r="X338" s="69"/>
      <c r="Y338" s="69"/>
      <c r="Z338" s="70"/>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c r="BJ338" s="22"/>
      <c r="BK338" s="22"/>
      <c r="BL338" s="22"/>
    </row>
    <row r="339" ht="12.75" customHeight="1">
      <c r="A339" s="2"/>
      <c r="B339" s="2"/>
      <c r="C339" s="2"/>
      <c r="D339" s="22"/>
      <c r="E339" s="25"/>
      <c r="F339" s="22"/>
      <c r="G339" s="22"/>
      <c r="H339" s="22"/>
      <c r="J339" s="22"/>
      <c r="K339" s="22"/>
      <c r="L339" s="22"/>
      <c r="M339" s="22"/>
      <c r="Q339" s="22"/>
      <c r="R339" s="22"/>
      <c r="S339" s="70"/>
      <c r="T339" s="69"/>
      <c r="U339" s="69"/>
      <c r="V339" s="69"/>
      <c r="W339" s="69"/>
      <c r="X339" s="69"/>
      <c r="Y339" s="69"/>
      <c r="Z339" s="70"/>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2"/>
      <c r="BD339" s="22"/>
      <c r="BE339" s="22"/>
      <c r="BF339" s="22"/>
      <c r="BG339" s="22"/>
      <c r="BH339" s="22"/>
      <c r="BI339" s="22"/>
      <c r="BJ339" s="22"/>
      <c r="BK339" s="22"/>
      <c r="BL339" s="22"/>
    </row>
    <row r="340" ht="12.75" customHeight="1">
      <c r="A340" s="2"/>
      <c r="B340" s="2"/>
      <c r="C340" s="2"/>
      <c r="D340" s="22"/>
      <c r="E340" s="25"/>
      <c r="F340" s="22"/>
      <c r="G340" s="22"/>
      <c r="H340" s="22"/>
      <c r="J340" s="22"/>
      <c r="K340" s="22"/>
      <c r="L340" s="22"/>
      <c r="M340" s="22"/>
      <c r="Q340" s="22"/>
      <c r="R340" s="22"/>
      <c r="S340" s="70"/>
      <c r="T340" s="69"/>
      <c r="U340" s="69"/>
      <c r="V340" s="69"/>
      <c r="W340" s="69"/>
      <c r="X340" s="69"/>
      <c r="Y340" s="69"/>
      <c r="Z340" s="70"/>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c r="BL340" s="22"/>
    </row>
    <row r="341" ht="12.75" customHeight="1">
      <c r="A341" s="2"/>
      <c r="B341" s="2"/>
      <c r="C341" s="2"/>
      <c r="D341" s="22"/>
      <c r="E341" s="25"/>
      <c r="F341" s="22"/>
      <c r="G341" s="22"/>
      <c r="H341" s="22"/>
      <c r="J341" s="22"/>
      <c r="K341" s="22"/>
      <c r="L341" s="22"/>
      <c r="M341" s="22"/>
      <c r="Q341" s="22"/>
      <c r="R341" s="22"/>
      <c r="S341" s="70"/>
      <c r="T341" s="69"/>
      <c r="U341" s="69"/>
      <c r="V341" s="69"/>
      <c r="W341" s="69"/>
      <c r="X341" s="69"/>
      <c r="Y341" s="69"/>
      <c r="Z341" s="70"/>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2"/>
      <c r="BD341" s="22"/>
      <c r="BE341" s="22"/>
      <c r="BF341" s="22"/>
      <c r="BG341" s="22"/>
      <c r="BH341" s="22"/>
      <c r="BI341" s="22"/>
      <c r="BJ341" s="22"/>
      <c r="BK341" s="22"/>
      <c r="BL341" s="22"/>
    </row>
    <row r="342" ht="12.75" customHeight="1">
      <c r="A342" s="2"/>
      <c r="B342" s="2"/>
      <c r="C342" s="2"/>
      <c r="D342" s="22"/>
      <c r="E342" s="25"/>
      <c r="F342" s="22"/>
      <c r="G342" s="22"/>
      <c r="H342" s="22"/>
      <c r="J342" s="22"/>
      <c r="K342" s="22"/>
      <c r="L342" s="22"/>
      <c r="M342" s="22"/>
      <c r="Q342" s="22"/>
      <c r="R342" s="22"/>
      <c r="S342" s="70"/>
      <c r="T342" s="69"/>
      <c r="U342" s="69"/>
      <c r="V342" s="69"/>
      <c r="W342" s="69"/>
      <c r="X342" s="69"/>
      <c r="Y342" s="69"/>
      <c r="Z342" s="70"/>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row>
    <row r="343" ht="12.75" customHeight="1">
      <c r="A343" s="2"/>
      <c r="B343" s="2"/>
      <c r="C343" s="2"/>
      <c r="D343" s="22"/>
      <c r="E343" s="25"/>
      <c r="F343" s="22"/>
      <c r="G343" s="22"/>
      <c r="H343" s="22"/>
      <c r="J343" s="22"/>
      <c r="K343" s="22"/>
      <c r="L343" s="22"/>
      <c r="M343" s="22"/>
      <c r="Q343" s="22"/>
      <c r="R343" s="22"/>
      <c r="S343" s="70"/>
      <c r="T343" s="69"/>
      <c r="U343" s="69"/>
      <c r="V343" s="69"/>
      <c r="W343" s="69"/>
      <c r="X343" s="69"/>
      <c r="Y343" s="69"/>
      <c r="Z343" s="70"/>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2"/>
      <c r="BF343" s="22"/>
      <c r="BG343" s="22"/>
      <c r="BH343" s="22"/>
      <c r="BI343" s="22"/>
      <c r="BJ343" s="22"/>
      <c r="BK343" s="22"/>
      <c r="BL343" s="22"/>
    </row>
    <row r="344" ht="12.75" customHeight="1">
      <c r="A344" s="2"/>
      <c r="B344" s="2"/>
      <c r="C344" s="2"/>
      <c r="D344" s="22"/>
      <c r="E344" s="25"/>
      <c r="F344" s="22"/>
      <c r="G344" s="22"/>
      <c r="H344" s="22"/>
      <c r="J344" s="22"/>
      <c r="K344" s="22"/>
      <c r="L344" s="22"/>
      <c r="M344" s="22"/>
      <c r="Q344" s="22"/>
      <c r="R344" s="22"/>
      <c r="S344" s="70"/>
      <c r="T344" s="69"/>
      <c r="U344" s="69"/>
      <c r="V344" s="69"/>
      <c r="W344" s="69"/>
      <c r="X344" s="69"/>
      <c r="Y344" s="69"/>
      <c r="Z344" s="70"/>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2"/>
      <c r="BD344" s="22"/>
      <c r="BE344" s="22"/>
      <c r="BF344" s="22"/>
      <c r="BG344" s="22"/>
      <c r="BH344" s="22"/>
      <c r="BI344" s="22"/>
      <c r="BJ344" s="22"/>
      <c r="BK344" s="22"/>
      <c r="BL344" s="22"/>
    </row>
    <row r="345" ht="12.75" customHeight="1">
      <c r="A345" s="2"/>
      <c r="B345" s="2"/>
      <c r="C345" s="2"/>
      <c r="D345" s="22"/>
      <c r="E345" s="25"/>
      <c r="F345" s="22"/>
      <c r="G345" s="22"/>
      <c r="H345" s="22"/>
      <c r="J345" s="22"/>
      <c r="K345" s="22"/>
      <c r="L345" s="22"/>
      <c r="M345" s="22"/>
      <c r="Q345" s="22"/>
      <c r="R345" s="22"/>
      <c r="S345" s="70"/>
      <c r="T345" s="69"/>
      <c r="U345" s="69"/>
      <c r="V345" s="69"/>
      <c r="W345" s="69"/>
      <c r="X345" s="69"/>
      <c r="Y345" s="69"/>
      <c r="Z345" s="70"/>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2"/>
      <c r="BD345" s="22"/>
      <c r="BE345" s="22"/>
      <c r="BF345" s="22"/>
      <c r="BG345" s="22"/>
      <c r="BH345" s="22"/>
      <c r="BI345" s="22"/>
      <c r="BJ345" s="22"/>
      <c r="BK345" s="22"/>
      <c r="BL345" s="22"/>
    </row>
    <row r="346" ht="12.75" customHeight="1">
      <c r="A346" s="2"/>
      <c r="B346" s="2"/>
      <c r="C346" s="2"/>
      <c r="D346" s="22"/>
      <c r="E346" s="25"/>
      <c r="F346" s="22"/>
      <c r="G346" s="22"/>
      <c r="H346" s="22"/>
      <c r="J346" s="22"/>
      <c r="K346" s="22"/>
      <c r="L346" s="22"/>
      <c r="M346" s="22"/>
      <c r="Q346" s="22"/>
      <c r="R346" s="22"/>
      <c r="S346" s="70"/>
      <c r="T346" s="69"/>
      <c r="U346" s="69"/>
      <c r="V346" s="69"/>
      <c r="W346" s="69"/>
      <c r="X346" s="69"/>
      <c r="Y346" s="69"/>
      <c r="Z346" s="70"/>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2"/>
      <c r="BD346" s="22"/>
      <c r="BE346" s="22"/>
      <c r="BF346" s="22"/>
      <c r="BG346" s="22"/>
      <c r="BH346" s="22"/>
      <c r="BI346" s="22"/>
      <c r="BJ346" s="22"/>
      <c r="BK346" s="22"/>
      <c r="BL346" s="22"/>
    </row>
    <row r="347" ht="12.75" customHeight="1">
      <c r="A347" s="2"/>
      <c r="B347" s="2"/>
      <c r="C347" s="2"/>
      <c r="D347" s="22"/>
      <c r="E347" s="25"/>
      <c r="F347" s="22"/>
      <c r="G347" s="22"/>
      <c r="H347" s="22"/>
      <c r="J347" s="22"/>
      <c r="K347" s="22"/>
      <c r="L347" s="22"/>
      <c r="M347" s="22"/>
      <c r="Q347" s="22"/>
      <c r="R347" s="22"/>
      <c r="S347" s="70"/>
      <c r="T347" s="69"/>
      <c r="U347" s="69"/>
      <c r="V347" s="69"/>
      <c r="W347" s="69"/>
      <c r="X347" s="69"/>
      <c r="Y347" s="69"/>
      <c r="Z347" s="70"/>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2"/>
      <c r="BD347" s="22"/>
      <c r="BE347" s="22"/>
      <c r="BF347" s="22"/>
      <c r="BG347" s="22"/>
      <c r="BH347" s="22"/>
      <c r="BI347" s="22"/>
      <c r="BJ347" s="22"/>
      <c r="BK347" s="22"/>
      <c r="BL347" s="22"/>
    </row>
    <row r="348" ht="12.75" customHeight="1">
      <c r="A348" s="2"/>
      <c r="B348" s="2"/>
      <c r="C348" s="2"/>
      <c r="D348" s="22"/>
      <c r="E348" s="25"/>
      <c r="F348" s="22"/>
      <c r="G348" s="22"/>
      <c r="H348" s="22"/>
      <c r="J348" s="22"/>
      <c r="K348" s="22"/>
      <c r="L348" s="22"/>
      <c r="M348" s="22"/>
      <c r="Q348" s="22"/>
      <c r="R348" s="22"/>
      <c r="S348" s="70"/>
      <c r="T348" s="69"/>
      <c r="U348" s="69"/>
      <c r="V348" s="69"/>
      <c r="W348" s="69"/>
      <c r="X348" s="69"/>
      <c r="Y348" s="69"/>
      <c r="Z348" s="70"/>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c r="BL348" s="22"/>
    </row>
    <row r="349" ht="12.75" customHeight="1">
      <c r="A349" s="2"/>
      <c r="B349" s="2"/>
      <c r="C349" s="2"/>
      <c r="D349" s="22"/>
      <c r="E349" s="25"/>
      <c r="F349" s="22"/>
      <c r="G349" s="22"/>
      <c r="H349" s="22"/>
      <c r="J349" s="22"/>
      <c r="K349" s="22"/>
      <c r="L349" s="22"/>
      <c r="M349" s="22"/>
      <c r="Q349" s="22"/>
      <c r="R349" s="22"/>
      <c r="S349" s="70"/>
      <c r="T349" s="69"/>
      <c r="U349" s="69"/>
      <c r="V349" s="69"/>
      <c r="W349" s="69"/>
      <c r="X349" s="69"/>
      <c r="Y349" s="69"/>
      <c r="Z349" s="70"/>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2"/>
      <c r="BD349" s="22"/>
      <c r="BE349" s="22"/>
      <c r="BF349" s="22"/>
      <c r="BG349" s="22"/>
      <c r="BH349" s="22"/>
      <c r="BI349" s="22"/>
      <c r="BJ349" s="22"/>
      <c r="BK349" s="22"/>
      <c r="BL349" s="22"/>
    </row>
    <row r="350" ht="12.75" customHeight="1">
      <c r="A350" s="2"/>
      <c r="B350" s="2"/>
      <c r="C350" s="2"/>
      <c r="D350" s="22"/>
      <c r="E350" s="25"/>
      <c r="F350" s="22"/>
      <c r="G350" s="22"/>
      <c r="H350" s="22"/>
      <c r="J350" s="22"/>
      <c r="K350" s="22"/>
      <c r="L350" s="22"/>
      <c r="M350" s="22"/>
      <c r="Q350" s="22"/>
      <c r="R350" s="22"/>
      <c r="S350" s="70"/>
      <c r="T350" s="69"/>
      <c r="U350" s="69"/>
      <c r="V350" s="69"/>
      <c r="W350" s="69"/>
      <c r="X350" s="69"/>
      <c r="Y350" s="69"/>
      <c r="Z350" s="70"/>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c r="BL350" s="22"/>
    </row>
    <row r="351" ht="12.75" customHeight="1">
      <c r="A351" s="2"/>
      <c r="B351" s="2"/>
      <c r="C351" s="2"/>
      <c r="D351" s="22"/>
      <c r="E351" s="25"/>
      <c r="F351" s="22"/>
      <c r="G351" s="22"/>
      <c r="H351" s="22"/>
      <c r="J351" s="22"/>
      <c r="K351" s="22"/>
      <c r="L351" s="22"/>
      <c r="M351" s="22"/>
      <c r="Q351" s="22"/>
      <c r="R351" s="22"/>
      <c r="S351" s="70"/>
      <c r="T351" s="69"/>
      <c r="U351" s="69"/>
      <c r="V351" s="69"/>
      <c r="W351" s="69"/>
      <c r="X351" s="69"/>
      <c r="Y351" s="69"/>
      <c r="Z351" s="70"/>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2"/>
      <c r="BD351" s="22"/>
      <c r="BE351" s="22"/>
      <c r="BF351" s="22"/>
      <c r="BG351" s="22"/>
      <c r="BH351" s="22"/>
      <c r="BI351" s="22"/>
      <c r="BJ351" s="22"/>
      <c r="BK351" s="22"/>
      <c r="BL351" s="22"/>
    </row>
    <row r="352" ht="12.75" customHeight="1">
      <c r="A352" s="2"/>
      <c r="B352" s="2"/>
      <c r="C352" s="2"/>
      <c r="D352" s="22"/>
      <c r="E352" s="25"/>
      <c r="F352" s="22"/>
      <c r="G352" s="22"/>
      <c r="H352" s="22"/>
      <c r="J352" s="22"/>
      <c r="K352" s="22"/>
      <c r="L352" s="22"/>
      <c r="M352" s="22"/>
      <c r="Q352" s="22"/>
      <c r="R352" s="22"/>
      <c r="S352" s="70"/>
      <c r="T352" s="69"/>
      <c r="U352" s="69"/>
      <c r="V352" s="69"/>
      <c r="W352" s="69"/>
      <c r="X352" s="69"/>
      <c r="Y352" s="69"/>
      <c r="Z352" s="70"/>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2"/>
      <c r="BD352" s="22"/>
      <c r="BE352" s="22"/>
      <c r="BF352" s="22"/>
      <c r="BG352" s="22"/>
      <c r="BH352" s="22"/>
      <c r="BI352" s="22"/>
      <c r="BJ352" s="22"/>
      <c r="BK352" s="22"/>
      <c r="BL352" s="22"/>
    </row>
    <row r="353" ht="12.75" customHeight="1">
      <c r="A353" s="2"/>
      <c r="B353" s="2"/>
      <c r="C353" s="2"/>
      <c r="D353" s="22"/>
      <c r="E353" s="25"/>
      <c r="F353" s="22"/>
      <c r="G353" s="22"/>
      <c r="H353" s="22"/>
      <c r="J353" s="22"/>
      <c r="K353" s="22"/>
      <c r="L353" s="22"/>
      <c r="M353" s="22"/>
      <c r="Q353" s="22"/>
      <c r="R353" s="22"/>
      <c r="S353" s="70"/>
      <c r="T353" s="69"/>
      <c r="U353" s="69"/>
      <c r="V353" s="69"/>
      <c r="W353" s="69"/>
      <c r="X353" s="69"/>
      <c r="Y353" s="69"/>
      <c r="Z353" s="70"/>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2"/>
      <c r="BD353" s="22"/>
      <c r="BE353" s="22"/>
      <c r="BF353" s="22"/>
      <c r="BG353" s="22"/>
      <c r="BH353" s="22"/>
      <c r="BI353" s="22"/>
      <c r="BJ353" s="22"/>
      <c r="BK353" s="22"/>
      <c r="BL353" s="22"/>
    </row>
    <row r="354" ht="12.75" customHeight="1">
      <c r="A354" s="2"/>
      <c r="B354" s="2"/>
      <c r="C354" s="2"/>
      <c r="D354" s="22"/>
      <c r="E354" s="25"/>
      <c r="F354" s="22"/>
      <c r="G354" s="22"/>
      <c r="H354" s="22"/>
      <c r="J354" s="22"/>
      <c r="K354" s="22"/>
      <c r="L354" s="22"/>
      <c r="M354" s="22"/>
      <c r="Q354" s="22"/>
      <c r="R354" s="22"/>
      <c r="S354" s="70"/>
      <c r="T354" s="69"/>
      <c r="U354" s="69"/>
      <c r="V354" s="69"/>
      <c r="W354" s="69"/>
      <c r="X354" s="69"/>
      <c r="Y354" s="69"/>
      <c r="Z354" s="70"/>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c r="BL354" s="22"/>
    </row>
    <row r="355" ht="12.75" customHeight="1">
      <c r="A355" s="2"/>
      <c r="B355" s="2"/>
      <c r="C355" s="2"/>
      <c r="D355" s="22"/>
      <c r="E355" s="25"/>
      <c r="F355" s="22"/>
      <c r="G355" s="22"/>
      <c r="H355" s="22"/>
      <c r="J355" s="22"/>
      <c r="K355" s="22"/>
      <c r="L355" s="22"/>
      <c r="M355" s="22"/>
      <c r="Q355" s="22"/>
      <c r="R355" s="22"/>
      <c r="S355" s="70"/>
      <c r="T355" s="69"/>
      <c r="U355" s="69"/>
      <c r="V355" s="69"/>
      <c r="W355" s="69"/>
      <c r="X355" s="69"/>
      <c r="Y355" s="69"/>
      <c r="Z355" s="70"/>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2"/>
      <c r="BD355" s="22"/>
      <c r="BE355" s="22"/>
      <c r="BF355" s="22"/>
      <c r="BG355" s="22"/>
      <c r="BH355" s="22"/>
      <c r="BI355" s="22"/>
      <c r="BJ355" s="22"/>
      <c r="BK355" s="22"/>
      <c r="BL355" s="22"/>
    </row>
    <row r="356" ht="12.75" customHeight="1">
      <c r="A356" s="2"/>
      <c r="B356" s="2"/>
      <c r="C356" s="2"/>
      <c r="D356" s="22"/>
      <c r="E356" s="25"/>
      <c r="F356" s="22"/>
      <c r="G356" s="22"/>
      <c r="H356" s="22"/>
      <c r="J356" s="22"/>
      <c r="K356" s="22"/>
      <c r="L356" s="22"/>
      <c r="M356" s="22"/>
      <c r="Q356" s="22"/>
      <c r="R356" s="22"/>
      <c r="S356" s="70"/>
      <c r="T356" s="69"/>
      <c r="U356" s="69"/>
      <c r="V356" s="69"/>
      <c r="W356" s="69"/>
      <c r="X356" s="69"/>
      <c r="Y356" s="69"/>
      <c r="Z356" s="70"/>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2"/>
      <c r="BD356" s="22"/>
      <c r="BE356" s="22"/>
      <c r="BF356" s="22"/>
      <c r="BG356" s="22"/>
      <c r="BH356" s="22"/>
      <c r="BI356" s="22"/>
      <c r="BJ356" s="22"/>
      <c r="BK356" s="22"/>
      <c r="BL356" s="22"/>
    </row>
    <row r="357" ht="12.75" customHeight="1">
      <c r="A357" s="2"/>
      <c r="B357" s="2"/>
      <c r="C357" s="2"/>
      <c r="D357" s="22"/>
      <c r="E357" s="25"/>
      <c r="F357" s="22"/>
      <c r="G357" s="22"/>
      <c r="H357" s="22"/>
      <c r="J357" s="22"/>
      <c r="K357" s="22"/>
      <c r="L357" s="22"/>
      <c r="M357" s="22"/>
      <c r="Q357" s="22"/>
      <c r="R357" s="22"/>
      <c r="S357" s="70"/>
      <c r="T357" s="69"/>
      <c r="U357" s="69"/>
      <c r="V357" s="69"/>
      <c r="W357" s="69"/>
      <c r="X357" s="69"/>
      <c r="Y357" s="69"/>
      <c r="Z357" s="70"/>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2"/>
      <c r="BD357" s="22"/>
      <c r="BE357" s="22"/>
      <c r="BF357" s="22"/>
      <c r="BG357" s="22"/>
      <c r="BH357" s="22"/>
      <c r="BI357" s="22"/>
      <c r="BJ357" s="22"/>
      <c r="BK357" s="22"/>
      <c r="BL357" s="22"/>
    </row>
    <row r="358" ht="12.75" customHeight="1">
      <c r="A358" s="2"/>
      <c r="B358" s="2"/>
      <c r="C358" s="2"/>
      <c r="D358" s="22"/>
      <c r="E358" s="25"/>
      <c r="F358" s="22"/>
      <c r="G358" s="22"/>
      <c r="H358" s="22"/>
      <c r="J358" s="22"/>
      <c r="K358" s="22"/>
      <c r="L358" s="22"/>
      <c r="M358" s="22"/>
      <c r="Q358" s="22"/>
      <c r="R358" s="22"/>
      <c r="S358" s="70"/>
      <c r="T358" s="69"/>
      <c r="U358" s="69"/>
      <c r="V358" s="69"/>
      <c r="W358" s="69"/>
      <c r="X358" s="69"/>
      <c r="Y358" s="69"/>
      <c r="Z358" s="70"/>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c r="BL358" s="22"/>
    </row>
    <row r="359" ht="12.75" customHeight="1">
      <c r="A359" s="2"/>
      <c r="B359" s="2"/>
      <c r="C359" s="2"/>
      <c r="D359" s="22"/>
      <c r="E359" s="25"/>
      <c r="F359" s="22"/>
      <c r="G359" s="22"/>
      <c r="H359" s="22"/>
      <c r="J359" s="22"/>
      <c r="K359" s="22"/>
      <c r="L359" s="22"/>
      <c r="M359" s="22"/>
      <c r="Q359" s="22"/>
      <c r="R359" s="22"/>
      <c r="S359" s="70"/>
      <c r="T359" s="69"/>
      <c r="U359" s="69"/>
      <c r="V359" s="69"/>
      <c r="W359" s="69"/>
      <c r="X359" s="69"/>
      <c r="Y359" s="69"/>
      <c r="Z359" s="70"/>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2"/>
      <c r="BD359" s="22"/>
      <c r="BE359" s="22"/>
      <c r="BF359" s="22"/>
      <c r="BG359" s="22"/>
      <c r="BH359" s="22"/>
      <c r="BI359" s="22"/>
      <c r="BJ359" s="22"/>
      <c r="BK359" s="22"/>
      <c r="BL359" s="22"/>
    </row>
    <row r="360" ht="12.75" customHeight="1">
      <c r="A360" s="2"/>
      <c r="B360" s="2"/>
      <c r="C360" s="2"/>
      <c r="D360" s="22"/>
      <c r="E360" s="25"/>
      <c r="F360" s="22"/>
      <c r="G360" s="22"/>
      <c r="H360" s="22"/>
      <c r="J360" s="22"/>
      <c r="K360" s="22"/>
      <c r="L360" s="22"/>
      <c r="M360" s="22"/>
      <c r="Q360" s="22"/>
      <c r="R360" s="22"/>
      <c r="S360" s="70"/>
      <c r="T360" s="69"/>
      <c r="U360" s="69"/>
      <c r="V360" s="69"/>
      <c r="W360" s="69"/>
      <c r="X360" s="69"/>
      <c r="Y360" s="69"/>
      <c r="Z360" s="70"/>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row>
    <row r="361" ht="12.75" customHeight="1">
      <c r="A361" s="2"/>
      <c r="B361" s="2"/>
      <c r="C361" s="2"/>
      <c r="D361" s="22"/>
      <c r="E361" s="25"/>
      <c r="F361" s="22"/>
      <c r="G361" s="22"/>
      <c r="H361" s="22"/>
      <c r="J361" s="22"/>
      <c r="K361" s="22"/>
      <c r="L361" s="22"/>
      <c r="M361" s="22"/>
      <c r="Q361" s="22"/>
      <c r="R361" s="22"/>
      <c r="S361" s="70"/>
      <c r="T361" s="69"/>
      <c r="U361" s="69"/>
      <c r="V361" s="69"/>
      <c r="W361" s="69"/>
      <c r="X361" s="69"/>
      <c r="Y361" s="69"/>
      <c r="Z361" s="70"/>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c r="BL361" s="22"/>
    </row>
    <row r="362" ht="12.75" customHeight="1">
      <c r="A362" s="2"/>
      <c r="B362" s="2"/>
      <c r="C362" s="2"/>
      <c r="D362" s="22"/>
      <c r="E362" s="25"/>
      <c r="F362" s="22"/>
      <c r="G362" s="22"/>
      <c r="H362" s="22"/>
      <c r="J362" s="22"/>
      <c r="K362" s="22"/>
      <c r="L362" s="22"/>
      <c r="M362" s="22"/>
      <c r="Q362" s="22"/>
      <c r="R362" s="22"/>
      <c r="S362" s="70"/>
      <c r="T362" s="69"/>
      <c r="U362" s="69"/>
      <c r="V362" s="69"/>
      <c r="W362" s="69"/>
      <c r="X362" s="69"/>
      <c r="Y362" s="69"/>
      <c r="Z362" s="70"/>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c r="BL362" s="22"/>
    </row>
    <row r="363" ht="12.75" customHeight="1">
      <c r="A363" s="2"/>
      <c r="B363" s="2"/>
      <c r="C363" s="2"/>
      <c r="D363" s="22"/>
      <c r="E363" s="25"/>
      <c r="F363" s="22"/>
      <c r="G363" s="22"/>
      <c r="H363" s="22"/>
      <c r="J363" s="22"/>
      <c r="K363" s="22"/>
      <c r="L363" s="22"/>
      <c r="M363" s="22"/>
      <c r="Q363" s="22"/>
      <c r="R363" s="22"/>
      <c r="S363" s="70"/>
      <c r="T363" s="69"/>
      <c r="U363" s="69"/>
      <c r="V363" s="69"/>
      <c r="W363" s="69"/>
      <c r="X363" s="69"/>
      <c r="Y363" s="69"/>
      <c r="Z363" s="70"/>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c r="BL363" s="22"/>
    </row>
    <row r="364" ht="12.75" customHeight="1">
      <c r="A364" s="2"/>
      <c r="B364" s="2"/>
      <c r="C364" s="2"/>
      <c r="D364" s="22"/>
      <c r="E364" s="25"/>
      <c r="F364" s="22"/>
      <c r="G364" s="22"/>
      <c r="H364" s="22"/>
      <c r="J364" s="22"/>
      <c r="K364" s="22"/>
      <c r="L364" s="22"/>
      <c r="M364" s="22"/>
      <c r="Q364" s="22"/>
      <c r="R364" s="22"/>
      <c r="S364" s="70"/>
      <c r="T364" s="69"/>
      <c r="U364" s="69"/>
      <c r="V364" s="69"/>
      <c r="W364" s="69"/>
      <c r="X364" s="69"/>
      <c r="Y364" s="69"/>
      <c r="Z364" s="70"/>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c r="BL364" s="22"/>
    </row>
    <row r="365" ht="12.75" customHeight="1">
      <c r="A365" s="2"/>
      <c r="B365" s="2"/>
      <c r="C365" s="2"/>
      <c r="D365" s="22"/>
      <c r="E365" s="25"/>
      <c r="F365" s="22"/>
      <c r="G365" s="22"/>
      <c r="H365" s="22"/>
      <c r="J365" s="22"/>
      <c r="K365" s="22"/>
      <c r="L365" s="22"/>
      <c r="M365" s="22"/>
      <c r="Q365" s="22"/>
      <c r="R365" s="22"/>
      <c r="S365" s="70"/>
      <c r="T365" s="69"/>
      <c r="U365" s="69"/>
      <c r="V365" s="69"/>
      <c r="W365" s="69"/>
      <c r="X365" s="69"/>
      <c r="Y365" s="69"/>
      <c r="Z365" s="70"/>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c r="BL365" s="22"/>
    </row>
    <row r="366" ht="12.75" customHeight="1">
      <c r="A366" s="2"/>
      <c r="B366" s="2"/>
      <c r="C366" s="2"/>
      <c r="D366" s="22"/>
      <c r="E366" s="25"/>
      <c r="F366" s="22"/>
      <c r="G366" s="22"/>
      <c r="H366" s="22"/>
      <c r="J366" s="22"/>
      <c r="K366" s="22"/>
      <c r="L366" s="22"/>
      <c r="M366" s="22"/>
      <c r="Q366" s="22"/>
      <c r="R366" s="22"/>
      <c r="S366" s="70"/>
      <c r="T366" s="69"/>
      <c r="U366" s="69"/>
      <c r="V366" s="69"/>
      <c r="W366" s="69"/>
      <c r="X366" s="69"/>
      <c r="Y366" s="69"/>
      <c r="Z366" s="70"/>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c r="BL366" s="22"/>
    </row>
    <row r="367" ht="12.75" customHeight="1">
      <c r="A367" s="2"/>
      <c r="B367" s="2"/>
      <c r="C367" s="2"/>
      <c r="D367" s="22"/>
      <c r="E367" s="25"/>
      <c r="F367" s="22"/>
      <c r="G367" s="22"/>
      <c r="H367" s="22"/>
      <c r="J367" s="22"/>
      <c r="K367" s="22"/>
      <c r="L367" s="22"/>
      <c r="M367" s="22"/>
      <c r="Q367" s="22"/>
      <c r="R367" s="22"/>
      <c r="S367" s="70"/>
      <c r="T367" s="69"/>
      <c r="U367" s="69"/>
      <c r="V367" s="69"/>
      <c r="W367" s="69"/>
      <c r="X367" s="69"/>
      <c r="Y367" s="69"/>
      <c r="Z367" s="70"/>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c r="BL367" s="22"/>
    </row>
    <row r="368" ht="12.75" customHeight="1">
      <c r="A368" s="2"/>
      <c r="B368" s="2"/>
      <c r="C368" s="2"/>
      <c r="D368" s="22"/>
      <c r="E368" s="25"/>
      <c r="F368" s="22"/>
      <c r="G368" s="22"/>
      <c r="H368" s="22"/>
      <c r="J368" s="22"/>
      <c r="K368" s="22"/>
      <c r="L368" s="22"/>
      <c r="M368" s="22"/>
      <c r="Q368" s="22"/>
      <c r="R368" s="22"/>
      <c r="S368" s="70"/>
      <c r="T368" s="69"/>
      <c r="U368" s="69"/>
      <c r="V368" s="69"/>
      <c r="W368" s="69"/>
      <c r="X368" s="69"/>
      <c r="Y368" s="69"/>
      <c r="Z368" s="70"/>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c r="BL368" s="22"/>
    </row>
    <row r="369" ht="12.75" customHeight="1">
      <c r="A369" s="2"/>
      <c r="B369" s="2"/>
      <c r="C369" s="2"/>
      <c r="D369" s="22"/>
      <c r="E369" s="25"/>
      <c r="F369" s="22"/>
      <c r="G369" s="22"/>
      <c r="H369" s="22"/>
      <c r="J369" s="22"/>
      <c r="K369" s="22"/>
      <c r="L369" s="22"/>
      <c r="M369" s="22"/>
      <c r="Q369" s="22"/>
      <c r="R369" s="22"/>
      <c r="S369" s="70"/>
      <c r="T369" s="69"/>
      <c r="U369" s="69"/>
      <c r="V369" s="69"/>
      <c r="W369" s="69"/>
      <c r="X369" s="69"/>
      <c r="Y369" s="69"/>
      <c r="Z369" s="70"/>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c r="BL369" s="22"/>
    </row>
    <row r="370" ht="12.75" customHeight="1">
      <c r="A370" s="2"/>
      <c r="B370" s="2"/>
      <c r="C370" s="2"/>
      <c r="D370" s="22"/>
      <c r="E370" s="25"/>
      <c r="F370" s="22"/>
      <c r="G370" s="22"/>
      <c r="H370" s="22"/>
      <c r="J370" s="22"/>
      <c r="K370" s="22"/>
      <c r="L370" s="22"/>
      <c r="M370" s="22"/>
      <c r="Q370" s="22"/>
      <c r="R370" s="22"/>
      <c r="S370" s="70"/>
      <c r="T370" s="69"/>
      <c r="U370" s="69"/>
      <c r="V370" s="69"/>
      <c r="W370" s="69"/>
      <c r="X370" s="69"/>
      <c r="Y370" s="69"/>
      <c r="Z370" s="70"/>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c r="BL370" s="22"/>
    </row>
    <row r="371" ht="12.75" customHeight="1">
      <c r="A371" s="2"/>
      <c r="B371" s="2"/>
      <c r="C371" s="2"/>
      <c r="D371" s="22"/>
      <c r="E371" s="25"/>
      <c r="F371" s="22"/>
      <c r="G371" s="22"/>
      <c r="H371" s="22"/>
      <c r="J371" s="22"/>
      <c r="K371" s="22"/>
      <c r="L371" s="22"/>
      <c r="M371" s="22"/>
      <c r="Q371" s="22"/>
      <c r="R371" s="22"/>
      <c r="S371" s="70"/>
      <c r="T371" s="69"/>
      <c r="U371" s="69"/>
      <c r="V371" s="69"/>
      <c r="W371" s="69"/>
      <c r="X371" s="69"/>
      <c r="Y371" s="69"/>
      <c r="Z371" s="70"/>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row>
    <row r="372" ht="12.75" customHeight="1">
      <c r="A372" s="2"/>
      <c r="B372" s="2"/>
      <c r="C372" s="2"/>
      <c r="D372" s="22"/>
      <c r="E372" s="25"/>
      <c r="F372" s="22"/>
      <c r="G372" s="22"/>
      <c r="H372" s="22"/>
      <c r="J372" s="22"/>
      <c r="K372" s="22"/>
      <c r="L372" s="22"/>
      <c r="M372" s="22"/>
      <c r="Q372" s="22"/>
      <c r="R372" s="22"/>
      <c r="S372" s="70"/>
      <c r="T372" s="69"/>
      <c r="U372" s="69"/>
      <c r="V372" s="69"/>
      <c r="W372" s="69"/>
      <c r="X372" s="69"/>
      <c r="Y372" s="69"/>
      <c r="Z372" s="70"/>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c r="BL372" s="22"/>
    </row>
    <row r="373" ht="12.75" customHeight="1">
      <c r="A373" s="2"/>
      <c r="B373" s="2"/>
      <c r="C373" s="2"/>
      <c r="D373" s="22"/>
      <c r="E373" s="25"/>
      <c r="F373" s="22"/>
      <c r="G373" s="22"/>
      <c r="H373" s="22"/>
      <c r="J373" s="22"/>
      <c r="K373" s="22"/>
      <c r="L373" s="22"/>
      <c r="M373" s="22"/>
      <c r="Q373" s="22"/>
      <c r="R373" s="22"/>
      <c r="S373" s="70"/>
      <c r="T373" s="69"/>
      <c r="U373" s="69"/>
      <c r="V373" s="69"/>
      <c r="W373" s="69"/>
      <c r="X373" s="69"/>
      <c r="Y373" s="69"/>
      <c r="Z373" s="70"/>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c r="BL373" s="22"/>
    </row>
    <row r="374" ht="12.75" customHeight="1">
      <c r="A374" s="2"/>
      <c r="B374" s="2"/>
      <c r="C374" s="2"/>
      <c r="D374" s="22"/>
      <c r="E374" s="25"/>
      <c r="F374" s="22"/>
      <c r="G374" s="22"/>
      <c r="H374" s="22"/>
      <c r="J374" s="22"/>
      <c r="K374" s="22"/>
      <c r="L374" s="22"/>
      <c r="M374" s="22"/>
      <c r="Q374" s="22"/>
      <c r="R374" s="22"/>
      <c r="S374" s="70"/>
      <c r="T374" s="69"/>
      <c r="U374" s="69"/>
      <c r="V374" s="69"/>
      <c r="W374" s="69"/>
      <c r="X374" s="69"/>
      <c r="Y374" s="69"/>
      <c r="Z374" s="70"/>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c r="BL374" s="22"/>
    </row>
    <row r="375" ht="12.75" customHeight="1">
      <c r="A375" s="2"/>
      <c r="B375" s="2"/>
      <c r="C375" s="2"/>
      <c r="D375" s="22"/>
      <c r="E375" s="25"/>
      <c r="F375" s="22"/>
      <c r="G375" s="22"/>
      <c r="H375" s="22"/>
      <c r="J375" s="22"/>
      <c r="K375" s="22"/>
      <c r="L375" s="22"/>
      <c r="M375" s="22"/>
      <c r="Q375" s="22"/>
      <c r="R375" s="22"/>
      <c r="S375" s="70"/>
      <c r="T375" s="69"/>
      <c r="U375" s="69"/>
      <c r="V375" s="69"/>
      <c r="W375" s="69"/>
      <c r="X375" s="69"/>
      <c r="Y375" s="69"/>
      <c r="Z375" s="70"/>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c r="BL375" s="22"/>
    </row>
    <row r="376" ht="12.75" customHeight="1">
      <c r="A376" s="2"/>
      <c r="B376" s="2"/>
      <c r="C376" s="2"/>
      <c r="D376" s="22"/>
      <c r="E376" s="25"/>
      <c r="F376" s="22"/>
      <c r="G376" s="22"/>
      <c r="H376" s="22"/>
      <c r="J376" s="22"/>
      <c r="K376" s="22"/>
      <c r="L376" s="22"/>
      <c r="M376" s="22"/>
      <c r="Q376" s="22"/>
      <c r="R376" s="22"/>
      <c r="S376" s="70"/>
      <c r="T376" s="69"/>
      <c r="U376" s="69"/>
      <c r="V376" s="69"/>
      <c r="W376" s="69"/>
      <c r="X376" s="69"/>
      <c r="Y376" s="69"/>
      <c r="Z376" s="70"/>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c r="BL376" s="22"/>
    </row>
    <row r="377" ht="12.75" customHeight="1">
      <c r="A377" s="2"/>
      <c r="B377" s="2"/>
      <c r="C377" s="2"/>
      <c r="D377" s="22"/>
      <c r="E377" s="25"/>
      <c r="F377" s="22"/>
      <c r="G377" s="22"/>
      <c r="H377" s="22"/>
      <c r="J377" s="22"/>
      <c r="K377" s="22"/>
      <c r="L377" s="22"/>
      <c r="M377" s="22"/>
      <c r="Q377" s="22"/>
      <c r="R377" s="22"/>
      <c r="S377" s="70"/>
      <c r="T377" s="69"/>
      <c r="U377" s="69"/>
      <c r="V377" s="69"/>
      <c r="W377" s="69"/>
      <c r="X377" s="69"/>
      <c r="Y377" s="69"/>
      <c r="Z377" s="70"/>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2"/>
      <c r="BD377" s="22"/>
      <c r="BE377" s="22"/>
      <c r="BF377" s="22"/>
      <c r="BG377" s="22"/>
      <c r="BH377" s="22"/>
      <c r="BI377" s="22"/>
      <c r="BJ377" s="22"/>
      <c r="BK377" s="22"/>
      <c r="BL377" s="22"/>
    </row>
    <row r="378" ht="12.75" customHeight="1">
      <c r="A378" s="2"/>
      <c r="B378" s="2"/>
      <c r="C378" s="2"/>
      <c r="D378" s="22"/>
      <c r="E378" s="25"/>
      <c r="F378" s="22"/>
      <c r="G378" s="22"/>
      <c r="H378" s="22"/>
      <c r="J378" s="22"/>
      <c r="K378" s="22"/>
      <c r="L378" s="22"/>
      <c r="M378" s="22"/>
      <c r="Q378" s="22"/>
      <c r="R378" s="22"/>
      <c r="S378" s="70"/>
      <c r="T378" s="69"/>
      <c r="U378" s="69"/>
      <c r="V378" s="69"/>
      <c r="W378" s="69"/>
      <c r="X378" s="69"/>
      <c r="Y378" s="69"/>
      <c r="Z378" s="70"/>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2"/>
      <c r="BD378" s="22"/>
      <c r="BE378" s="22"/>
      <c r="BF378" s="22"/>
      <c r="BG378" s="22"/>
      <c r="BH378" s="22"/>
      <c r="BI378" s="22"/>
      <c r="BJ378" s="22"/>
      <c r="BK378" s="22"/>
      <c r="BL378" s="22"/>
    </row>
    <row r="379" ht="12.75" customHeight="1">
      <c r="A379" s="2"/>
      <c r="B379" s="2"/>
      <c r="C379" s="2"/>
      <c r="D379" s="22"/>
      <c r="E379" s="25"/>
      <c r="F379" s="22"/>
      <c r="G379" s="22"/>
      <c r="H379" s="22"/>
      <c r="J379" s="22"/>
      <c r="K379" s="22"/>
      <c r="L379" s="22"/>
      <c r="M379" s="22"/>
      <c r="Q379" s="22"/>
      <c r="R379" s="22"/>
      <c r="S379" s="70"/>
      <c r="T379" s="69"/>
      <c r="U379" s="69"/>
      <c r="V379" s="69"/>
      <c r="W379" s="69"/>
      <c r="X379" s="69"/>
      <c r="Y379" s="69"/>
      <c r="Z379" s="70"/>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2"/>
      <c r="BD379" s="22"/>
      <c r="BE379" s="22"/>
      <c r="BF379" s="22"/>
      <c r="BG379" s="22"/>
      <c r="BH379" s="22"/>
      <c r="BI379" s="22"/>
      <c r="BJ379" s="22"/>
      <c r="BK379" s="22"/>
      <c r="BL379" s="22"/>
    </row>
    <row r="380" ht="12.75" customHeight="1">
      <c r="A380" s="2"/>
      <c r="B380" s="2"/>
      <c r="C380" s="2"/>
      <c r="D380" s="22"/>
      <c r="E380" s="25"/>
      <c r="F380" s="22"/>
      <c r="G380" s="22"/>
      <c r="H380" s="22"/>
      <c r="J380" s="22"/>
      <c r="K380" s="22"/>
      <c r="L380" s="22"/>
      <c r="M380" s="22"/>
      <c r="Q380" s="22"/>
      <c r="R380" s="22"/>
      <c r="S380" s="70"/>
      <c r="T380" s="69"/>
      <c r="U380" s="69"/>
      <c r="V380" s="69"/>
      <c r="W380" s="69"/>
      <c r="X380" s="69"/>
      <c r="Y380" s="69"/>
      <c r="Z380" s="70"/>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2"/>
      <c r="BD380" s="22"/>
      <c r="BE380" s="22"/>
      <c r="BF380" s="22"/>
      <c r="BG380" s="22"/>
      <c r="BH380" s="22"/>
      <c r="BI380" s="22"/>
      <c r="BJ380" s="22"/>
      <c r="BK380" s="22"/>
      <c r="BL380" s="22"/>
    </row>
    <row r="381" ht="12.75" customHeight="1">
      <c r="A381" s="2"/>
      <c r="B381" s="2"/>
      <c r="C381" s="2"/>
      <c r="D381" s="22"/>
      <c r="E381" s="25"/>
      <c r="F381" s="22"/>
      <c r="G381" s="22"/>
      <c r="H381" s="22"/>
      <c r="J381" s="22"/>
      <c r="K381" s="22"/>
      <c r="L381" s="22"/>
      <c r="M381" s="22"/>
      <c r="Q381" s="22"/>
      <c r="R381" s="22"/>
      <c r="S381" s="70"/>
      <c r="T381" s="69"/>
      <c r="U381" s="69"/>
      <c r="V381" s="69"/>
      <c r="W381" s="69"/>
      <c r="X381" s="69"/>
      <c r="Y381" s="69"/>
      <c r="Z381" s="70"/>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2"/>
      <c r="BD381" s="22"/>
      <c r="BE381" s="22"/>
      <c r="BF381" s="22"/>
      <c r="BG381" s="22"/>
      <c r="BH381" s="22"/>
      <c r="BI381" s="22"/>
      <c r="BJ381" s="22"/>
      <c r="BK381" s="22"/>
      <c r="BL381" s="22"/>
    </row>
    <row r="382" ht="12.75" customHeight="1">
      <c r="A382" s="2"/>
      <c r="B382" s="2"/>
      <c r="C382" s="2"/>
      <c r="D382" s="22"/>
      <c r="E382" s="25"/>
      <c r="F382" s="22"/>
      <c r="G382" s="22"/>
      <c r="H382" s="22"/>
      <c r="J382" s="22"/>
      <c r="K382" s="22"/>
      <c r="L382" s="22"/>
      <c r="M382" s="22"/>
      <c r="Q382" s="22"/>
      <c r="R382" s="22"/>
      <c r="S382" s="70"/>
      <c r="T382" s="69"/>
      <c r="U382" s="69"/>
      <c r="V382" s="69"/>
      <c r="W382" s="69"/>
      <c r="X382" s="69"/>
      <c r="Y382" s="69"/>
      <c r="Z382" s="70"/>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c r="BL382" s="22"/>
    </row>
    <row r="383" ht="12.75" customHeight="1">
      <c r="A383" s="2"/>
      <c r="B383" s="2"/>
      <c r="C383" s="2"/>
      <c r="D383" s="22"/>
      <c r="E383" s="25"/>
      <c r="F383" s="22"/>
      <c r="G383" s="22"/>
      <c r="H383" s="22"/>
      <c r="J383" s="22"/>
      <c r="K383" s="22"/>
      <c r="L383" s="22"/>
      <c r="M383" s="22"/>
      <c r="Q383" s="22"/>
      <c r="R383" s="22"/>
      <c r="S383" s="70"/>
      <c r="T383" s="69"/>
      <c r="U383" s="69"/>
      <c r="V383" s="69"/>
      <c r="W383" s="69"/>
      <c r="X383" s="69"/>
      <c r="Y383" s="69"/>
      <c r="Z383" s="70"/>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2"/>
      <c r="BD383" s="22"/>
      <c r="BE383" s="22"/>
      <c r="BF383" s="22"/>
      <c r="BG383" s="22"/>
      <c r="BH383" s="22"/>
      <c r="BI383" s="22"/>
      <c r="BJ383" s="22"/>
      <c r="BK383" s="22"/>
      <c r="BL383" s="22"/>
    </row>
    <row r="384" ht="12.75" customHeight="1">
      <c r="A384" s="2"/>
      <c r="B384" s="2"/>
      <c r="C384" s="2"/>
      <c r="D384" s="22"/>
      <c r="E384" s="25"/>
      <c r="F384" s="22"/>
      <c r="G384" s="22"/>
      <c r="H384" s="22"/>
      <c r="J384" s="22"/>
      <c r="K384" s="22"/>
      <c r="L384" s="22"/>
      <c r="M384" s="22"/>
      <c r="Q384" s="22"/>
      <c r="R384" s="22"/>
      <c r="S384" s="70"/>
      <c r="T384" s="69"/>
      <c r="U384" s="69"/>
      <c r="V384" s="69"/>
      <c r="W384" s="69"/>
      <c r="X384" s="69"/>
      <c r="Y384" s="69"/>
      <c r="Z384" s="70"/>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2"/>
      <c r="BD384" s="22"/>
      <c r="BE384" s="22"/>
      <c r="BF384" s="22"/>
      <c r="BG384" s="22"/>
      <c r="BH384" s="22"/>
      <c r="BI384" s="22"/>
      <c r="BJ384" s="22"/>
      <c r="BK384" s="22"/>
      <c r="BL384" s="22"/>
    </row>
    <row r="385" ht="12.75" customHeight="1">
      <c r="A385" s="2"/>
      <c r="B385" s="2"/>
      <c r="C385" s="2"/>
      <c r="D385" s="22"/>
      <c r="E385" s="25"/>
      <c r="F385" s="22"/>
      <c r="G385" s="22"/>
      <c r="H385" s="22"/>
      <c r="J385" s="22"/>
      <c r="K385" s="22"/>
      <c r="L385" s="22"/>
      <c r="M385" s="22"/>
      <c r="Q385" s="22"/>
      <c r="R385" s="22"/>
      <c r="S385" s="70"/>
      <c r="T385" s="69"/>
      <c r="U385" s="69"/>
      <c r="V385" s="69"/>
      <c r="W385" s="69"/>
      <c r="X385" s="69"/>
      <c r="Y385" s="69"/>
      <c r="Z385" s="70"/>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2"/>
      <c r="BD385" s="22"/>
      <c r="BE385" s="22"/>
      <c r="BF385" s="22"/>
      <c r="BG385" s="22"/>
      <c r="BH385" s="22"/>
      <c r="BI385" s="22"/>
      <c r="BJ385" s="22"/>
      <c r="BK385" s="22"/>
      <c r="BL385" s="22"/>
    </row>
    <row r="386" ht="12.75" customHeight="1">
      <c r="A386" s="2"/>
      <c r="B386" s="2"/>
      <c r="C386" s="2"/>
      <c r="D386" s="22"/>
      <c r="E386" s="25"/>
      <c r="F386" s="22"/>
      <c r="G386" s="22"/>
      <c r="H386" s="22"/>
      <c r="J386" s="22"/>
      <c r="K386" s="22"/>
      <c r="L386" s="22"/>
      <c r="M386" s="22"/>
      <c r="Q386" s="22"/>
      <c r="R386" s="22"/>
      <c r="S386" s="70"/>
      <c r="T386" s="69"/>
      <c r="U386" s="69"/>
      <c r="V386" s="69"/>
      <c r="W386" s="69"/>
      <c r="X386" s="69"/>
      <c r="Y386" s="69"/>
      <c r="Z386" s="70"/>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2"/>
      <c r="BF386" s="22"/>
      <c r="BG386" s="22"/>
      <c r="BH386" s="22"/>
      <c r="BI386" s="22"/>
      <c r="BJ386" s="22"/>
      <c r="BK386" s="22"/>
      <c r="BL386" s="22"/>
    </row>
    <row r="387" ht="12.75" customHeight="1">
      <c r="A387" s="2"/>
      <c r="B387" s="2"/>
      <c r="C387" s="2"/>
      <c r="D387" s="22"/>
      <c r="E387" s="25"/>
      <c r="F387" s="22"/>
      <c r="G387" s="22"/>
      <c r="H387" s="22"/>
      <c r="J387" s="22"/>
      <c r="K387" s="22"/>
      <c r="L387" s="22"/>
      <c r="M387" s="22"/>
      <c r="Q387" s="22"/>
      <c r="R387" s="22"/>
      <c r="S387" s="70"/>
      <c r="T387" s="69"/>
      <c r="U387" s="69"/>
      <c r="V387" s="69"/>
      <c r="W387" s="69"/>
      <c r="X387" s="69"/>
      <c r="Y387" s="69"/>
      <c r="Z387" s="70"/>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2"/>
      <c r="BD387" s="22"/>
      <c r="BE387" s="22"/>
      <c r="BF387" s="22"/>
      <c r="BG387" s="22"/>
      <c r="BH387" s="22"/>
      <c r="BI387" s="22"/>
      <c r="BJ387" s="22"/>
      <c r="BK387" s="22"/>
      <c r="BL387" s="22"/>
    </row>
    <row r="388" ht="12.75" customHeight="1">
      <c r="A388" s="2"/>
      <c r="B388" s="2"/>
      <c r="C388" s="2"/>
      <c r="D388" s="22"/>
      <c r="E388" s="25"/>
      <c r="F388" s="22"/>
      <c r="G388" s="22"/>
      <c r="H388" s="22"/>
      <c r="J388" s="22"/>
      <c r="K388" s="22"/>
      <c r="L388" s="22"/>
      <c r="M388" s="22"/>
      <c r="Q388" s="22"/>
      <c r="R388" s="22"/>
      <c r="S388" s="70"/>
      <c r="T388" s="69"/>
      <c r="U388" s="69"/>
      <c r="V388" s="69"/>
      <c r="W388" s="69"/>
      <c r="X388" s="69"/>
      <c r="Y388" s="69"/>
      <c r="Z388" s="70"/>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2"/>
      <c r="BD388" s="22"/>
      <c r="BE388" s="22"/>
      <c r="BF388" s="22"/>
      <c r="BG388" s="22"/>
      <c r="BH388" s="22"/>
      <c r="BI388" s="22"/>
      <c r="BJ388" s="22"/>
      <c r="BK388" s="22"/>
      <c r="BL388" s="22"/>
    </row>
    <row r="389" ht="12.75" customHeight="1">
      <c r="A389" s="2"/>
      <c r="B389" s="2"/>
      <c r="C389" s="2"/>
      <c r="D389" s="22"/>
      <c r="E389" s="25"/>
      <c r="F389" s="22"/>
      <c r="G389" s="22"/>
      <c r="H389" s="22"/>
      <c r="J389" s="22"/>
      <c r="K389" s="22"/>
      <c r="L389" s="22"/>
      <c r="M389" s="22"/>
      <c r="Q389" s="22"/>
      <c r="R389" s="22"/>
      <c r="S389" s="70"/>
      <c r="T389" s="69"/>
      <c r="U389" s="69"/>
      <c r="V389" s="69"/>
      <c r="W389" s="69"/>
      <c r="X389" s="69"/>
      <c r="Y389" s="69"/>
      <c r="Z389" s="70"/>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2"/>
      <c r="BD389" s="22"/>
      <c r="BE389" s="22"/>
      <c r="BF389" s="22"/>
      <c r="BG389" s="22"/>
      <c r="BH389" s="22"/>
      <c r="BI389" s="22"/>
      <c r="BJ389" s="22"/>
      <c r="BK389" s="22"/>
      <c r="BL389" s="22"/>
    </row>
    <row r="390" ht="12.75" customHeight="1">
      <c r="A390" s="2"/>
      <c r="B390" s="2"/>
      <c r="C390" s="2"/>
      <c r="D390" s="22"/>
      <c r="E390" s="25"/>
      <c r="F390" s="22"/>
      <c r="G390" s="22"/>
      <c r="H390" s="22"/>
      <c r="J390" s="22"/>
      <c r="K390" s="22"/>
      <c r="L390" s="22"/>
      <c r="M390" s="22"/>
      <c r="Q390" s="22"/>
      <c r="R390" s="22"/>
      <c r="S390" s="70"/>
      <c r="T390" s="69"/>
      <c r="U390" s="69"/>
      <c r="V390" s="69"/>
      <c r="W390" s="69"/>
      <c r="X390" s="69"/>
      <c r="Y390" s="69"/>
      <c r="Z390" s="70"/>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c r="BL390" s="22"/>
    </row>
    <row r="391" ht="12.75" customHeight="1">
      <c r="A391" s="2"/>
      <c r="B391" s="2"/>
      <c r="C391" s="2"/>
      <c r="D391" s="22"/>
      <c r="E391" s="25"/>
      <c r="F391" s="22"/>
      <c r="G391" s="22"/>
      <c r="H391" s="22"/>
      <c r="J391" s="22"/>
      <c r="K391" s="22"/>
      <c r="L391" s="22"/>
      <c r="M391" s="22"/>
      <c r="Q391" s="22"/>
      <c r="R391" s="22"/>
      <c r="S391" s="70"/>
      <c r="T391" s="69"/>
      <c r="U391" s="69"/>
      <c r="V391" s="69"/>
      <c r="W391" s="69"/>
      <c r="X391" s="69"/>
      <c r="Y391" s="69"/>
      <c r="Z391" s="70"/>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2"/>
      <c r="BD391" s="22"/>
      <c r="BE391" s="22"/>
      <c r="BF391" s="22"/>
      <c r="BG391" s="22"/>
      <c r="BH391" s="22"/>
      <c r="BI391" s="22"/>
      <c r="BJ391" s="22"/>
      <c r="BK391" s="22"/>
      <c r="BL391" s="22"/>
    </row>
    <row r="392" ht="12.75" customHeight="1">
      <c r="A392" s="2"/>
      <c r="B392" s="2"/>
      <c r="C392" s="2"/>
      <c r="D392" s="22"/>
      <c r="E392" s="25"/>
      <c r="F392" s="22"/>
      <c r="G392" s="22"/>
      <c r="H392" s="22"/>
      <c r="J392" s="22"/>
      <c r="K392" s="22"/>
      <c r="L392" s="22"/>
      <c r="M392" s="22"/>
      <c r="Q392" s="22"/>
      <c r="R392" s="22"/>
      <c r="S392" s="70"/>
      <c r="T392" s="69"/>
      <c r="U392" s="69"/>
      <c r="V392" s="69"/>
      <c r="W392" s="69"/>
      <c r="X392" s="69"/>
      <c r="Y392" s="69"/>
      <c r="Z392" s="70"/>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row>
    <row r="393" ht="12.75" customHeight="1">
      <c r="A393" s="2"/>
      <c r="B393" s="2"/>
      <c r="C393" s="2"/>
      <c r="D393" s="22"/>
      <c r="E393" s="25"/>
      <c r="F393" s="22"/>
      <c r="G393" s="22"/>
      <c r="H393" s="22"/>
      <c r="J393" s="22"/>
      <c r="K393" s="22"/>
      <c r="L393" s="22"/>
      <c r="M393" s="22"/>
      <c r="Q393" s="22"/>
      <c r="R393" s="22"/>
      <c r="S393" s="70"/>
      <c r="T393" s="69"/>
      <c r="U393" s="69"/>
      <c r="V393" s="69"/>
      <c r="W393" s="69"/>
      <c r="X393" s="69"/>
      <c r="Y393" s="69"/>
      <c r="Z393" s="70"/>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2"/>
      <c r="BD393" s="22"/>
      <c r="BE393" s="22"/>
      <c r="BF393" s="22"/>
      <c r="BG393" s="22"/>
      <c r="BH393" s="22"/>
      <c r="BI393" s="22"/>
      <c r="BJ393" s="22"/>
      <c r="BK393" s="22"/>
      <c r="BL393" s="22"/>
    </row>
    <row r="394" ht="12.75" customHeight="1">
      <c r="A394" s="2"/>
      <c r="B394" s="2"/>
      <c r="C394" s="2"/>
      <c r="D394" s="22"/>
      <c r="E394" s="25"/>
      <c r="F394" s="22"/>
      <c r="G394" s="22"/>
      <c r="H394" s="22"/>
      <c r="J394" s="22"/>
      <c r="K394" s="22"/>
      <c r="L394" s="22"/>
      <c r="M394" s="22"/>
      <c r="Q394" s="22"/>
      <c r="R394" s="22"/>
      <c r="S394" s="70"/>
      <c r="T394" s="69"/>
      <c r="U394" s="69"/>
      <c r="V394" s="69"/>
      <c r="W394" s="69"/>
      <c r="X394" s="69"/>
      <c r="Y394" s="69"/>
      <c r="Z394" s="70"/>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2"/>
      <c r="BD394" s="22"/>
      <c r="BE394" s="22"/>
      <c r="BF394" s="22"/>
      <c r="BG394" s="22"/>
      <c r="BH394" s="22"/>
      <c r="BI394" s="22"/>
      <c r="BJ394" s="22"/>
      <c r="BK394" s="22"/>
      <c r="BL394" s="22"/>
    </row>
    <row r="395" ht="12.75" customHeight="1">
      <c r="A395" s="2"/>
      <c r="B395" s="2"/>
      <c r="C395" s="2"/>
      <c r="D395" s="22"/>
      <c r="E395" s="25"/>
      <c r="F395" s="22"/>
      <c r="G395" s="22"/>
      <c r="H395" s="22"/>
      <c r="J395" s="22"/>
      <c r="K395" s="22"/>
      <c r="L395" s="22"/>
      <c r="M395" s="22"/>
      <c r="Q395" s="22"/>
      <c r="R395" s="22"/>
      <c r="S395" s="70"/>
      <c r="T395" s="69"/>
      <c r="U395" s="69"/>
      <c r="V395" s="69"/>
      <c r="W395" s="69"/>
      <c r="X395" s="69"/>
      <c r="Y395" s="69"/>
      <c r="Z395" s="70"/>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2"/>
      <c r="BD395" s="22"/>
      <c r="BE395" s="22"/>
      <c r="BF395" s="22"/>
      <c r="BG395" s="22"/>
      <c r="BH395" s="22"/>
      <c r="BI395" s="22"/>
      <c r="BJ395" s="22"/>
      <c r="BK395" s="22"/>
      <c r="BL395" s="22"/>
    </row>
    <row r="396" ht="12.75" customHeight="1">
      <c r="A396" s="2"/>
      <c r="B396" s="2"/>
      <c r="C396" s="2"/>
      <c r="D396" s="22"/>
      <c r="E396" s="25"/>
      <c r="F396" s="22"/>
      <c r="G396" s="22"/>
      <c r="H396" s="22"/>
      <c r="J396" s="22"/>
      <c r="K396" s="22"/>
      <c r="L396" s="22"/>
      <c r="M396" s="22"/>
      <c r="Q396" s="22"/>
      <c r="R396" s="22"/>
      <c r="S396" s="70"/>
      <c r="T396" s="69"/>
      <c r="U396" s="69"/>
      <c r="V396" s="69"/>
      <c r="W396" s="69"/>
      <c r="X396" s="69"/>
      <c r="Y396" s="69"/>
      <c r="Z396" s="70"/>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2"/>
      <c r="BD396" s="22"/>
      <c r="BE396" s="22"/>
      <c r="BF396" s="22"/>
      <c r="BG396" s="22"/>
      <c r="BH396" s="22"/>
      <c r="BI396" s="22"/>
      <c r="BJ396" s="22"/>
      <c r="BK396" s="22"/>
      <c r="BL396" s="22"/>
    </row>
    <row r="397" ht="12.75" customHeight="1">
      <c r="A397" s="2"/>
      <c r="B397" s="2"/>
      <c r="C397" s="2"/>
      <c r="D397" s="22"/>
      <c r="E397" s="25"/>
      <c r="F397" s="22"/>
      <c r="G397" s="22"/>
      <c r="H397" s="22"/>
      <c r="J397" s="22"/>
      <c r="K397" s="22"/>
      <c r="L397" s="22"/>
      <c r="M397" s="22"/>
      <c r="Q397" s="22"/>
      <c r="R397" s="22"/>
      <c r="S397" s="70"/>
      <c r="T397" s="69"/>
      <c r="U397" s="69"/>
      <c r="V397" s="69"/>
      <c r="W397" s="69"/>
      <c r="X397" s="69"/>
      <c r="Y397" s="69"/>
      <c r="Z397" s="70"/>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c r="BL397" s="22"/>
    </row>
    <row r="398" ht="12.75" customHeight="1">
      <c r="A398" s="2"/>
      <c r="B398" s="2"/>
      <c r="C398" s="2"/>
      <c r="D398" s="22"/>
      <c r="E398" s="25"/>
      <c r="F398" s="22"/>
      <c r="G398" s="22"/>
      <c r="H398" s="22"/>
      <c r="J398" s="22"/>
      <c r="K398" s="22"/>
      <c r="L398" s="22"/>
      <c r="M398" s="22"/>
      <c r="Q398" s="22"/>
      <c r="R398" s="22"/>
      <c r="S398" s="70"/>
      <c r="T398" s="69"/>
      <c r="U398" s="69"/>
      <c r="V398" s="69"/>
      <c r="W398" s="69"/>
      <c r="X398" s="69"/>
      <c r="Y398" s="69"/>
      <c r="Z398" s="70"/>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c r="BL398" s="22"/>
    </row>
    <row r="399" ht="12.75" customHeight="1">
      <c r="A399" s="2"/>
      <c r="B399" s="2"/>
      <c r="C399" s="2"/>
      <c r="D399" s="22"/>
      <c r="E399" s="25"/>
      <c r="F399" s="22"/>
      <c r="G399" s="22"/>
      <c r="H399" s="22"/>
      <c r="J399" s="22"/>
      <c r="K399" s="22"/>
      <c r="L399" s="22"/>
      <c r="M399" s="22"/>
      <c r="Q399" s="22"/>
      <c r="R399" s="22"/>
      <c r="S399" s="70"/>
      <c r="T399" s="69"/>
      <c r="U399" s="69"/>
      <c r="V399" s="69"/>
      <c r="W399" s="69"/>
      <c r="X399" s="69"/>
      <c r="Y399" s="69"/>
      <c r="Z399" s="70"/>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2"/>
      <c r="BD399" s="22"/>
      <c r="BE399" s="22"/>
      <c r="BF399" s="22"/>
      <c r="BG399" s="22"/>
      <c r="BH399" s="22"/>
      <c r="BI399" s="22"/>
      <c r="BJ399" s="22"/>
      <c r="BK399" s="22"/>
      <c r="BL399" s="22"/>
    </row>
    <row r="400" ht="12.75" customHeight="1">
      <c r="A400" s="2"/>
      <c r="B400" s="2"/>
      <c r="C400" s="2"/>
      <c r="D400" s="22"/>
      <c r="E400" s="25"/>
      <c r="F400" s="22"/>
      <c r="G400" s="22"/>
      <c r="H400" s="22"/>
      <c r="J400" s="22"/>
      <c r="K400" s="22"/>
      <c r="L400" s="22"/>
      <c r="M400" s="22"/>
      <c r="Q400" s="22"/>
      <c r="R400" s="22"/>
      <c r="S400" s="70"/>
      <c r="T400" s="69"/>
      <c r="U400" s="69"/>
      <c r="V400" s="69"/>
      <c r="W400" s="69"/>
      <c r="X400" s="69"/>
      <c r="Y400" s="69"/>
      <c r="Z400" s="70"/>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c r="BL400" s="22"/>
    </row>
    <row r="401" ht="12.75" customHeight="1">
      <c r="A401" s="2"/>
      <c r="B401" s="2"/>
      <c r="C401" s="2"/>
      <c r="D401" s="22"/>
      <c r="E401" s="25"/>
      <c r="F401" s="22"/>
      <c r="G401" s="22"/>
      <c r="H401" s="22"/>
      <c r="J401" s="22"/>
      <c r="K401" s="22"/>
      <c r="L401" s="22"/>
      <c r="M401" s="22"/>
      <c r="Q401" s="22"/>
      <c r="R401" s="22"/>
      <c r="S401" s="70"/>
      <c r="T401" s="69"/>
      <c r="U401" s="69"/>
      <c r="V401" s="69"/>
      <c r="W401" s="69"/>
      <c r="X401" s="69"/>
      <c r="Y401" s="69"/>
      <c r="Z401" s="70"/>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2"/>
      <c r="BD401" s="22"/>
      <c r="BE401" s="22"/>
      <c r="BF401" s="22"/>
      <c r="BG401" s="22"/>
      <c r="BH401" s="22"/>
      <c r="BI401" s="22"/>
      <c r="BJ401" s="22"/>
      <c r="BK401" s="22"/>
      <c r="BL401" s="22"/>
    </row>
    <row r="402" ht="12.75" customHeight="1">
      <c r="A402" s="2"/>
      <c r="B402" s="2"/>
      <c r="C402" s="2"/>
      <c r="D402" s="22"/>
      <c r="E402" s="25"/>
      <c r="F402" s="22"/>
      <c r="G402" s="22"/>
      <c r="H402" s="22"/>
      <c r="J402" s="22"/>
      <c r="K402" s="22"/>
      <c r="L402" s="22"/>
      <c r="M402" s="22"/>
      <c r="Q402" s="22"/>
      <c r="R402" s="22"/>
      <c r="S402" s="70"/>
      <c r="T402" s="69"/>
      <c r="U402" s="69"/>
      <c r="V402" s="69"/>
      <c r="W402" s="69"/>
      <c r="X402" s="69"/>
      <c r="Y402" s="69"/>
      <c r="Z402" s="70"/>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c r="BL402" s="22"/>
    </row>
    <row r="403" ht="12.75" customHeight="1">
      <c r="A403" s="2"/>
      <c r="B403" s="2"/>
      <c r="C403" s="2"/>
      <c r="D403" s="22"/>
      <c r="E403" s="25"/>
      <c r="F403" s="22"/>
      <c r="G403" s="22"/>
      <c r="H403" s="22"/>
      <c r="J403" s="22"/>
      <c r="K403" s="22"/>
      <c r="L403" s="22"/>
      <c r="M403" s="22"/>
      <c r="Q403" s="22"/>
      <c r="R403" s="22"/>
      <c r="S403" s="70"/>
      <c r="T403" s="69"/>
      <c r="U403" s="69"/>
      <c r="V403" s="69"/>
      <c r="W403" s="69"/>
      <c r="X403" s="69"/>
      <c r="Y403" s="69"/>
      <c r="Z403" s="70"/>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c r="BL403" s="22"/>
    </row>
    <row r="404" ht="12.75" customHeight="1">
      <c r="A404" s="2"/>
      <c r="B404" s="2"/>
      <c r="C404" s="2"/>
      <c r="D404" s="22"/>
      <c r="E404" s="25"/>
      <c r="F404" s="22"/>
      <c r="G404" s="22"/>
      <c r="H404" s="22"/>
      <c r="J404" s="22"/>
      <c r="K404" s="22"/>
      <c r="L404" s="22"/>
      <c r="M404" s="22"/>
      <c r="Q404" s="22"/>
      <c r="R404" s="22"/>
      <c r="S404" s="70"/>
      <c r="T404" s="69"/>
      <c r="U404" s="69"/>
      <c r="V404" s="69"/>
      <c r="W404" s="69"/>
      <c r="X404" s="69"/>
      <c r="Y404" s="69"/>
      <c r="Z404" s="70"/>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c r="BL404" s="22"/>
    </row>
    <row r="405" ht="12.75" customHeight="1">
      <c r="A405" s="2"/>
      <c r="B405" s="2"/>
      <c r="C405" s="2"/>
      <c r="D405" s="22"/>
      <c r="E405" s="25"/>
      <c r="F405" s="22"/>
      <c r="G405" s="22"/>
      <c r="H405" s="22"/>
      <c r="J405" s="22"/>
      <c r="K405" s="22"/>
      <c r="L405" s="22"/>
      <c r="M405" s="22"/>
      <c r="Q405" s="22"/>
      <c r="R405" s="22"/>
      <c r="S405" s="70"/>
      <c r="T405" s="69"/>
      <c r="U405" s="69"/>
      <c r="V405" s="69"/>
      <c r="W405" s="69"/>
      <c r="X405" s="69"/>
      <c r="Y405" s="69"/>
      <c r="Z405" s="70"/>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2"/>
      <c r="BD405" s="22"/>
      <c r="BE405" s="22"/>
      <c r="BF405" s="22"/>
      <c r="BG405" s="22"/>
      <c r="BH405" s="22"/>
      <c r="BI405" s="22"/>
      <c r="BJ405" s="22"/>
      <c r="BK405" s="22"/>
      <c r="BL405" s="22"/>
    </row>
    <row r="406" ht="12.75" customHeight="1">
      <c r="A406" s="2"/>
      <c r="B406" s="2"/>
      <c r="C406" s="2"/>
      <c r="D406" s="22"/>
      <c r="E406" s="25"/>
      <c r="F406" s="22"/>
      <c r="G406" s="22"/>
      <c r="H406" s="22"/>
      <c r="J406" s="22"/>
      <c r="K406" s="22"/>
      <c r="L406" s="22"/>
      <c r="M406" s="22"/>
      <c r="Q406" s="22"/>
      <c r="R406" s="22"/>
      <c r="S406" s="70"/>
      <c r="T406" s="69"/>
      <c r="U406" s="69"/>
      <c r="V406" s="69"/>
      <c r="W406" s="69"/>
      <c r="X406" s="69"/>
      <c r="Y406" s="69"/>
      <c r="Z406" s="70"/>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c r="BL406" s="22"/>
    </row>
    <row r="407" ht="12.75" customHeight="1">
      <c r="A407" s="2"/>
      <c r="B407" s="2"/>
      <c r="C407" s="2"/>
      <c r="D407" s="22"/>
      <c r="E407" s="25"/>
      <c r="F407" s="22"/>
      <c r="G407" s="22"/>
      <c r="H407" s="22"/>
      <c r="J407" s="22"/>
      <c r="K407" s="22"/>
      <c r="L407" s="22"/>
      <c r="M407" s="22"/>
      <c r="Q407" s="22"/>
      <c r="R407" s="22"/>
      <c r="S407" s="70"/>
      <c r="T407" s="69"/>
      <c r="U407" s="69"/>
      <c r="V407" s="69"/>
      <c r="W407" s="69"/>
      <c r="X407" s="69"/>
      <c r="Y407" s="69"/>
      <c r="Z407" s="70"/>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c r="BH407" s="22"/>
      <c r="BI407" s="22"/>
      <c r="BJ407" s="22"/>
      <c r="BK407" s="22"/>
      <c r="BL407" s="22"/>
    </row>
    <row r="408" ht="12.75" customHeight="1">
      <c r="A408" s="2"/>
      <c r="B408" s="2"/>
      <c r="C408" s="2"/>
      <c r="D408" s="22"/>
      <c r="E408" s="25"/>
      <c r="F408" s="22"/>
      <c r="G408" s="22"/>
      <c r="H408" s="22"/>
      <c r="J408" s="22"/>
      <c r="K408" s="22"/>
      <c r="L408" s="22"/>
      <c r="M408" s="22"/>
      <c r="Q408" s="22"/>
      <c r="R408" s="22"/>
      <c r="S408" s="70"/>
      <c r="T408" s="69"/>
      <c r="U408" s="69"/>
      <c r="V408" s="69"/>
      <c r="W408" s="69"/>
      <c r="X408" s="69"/>
      <c r="Y408" s="69"/>
      <c r="Z408" s="70"/>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c r="BL408" s="22"/>
    </row>
    <row r="409" ht="12.75" customHeight="1">
      <c r="A409" s="2"/>
      <c r="B409" s="2"/>
      <c r="C409" s="2"/>
      <c r="D409" s="22"/>
      <c r="E409" s="25"/>
      <c r="F409" s="22"/>
      <c r="G409" s="22"/>
      <c r="H409" s="22"/>
      <c r="J409" s="22"/>
      <c r="K409" s="22"/>
      <c r="L409" s="22"/>
      <c r="M409" s="22"/>
      <c r="Q409" s="22"/>
      <c r="R409" s="22"/>
      <c r="S409" s="70"/>
      <c r="T409" s="69"/>
      <c r="U409" s="69"/>
      <c r="V409" s="69"/>
      <c r="W409" s="69"/>
      <c r="X409" s="69"/>
      <c r="Y409" s="69"/>
      <c r="Z409" s="70"/>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c r="BH409" s="22"/>
      <c r="BI409" s="22"/>
      <c r="BJ409" s="22"/>
      <c r="BK409" s="22"/>
      <c r="BL409" s="22"/>
    </row>
    <row r="410" ht="12.75" customHeight="1">
      <c r="A410" s="2"/>
      <c r="B410" s="2"/>
      <c r="C410" s="2"/>
      <c r="D410" s="22"/>
      <c r="E410" s="25"/>
      <c r="F410" s="22"/>
      <c r="G410" s="22"/>
      <c r="H410" s="22"/>
      <c r="J410" s="22"/>
      <c r="K410" s="22"/>
      <c r="L410" s="22"/>
      <c r="M410" s="22"/>
      <c r="Q410" s="22"/>
      <c r="R410" s="22"/>
      <c r="S410" s="70"/>
      <c r="T410" s="69"/>
      <c r="U410" s="69"/>
      <c r="V410" s="69"/>
      <c r="W410" s="69"/>
      <c r="X410" s="69"/>
      <c r="Y410" s="69"/>
      <c r="Z410" s="70"/>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c r="BL410" s="22"/>
    </row>
    <row r="411" ht="12.75" customHeight="1">
      <c r="A411" s="2"/>
      <c r="B411" s="2"/>
      <c r="C411" s="2"/>
      <c r="D411" s="22"/>
      <c r="E411" s="25"/>
      <c r="F411" s="22"/>
      <c r="G411" s="22"/>
      <c r="H411" s="22"/>
      <c r="J411" s="22"/>
      <c r="K411" s="22"/>
      <c r="L411" s="22"/>
      <c r="M411" s="22"/>
      <c r="Q411" s="22"/>
      <c r="R411" s="22"/>
      <c r="S411" s="70"/>
      <c r="T411" s="69"/>
      <c r="U411" s="69"/>
      <c r="V411" s="69"/>
      <c r="W411" s="69"/>
      <c r="X411" s="69"/>
      <c r="Y411" s="69"/>
      <c r="Z411" s="70"/>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c r="BL411" s="22"/>
    </row>
    <row r="412" ht="12.75" customHeight="1">
      <c r="A412" s="2"/>
      <c r="B412" s="2"/>
      <c r="C412" s="2"/>
      <c r="D412" s="22"/>
      <c r="E412" s="25"/>
      <c r="F412" s="22"/>
      <c r="G412" s="22"/>
      <c r="H412" s="22"/>
      <c r="J412" s="22"/>
      <c r="K412" s="22"/>
      <c r="L412" s="22"/>
      <c r="M412" s="22"/>
      <c r="Q412" s="22"/>
      <c r="R412" s="22"/>
      <c r="S412" s="70"/>
      <c r="T412" s="69"/>
      <c r="U412" s="69"/>
      <c r="V412" s="69"/>
      <c r="W412" s="69"/>
      <c r="X412" s="69"/>
      <c r="Y412" s="69"/>
      <c r="Z412" s="70"/>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c r="BL412" s="22"/>
    </row>
    <row r="413" ht="12.75" customHeight="1">
      <c r="A413" s="2"/>
      <c r="B413" s="2"/>
      <c r="C413" s="2"/>
      <c r="D413" s="22"/>
      <c r="E413" s="25"/>
      <c r="F413" s="22"/>
      <c r="G413" s="22"/>
      <c r="H413" s="22"/>
      <c r="J413" s="22"/>
      <c r="K413" s="22"/>
      <c r="L413" s="22"/>
      <c r="M413" s="22"/>
      <c r="Q413" s="22"/>
      <c r="R413" s="22"/>
      <c r="S413" s="70"/>
      <c r="T413" s="69"/>
      <c r="U413" s="69"/>
      <c r="V413" s="69"/>
      <c r="W413" s="69"/>
      <c r="X413" s="69"/>
      <c r="Y413" s="69"/>
      <c r="Z413" s="70"/>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c r="BL413" s="22"/>
    </row>
    <row r="414" ht="12.75" customHeight="1">
      <c r="A414" s="2"/>
      <c r="B414" s="2"/>
      <c r="C414" s="2"/>
      <c r="D414" s="22"/>
      <c r="E414" s="25"/>
      <c r="F414" s="22"/>
      <c r="G414" s="22"/>
      <c r="H414" s="22"/>
      <c r="J414" s="22"/>
      <c r="K414" s="22"/>
      <c r="L414" s="22"/>
      <c r="M414" s="22"/>
      <c r="Q414" s="22"/>
      <c r="R414" s="22"/>
      <c r="S414" s="70"/>
      <c r="T414" s="69"/>
      <c r="U414" s="69"/>
      <c r="V414" s="69"/>
      <c r="W414" s="69"/>
      <c r="X414" s="69"/>
      <c r="Y414" s="69"/>
      <c r="Z414" s="70"/>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c r="BL414" s="22"/>
    </row>
    <row r="415" ht="12.75" customHeight="1">
      <c r="A415" s="2"/>
      <c r="B415" s="2"/>
      <c r="C415" s="2"/>
      <c r="D415" s="22"/>
      <c r="E415" s="25"/>
      <c r="F415" s="22"/>
      <c r="G415" s="22"/>
      <c r="H415" s="22"/>
      <c r="J415" s="22"/>
      <c r="K415" s="22"/>
      <c r="L415" s="22"/>
      <c r="M415" s="22"/>
      <c r="Q415" s="22"/>
      <c r="R415" s="22"/>
      <c r="S415" s="70"/>
      <c r="T415" s="69"/>
      <c r="U415" s="69"/>
      <c r="V415" s="69"/>
      <c r="W415" s="69"/>
      <c r="X415" s="69"/>
      <c r="Y415" s="69"/>
      <c r="Z415" s="70"/>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row>
    <row r="416" ht="12.75" customHeight="1">
      <c r="A416" s="2"/>
      <c r="B416" s="2"/>
      <c r="C416" s="2"/>
      <c r="D416" s="22"/>
      <c r="E416" s="25"/>
      <c r="F416" s="22"/>
      <c r="G416" s="22"/>
      <c r="H416" s="22"/>
      <c r="J416" s="22"/>
      <c r="K416" s="22"/>
      <c r="L416" s="22"/>
      <c r="M416" s="22"/>
      <c r="Q416" s="22"/>
      <c r="R416" s="22"/>
      <c r="S416" s="70"/>
      <c r="T416" s="69"/>
      <c r="U416" s="69"/>
      <c r="V416" s="69"/>
      <c r="W416" s="69"/>
      <c r="X416" s="69"/>
      <c r="Y416" s="69"/>
      <c r="Z416" s="70"/>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c r="BL416" s="22"/>
    </row>
    <row r="417" ht="12.75" customHeight="1">
      <c r="A417" s="2"/>
      <c r="B417" s="2"/>
      <c r="C417" s="2"/>
      <c r="D417" s="22"/>
      <c r="E417" s="25"/>
      <c r="F417" s="22"/>
      <c r="G417" s="22"/>
      <c r="H417" s="22"/>
      <c r="J417" s="22"/>
      <c r="K417" s="22"/>
      <c r="L417" s="22"/>
      <c r="M417" s="22"/>
      <c r="Q417" s="22"/>
      <c r="R417" s="22"/>
      <c r="S417" s="70"/>
      <c r="T417" s="69"/>
      <c r="U417" s="69"/>
      <c r="V417" s="69"/>
      <c r="W417" s="69"/>
      <c r="X417" s="69"/>
      <c r="Y417" s="69"/>
      <c r="Z417" s="70"/>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2"/>
      <c r="BD417" s="22"/>
      <c r="BE417" s="22"/>
      <c r="BF417" s="22"/>
      <c r="BG417" s="22"/>
      <c r="BH417" s="22"/>
      <c r="BI417" s="22"/>
      <c r="BJ417" s="22"/>
      <c r="BK417" s="22"/>
      <c r="BL417" s="22"/>
    </row>
    <row r="418" ht="12.75" customHeight="1">
      <c r="A418" s="2"/>
      <c r="B418" s="2"/>
      <c r="C418" s="2"/>
      <c r="D418" s="22"/>
      <c r="E418" s="25"/>
      <c r="F418" s="22"/>
      <c r="G418" s="22"/>
      <c r="H418" s="22"/>
      <c r="J418" s="22"/>
      <c r="K418" s="22"/>
      <c r="L418" s="22"/>
      <c r="M418" s="22"/>
      <c r="Q418" s="22"/>
      <c r="R418" s="22"/>
      <c r="S418" s="70"/>
      <c r="T418" s="69"/>
      <c r="U418" s="69"/>
      <c r="V418" s="69"/>
      <c r="W418" s="69"/>
      <c r="X418" s="69"/>
      <c r="Y418" s="69"/>
      <c r="Z418" s="70"/>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2"/>
      <c r="BE418" s="22"/>
      <c r="BF418" s="22"/>
      <c r="BG418" s="22"/>
      <c r="BH418" s="22"/>
      <c r="BI418" s="22"/>
      <c r="BJ418" s="22"/>
      <c r="BK418" s="22"/>
      <c r="BL418" s="22"/>
    </row>
    <row r="419" ht="12.75" customHeight="1">
      <c r="A419" s="2"/>
      <c r="B419" s="2"/>
      <c r="C419" s="2"/>
      <c r="D419" s="22"/>
      <c r="E419" s="25"/>
      <c r="F419" s="22"/>
      <c r="G419" s="22"/>
      <c r="H419" s="22"/>
      <c r="J419" s="22"/>
      <c r="K419" s="22"/>
      <c r="L419" s="22"/>
      <c r="M419" s="22"/>
      <c r="Q419" s="22"/>
      <c r="R419" s="22"/>
      <c r="S419" s="70"/>
      <c r="T419" s="69"/>
      <c r="U419" s="69"/>
      <c r="V419" s="69"/>
      <c r="W419" s="69"/>
      <c r="X419" s="69"/>
      <c r="Y419" s="69"/>
      <c r="Z419" s="70"/>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c r="BH419" s="22"/>
      <c r="BI419" s="22"/>
      <c r="BJ419" s="22"/>
      <c r="BK419" s="22"/>
      <c r="BL419" s="22"/>
    </row>
    <row r="420" ht="12.75" customHeight="1">
      <c r="A420" s="2"/>
      <c r="B420" s="2"/>
      <c r="C420" s="2"/>
      <c r="D420" s="22"/>
      <c r="E420" s="25"/>
      <c r="F420" s="22"/>
      <c r="G420" s="22"/>
      <c r="H420" s="22"/>
      <c r="J420" s="22"/>
      <c r="K420" s="22"/>
      <c r="L420" s="22"/>
      <c r="M420" s="22"/>
      <c r="Q420" s="22"/>
      <c r="R420" s="22"/>
      <c r="S420" s="70"/>
      <c r="T420" s="69"/>
      <c r="U420" s="69"/>
      <c r="V420" s="69"/>
      <c r="W420" s="69"/>
      <c r="X420" s="69"/>
      <c r="Y420" s="69"/>
      <c r="Z420" s="70"/>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c r="BH420" s="22"/>
      <c r="BI420" s="22"/>
      <c r="BJ420" s="22"/>
      <c r="BK420" s="22"/>
      <c r="BL420" s="22"/>
    </row>
    <row r="421" ht="12.75" customHeight="1">
      <c r="A421" s="2"/>
      <c r="B421" s="2"/>
      <c r="C421" s="2"/>
      <c r="D421" s="22"/>
      <c r="E421" s="25"/>
      <c r="F421" s="22"/>
      <c r="G421" s="22"/>
      <c r="H421" s="22"/>
      <c r="J421" s="22"/>
      <c r="K421" s="22"/>
      <c r="L421" s="22"/>
      <c r="M421" s="22"/>
      <c r="Q421" s="22"/>
      <c r="R421" s="22"/>
      <c r="S421" s="70"/>
      <c r="T421" s="69"/>
      <c r="U421" s="69"/>
      <c r="V421" s="69"/>
      <c r="W421" s="69"/>
      <c r="X421" s="69"/>
      <c r="Y421" s="69"/>
      <c r="Z421" s="70"/>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c r="BL421" s="22"/>
    </row>
    <row r="422" ht="12.75" customHeight="1">
      <c r="A422" s="2"/>
      <c r="B422" s="2"/>
      <c r="C422" s="2"/>
      <c r="D422" s="22"/>
      <c r="E422" s="25"/>
      <c r="F422" s="22"/>
      <c r="G422" s="22"/>
      <c r="H422" s="22"/>
      <c r="J422" s="22"/>
      <c r="K422" s="22"/>
      <c r="L422" s="22"/>
      <c r="M422" s="22"/>
      <c r="Q422" s="22"/>
      <c r="R422" s="22"/>
      <c r="S422" s="70"/>
      <c r="T422" s="69"/>
      <c r="U422" s="69"/>
      <c r="V422" s="69"/>
      <c r="W422" s="69"/>
      <c r="X422" s="69"/>
      <c r="Y422" s="69"/>
      <c r="Z422" s="70"/>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c r="BH422" s="22"/>
      <c r="BI422" s="22"/>
      <c r="BJ422" s="22"/>
      <c r="BK422" s="22"/>
      <c r="BL422" s="22"/>
    </row>
    <row r="423" ht="12.75" customHeight="1">
      <c r="A423" s="2"/>
      <c r="B423" s="2"/>
      <c r="C423" s="2"/>
      <c r="D423" s="22"/>
      <c r="E423" s="25"/>
      <c r="F423" s="22"/>
      <c r="G423" s="22"/>
      <c r="H423" s="22"/>
      <c r="J423" s="22"/>
      <c r="K423" s="22"/>
      <c r="L423" s="22"/>
      <c r="M423" s="22"/>
      <c r="Q423" s="22"/>
      <c r="R423" s="22"/>
      <c r="S423" s="70"/>
      <c r="T423" s="69"/>
      <c r="U423" s="69"/>
      <c r="V423" s="69"/>
      <c r="W423" s="69"/>
      <c r="X423" s="69"/>
      <c r="Y423" s="69"/>
      <c r="Z423" s="70"/>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c r="BH423" s="22"/>
      <c r="BI423" s="22"/>
      <c r="BJ423" s="22"/>
      <c r="BK423" s="22"/>
      <c r="BL423" s="22"/>
    </row>
    <row r="424" ht="12.75" customHeight="1">
      <c r="A424" s="2"/>
      <c r="B424" s="2"/>
      <c r="C424" s="2"/>
      <c r="D424" s="22"/>
      <c r="E424" s="25"/>
      <c r="F424" s="22"/>
      <c r="G424" s="22"/>
      <c r="H424" s="22"/>
      <c r="J424" s="22"/>
      <c r="K424" s="22"/>
      <c r="L424" s="22"/>
      <c r="M424" s="22"/>
      <c r="Q424" s="22"/>
      <c r="R424" s="22"/>
      <c r="S424" s="70"/>
      <c r="T424" s="69"/>
      <c r="U424" s="69"/>
      <c r="V424" s="69"/>
      <c r="W424" s="69"/>
      <c r="X424" s="69"/>
      <c r="Y424" s="69"/>
      <c r="Z424" s="70"/>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c r="BH424" s="22"/>
      <c r="BI424" s="22"/>
      <c r="BJ424" s="22"/>
      <c r="BK424" s="22"/>
      <c r="BL424" s="22"/>
    </row>
    <row r="425" ht="12.75" customHeight="1">
      <c r="A425" s="2"/>
      <c r="B425" s="2"/>
      <c r="C425" s="2"/>
      <c r="D425" s="22"/>
      <c r="E425" s="25"/>
      <c r="F425" s="22"/>
      <c r="G425" s="22"/>
      <c r="H425" s="22"/>
      <c r="J425" s="22"/>
      <c r="K425" s="22"/>
      <c r="L425" s="22"/>
      <c r="M425" s="22"/>
      <c r="Q425" s="22"/>
      <c r="R425" s="22"/>
      <c r="S425" s="70"/>
      <c r="T425" s="69"/>
      <c r="U425" s="69"/>
      <c r="V425" s="69"/>
      <c r="W425" s="69"/>
      <c r="X425" s="69"/>
      <c r="Y425" s="69"/>
      <c r="Z425" s="70"/>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c r="BH425" s="22"/>
      <c r="BI425" s="22"/>
      <c r="BJ425" s="22"/>
      <c r="BK425" s="22"/>
      <c r="BL425" s="22"/>
    </row>
    <row r="426" ht="12.75" customHeight="1">
      <c r="A426" s="2"/>
      <c r="B426" s="2"/>
      <c r="C426" s="2"/>
      <c r="D426" s="22"/>
      <c r="E426" s="25"/>
      <c r="F426" s="22"/>
      <c r="G426" s="22"/>
      <c r="H426" s="22"/>
      <c r="J426" s="22"/>
      <c r="K426" s="22"/>
      <c r="L426" s="22"/>
      <c r="M426" s="22"/>
      <c r="Q426" s="22"/>
      <c r="R426" s="22"/>
      <c r="S426" s="70"/>
      <c r="T426" s="69"/>
      <c r="U426" s="69"/>
      <c r="V426" s="69"/>
      <c r="W426" s="69"/>
      <c r="X426" s="69"/>
      <c r="Y426" s="69"/>
      <c r="Z426" s="70"/>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c r="BH426" s="22"/>
      <c r="BI426" s="22"/>
      <c r="BJ426" s="22"/>
      <c r="BK426" s="22"/>
      <c r="BL426" s="22"/>
    </row>
    <row r="427" ht="12.75" customHeight="1">
      <c r="A427" s="2"/>
      <c r="B427" s="2"/>
      <c r="C427" s="2"/>
      <c r="D427" s="22"/>
      <c r="E427" s="25"/>
      <c r="F427" s="22"/>
      <c r="G427" s="22"/>
      <c r="H427" s="22"/>
      <c r="J427" s="22"/>
      <c r="K427" s="22"/>
      <c r="L427" s="22"/>
      <c r="M427" s="22"/>
      <c r="Q427" s="22"/>
      <c r="R427" s="22"/>
      <c r="S427" s="70"/>
      <c r="T427" s="69"/>
      <c r="U427" s="69"/>
      <c r="V427" s="69"/>
      <c r="W427" s="69"/>
      <c r="X427" s="69"/>
      <c r="Y427" s="69"/>
      <c r="Z427" s="70"/>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c r="BH427" s="22"/>
      <c r="BI427" s="22"/>
      <c r="BJ427" s="22"/>
      <c r="BK427" s="22"/>
      <c r="BL427" s="22"/>
    </row>
    <row r="428" ht="12.75" customHeight="1">
      <c r="A428" s="2"/>
      <c r="B428" s="2"/>
      <c r="C428" s="2"/>
      <c r="D428" s="22"/>
      <c r="E428" s="25"/>
      <c r="F428" s="22"/>
      <c r="G428" s="22"/>
      <c r="H428" s="22"/>
      <c r="J428" s="22"/>
      <c r="K428" s="22"/>
      <c r="L428" s="22"/>
      <c r="M428" s="22"/>
      <c r="Q428" s="22"/>
      <c r="R428" s="22"/>
      <c r="S428" s="70"/>
      <c r="T428" s="69"/>
      <c r="U428" s="69"/>
      <c r="V428" s="69"/>
      <c r="W428" s="69"/>
      <c r="X428" s="69"/>
      <c r="Y428" s="69"/>
      <c r="Z428" s="70"/>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c r="BH428" s="22"/>
      <c r="BI428" s="22"/>
      <c r="BJ428" s="22"/>
      <c r="BK428" s="22"/>
      <c r="BL428" s="22"/>
    </row>
    <row r="429" ht="12.75" customHeight="1">
      <c r="A429" s="2"/>
      <c r="B429" s="2"/>
      <c r="C429" s="2"/>
      <c r="D429" s="22"/>
      <c r="E429" s="25"/>
      <c r="F429" s="22"/>
      <c r="G429" s="22"/>
      <c r="H429" s="22"/>
      <c r="J429" s="22"/>
      <c r="K429" s="22"/>
      <c r="L429" s="22"/>
      <c r="M429" s="22"/>
      <c r="Q429" s="22"/>
      <c r="R429" s="22"/>
      <c r="S429" s="70"/>
      <c r="T429" s="69"/>
      <c r="U429" s="69"/>
      <c r="V429" s="69"/>
      <c r="W429" s="69"/>
      <c r="X429" s="69"/>
      <c r="Y429" s="69"/>
      <c r="Z429" s="70"/>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c r="BJ429" s="22"/>
      <c r="BK429" s="22"/>
      <c r="BL429" s="22"/>
    </row>
    <row r="430" ht="12.75" customHeight="1">
      <c r="A430" s="2"/>
      <c r="B430" s="2"/>
      <c r="C430" s="2"/>
      <c r="D430" s="22"/>
      <c r="E430" s="25"/>
      <c r="F430" s="22"/>
      <c r="G430" s="22"/>
      <c r="H430" s="22"/>
      <c r="J430" s="22"/>
      <c r="K430" s="22"/>
      <c r="L430" s="22"/>
      <c r="M430" s="22"/>
      <c r="Q430" s="22"/>
      <c r="R430" s="22"/>
      <c r="S430" s="70"/>
      <c r="T430" s="69"/>
      <c r="U430" s="69"/>
      <c r="V430" s="69"/>
      <c r="W430" s="69"/>
      <c r="X430" s="69"/>
      <c r="Y430" s="69"/>
      <c r="Z430" s="70"/>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c r="BL430" s="22"/>
    </row>
    <row r="431" ht="12.75" customHeight="1">
      <c r="A431" s="2"/>
      <c r="B431" s="2"/>
      <c r="C431" s="2"/>
      <c r="D431" s="22"/>
      <c r="E431" s="25"/>
      <c r="F431" s="22"/>
      <c r="G431" s="22"/>
      <c r="H431" s="22"/>
      <c r="J431" s="22"/>
      <c r="K431" s="22"/>
      <c r="L431" s="22"/>
      <c r="M431" s="22"/>
      <c r="Q431" s="22"/>
      <c r="R431" s="22"/>
      <c r="S431" s="70"/>
      <c r="T431" s="69"/>
      <c r="U431" s="69"/>
      <c r="V431" s="69"/>
      <c r="W431" s="69"/>
      <c r="X431" s="69"/>
      <c r="Y431" s="69"/>
      <c r="Z431" s="70"/>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c r="BH431" s="22"/>
      <c r="BI431" s="22"/>
      <c r="BJ431" s="22"/>
      <c r="BK431" s="22"/>
      <c r="BL431" s="22"/>
    </row>
    <row r="432" ht="12.75" customHeight="1">
      <c r="A432" s="2"/>
      <c r="B432" s="2"/>
      <c r="C432" s="2"/>
      <c r="D432" s="22"/>
      <c r="E432" s="25"/>
      <c r="F432" s="22"/>
      <c r="G432" s="22"/>
      <c r="H432" s="22"/>
      <c r="J432" s="22"/>
      <c r="K432" s="22"/>
      <c r="L432" s="22"/>
      <c r="M432" s="22"/>
      <c r="Q432" s="22"/>
      <c r="R432" s="22"/>
      <c r="S432" s="70"/>
      <c r="T432" s="69"/>
      <c r="U432" s="69"/>
      <c r="V432" s="69"/>
      <c r="W432" s="69"/>
      <c r="X432" s="69"/>
      <c r="Y432" s="69"/>
      <c r="Z432" s="70"/>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c r="BH432" s="22"/>
      <c r="BI432" s="22"/>
      <c r="BJ432" s="22"/>
      <c r="BK432" s="22"/>
      <c r="BL432" s="22"/>
    </row>
    <row r="433" ht="12.75" customHeight="1">
      <c r="A433" s="2"/>
      <c r="B433" s="2"/>
      <c r="C433" s="2"/>
      <c r="D433" s="22"/>
      <c r="E433" s="25"/>
      <c r="F433" s="22"/>
      <c r="G433" s="22"/>
      <c r="H433" s="22"/>
      <c r="J433" s="22"/>
      <c r="K433" s="22"/>
      <c r="L433" s="22"/>
      <c r="M433" s="22"/>
      <c r="Q433" s="22"/>
      <c r="R433" s="22"/>
      <c r="S433" s="70"/>
      <c r="T433" s="69"/>
      <c r="U433" s="69"/>
      <c r="V433" s="69"/>
      <c r="W433" s="69"/>
      <c r="X433" s="69"/>
      <c r="Y433" s="69"/>
      <c r="Z433" s="70"/>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2"/>
      <c r="BD433" s="22"/>
      <c r="BE433" s="22"/>
      <c r="BF433" s="22"/>
      <c r="BG433" s="22"/>
      <c r="BH433" s="22"/>
      <c r="BI433" s="22"/>
      <c r="BJ433" s="22"/>
      <c r="BK433" s="22"/>
      <c r="BL433" s="22"/>
    </row>
    <row r="434" ht="12.75" customHeight="1">
      <c r="A434" s="2"/>
      <c r="B434" s="2"/>
      <c r="C434" s="2"/>
      <c r="D434" s="22"/>
      <c r="E434" s="25"/>
      <c r="F434" s="22"/>
      <c r="G434" s="22"/>
      <c r="H434" s="22"/>
      <c r="J434" s="22"/>
      <c r="K434" s="22"/>
      <c r="L434" s="22"/>
      <c r="M434" s="22"/>
      <c r="Q434" s="22"/>
      <c r="R434" s="22"/>
      <c r="S434" s="70"/>
      <c r="T434" s="69"/>
      <c r="U434" s="69"/>
      <c r="V434" s="69"/>
      <c r="W434" s="69"/>
      <c r="X434" s="69"/>
      <c r="Y434" s="69"/>
      <c r="Z434" s="70"/>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c r="BH434" s="22"/>
      <c r="BI434" s="22"/>
      <c r="BJ434" s="22"/>
      <c r="BK434" s="22"/>
      <c r="BL434" s="22"/>
    </row>
    <row r="435" ht="12.75" customHeight="1">
      <c r="A435" s="2"/>
      <c r="B435" s="2"/>
      <c r="C435" s="2"/>
      <c r="D435" s="22"/>
      <c r="E435" s="25"/>
      <c r="F435" s="22"/>
      <c r="G435" s="22"/>
      <c r="H435" s="22"/>
      <c r="J435" s="22"/>
      <c r="K435" s="22"/>
      <c r="L435" s="22"/>
      <c r="M435" s="22"/>
      <c r="Q435" s="22"/>
      <c r="R435" s="22"/>
      <c r="S435" s="70"/>
      <c r="T435" s="69"/>
      <c r="U435" s="69"/>
      <c r="V435" s="69"/>
      <c r="W435" s="69"/>
      <c r="X435" s="69"/>
      <c r="Y435" s="69"/>
      <c r="Z435" s="70"/>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2"/>
      <c r="BD435" s="22"/>
      <c r="BE435" s="22"/>
      <c r="BF435" s="22"/>
      <c r="BG435" s="22"/>
      <c r="BH435" s="22"/>
      <c r="BI435" s="22"/>
      <c r="BJ435" s="22"/>
      <c r="BK435" s="22"/>
      <c r="BL435" s="22"/>
    </row>
    <row r="436" ht="12.75" customHeight="1">
      <c r="A436" s="2"/>
      <c r="B436" s="2"/>
      <c r="C436" s="2"/>
      <c r="D436" s="22"/>
      <c r="E436" s="25"/>
      <c r="F436" s="22"/>
      <c r="G436" s="22"/>
      <c r="H436" s="22"/>
      <c r="J436" s="22"/>
      <c r="K436" s="22"/>
      <c r="L436" s="22"/>
      <c r="M436" s="22"/>
      <c r="Q436" s="22"/>
      <c r="R436" s="22"/>
      <c r="S436" s="70"/>
      <c r="T436" s="69"/>
      <c r="U436" s="69"/>
      <c r="V436" s="69"/>
      <c r="W436" s="69"/>
      <c r="X436" s="69"/>
      <c r="Y436" s="69"/>
      <c r="Z436" s="70"/>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c r="BH436" s="22"/>
      <c r="BI436" s="22"/>
      <c r="BJ436" s="22"/>
      <c r="BK436" s="22"/>
      <c r="BL436" s="22"/>
    </row>
    <row r="437" ht="12.75" customHeight="1">
      <c r="A437" s="2"/>
      <c r="B437" s="2"/>
      <c r="C437" s="2"/>
      <c r="D437" s="22"/>
      <c r="E437" s="25"/>
      <c r="F437" s="22"/>
      <c r="G437" s="22"/>
      <c r="H437" s="22"/>
      <c r="J437" s="22"/>
      <c r="K437" s="22"/>
      <c r="L437" s="22"/>
      <c r="M437" s="22"/>
      <c r="Q437" s="22"/>
      <c r="R437" s="22"/>
      <c r="S437" s="70"/>
      <c r="T437" s="69"/>
      <c r="U437" s="69"/>
      <c r="V437" s="69"/>
      <c r="W437" s="69"/>
      <c r="X437" s="69"/>
      <c r="Y437" s="69"/>
      <c r="Z437" s="70"/>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c r="BH437" s="22"/>
      <c r="BI437" s="22"/>
      <c r="BJ437" s="22"/>
      <c r="BK437" s="22"/>
      <c r="BL437" s="22"/>
    </row>
    <row r="438" ht="12.75" customHeight="1">
      <c r="A438" s="2"/>
      <c r="B438" s="2"/>
      <c r="C438" s="2"/>
      <c r="D438" s="22"/>
      <c r="E438" s="25"/>
      <c r="F438" s="22"/>
      <c r="G438" s="22"/>
      <c r="H438" s="22"/>
      <c r="J438" s="22"/>
      <c r="K438" s="22"/>
      <c r="L438" s="22"/>
      <c r="M438" s="22"/>
      <c r="Q438" s="22"/>
      <c r="R438" s="22"/>
      <c r="S438" s="70"/>
      <c r="T438" s="69"/>
      <c r="U438" s="69"/>
      <c r="V438" s="69"/>
      <c r="W438" s="69"/>
      <c r="X438" s="69"/>
      <c r="Y438" s="69"/>
      <c r="Z438" s="70"/>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c r="BL438" s="22"/>
    </row>
    <row r="439" ht="12.75" customHeight="1">
      <c r="A439" s="2"/>
      <c r="B439" s="2"/>
      <c r="C439" s="2"/>
      <c r="D439" s="22"/>
      <c r="E439" s="25"/>
      <c r="F439" s="22"/>
      <c r="G439" s="22"/>
      <c r="H439" s="22"/>
      <c r="J439" s="22"/>
      <c r="K439" s="22"/>
      <c r="L439" s="22"/>
      <c r="M439" s="22"/>
      <c r="Q439" s="22"/>
      <c r="R439" s="22"/>
      <c r="S439" s="70"/>
      <c r="T439" s="69"/>
      <c r="U439" s="69"/>
      <c r="V439" s="69"/>
      <c r="W439" s="69"/>
      <c r="X439" s="69"/>
      <c r="Y439" s="69"/>
      <c r="Z439" s="70"/>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2"/>
      <c r="BD439" s="22"/>
      <c r="BE439" s="22"/>
      <c r="BF439" s="22"/>
      <c r="BG439" s="22"/>
      <c r="BH439" s="22"/>
      <c r="BI439" s="22"/>
      <c r="BJ439" s="22"/>
      <c r="BK439" s="22"/>
      <c r="BL439" s="22"/>
    </row>
    <row r="440" ht="12.75" customHeight="1">
      <c r="A440" s="2"/>
      <c r="B440" s="2"/>
      <c r="C440" s="2"/>
      <c r="D440" s="22"/>
      <c r="E440" s="25"/>
      <c r="F440" s="22"/>
      <c r="G440" s="22"/>
      <c r="H440" s="22"/>
      <c r="J440" s="22"/>
      <c r="K440" s="22"/>
      <c r="L440" s="22"/>
      <c r="M440" s="22"/>
      <c r="Q440" s="22"/>
      <c r="R440" s="22"/>
      <c r="S440" s="70"/>
      <c r="T440" s="69"/>
      <c r="U440" s="69"/>
      <c r="V440" s="69"/>
      <c r="W440" s="69"/>
      <c r="X440" s="69"/>
      <c r="Y440" s="69"/>
      <c r="Z440" s="70"/>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c r="BH440" s="22"/>
      <c r="BI440" s="22"/>
      <c r="BJ440" s="22"/>
      <c r="BK440" s="22"/>
      <c r="BL440" s="22"/>
    </row>
    <row r="441" ht="12.75" customHeight="1">
      <c r="A441" s="2"/>
      <c r="B441" s="2"/>
      <c r="C441" s="2"/>
      <c r="D441" s="22"/>
      <c r="E441" s="25"/>
      <c r="F441" s="22"/>
      <c r="G441" s="22"/>
      <c r="H441" s="22"/>
      <c r="J441" s="22"/>
      <c r="K441" s="22"/>
      <c r="L441" s="22"/>
      <c r="M441" s="22"/>
      <c r="Q441" s="22"/>
      <c r="R441" s="22"/>
      <c r="S441" s="70"/>
      <c r="T441" s="69"/>
      <c r="U441" s="69"/>
      <c r="V441" s="69"/>
      <c r="W441" s="69"/>
      <c r="X441" s="69"/>
      <c r="Y441" s="69"/>
      <c r="Z441" s="70"/>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2"/>
      <c r="BD441" s="22"/>
      <c r="BE441" s="22"/>
      <c r="BF441" s="22"/>
      <c r="BG441" s="22"/>
      <c r="BH441" s="22"/>
      <c r="BI441" s="22"/>
      <c r="BJ441" s="22"/>
      <c r="BK441" s="22"/>
      <c r="BL441" s="22"/>
    </row>
    <row r="442" ht="12.75" customHeight="1">
      <c r="A442" s="2"/>
      <c r="B442" s="2"/>
      <c r="C442" s="2"/>
      <c r="D442" s="22"/>
      <c r="E442" s="25"/>
      <c r="F442" s="22"/>
      <c r="G442" s="22"/>
      <c r="H442" s="22"/>
      <c r="J442" s="22"/>
      <c r="K442" s="22"/>
      <c r="L442" s="22"/>
      <c r="M442" s="22"/>
      <c r="Q442" s="22"/>
      <c r="R442" s="22"/>
      <c r="S442" s="70"/>
      <c r="T442" s="69"/>
      <c r="U442" s="69"/>
      <c r="V442" s="69"/>
      <c r="W442" s="69"/>
      <c r="X442" s="69"/>
      <c r="Y442" s="69"/>
      <c r="Z442" s="70"/>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c r="BH442" s="22"/>
      <c r="BI442" s="22"/>
      <c r="BJ442" s="22"/>
      <c r="BK442" s="22"/>
      <c r="BL442" s="22"/>
    </row>
    <row r="443" ht="12.75" customHeight="1">
      <c r="A443" s="2"/>
      <c r="B443" s="2"/>
      <c r="C443" s="2"/>
      <c r="D443" s="22"/>
      <c r="E443" s="25"/>
      <c r="F443" s="22"/>
      <c r="G443" s="22"/>
      <c r="H443" s="22"/>
      <c r="J443" s="22"/>
      <c r="K443" s="22"/>
      <c r="L443" s="22"/>
      <c r="M443" s="22"/>
      <c r="Q443" s="22"/>
      <c r="R443" s="22"/>
      <c r="S443" s="70"/>
      <c r="T443" s="69"/>
      <c r="U443" s="69"/>
      <c r="V443" s="69"/>
      <c r="W443" s="69"/>
      <c r="X443" s="69"/>
      <c r="Y443" s="69"/>
      <c r="Z443" s="70"/>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2"/>
      <c r="BD443" s="22"/>
      <c r="BE443" s="22"/>
      <c r="BF443" s="22"/>
      <c r="BG443" s="22"/>
      <c r="BH443" s="22"/>
      <c r="BI443" s="22"/>
      <c r="BJ443" s="22"/>
      <c r="BK443" s="22"/>
      <c r="BL443" s="22"/>
    </row>
    <row r="444" ht="12.75" customHeight="1">
      <c r="A444" s="2"/>
      <c r="B444" s="2"/>
      <c r="C444" s="2"/>
      <c r="D444" s="22"/>
      <c r="E444" s="25"/>
      <c r="F444" s="22"/>
      <c r="G444" s="22"/>
      <c r="H444" s="22"/>
      <c r="J444" s="22"/>
      <c r="K444" s="22"/>
      <c r="L444" s="22"/>
      <c r="M444" s="22"/>
      <c r="Q444" s="22"/>
      <c r="R444" s="22"/>
      <c r="S444" s="70"/>
      <c r="T444" s="69"/>
      <c r="U444" s="69"/>
      <c r="V444" s="69"/>
      <c r="W444" s="69"/>
      <c r="X444" s="69"/>
      <c r="Y444" s="69"/>
      <c r="Z444" s="70"/>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c r="BL444" s="22"/>
    </row>
    <row r="445" ht="12.75" customHeight="1">
      <c r="A445" s="2"/>
      <c r="B445" s="2"/>
      <c r="C445" s="2"/>
      <c r="D445" s="22"/>
      <c r="E445" s="25"/>
      <c r="F445" s="22"/>
      <c r="G445" s="22"/>
      <c r="H445" s="22"/>
      <c r="J445" s="22"/>
      <c r="K445" s="22"/>
      <c r="L445" s="22"/>
      <c r="M445" s="22"/>
      <c r="Q445" s="22"/>
      <c r="R445" s="22"/>
      <c r="S445" s="70"/>
      <c r="T445" s="69"/>
      <c r="U445" s="69"/>
      <c r="V445" s="69"/>
      <c r="W445" s="69"/>
      <c r="X445" s="69"/>
      <c r="Y445" s="69"/>
      <c r="Z445" s="70"/>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22"/>
      <c r="BE445" s="22"/>
      <c r="BF445" s="22"/>
      <c r="BG445" s="22"/>
      <c r="BH445" s="22"/>
      <c r="BI445" s="22"/>
      <c r="BJ445" s="22"/>
      <c r="BK445" s="22"/>
      <c r="BL445" s="22"/>
    </row>
    <row r="446" ht="12.75" customHeight="1">
      <c r="A446" s="2"/>
      <c r="B446" s="2"/>
      <c r="C446" s="2"/>
      <c r="D446" s="22"/>
      <c r="E446" s="25"/>
      <c r="F446" s="22"/>
      <c r="G446" s="22"/>
      <c r="H446" s="22"/>
      <c r="J446" s="22"/>
      <c r="K446" s="22"/>
      <c r="L446" s="22"/>
      <c r="M446" s="22"/>
      <c r="Q446" s="22"/>
      <c r="R446" s="22"/>
      <c r="S446" s="70"/>
      <c r="T446" s="69"/>
      <c r="U446" s="69"/>
      <c r="V446" s="69"/>
      <c r="W446" s="69"/>
      <c r="X446" s="69"/>
      <c r="Y446" s="69"/>
      <c r="Z446" s="70"/>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row>
    <row r="447" ht="12.75" customHeight="1">
      <c r="A447" s="2"/>
      <c r="B447" s="2"/>
      <c r="C447" s="2"/>
      <c r="D447" s="22"/>
      <c r="E447" s="25"/>
      <c r="F447" s="22"/>
      <c r="G447" s="22"/>
      <c r="H447" s="22"/>
      <c r="J447" s="22"/>
      <c r="K447" s="22"/>
      <c r="L447" s="22"/>
      <c r="M447" s="22"/>
      <c r="Q447" s="22"/>
      <c r="R447" s="22"/>
      <c r="S447" s="70"/>
      <c r="T447" s="69"/>
      <c r="U447" s="69"/>
      <c r="V447" s="69"/>
      <c r="W447" s="69"/>
      <c r="X447" s="69"/>
      <c r="Y447" s="69"/>
      <c r="Z447" s="70"/>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2"/>
      <c r="BD447" s="22"/>
      <c r="BE447" s="22"/>
      <c r="BF447" s="22"/>
      <c r="BG447" s="22"/>
      <c r="BH447" s="22"/>
      <c r="BI447" s="22"/>
      <c r="BJ447" s="22"/>
      <c r="BK447" s="22"/>
      <c r="BL447" s="22"/>
    </row>
    <row r="448" ht="12.75" customHeight="1">
      <c r="A448" s="2"/>
      <c r="B448" s="2"/>
      <c r="C448" s="2"/>
      <c r="D448" s="22"/>
      <c r="E448" s="25"/>
      <c r="F448" s="22"/>
      <c r="G448" s="22"/>
      <c r="H448" s="22"/>
      <c r="J448" s="22"/>
      <c r="K448" s="22"/>
      <c r="L448" s="22"/>
      <c r="M448" s="22"/>
      <c r="Q448" s="22"/>
      <c r="R448" s="22"/>
      <c r="S448" s="70"/>
      <c r="T448" s="69"/>
      <c r="U448" s="69"/>
      <c r="V448" s="69"/>
      <c r="W448" s="69"/>
      <c r="X448" s="69"/>
      <c r="Y448" s="69"/>
      <c r="Z448" s="70"/>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22"/>
      <c r="BE448" s="22"/>
      <c r="BF448" s="22"/>
      <c r="BG448" s="22"/>
      <c r="BH448" s="22"/>
      <c r="BI448" s="22"/>
      <c r="BJ448" s="22"/>
      <c r="BK448" s="22"/>
      <c r="BL448" s="22"/>
    </row>
    <row r="449" ht="12.75" customHeight="1">
      <c r="A449" s="2"/>
      <c r="B449" s="2"/>
      <c r="C449" s="2"/>
      <c r="D449" s="22"/>
      <c r="E449" s="25"/>
      <c r="F449" s="22"/>
      <c r="G449" s="22"/>
      <c r="H449" s="22"/>
      <c r="J449" s="22"/>
      <c r="K449" s="22"/>
      <c r="L449" s="22"/>
      <c r="M449" s="22"/>
      <c r="Q449" s="22"/>
      <c r="R449" s="22"/>
      <c r="S449" s="70"/>
      <c r="T449" s="69"/>
      <c r="U449" s="69"/>
      <c r="V449" s="69"/>
      <c r="W449" s="69"/>
      <c r="X449" s="69"/>
      <c r="Y449" s="69"/>
      <c r="Z449" s="70"/>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2"/>
      <c r="BD449" s="22"/>
      <c r="BE449" s="22"/>
      <c r="BF449" s="22"/>
      <c r="BG449" s="22"/>
      <c r="BH449" s="22"/>
      <c r="BI449" s="22"/>
      <c r="BJ449" s="22"/>
      <c r="BK449" s="22"/>
      <c r="BL449" s="22"/>
    </row>
    <row r="450" ht="12.75" customHeight="1">
      <c r="A450" s="2"/>
      <c r="B450" s="2"/>
      <c r="C450" s="2"/>
      <c r="D450" s="22"/>
      <c r="E450" s="25"/>
      <c r="F450" s="22"/>
      <c r="G450" s="22"/>
      <c r="H450" s="22"/>
      <c r="J450" s="22"/>
      <c r="K450" s="22"/>
      <c r="L450" s="22"/>
      <c r="M450" s="22"/>
      <c r="Q450" s="22"/>
      <c r="R450" s="22"/>
      <c r="S450" s="70"/>
      <c r="T450" s="69"/>
      <c r="U450" s="69"/>
      <c r="V450" s="69"/>
      <c r="W450" s="69"/>
      <c r="X450" s="69"/>
      <c r="Y450" s="69"/>
      <c r="Z450" s="70"/>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2"/>
      <c r="BD450" s="22"/>
      <c r="BE450" s="22"/>
      <c r="BF450" s="22"/>
      <c r="BG450" s="22"/>
      <c r="BH450" s="22"/>
      <c r="BI450" s="22"/>
      <c r="BJ450" s="22"/>
      <c r="BK450" s="22"/>
      <c r="BL450" s="22"/>
    </row>
    <row r="451" ht="12.75" customHeight="1">
      <c r="A451" s="2"/>
      <c r="B451" s="2"/>
      <c r="C451" s="2"/>
      <c r="D451" s="22"/>
      <c r="E451" s="25"/>
      <c r="F451" s="22"/>
      <c r="G451" s="22"/>
      <c r="H451" s="22"/>
      <c r="J451" s="22"/>
      <c r="K451" s="22"/>
      <c r="L451" s="22"/>
      <c r="M451" s="22"/>
      <c r="Q451" s="22"/>
      <c r="R451" s="22"/>
      <c r="S451" s="70"/>
      <c r="T451" s="69"/>
      <c r="U451" s="69"/>
      <c r="V451" s="69"/>
      <c r="W451" s="69"/>
      <c r="X451" s="69"/>
      <c r="Y451" s="69"/>
      <c r="Z451" s="70"/>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2"/>
      <c r="BD451" s="22"/>
      <c r="BE451" s="22"/>
      <c r="BF451" s="22"/>
      <c r="BG451" s="22"/>
      <c r="BH451" s="22"/>
      <c r="BI451" s="22"/>
      <c r="BJ451" s="22"/>
      <c r="BK451" s="22"/>
      <c r="BL451" s="22"/>
    </row>
    <row r="452" ht="12.75" customHeight="1">
      <c r="A452" s="2"/>
      <c r="B452" s="2"/>
      <c r="C452" s="2"/>
      <c r="D452" s="22"/>
      <c r="E452" s="25"/>
      <c r="F452" s="22"/>
      <c r="G452" s="22"/>
      <c r="H452" s="22"/>
      <c r="J452" s="22"/>
      <c r="K452" s="22"/>
      <c r="L452" s="22"/>
      <c r="M452" s="22"/>
      <c r="Q452" s="22"/>
      <c r="R452" s="22"/>
      <c r="S452" s="70"/>
      <c r="T452" s="69"/>
      <c r="U452" s="69"/>
      <c r="V452" s="69"/>
      <c r="W452" s="69"/>
      <c r="X452" s="69"/>
      <c r="Y452" s="69"/>
      <c r="Z452" s="70"/>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2"/>
      <c r="BD452" s="22"/>
      <c r="BE452" s="22"/>
      <c r="BF452" s="22"/>
      <c r="BG452" s="22"/>
      <c r="BH452" s="22"/>
      <c r="BI452" s="22"/>
      <c r="BJ452" s="22"/>
      <c r="BK452" s="22"/>
      <c r="BL452" s="22"/>
    </row>
    <row r="453" ht="12.75" customHeight="1">
      <c r="A453" s="2"/>
      <c r="B453" s="2"/>
      <c r="C453" s="2"/>
      <c r="D453" s="22"/>
      <c r="E453" s="25"/>
      <c r="F453" s="22"/>
      <c r="G453" s="22"/>
      <c r="H453" s="22"/>
      <c r="J453" s="22"/>
      <c r="K453" s="22"/>
      <c r="L453" s="22"/>
      <c r="M453" s="22"/>
      <c r="Q453" s="22"/>
      <c r="R453" s="22"/>
      <c r="S453" s="70"/>
      <c r="T453" s="69"/>
      <c r="U453" s="69"/>
      <c r="V453" s="69"/>
      <c r="W453" s="69"/>
      <c r="X453" s="69"/>
      <c r="Y453" s="69"/>
      <c r="Z453" s="70"/>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2"/>
      <c r="BD453" s="22"/>
      <c r="BE453" s="22"/>
      <c r="BF453" s="22"/>
      <c r="BG453" s="22"/>
      <c r="BH453" s="22"/>
      <c r="BI453" s="22"/>
      <c r="BJ453" s="22"/>
      <c r="BK453" s="22"/>
      <c r="BL453" s="22"/>
    </row>
    <row r="454" ht="12.75" customHeight="1">
      <c r="A454" s="2"/>
      <c r="B454" s="2"/>
      <c r="C454" s="2"/>
      <c r="D454" s="22"/>
      <c r="E454" s="25"/>
      <c r="F454" s="22"/>
      <c r="G454" s="22"/>
      <c r="H454" s="22"/>
      <c r="J454" s="22"/>
      <c r="K454" s="22"/>
      <c r="L454" s="22"/>
      <c r="M454" s="22"/>
      <c r="Q454" s="22"/>
      <c r="R454" s="22"/>
      <c r="S454" s="70"/>
      <c r="T454" s="69"/>
      <c r="U454" s="69"/>
      <c r="V454" s="69"/>
      <c r="W454" s="69"/>
      <c r="X454" s="69"/>
      <c r="Y454" s="69"/>
      <c r="Z454" s="70"/>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c r="BL454" s="22"/>
    </row>
    <row r="455" ht="12.75" customHeight="1">
      <c r="A455" s="2"/>
      <c r="B455" s="2"/>
      <c r="C455" s="2"/>
      <c r="D455" s="22"/>
      <c r="E455" s="25"/>
      <c r="F455" s="22"/>
      <c r="G455" s="22"/>
      <c r="H455" s="22"/>
      <c r="J455" s="22"/>
      <c r="K455" s="22"/>
      <c r="L455" s="22"/>
      <c r="M455" s="22"/>
      <c r="Q455" s="22"/>
      <c r="R455" s="22"/>
      <c r="S455" s="70"/>
      <c r="T455" s="69"/>
      <c r="U455" s="69"/>
      <c r="V455" s="69"/>
      <c r="W455" s="69"/>
      <c r="X455" s="69"/>
      <c r="Y455" s="69"/>
      <c r="Z455" s="70"/>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2"/>
      <c r="BD455" s="22"/>
      <c r="BE455" s="22"/>
      <c r="BF455" s="22"/>
      <c r="BG455" s="22"/>
      <c r="BH455" s="22"/>
      <c r="BI455" s="22"/>
      <c r="BJ455" s="22"/>
      <c r="BK455" s="22"/>
      <c r="BL455" s="22"/>
    </row>
    <row r="456" ht="12.75" customHeight="1">
      <c r="A456" s="2"/>
      <c r="B456" s="2"/>
      <c r="C456" s="2"/>
      <c r="D456" s="22"/>
      <c r="E456" s="25"/>
      <c r="F456" s="22"/>
      <c r="G456" s="22"/>
      <c r="H456" s="22"/>
      <c r="J456" s="22"/>
      <c r="K456" s="22"/>
      <c r="L456" s="22"/>
      <c r="M456" s="22"/>
      <c r="Q456" s="22"/>
      <c r="R456" s="22"/>
      <c r="S456" s="70"/>
      <c r="T456" s="69"/>
      <c r="U456" s="69"/>
      <c r="V456" s="69"/>
      <c r="W456" s="69"/>
      <c r="X456" s="69"/>
      <c r="Y456" s="69"/>
      <c r="Z456" s="70"/>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2"/>
      <c r="BD456" s="22"/>
      <c r="BE456" s="22"/>
      <c r="BF456" s="22"/>
      <c r="BG456" s="22"/>
      <c r="BH456" s="22"/>
      <c r="BI456" s="22"/>
      <c r="BJ456" s="22"/>
      <c r="BK456" s="22"/>
      <c r="BL456" s="22"/>
    </row>
    <row r="457" ht="12.75" customHeight="1">
      <c r="A457" s="2"/>
      <c r="B457" s="2"/>
      <c r="C457" s="2"/>
      <c r="D457" s="22"/>
      <c r="E457" s="25"/>
      <c r="F457" s="22"/>
      <c r="G457" s="22"/>
      <c r="H457" s="22"/>
      <c r="J457" s="22"/>
      <c r="K457" s="22"/>
      <c r="L457" s="22"/>
      <c r="M457" s="22"/>
      <c r="Q457" s="22"/>
      <c r="R457" s="22"/>
      <c r="S457" s="70"/>
      <c r="T457" s="69"/>
      <c r="U457" s="69"/>
      <c r="V457" s="69"/>
      <c r="W457" s="69"/>
      <c r="X457" s="69"/>
      <c r="Y457" s="69"/>
      <c r="Z457" s="70"/>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c r="BH457" s="22"/>
      <c r="BI457" s="22"/>
      <c r="BJ457" s="22"/>
      <c r="BK457" s="22"/>
      <c r="BL457" s="22"/>
    </row>
    <row r="458" ht="12.75" customHeight="1">
      <c r="A458" s="2"/>
      <c r="B458" s="2"/>
      <c r="C458" s="2"/>
      <c r="D458" s="22"/>
      <c r="E458" s="25"/>
      <c r="F458" s="22"/>
      <c r="G458" s="22"/>
      <c r="H458" s="22"/>
      <c r="J458" s="22"/>
      <c r="K458" s="22"/>
      <c r="L458" s="22"/>
      <c r="M458" s="22"/>
      <c r="Q458" s="22"/>
      <c r="R458" s="22"/>
      <c r="S458" s="70"/>
      <c r="T458" s="69"/>
      <c r="U458" s="69"/>
      <c r="V458" s="69"/>
      <c r="W458" s="69"/>
      <c r="X458" s="69"/>
      <c r="Y458" s="69"/>
      <c r="Z458" s="70"/>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2"/>
      <c r="BD458" s="22"/>
      <c r="BE458" s="22"/>
      <c r="BF458" s="22"/>
      <c r="BG458" s="22"/>
      <c r="BH458" s="22"/>
      <c r="BI458" s="22"/>
      <c r="BJ458" s="22"/>
      <c r="BK458" s="22"/>
      <c r="BL458" s="22"/>
    </row>
    <row r="459" ht="12.75" customHeight="1">
      <c r="A459" s="2"/>
      <c r="B459" s="2"/>
      <c r="C459" s="2"/>
      <c r="D459" s="22"/>
      <c r="E459" s="25"/>
      <c r="F459" s="22"/>
      <c r="G459" s="22"/>
      <c r="H459" s="22"/>
      <c r="J459" s="22"/>
      <c r="K459" s="22"/>
      <c r="L459" s="22"/>
      <c r="M459" s="22"/>
      <c r="Q459" s="22"/>
      <c r="R459" s="22"/>
      <c r="S459" s="70"/>
      <c r="T459" s="69"/>
      <c r="U459" s="69"/>
      <c r="V459" s="69"/>
      <c r="W459" s="69"/>
      <c r="X459" s="69"/>
      <c r="Y459" s="69"/>
      <c r="Z459" s="70"/>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c r="BH459" s="22"/>
      <c r="BI459" s="22"/>
      <c r="BJ459" s="22"/>
      <c r="BK459" s="22"/>
      <c r="BL459" s="22"/>
    </row>
    <row r="460" ht="12.75" customHeight="1">
      <c r="A460" s="2"/>
      <c r="B460" s="2"/>
      <c r="C460" s="2"/>
      <c r="D460" s="22"/>
      <c r="E460" s="25"/>
      <c r="F460" s="22"/>
      <c r="G460" s="22"/>
      <c r="H460" s="22"/>
      <c r="J460" s="22"/>
      <c r="K460" s="22"/>
      <c r="L460" s="22"/>
      <c r="M460" s="22"/>
      <c r="Q460" s="22"/>
      <c r="R460" s="22"/>
      <c r="S460" s="70"/>
      <c r="T460" s="69"/>
      <c r="U460" s="69"/>
      <c r="V460" s="69"/>
      <c r="W460" s="69"/>
      <c r="X460" s="69"/>
      <c r="Y460" s="69"/>
      <c r="Z460" s="70"/>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2"/>
      <c r="BD460" s="22"/>
      <c r="BE460" s="22"/>
      <c r="BF460" s="22"/>
      <c r="BG460" s="22"/>
      <c r="BH460" s="22"/>
      <c r="BI460" s="22"/>
      <c r="BJ460" s="22"/>
      <c r="BK460" s="22"/>
      <c r="BL460" s="22"/>
    </row>
    <row r="461" ht="12.75" customHeight="1">
      <c r="A461" s="2"/>
      <c r="B461" s="2"/>
      <c r="C461" s="2"/>
      <c r="D461" s="22"/>
      <c r="E461" s="25"/>
      <c r="F461" s="22"/>
      <c r="G461" s="22"/>
      <c r="H461" s="22"/>
      <c r="J461" s="22"/>
      <c r="K461" s="22"/>
      <c r="L461" s="22"/>
      <c r="M461" s="22"/>
      <c r="Q461" s="22"/>
      <c r="R461" s="22"/>
      <c r="S461" s="70"/>
      <c r="T461" s="69"/>
      <c r="U461" s="69"/>
      <c r="V461" s="69"/>
      <c r="W461" s="69"/>
      <c r="X461" s="69"/>
      <c r="Y461" s="69"/>
      <c r="Z461" s="70"/>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c r="BH461" s="22"/>
      <c r="BI461" s="22"/>
      <c r="BJ461" s="22"/>
      <c r="BK461" s="22"/>
      <c r="BL461" s="22"/>
    </row>
    <row r="462" ht="12.75" customHeight="1">
      <c r="A462" s="2"/>
      <c r="B462" s="2"/>
      <c r="C462" s="2"/>
      <c r="D462" s="22"/>
      <c r="E462" s="25"/>
      <c r="F462" s="22"/>
      <c r="G462" s="22"/>
      <c r="H462" s="22"/>
      <c r="J462" s="22"/>
      <c r="K462" s="22"/>
      <c r="L462" s="22"/>
      <c r="M462" s="22"/>
      <c r="Q462" s="22"/>
      <c r="R462" s="22"/>
      <c r="S462" s="70"/>
      <c r="T462" s="69"/>
      <c r="U462" s="69"/>
      <c r="V462" s="69"/>
      <c r="W462" s="69"/>
      <c r="X462" s="69"/>
      <c r="Y462" s="69"/>
      <c r="Z462" s="70"/>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2"/>
      <c r="BD462" s="22"/>
      <c r="BE462" s="22"/>
      <c r="BF462" s="22"/>
      <c r="BG462" s="22"/>
      <c r="BH462" s="22"/>
      <c r="BI462" s="22"/>
      <c r="BJ462" s="22"/>
      <c r="BK462" s="22"/>
      <c r="BL462" s="22"/>
    </row>
    <row r="463" ht="12.75" customHeight="1">
      <c r="A463" s="2"/>
      <c r="B463" s="2"/>
      <c r="C463" s="2"/>
      <c r="D463" s="22"/>
      <c r="E463" s="25"/>
      <c r="F463" s="22"/>
      <c r="G463" s="22"/>
      <c r="H463" s="22"/>
      <c r="J463" s="22"/>
      <c r="K463" s="22"/>
      <c r="L463" s="22"/>
      <c r="M463" s="22"/>
      <c r="Q463" s="22"/>
      <c r="R463" s="22"/>
      <c r="S463" s="70"/>
      <c r="T463" s="69"/>
      <c r="U463" s="69"/>
      <c r="V463" s="69"/>
      <c r="W463" s="69"/>
      <c r="X463" s="69"/>
      <c r="Y463" s="69"/>
      <c r="Z463" s="70"/>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c r="BL463" s="22"/>
    </row>
    <row r="464" ht="12.75" customHeight="1">
      <c r="A464" s="2"/>
      <c r="B464" s="2"/>
      <c r="C464" s="2"/>
      <c r="D464" s="22"/>
      <c r="E464" s="25"/>
      <c r="F464" s="22"/>
      <c r="G464" s="22"/>
      <c r="H464" s="22"/>
      <c r="J464" s="22"/>
      <c r="K464" s="22"/>
      <c r="L464" s="22"/>
      <c r="M464" s="22"/>
      <c r="Q464" s="22"/>
      <c r="R464" s="22"/>
      <c r="S464" s="70"/>
      <c r="T464" s="69"/>
      <c r="U464" s="69"/>
      <c r="V464" s="69"/>
      <c r="W464" s="69"/>
      <c r="X464" s="69"/>
      <c r="Y464" s="69"/>
      <c r="Z464" s="70"/>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2"/>
      <c r="BD464" s="22"/>
      <c r="BE464" s="22"/>
      <c r="BF464" s="22"/>
      <c r="BG464" s="22"/>
      <c r="BH464" s="22"/>
      <c r="BI464" s="22"/>
      <c r="BJ464" s="22"/>
      <c r="BK464" s="22"/>
      <c r="BL464" s="22"/>
    </row>
    <row r="465" ht="12.75" customHeight="1">
      <c r="A465" s="2"/>
      <c r="B465" s="2"/>
      <c r="C465" s="2"/>
      <c r="D465" s="22"/>
      <c r="E465" s="25"/>
      <c r="F465" s="22"/>
      <c r="G465" s="22"/>
      <c r="H465" s="22"/>
      <c r="J465" s="22"/>
      <c r="K465" s="22"/>
      <c r="L465" s="22"/>
      <c r="M465" s="22"/>
      <c r="Q465" s="22"/>
      <c r="R465" s="22"/>
      <c r="S465" s="70"/>
      <c r="T465" s="69"/>
      <c r="U465" s="69"/>
      <c r="V465" s="69"/>
      <c r="W465" s="69"/>
      <c r="X465" s="69"/>
      <c r="Y465" s="69"/>
      <c r="Z465" s="70"/>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c r="BH465" s="22"/>
      <c r="BI465" s="22"/>
      <c r="BJ465" s="22"/>
      <c r="BK465" s="22"/>
      <c r="BL465" s="22"/>
    </row>
    <row r="466" ht="12.75" customHeight="1">
      <c r="A466" s="2"/>
      <c r="B466" s="2"/>
      <c r="C466" s="2"/>
      <c r="D466" s="22"/>
      <c r="E466" s="25"/>
      <c r="F466" s="22"/>
      <c r="G466" s="22"/>
      <c r="H466" s="22"/>
      <c r="J466" s="22"/>
      <c r="K466" s="22"/>
      <c r="L466" s="22"/>
      <c r="M466" s="22"/>
      <c r="Q466" s="22"/>
      <c r="R466" s="22"/>
      <c r="S466" s="70"/>
      <c r="T466" s="69"/>
      <c r="U466" s="69"/>
      <c r="V466" s="69"/>
      <c r="W466" s="69"/>
      <c r="X466" s="69"/>
      <c r="Y466" s="69"/>
      <c r="Z466" s="70"/>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2"/>
      <c r="BD466" s="22"/>
      <c r="BE466" s="22"/>
      <c r="BF466" s="22"/>
      <c r="BG466" s="22"/>
      <c r="BH466" s="22"/>
      <c r="BI466" s="22"/>
      <c r="BJ466" s="22"/>
      <c r="BK466" s="22"/>
      <c r="BL466" s="22"/>
    </row>
    <row r="467" ht="12.75" customHeight="1">
      <c r="A467" s="2"/>
      <c r="B467" s="2"/>
      <c r="C467" s="2"/>
      <c r="D467" s="22"/>
      <c r="E467" s="25"/>
      <c r="F467" s="22"/>
      <c r="G467" s="22"/>
      <c r="H467" s="22"/>
      <c r="J467" s="22"/>
      <c r="K467" s="22"/>
      <c r="L467" s="22"/>
      <c r="M467" s="22"/>
      <c r="Q467" s="22"/>
      <c r="R467" s="22"/>
      <c r="S467" s="70"/>
      <c r="T467" s="69"/>
      <c r="U467" s="69"/>
      <c r="V467" s="69"/>
      <c r="W467" s="69"/>
      <c r="X467" s="69"/>
      <c r="Y467" s="69"/>
      <c r="Z467" s="70"/>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c r="BH467" s="22"/>
      <c r="BI467" s="22"/>
      <c r="BJ467" s="22"/>
      <c r="BK467" s="22"/>
      <c r="BL467" s="22"/>
    </row>
    <row r="468" ht="12.75" customHeight="1">
      <c r="A468" s="2"/>
      <c r="B468" s="2"/>
      <c r="C468" s="2"/>
      <c r="D468" s="22"/>
      <c r="E468" s="25"/>
      <c r="F468" s="22"/>
      <c r="G468" s="22"/>
      <c r="H468" s="22"/>
      <c r="J468" s="22"/>
      <c r="K468" s="22"/>
      <c r="L468" s="22"/>
      <c r="M468" s="22"/>
      <c r="Q468" s="22"/>
      <c r="R468" s="22"/>
      <c r="S468" s="70"/>
      <c r="T468" s="69"/>
      <c r="U468" s="69"/>
      <c r="V468" s="69"/>
      <c r="W468" s="69"/>
      <c r="X468" s="69"/>
      <c r="Y468" s="69"/>
      <c r="Z468" s="70"/>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2"/>
      <c r="BD468" s="22"/>
      <c r="BE468" s="22"/>
      <c r="BF468" s="22"/>
      <c r="BG468" s="22"/>
      <c r="BH468" s="22"/>
      <c r="BI468" s="22"/>
      <c r="BJ468" s="22"/>
      <c r="BK468" s="22"/>
      <c r="BL468" s="22"/>
    </row>
    <row r="469" ht="12.75" customHeight="1">
      <c r="A469" s="2"/>
      <c r="B469" s="2"/>
      <c r="C469" s="2"/>
      <c r="D469" s="22"/>
      <c r="E469" s="25"/>
      <c r="F469" s="22"/>
      <c r="G469" s="22"/>
      <c r="H469" s="22"/>
      <c r="J469" s="22"/>
      <c r="K469" s="22"/>
      <c r="L469" s="22"/>
      <c r="M469" s="22"/>
      <c r="Q469" s="22"/>
      <c r="R469" s="22"/>
      <c r="S469" s="70"/>
      <c r="T469" s="69"/>
      <c r="U469" s="69"/>
      <c r="V469" s="69"/>
      <c r="W469" s="69"/>
      <c r="X469" s="69"/>
      <c r="Y469" s="69"/>
      <c r="Z469" s="70"/>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c r="BH469" s="22"/>
      <c r="BI469" s="22"/>
      <c r="BJ469" s="22"/>
      <c r="BK469" s="22"/>
      <c r="BL469" s="22"/>
    </row>
    <row r="470" ht="12.75" customHeight="1">
      <c r="A470" s="2"/>
      <c r="B470" s="2"/>
      <c r="C470" s="2"/>
      <c r="D470" s="22"/>
      <c r="E470" s="25"/>
      <c r="F470" s="22"/>
      <c r="G470" s="22"/>
      <c r="H470" s="22"/>
      <c r="J470" s="22"/>
      <c r="K470" s="22"/>
      <c r="L470" s="22"/>
      <c r="M470" s="22"/>
      <c r="Q470" s="22"/>
      <c r="R470" s="22"/>
      <c r="S470" s="70"/>
      <c r="T470" s="69"/>
      <c r="U470" s="69"/>
      <c r="V470" s="69"/>
      <c r="W470" s="69"/>
      <c r="X470" s="69"/>
      <c r="Y470" s="69"/>
      <c r="Z470" s="70"/>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2"/>
      <c r="BD470" s="22"/>
      <c r="BE470" s="22"/>
      <c r="BF470" s="22"/>
      <c r="BG470" s="22"/>
      <c r="BH470" s="22"/>
      <c r="BI470" s="22"/>
      <c r="BJ470" s="22"/>
      <c r="BK470" s="22"/>
      <c r="BL470" s="22"/>
    </row>
    <row r="471" ht="12.75" customHeight="1">
      <c r="A471" s="2"/>
      <c r="B471" s="2"/>
      <c r="C471" s="2"/>
      <c r="D471" s="22"/>
      <c r="E471" s="25"/>
      <c r="F471" s="22"/>
      <c r="G471" s="22"/>
      <c r="H471" s="22"/>
      <c r="J471" s="22"/>
      <c r="K471" s="22"/>
      <c r="L471" s="22"/>
      <c r="M471" s="22"/>
      <c r="Q471" s="22"/>
      <c r="R471" s="22"/>
      <c r="S471" s="70"/>
      <c r="T471" s="69"/>
      <c r="U471" s="69"/>
      <c r="V471" s="69"/>
      <c r="W471" s="69"/>
      <c r="X471" s="69"/>
      <c r="Y471" s="69"/>
      <c r="Z471" s="70"/>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c r="BL471" s="22"/>
    </row>
    <row r="472" ht="12.75" customHeight="1">
      <c r="A472" s="2"/>
      <c r="B472" s="2"/>
      <c r="C472" s="2"/>
      <c r="D472" s="22"/>
      <c r="E472" s="25"/>
      <c r="F472" s="22"/>
      <c r="G472" s="22"/>
      <c r="H472" s="22"/>
      <c r="J472" s="22"/>
      <c r="K472" s="22"/>
      <c r="L472" s="22"/>
      <c r="M472" s="22"/>
      <c r="Q472" s="22"/>
      <c r="R472" s="22"/>
      <c r="S472" s="70"/>
      <c r="T472" s="69"/>
      <c r="U472" s="69"/>
      <c r="V472" s="69"/>
      <c r="W472" s="69"/>
      <c r="X472" s="69"/>
      <c r="Y472" s="69"/>
      <c r="Z472" s="70"/>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2"/>
      <c r="BF472" s="22"/>
      <c r="BG472" s="22"/>
      <c r="BH472" s="22"/>
      <c r="BI472" s="22"/>
      <c r="BJ472" s="22"/>
      <c r="BK472" s="22"/>
      <c r="BL472" s="22"/>
    </row>
    <row r="473" ht="12.75" customHeight="1">
      <c r="A473" s="2"/>
      <c r="B473" s="2"/>
      <c r="C473" s="2"/>
      <c r="D473" s="22"/>
      <c r="E473" s="25"/>
      <c r="F473" s="22"/>
      <c r="G473" s="22"/>
      <c r="H473" s="22"/>
      <c r="J473" s="22"/>
      <c r="K473" s="22"/>
      <c r="L473" s="22"/>
      <c r="M473" s="22"/>
      <c r="Q473" s="22"/>
      <c r="R473" s="22"/>
      <c r="S473" s="70"/>
      <c r="T473" s="69"/>
      <c r="U473" s="69"/>
      <c r="V473" s="69"/>
      <c r="W473" s="69"/>
      <c r="X473" s="69"/>
      <c r="Y473" s="69"/>
      <c r="Z473" s="70"/>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c r="BH473" s="22"/>
      <c r="BI473" s="22"/>
      <c r="BJ473" s="22"/>
      <c r="BK473" s="22"/>
      <c r="BL473" s="22"/>
    </row>
    <row r="474" ht="12.75" customHeight="1">
      <c r="A474" s="2"/>
      <c r="B474" s="2"/>
      <c r="C474" s="2"/>
      <c r="D474" s="22"/>
      <c r="E474" s="25"/>
      <c r="F474" s="22"/>
      <c r="G474" s="22"/>
      <c r="H474" s="22"/>
      <c r="J474" s="22"/>
      <c r="K474" s="22"/>
      <c r="L474" s="22"/>
      <c r="M474" s="22"/>
      <c r="Q474" s="22"/>
      <c r="R474" s="22"/>
      <c r="S474" s="70"/>
      <c r="T474" s="69"/>
      <c r="U474" s="69"/>
      <c r="V474" s="69"/>
      <c r="W474" s="69"/>
      <c r="X474" s="69"/>
      <c r="Y474" s="69"/>
      <c r="Z474" s="70"/>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c r="BL474" s="22"/>
    </row>
    <row r="475" ht="12.75" customHeight="1">
      <c r="A475" s="2"/>
      <c r="B475" s="2"/>
      <c r="C475" s="2"/>
      <c r="D475" s="22"/>
      <c r="E475" s="25"/>
      <c r="F475" s="22"/>
      <c r="G475" s="22"/>
      <c r="H475" s="22"/>
      <c r="J475" s="22"/>
      <c r="K475" s="22"/>
      <c r="L475" s="22"/>
      <c r="M475" s="22"/>
      <c r="Q475" s="22"/>
      <c r="R475" s="22"/>
      <c r="S475" s="70"/>
      <c r="T475" s="69"/>
      <c r="U475" s="69"/>
      <c r="V475" s="69"/>
      <c r="W475" s="69"/>
      <c r="X475" s="69"/>
      <c r="Y475" s="69"/>
      <c r="Z475" s="70"/>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c r="BH475" s="22"/>
      <c r="BI475" s="22"/>
      <c r="BJ475" s="22"/>
      <c r="BK475" s="22"/>
      <c r="BL475" s="22"/>
    </row>
    <row r="476" ht="12.75" customHeight="1">
      <c r="A476" s="2"/>
      <c r="B476" s="2"/>
      <c r="C476" s="2"/>
      <c r="D476" s="22"/>
      <c r="E476" s="25"/>
      <c r="F476" s="22"/>
      <c r="G476" s="22"/>
      <c r="H476" s="22"/>
      <c r="J476" s="22"/>
      <c r="K476" s="22"/>
      <c r="L476" s="22"/>
      <c r="M476" s="22"/>
      <c r="Q476" s="22"/>
      <c r="R476" s="22"/>
      <c r="S476" s="70"/>
      <c r="T476" s="69"/>
      <c r="U476" s="69"/>
      <c r="V476" s="69"/>
      <c r="W476" s="69"/>
      <c r="X476" s="69"/>
      <c r="Y476" s="69"/>
      <c r="Z476" s="70"/>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c r="BL476" s="22"/>
    </row>
    <row r="477" ht="12.75" customHeight="1">
      <c r="A477" s="2"/>
      <c r="B477" s="2"/>
      <c r="C477" s="2"/>
      <c r="D477" s="22"/>
      <c r="E477" s="25"/>
      <c r="F477" s="22"/>
      <c r="G477" s="22"/>
      <c r="H477" s="22"/>
      <c r="J477" s="22"/>
      <c r="K477" s="22"/>
      <c r="L477" s="22"/>
      <c r="M477" s="22"/>
      <c r="Q477" s="22"/>
      <c r="R477" s="22"/>
      <c r="S477" s="70"/>
      <c r="T477" s="69"/>
      <c r="U477" s="69"/>
      <c r="V477" s="69"/>
      <c r="W477" s="69"/>
      <c r="X477" s="69"/>
      <c r="Y477" s="69"/>
      <c r="Z477" s="70"/>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c r="BH477" s="22"/>
      <c r="BI477" s="22"/>
      <c r="BJ477" s="22"/>
      <c r="BK477" s="22"/>
      <c r="BL477" s="22"/>
    </row>
    <row r="478" ht="12.75" customHeight="1">
      <c r="A478" s="2"/>
      <c r="B478" s="2"/>
      <c r="C478" s="2"/>
      <c r="D478" s="22"/>
      <c r="E478" s="25"/>
      <c r="F478" s="22"/>
      <c r="G478" s="22"/>
      <c r="H478" s="22"/>
      <c r="J478" s="22"/>
      <c r="K478" s="22"/>
      <c r="L478" s="22"/>
      <c r="M478" s="22"/>
      <c r="Q478" s="22"/>
      <c r="R478" s="22"/>
      <c r="S478" s="70"/>
      <c r="T478" s="69"/>
      <c r="U478" s="69"/>
      <c r="V478" s="69"/>
      <c r="W478" s="69"/>
      <c r="X478" s="69"/>
      <c r="Y478" s="69"/>
      <c r="Z478" s="70"/>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c r="BL478" s="22"/>
    </row>
    <row r="479" ht="12.75" customHeight="1">
      <c r="A479" s="2"/>
      <c r="B479" s="2"/>
      <c r="C479" s="2"/>
      <c r="D479" s="22"/>
      <c r="E479" s="25"/>
      <c r="F479" s="22"/>
      <c r="G479" s="22"/>
      <c r="H479" s="22"/>
      <c r="J479" s="22"/>
      <c r="K479" s="22"/>
      <c r="L479" s="22"/>
      <c r="M479" s="22"/>
      <c r="Q479" s="22"/>
      <c r="R479" s="22"/>
      <c r="S479" s="70"/>
      <c r="T479" s="69"/>
      <c r="U479" s="69"/>
      <c r="V479" s="69"/>
      <c r="W479" s="69"/>
      <c r="X479" s="69"/>
      <c r="Y479" s="69"/>
      <c r="Z479" s="70"/>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2"/>
      <c r="BD479" s="22"/>
      <c r="BE479" s="22"/>
      <c r="BF479" s="22"/>
      <c r="BG479" s="22"/>
      <c r="BH479" s="22"/>
      <c r="BI479" s="22"/>
      <c r="BJ479" s="22"/>
      <c r="BK479" s="22"/>
      <c r="BL479" s="22"/>
    </row>
    <row r="480" ht="12.75" customHeight="1">
      <c r="A480" s="2"/>
      <c r="B480" s="2"/>
      <c r="C480" s="2"/>
      <c r="D480" s="22"/>
      <c r="E480" s="25"/>
      <c r="F480" s="22"/>
      <c r="G480" s="22"/>
      <c r="H480" s="22"/>
      <c r="J480" s="22"/>
      <c r="K480" s="22"/>
      <c r="L480" s="22"/>
      <c r="M480" s="22"/>
      <c r="Q480" s="22"/>
      <c r="R480" s="22"/>
      <c r="S480" s="70"/>
      <c r="T480" s="69"/>
      <c r="U480" s="69"/>
      <c r="V480" s="69"/>
      <c r="W480" s="69"/>
      <c r="X480" s="69"/>
      <c r="Y480" s="69"/>
      <c r="Z480" s="70"/>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c r="BL480" s="22"/>
    </row>
    <row r="481" ht="12.75" customHeight="1">
      <c r="A481" s="2"/>
      <c r="B481" s="2"/>
      <c r="C481" s="2"/>
      <c r="D481" s="22"/>
      <c r="E481" s="25"/>
      <c r="F481" s="22"/>
      <c r="G481" s="22"/>
      <c r="H481" s="22"/>
      <c r="J481" s="22"/>
      <c r="K481" s="22"/>
      <c r="L481" s="22"/>
      <c r="M481" s="22"/>
      <c r="Q481" s="22"/>
      <c r="R481" s="22"/>
      <c r="S481" s="70"/>
      <c r="T481" s="69"/>
      <c r="U481" s="69"/>
      <c r="V481" s="69"/>
      <c r="W481" s="69"/>
      <c r="X481" s="69"/>
      <c r="Y481" s="69"/>
      <c r="Z481" s="70"/>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2"/>
      <c r="BD481" s="22"/>
      <c r="BE481" s="22"/>
      <c r="BF481" s="22"/>
      <c r="BG481" s="22"/>
      <c r="BH481" s="22"/>
      <c r="BI481" s="22"/>
      <c r="BJ481" s="22"/>
      <c r="BK481" s="22"/>
      <c r="BL481" s="22"/>
    </row>
    <row r="482" ht="12.75" customHeight="1">
      <c r="A482" s="2"/>
      <c r="B482" s="2"/>
      <c r="C482" s="2"/>
      <c r="D482" s="22"/>
      <c r="E482" s="25"/>
      <c r="F482" s="22"/>
      <c r="G482" s="22"/>
      <c r="H482" s="22"/>
      <c r="J482" s="22"/>
      <c r="K482" s="22"/>
      <c r="L482" s="22"/>
      <c r="M482" s="22"/>
      <c r="Q482" s="22"/>
      <c r="R482" s="22"/>
      <c r="S482" s="70"/>
      <c r="T482" s="69"/>
      <c r="U482" s="69"/>
      <c r="V482" s="69"/>
      <c r="W482" s="69"/>
      <c r="X482" s="69"/>
      <c r="Y482" s="69"/>
      <c r="Z482" s="70"/>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c r="BL482" s="22"/>
    </row>
    <row r="483" ht="12.75" customHeight="1">
      <c r="A483" s="2"/>
      <c r="B483" s="2"/>
      <c r="C483" s="2"/>
      <c r="D483" s="22"/>
      <c r="E483" s="25"/>
      <c r="F483" s="22"/>
      <c r="G483" s="22"/>
      <c r="H483" s="22"/>
      <c r="J483" s="22"/>
      <c r="K483" s="22"/>
      <c r="L483" s="22"/>
      <c r="M483" s="22"/>
      <c r="Q483" s="22"/>
      <c r="R483" s="22"/>
      <c r="S483" s="70"/>
      <c r="T483" s="69"/>
      <c r="U483" s="69"/>
      <c r="V483" s="69"/>
      <c r="W483" s="69"/>
      <c r="X483" s="69"/>
      <c r="Y483" s="69"/>
      <c r="Z483" s="70"/>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c r="BH483" s="22"/>
      <c r="BI483" s="22"/>
      <c r="BJ483" s="22"/>
      <c r="BK483" s="22"/>
      <c r="BL483" s="22"/>
    </row>
    <row r="484" ht="12.75" customHeight="1">
      <c r="A484" s="2"/>
      <c r="B484" s="2"/>
      <c r="C484" s="2"/>
      <c r="D484" s="22"/>
      <c r="E484" s="25"/>
      <c r="F484" s="22"/>
      <c r="G484" s="22"/>
      <c r="H484" s="22"/>
      <c r="J484" s="22"/>
      <c r="K484" s="22"/>
      <c r="L484" s="22"/>
      <c r="M484" s="22"/>
      <c r="Q484" s="22"/>
      <c r="R484" s="22"/>
      <c r="S484" s="70"/>
      <c r="T484" s="69"/>
      <c r="U484" s="69"/>
      <c r="V484" s="69"/>
      <c r="W484" s="69"/>
      <c r="X484" s="69"/>
      <c r="Y484" s="69"/>
      <c r="Z484" s="70"/>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c r="BL484" s="22"/>
    </row>
    <row r="485" ht="12.75" customHeight="1">
      <c r="A485" s="2"/>
      <c r="B485" s="2"/>
      <c r="C485" s="2"/>
      <c r="D485" s="22"/>
      <c r="E485" s="25"/>
      <c r="F485" s="22"/>
      <c r="G485" s="22"/>
      <c r="H485" s="22"/>
      <c r="J485" s="22"/>
      <c r="K485" s="22"/>
      <c r="L485" s="22"/>
      <c r="M485" s="22"/>
      <c r="Q485" s="22"/>
      <c r="R485" s="22"/>
      <c r="S485" s="70"/>
      <c r="T485" s="69"/>
      <c r="U485" s="69"/>
      <c r="V485" s="69"/>
      <c r="W485" s="69"/>
      <c r="X485" s="69"/>
      <c r="Y485" s="69"/>
      <c r="Z485" s="70"/>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c r="BH485" s="22"/>
      <c r="BI485" s="22"/>
      <c r="BJ485" s="22"/>
      <c r="BK485" s="22"/>
      <c r="BL485" s="22"/>
    </row>
    <row r="486" ht="12.75" customHeight="1">
      <c r="A486" s="2"/>
      <c r="B486" s="2"/>
      <c r="C486" s="2"/>
      <c r="D486" s="22"/>
      <c r="E486" s="25"/>
      <c r="F486" s="22"/>
      <c r="G486" s="22"/>
      <c r="H486" s="22"/>
      <c r="J486" s="22"/>
      <c r="K486" s="22"/>
      <c r="L486" s="22"/>
      <c r="M486" s="22"/>
      <c r="Q486" s="22"/>
      <c r="R486" s="22"/>
      <c r="S486" s="70"/>
      <c r="T486" s="69"/>
      <c r="U486" s="69"/>
      <c r="V486" s="69"/>
      <c r="W486" s="69"/>
      <c r="X486" s="69"/>
      <c r="Y486" s="69"/>
      <c r="Z486" s="70"/>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c r="BL486" s="22"/>
    </row>
    <row r="487" ht="12.75" customHeight="1">
      <c r="A487" s="2"/>
      <c r="B487" s="2"/>
      <c r="C487" s="2"/>
      <c r="D487" s="22"/>
      <c r="E487" s="25"/>
      <c r="F487" s="22"/>
      <c r="G487" s="22"/>
      <c r="H487" s="22"/>
      <c r="J487" s="22"/>
      <c r="K487" s="22"/>
      <c r="L487" s="22"/>
      <c r="M487" s="22"/>
      <c r="Q487" s="22"/>
      <c r="R487" s="22"/>
      <c r="S487" s="70"/>
      <c r="T487" s="69"/>
      <c r="U487" s="69"/>
      <c r="V487" s="69"/>
      <c r="W487" s="69"/>
      <c r="X487" s="69"/>
      <c r="Y487" s="69"/>
      <c r="Z487" s="70"/>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c r="BH487" s="22"/>
      <c r="BI487" s="22"/>
      <c r="BJ487" s="22"/>
      <c r="BK487" s="22"/>
      <c r="BL487" s="22"/>
    </row>
    <row r="488" ht="12.75" customHeight="1">
      <c r="A488" s="2"/>
      <c r="B488" s="2"/>
      <c r="C488" s="2"/>
      <c r="D488" s="22"/>
      <c r="E488" s="25"/>
      <c r="F488" s="22"/>
      <c r="G488" s="22"/>
      <c r="H488" s="22"/>
      <c r="J488" s="22"/>
      <c r="K488" s="22"/>
      <c r="L488" s="22"/>
      <c r="M488" s="22"/>
      <c r="Q488" s="22"/>
      <c r="R488" s="22"/>
      <c r="S488" s="70"/>
      <c r="T488" s="69"/>
      <c r="U488" s="69"/>
      <c r="V488" s="69"/>
      <c r="W488" s="69"/>
      <c r="X488" s="69"/>
      <c r="Y488" s="69"/>
      <c r="Z488" s="70"/>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c r="BL488" s="22"/>
    </row>
    <row r="489" ht="12.75" customHeight="1">
      <c r="A489" s="2"/>
      <c r="B489" s="2"/>
      <c r="C489" s="2"/>
      <c r="D489" s="22"/>
      <c r="E489" s="25"/>
      <c r="F489" s="22"/>
      <c r="G489" s="22"/>
      <c r="H489" s="22"/>
      <c r="J489" s="22"/>
      <c r="K489" s="22"/>
      <c r="L489" s="22"/>
      <c r="M489" s="22"/>
      <c r="Q489" s="22"/>
      <c r="R489" s="22"/>
      <c r="S489" s="70"/>
      <c r="T489" s="69"/>
      <c r="U489" s="69"/>
      <c r="V489" s="69"/>
      <c r="W489" s="69"/>
      <c r="X489" s="69"/>
      <c r="Y489" s="69"/>
      <c r="Z489" s="70"/>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c r="BL489" s="22"/>
    </row>
    <row r="490" ht="12.75" customHeight="1">
      <c r="A490" s="2"/>
      <c r="B490" s="2"/>
      <c r="C490" s="2"/>
      <c r="D490" s="22"/>
      <c r="E490" s="25"/>
      <c r="F490" s="22"/>
      <c r="G490" s="22"/>
      <c r="H490" s="22"/>
      <c r="J490" s="22"/>
      <c r="K490" s="22"/>
      <c r="L490" s="22"/>
      <c r="M490" s="22"/>
      <c r="Q490" s="22"/>
      <c r="R490" s="22"/>
      <c r="S490" s="70"/>
      <c r="T490" s="69"/>
      <c r="U490" s="69"/>
      <c r="V490" s="69"/>
      <c r="W490" s="69"/>
      <c r="X490" s="69"/>
      <c r="Y490" s="69"/>
      <c r="Z490" s="70"/>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row>
    <row r="491" ht="12.75" customHeight="1">
      <c r="A491" s="2"/>
      <c r="B491" s="2"/>
      <c r="C491" s="2"/>
      <c r="D491" s="22"/>
      <c r="E491" s="25"/>
      <c r="F491" s="22"/>
      <c r="G491" s="22"/>
      <c r="H491" s="22"/>
      <c r="J491" s="22"/>
      <c r="K491" s="22"/>
      <c r="L491" s="22"/>
      <c r="M491" s="22"/>
      <c r="Q491" s="22"/>
      <c r="R491" s="22"/>
      <c r="S491" s="70"/>
      <c r="T491" s="69"/>
      <c r="U491" s="69"/>
      <c r="V491" s="69"/>
      <c r="W491" s="69"/>
      <c r="X491" s="69"/>
      <c r="Y491" s="69"/>
      <c r="Z491" s="70"/>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c r="BH491" s="22"/>
      <c r="BI491" s="22"/>
      <c r="BJ491" s="22"/>
      <c r="BK491" s="22"/>
      <c r="BL491" s="22"/>
    </row>
    <row r="492" ht="12.75" customHeight="1">
      <c r="A492" s="2"/>
      <c r="B492" s="2"/>
      <c r="C492" s="2"/>
      <c r="D492" s="22"/>
      <c r="E492" s="25"/>
      <c r="F492" s="22"/>
      <c r="G492" s="22"/>
      <c r="H492" s="22"/>
      <c r="J492" s="22"/>
      <c r="K492" s="22"/>
      <c r="L492" s="22"/>
      <c r="M492" s="22"/>
      <c r="Q492" s="22"/>
      <c r="R492" s="22"/>
      <c r="S492" s="70"/>
      <c r="T492" s="69"/>
      <c r="U492" s="69"/>
      <c r="V492" s="69"/>
      <c r="W492" s="69"/>
      <c r="X492" s="69"/>
      <c r="Y492" s="69"/>
      <c r="Z492" s="70"/>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c r="BL492" s="22"/>
    </row>
    <row r="493" ht="12.75" customHeight="1">
      <c r="A493" s="2"/>
      <c r="B493" s="2"/>
      <c r="C493" s="2"/>
      <c r="D493" s="22"/>
      <c r="E493" s="25"/>
      <c r="F493" s="22"/>
      <c r="G493" s="22"/>
      <c r="H493" s="22"/>
      <c r="J493" s="22"/>
      <c r="K493" s="22"/>
      <c r="L493" s="22"/>
      <c r="M493" s="22"/>
      <c r="Q493" s="22"/>
      <c r="R493" s="22"/>
      <c r="S493" s="70"/>
      <c r="T493" s="69"/>
      <c r="U493" s="69"/>
      <c r="V493" s="69"/>
      <c r="W493" s="69"/>
      <c r="X493" s="69"/>
      <c r="Y493" s="69"/>
      <c r="Z493" s="70"/>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c r="BL493" s="22"/>
    </row>
    <row r="494" ht="12.75" customHeight="1">
      <c r="A494" s="2"/>
      <c r="B494" s="2"/>
      <c r="C494" s="2"/>
      <c r="D494" s="22"/>
      <c r="E494" s="25"/>
      <c r="F494" s="22"/>
      <c r="G494" s="22"/>
      <c r="H494" s="22"/>
      <c r="J494" s="22"/>
      <c r="K494" s="22"/>
      <c r="L494" s="22"/>
      <c r="M494" s="22"/>
      <c r="Q494" s="22"/>
      <c r="R494" s="22"/>
      <c r="S494" s="70"/>
      <c r="T494" s="69"/>
      <c r="U494" s="69"/>
      <c r="V494" s="69"/>
      <c r="W494" s="69"/>
      <c r="X494" s="69"/>
      <c r="Y494" s="69"/>
      <c r="Z494" s="70"/>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c r="BL494" s="22"/>
    </row>
    <row r="495" ht="12.75" customHeight="1">
      <c r="A495" s="2"/>
      <c r="B495" s="2"/>
      <c r="C495" s="2"/>
      <c r="D495" s="22"/>
      <c r="E495" s="25"/>
      <c r="F495" s="22"/>
      <c r="G495" s="22"/>
      <c r="H495" s="22"/>
      <c r="J495" s="22"/>
      <c r="K495" s="22"/>
      <c r="L495" s="22"/>
      <c r="M495" s="22"/>
      <c r="Q495" s="22"/>
      <c r="R495" s="22"/>
      <c r="S495" s="70"/>
      <c r="T495" s="69"/>
      <c r="U495" s="69"/>
      <c r="V495" s="69"/>
      <c r="W495" s="69"/>
      <c r="X495" s="69"/>
      <c r="Y495" s="69"/>
      <c r="Z495" s="70"/>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c r="BL495" s="22"/>
    </row>
    <row r="496" ht="12.75" customHeight="1">
      <c r="A496" s="2"/>
      <c r="B496" s="2"/>
      <c r="C496" s="2"/>
      <c r="D496" s="22"/>
      <c r="E496" s="25"/>
      <c r="F496" s="22"/>
      <c r="G496" s="22"/>
      <c r="H496" s="22"/>
      <c r="J496" s="22"/>
      <c r="K496" s="22"/>
      <c r="L496" s="22"/>
      <c r="M496" s="22"/>
      <c r="Q496" s="22"/>
      <c r="R496" s="22"/>
      <c r="S496" s="70"/>
      <c r="T496" s="69"/>
      <c r="U496" s="69"/>
      <c r="V496" s="69"/>
      <c r="W496" s="69"/>
      <c r="X496" s="69"/>
      <c r="Y496" s="69"/>
      <c r="Z496" s="70"/>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c r="BH496" s="22"/>
      <c r="BI496" s="22"/>
      <c r="BJ496" s="22"/>
      <c r="BK496" s="22"/>
      <c r="BL496" s="22"/>
    </row>
    <row r="497" ht="12.75" customHeight="1">
      <c r="A497" s="2"/>
      <c r="B497" s="2"/>
      <c r="C497" s="2"/>
      <c r="D497" s="22"/>
      <c r="E497" s="25"/>
      <c r="F497" s="22"/>
      <c r="G497" s="22"/>
      <c r="H497" s="22"/>
      <c r="J497" s="22"/>
      <c r="K497" s="22"/>
      <c r="L497" s="22"/>
      <c r="M497" s="22"/>
      <c r="Q497" s="22"/>
      <c r="R497" s="22"/>
      <c r="S497" s="70"/>
      <c r="T497" s="69"/>
      <c r="U497" s="69"/>
      <c r="V497" s="69"/>
      <c r="W497" s="69"/>
      <c r="X497" s="69"/>
      <c r="Y497" s="69"/>
      <c r="Z497" s="70"/>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c r="BL497" s="22"/>
    </row>
    <row r="498" ht="12.75" customHeight="1">
      <c r="A498" s="2"/>
      <c r="B498" s="2"/>
      <c r="C498" s="2"/>
      <c r="D498" s="22"/>
      <c r="E498" s="25"/>
      <c r="F498" s="22"/>
      <c r="G498" s="22"/>
      <c r="H498" s="22"/>
      <c r="J498" s="22"/>
      <c r="K498" s="22"/>
      <c r="L498" s="22"/>
      <c r="M498" s="22"/>
      <c r="Q498" s="22"/>
      <c r="R498" s="22"/>
      <c r="S498" s="70"/>
      <c r="T498" s="69"/>
      <c r="U498" s="69"/>
      <c r="V498" s="69"/>
      <c r="W498" s="69"/>
      <c r="X498" s="69"/>
      <c r="Y498" s="69"/>
      <c r="Z498" s="70"/>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c r="BH498" s="22"/>
      <c r="BI498" s="22"/>
      <c r="BJ498" s="22"/>
      <c r="BK498" s="22"/>
      <c r="BL498" s="22"/>
    </row>
    <row r="499" ht="12.75" customHeight="1">
      <c r="A499" s="2"/>
      <c r="B499" s="2"/>
      <c r="C499" s="2"/>
      <c r="D499" s="22"/>
      <c r="E499" s="25"/>
      <c r="F499" s="22"/>
      <c r="G499" s="22"/>
      <c r="H499" s="22"/>
      <c r="J499" s="22"/>
      <c r="K499" s="22"/>
      <c r="L499" s="22"/>
      <c r="M499" s="22"/>
      <c r="Q499" s="22"/>
      <c r="R499" s="22"/>
      <c r="S499" s="70"/>
      <c r="T499" s="69"/>
      <c r="U499" s="69"/>
      <c r="V499" s="69"/>
      <c r="W499" s="69"/>
      <c r="X499" s="69"/>
      <c r="Y499" s="69"/>
      <c r="Z499" s="70"/>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c r="BL499" s="22"/>
    </row>
    <row r="500" ht="12.75" customHeight="1">
      <c r="A500" s="2"/>
      <c r="B500" s="2"/>
      <c r="C500" s="2"/>
      <c r="D500" s="22"/>
      <c r="E500" s="25"/>
      <c r="F500" s="22"/>
      <c r="G500" s="22"/>
      <c r="H500" s="22"/>
      <c r="J500" s="22"/>
      <c r="K500" s="22"/>
      <c r="L500" s="22"/>
      <c r="M500" s="22"/>
      <c r="Q500" s="22"/>
      <c r="R500" s="22"/>
      <c r="S500" s="70"/>
      <c r="T500" s="69"/>
      <c r="U500" s="69"/>
      <c r="V500" s="69"/>
      <c r="W500" s="69"/>
      <c r="X500" s="69"/>
      <c r="Y500" s="69"/>
      <c r="Z500" s="70"/>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c r="BH500" s="22"/>
      <c r="BI500" s="22"/>
      <c r="BJ500" s="22"/>
      <c r="BK500" s="22"/>
      <c r="BL500" s="22"/>
    </row>
    <row r="501" ht="12.75" customHeight="1">
      <c r="A501" s="2"/>
      <c r="B501" s="2"/>
      <c r="C501" s="2"/>
      <c r="D501" s="22"/>
      <c r="E501" s="25"/>
      <c r="F501" s="22"/>
      <c r="G501" s="22"/>
      <c r="H501" s="22"/>
      <c r="J501" s="22"/>
      <c r="K501" s="22"/>
      <c r="L501" s="22"/>
      <c r="M501" s="22"/>
      <c r="Q501" s="22"/>
      <c r="R501" s="22"/>
      <c r="S501" s="70"/>
      <c r="T501" s="69"/>
      <c r="U501" s="69"/>
      <c r="V501" s="69"/>
      <c r="W501" s="69"/>
      <c r="X501" s="69"/>
      <c r="Y501" s="69"/>
      <c r="Z501" s="70"/>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c r="BL501" s="22"/>
    </row>
    <row r="502" ht="12.75" customHeight="1">
      <c r="A502" s="2"/>
      <c r="B502" s="2"/>
      <c r="C502" s="2"/>
      <c r="D502" s="22"/>
      <c r="E502" s="25"/>
      <c r="F502" s="22"/>
      <c r="G502" s="22"/>
      <c r="H502" s="22"/>
      <c r="J502" s="22"/>
      <c r="K502" s="22"/>
      <c r="L502" s="22"/>
      <c r="M502" s="22"/>
      <c r="Q502" s="22"/>
      <c r="R502" s="22"/>
      <c r="S502" s="70"/>
      <c r="T502" s="69"/>
      <c r="U502" s="69"/>
      <c r="V502" s="69"/>
      <c r="W502" s="69"/>
      <c r="X502" s="69"/>
      <c r="Y502" s="69"/>
      <c r="Z502" s="70"/>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c r="BH502" s="22"/>
      <c r="BI502" s="22"/>
      <c r="BJ502" s="22"/>
      <c r="BK502" s="22"/>
      <c r="BL502" s="22"/>
    </row>
    <row r="503" ht="12.75" customHeight="1">
      <c r="A503" s="2"/>
      <c r="B503" s="2"/>
      <c r="C503" s="2"/>
      <c r="D503" s="22"/>
      <c r="E503" s="25"/>
      <c r="F503" s="22"/>
      <c r="G503" s="22"/>
      <c r="H503" s="22"/>
      <c r="J503" s="22"/>
      <c r="K503" s="22"/>
      <c r="L503" s="22"/>
      <c r="M503" s="22"/>
      <c r="Q503" s="22"/>
      <c r="R503" s="22"/>
      <c r="S503" s="70"/>
      <c r="T503" s="69"/>
      <c r="U503" s="69"/>
      <c r="V503" s="69"/>
      <c r="W503" s="69"/>
      <c r="X503" s="69"/>
      <c r="Y503" s="69"/>
      <c r="Z503" s="70"/>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c r="BL503" s="22"/>
    </row>
    <row r="504" ht="12.75" customHeight="1">
      <c r="A504" s="2"/>
      <c r="B504" s="2"/>
      <c r="C504" s="2"/>
      <c r="D504" s="22"/>
      <c r="E504" s="25"/>
      <c r="F504" s="22"/>
      <c r="G504" s="22"/>
      <c r="H504" s="22"/>
      <c r="J504" s="22"/>
      <c r="K504" s="22"/>
      <c r="L504" s="22"/>
      <c r="M504" s="22"/>
      <c r="Q504" s="22"/>
      <c r="R504" s="22"/>
      <c r="S504" s="70"/>
      <c r="T504" s="69"/>
      <c r="U504" s="69"/>
      <c r="V504" s="69"/>
      <c r="W504" s="69"/>
      <c r="X504" s="69"/>
      <c r="Y504" s="69"/>
      <c r="Z504" s="70"/>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c r="BH504" s="22"/>
      <c r="BI504" s="22"/>
      <c r="BJ504" s="22"/>
      <c r="BK504" s="22"/>
      <c r="BL504" s="22"/>
    </row>
    <row r="505" ht="12.75" customHeight="1">
      <c r="A505" s="2"/>
      <c r="B505" s="2"/>
      <c r="C505" s="2"/>
      <c r="D505" s="22"/>
      <c r="E505" s="25"/>
      <c r="F505" s="22"/>
      <c r="G505" s="22"/>
      <c r="H505" s="22"/>
      <c r="J505" s="22"/>
      <c r="K505" s="22"/>
      <c r="L505" s="22"/>
      <c r="M505" s="22"/>
      <c r="Q505" s="22"/>
      <c r="R505" s="22"/>
      <c r="S505" s="70"/>
      <c r="T505" s="69"/>
      <c r="U505" s="69"/>
      <c r="V505" s="69"/>
      <c r="W505" s="69"/>
      <c r="X505" s="69"/>
      <c r="Y505" s="69"/>
      <c r="Z505" s="70"/>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c r="BL505" s="22"/>
    </row>
    <row r="506" ht="12.75" customHeight="1">
      <c r="A506" s="2"/>
      <c r="B506" s="2"/>
      <c r="C506" s="2"/>
      <c r="D506" s="22"/>
      <c r="E506" s="25"/>
      <c r="F506" s="22"/>
      <c r="G506" s="22"/>
      <c r="H506" s="22"/>
      <c r="J506" s="22"/>
      <c r="K506" s="22"/>
      <c r="L506" s="22"/>
      <c r="M506" s="22"/>
      <c r="Q506" s="22"/>
      <c r="R506" s="22"/>
      <c r="S506" s="70"/>
      <c r="T506" s="69"/>
      <c r="U506" s="69"/>
      <c r="V506" s="69"/>
      <c r="W506" s="69"/>
      <c r="X506" s="69"/>
      <c r="Y506" s="69"/>
      <c r="Z506" s="70"/>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c r="BH506" s="22"/>
      <c r="BI506" s="22"/>
      <c r="BJ506" s="22"/>
      <c r="BK506" s="22"/>
      <c r="BL506" s="22"/>
    </row>
    <row r="507" ht="12.75" customHeight="1">
      <c r="A507" s="2"/>
      <c r="B507" s="2"/>
      <c r="C507" s="2"/>
      <c r="D507" s="22"/>
      <c r="E507" s="25"/>
      <c r="F507" s="22"/>
      <c r="G507" s="22"/>
      <c r="H507" s="22"/>
      <c r="J507" s="22"/>
      <c r="K507" s="22"/>
      <c r="L507" s="22"/>
      <c r="M507" s="22"/>
      <c r="Q507" s="22"/>
      <c r="R507" s="22"/>
      <c r="S507" s="70"/>
      <c r="T507" s="69"/>
      <c r="U507" s="69"/>
      <c r="V507" s="69"/>
      <c r="W507" s="69"/>
      <c r="X507" s="69"/>
      <c r="Y507" s="69"/>
      <c r="Z507" s="70"/>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c r="BL507" s="22"/>
    </row>
    <row r="508" ht="12.75" customHeight="1">
      <c r="A508" s="2"/>
      <c r="B508" s="2"/>
      <c r="C508" s="2"/>
      <c r="D508" s="22"/>
      <c r="E508" s="25"/>
      <c r="F508" s="22"/>
      <c r="G508" s="22"/>
      <c r="H508" s="22"/>
      <c r="J508" s="22"/>
      <c r="K508" s="22"/>
      <c r="L508" s="22"/>
      <c r="M508" s="22"/>
      <c r="Q508" s="22"/>
      <c r="R508" s="22"/>
      <c r="S508" s="70"/>
      <c r="T508" s="69"/>
      <c r="U508" s="69"/>
      <c r="V508" s="69"/>
      <c r="W508" s="69"/>
      <c r="X508" s="69"/>
      <c r="Y508" s="69"/>
      <c r="Z508" s="70"/>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c r="BL508" s="22"/>
    </row>
    <row r="509" ht="12.75" customHeight="1">
      <c r="A509" s="2"/>
      <c r="B509" s="2"/>
      <c r="C509" s="2"/>
      <c r="D509" s="22"/>
      <c r="E509" s="25"/>
      <c r="F509" s="22"/>
      <c r="G509" s="22"/>
      <c r="H509" s="22"/>
      <c r="J509" s="22"/>
      <c r="K509" s="22"/>
      <c r="L509" s="22"/>
      <c r="M509" s="22"/>
      <c r="Q509" s="22"/>
      <c r="R509" s="22"/>
      <c r="S509" s="70"/>
      <c r="T509" s="69"/>
      <c r="U509" s="69"/>
      <c r="V509" s="69"/>
      <c r="W509" s="69"/>
      <c r="X509" s="69"/>
      <c r="Y509" s="69"/>
      <c r="Z509" s="70"/>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c r="BL509" s="22"/>
    </row>
    <row r="510" ht="12.75" customHeight="1">
      <c r="A510" s="2"/>
      <c r="B510" s="2"/>
      <c r="C510" s="2"/>
      <c r="D510" s="22"/>
      <c r="E510" s="25"/>
      <c r="F510" s="22"/>
      <c r="G510" s="22"/>
      <c r="H510" s="22"/>
      <c r="J510" s="22"/>
      <c r="K510" s="22"/>
      <c r="L510" s="22"/>
      <c r="M510" s="22"/>
      <c r="Q510" s="22"/>
      <c r="R510" s="22"/>
      <c r="S510" s="70"/>
      <c r="T510" s="69"/>
      <c r="U510" s="69"/>
      <c r="V510" s="69"/>
      <c r="W510" s="69"/>
      <c r="X510" s="69"/>
      <c r="Y510" s="69"/>
      <c r="Z510" s="70"/>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c r="BH510" s="22"/>
      <c r="BI510" s="22"/>
      <c r="BJ510" s="22"/>
      <c r="BK510" s="22"/>
      <c r="BL510" s="22"/>
    </row>
    <row r="511" ht="12.75" customHeight="1">
      <c r="A511" s="2"/>
      <c r="B511" s="2"/>
      <c r="C511" s="2"/>
      <c r="D511" s="22"/>
      <c r="E511" s="25"/>
      <c r="F511" s="22"/>
      <c r="G511" s="22"/>
      <c r="H511" s="22"/>
      <c r="J511" s="22"/>
      <c r="K511" s="22"/>
      <c r="L511" s="22"/>
      <c r="M511" s="22"/>
      <c r="Q511" s="22"/>
      <c r="R511" s="22"/>
      <c r="S511" s="70"/>
      <c r="T511" s="69"/>
      <c r="U511" s="69"/>
      <c r="V511" s="69"/>
      <c r="W511" s="69"/>
      <c r="X511" s="69"/>
      <c r="Y511" s="69"/>
      <c r="Z511" s="70"/>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c r="BL511" s="22"/>
    </row>
    <row r="512" ht="12.75" customHeight="1">
      <c r="A512" s="2"/>
      <c r="B512" s="2"/>
      <c r="C512" s="2"/>
      <c r="D512" s="22"/>
      <c r="E512" s="25"/>
      <c r="F512" s="22"/>
      <c r="G512" s="22"/>
      <c r="H512" s="22"/>
      <c r="J512" s="22"/>
      <c r="K512" s="22"/>
      <c r="L512" s="22"/>
      <c r="M512" s="22"/>
      <c r="Q512" s="22"/>
      <c r="R512" s="22"/>
      <c r="S512" s="70"/>
      <c r="T512" s="69"/>
      <c r="U512" s="69"/>
      <c r="V512" s="69"/>
      <c r="W512" s="69"/>
      <c r="X512" s="69"/>
      <c r="Y512" s="69"/>
      <c r="Z512" s="70"/>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c r="BL512" s="22"/>
    </row>
    <row r="513" ht="12.75" customHeight="1">
      <c r="A513" s="2"/>
      <c r="B513" s="2"/>
      <c r="C513" s="2"/>
      <c r="D513" s="22"/>
      <c r="E513" s="25"/>
      <c r="F513" s="22"/>
      <c r="G513" s="22"/>
      <c r="H513" s="22"/>
      <c r="J513" s="22"/>
      <c r="K513" s="22"/>
      <c r="L513" s="22"/>
      <c r="M513" s="22"/>
      <c r="Q513" s="22"/>
      <c r="R513" s="22"/>
      <c r="S513" s="70"/>
      <c r="T513" s="69"/>
      <c r="U513" s="69"/>
      <c r="V513" s="69"/>
      <c r="W513" s="69"/>
      <c r="X513" s="69"/>
      <c r="Y513" s="69"/>
      <c r="Z513" s="70"/>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c r="BL513" s="22"/>
    </row>
    <row r="514" ht="12.75" customHeight="1">
      <c r="A514" s="2"/>
      <c r="B514" s="2"/>
      <c r="C514" s="2"/>
      <c r="D514" s="22"/>
      <c r="E514" s="25"/>
      <c r="F514" s="22"/>
      <c r="G514" s="22"/>
      <c r="H514" s="22"/>
      <c r="J514" s="22"/>
      <c r="K514" s="22"/>
      <c r="L514" s="22"/>
      <c r="M514" s="22"/>
      <c r="Q514" s="22"/>
      <c r="R514" s="22"/>
      <c r="S514" s="70"/>
      <c r="T514" s="69"/>
      <c r="U514" s="69"/>
      <c r="V514" s="69"/>
      <c r="W514" s="69"/>
      <c r="X514" s="69"/>
      <c r="Y514" s="69"/>
      <c r="Z514" s="70"/>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c r="BH514" s="22"/>
      <c r="BI514" s="22"/>
      <c r="BJ514" s="22"/>
      <c r="BK514" s="22"/>
      <c r="BL514" s="22"/>
    </row>
    <row r="515" ht="12.75" customHeight="1">
      <c r="A515" s="2"/>
      <c r="B515" s="2"/>
      <c r="C515" s="2"/>
      <c r="D515" s="22"/>
      <c r="E515" s="25"/>
      <c r="F515" s="22"/>
      <c r="G515" s="22"/>
      <c r="H515" s="22"/>
      <c r="J515" s="22"/>
      <c r="K515" s="22"/>
      <c r="L515" s="22"/>
      <c r="M515" s="22"/>
      <c r="Q515" s="22"/>
      <c r="R515" s="22"/>
      <c r="S515" s="70"/>
      <c r="T515" s="69"/>
      <c r="U515" s="69"/>
      <c r="V515" s="69"/>
      <c r="W515" s="69"/>
      <c r="X515" s="69"/>
      <c r="Y515" s="69"/>
      <c r="Z515" s="70"/>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c r="BL515" s="22"/>
    </row>
    <row r="516" ht="12.75" customHeight="1">
      <c r="A516" s="2"/>
      <c r="B516" s="2"/>
      <c r="C516" s="2"/>
      <c r="D516" s="22"/>
      <c r="E516" s="25"/>
      <c r="F516" s="22"/>
      <c r="G516" s="22"/>
      <c r="H516" s="22"/>
      <c r="J516" s="22"/>
      <c r="K516" s="22"/>
      <c r="L516" s="22"/>
      <c r="M516" s="22"/>
      <c r="Q516" s="22"/>
      <c r="R516" s="22"/>
      <c r="S516" s="70"/>
      <c r="T516" s="69"/>
      <c r="U516" s="69"/>
      <c r="V516" s="69"/>
      <c r="W516" s="69"/>
      <c r="X516" s="69"/>
      <c r="Y516" s="69"/>
      <c r="Z516" s="70"/>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c r="BH516" s="22"/>
      <c r="BI516" s="22"/>
      <c r="BJ516" s="22"/>
      <c r="BK516" s="22"/>
      <c r="BL516" s="22"/>
    </row>
    <row r="517" ht="12.75" customHeight="1">
      <c r="A517" s="2"/>
      <c r="B517" s="2"/>
      <c r="C517" s="2"/>
      <c r="D517" s="22"/>
      <c r="E517" s="25"/>
      <c r="F517" s="22"/>
      <c r="G517" s="22"/>
      <c r="H517" s="22"/>
      <c r="J517" s="22"/>
      <c r="K517" s="22"/>
      <c r="L517" s="22"/>
      <c r="M517" s="22"/>
      <c r="Q517" s="22"/>
      <c r="R517" s="22"/>
      <c r="S517" s="70"/>
      <c r="T517" s="69"/>
      <c r="U517" s="69"/>
      <c r="V517" s="69"/>
      <c r="W517" s="69"/>
      <c r="X517" s="69"/>
      <c r="Y517" s="69"/>
      <c r="Z517" s="70"/>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c r="BL517" s="22"/>
    </row>
    <row r="518" ht="12.75" customHeight="1">
      <c r="A518" s="2"/>
      <c r="B518" s="2"/>
      <c r="C518" s="2"/>
      <c r="D518" s="22"/>
      <c r="E518" s="25"/>
      <c r="F518" s="22"/>
      <c r="G518" s="22"/>
      <c r="H518" s="22"/>
      <c r="J518" s="22"/>
      <c r="K518" s="22"/>
      <c r="L518" s="22"/>
      <c r="M518" s="22"/>
      <c r="Q518" s="22"/>
      <c r="R518" s="22"/>
      <c r="S518" s="70"/>
      <c r="T518" s="69"/>
      <c r="U518" s="69"/>
      <c r="V518" s="69"/>
      <c r="W518" s="69"/>
      <c r="X518" s="69"/>
      <c r="Y518" s="69"/>
      <c r="Z518" s="70"/>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c r="BH518" s="22"/>
      <c r="BI518" s="22"/>
      <c r="BJ518" s="22"/>
      <c r="BK518" s="22"/>
      <c r="BL518" s="22"/>
    </row>
    <row r="519" ht="12.75" customHeight="1">
      <c r="A519" s="2"/>
      <c r="B519" s="2"/>
      <c r="C519" s="2"/>
      <c r="D519" s="22"/>
      <c r="E519" s="25"/>
      <c r="F519" s="22"/>
      <c r="G519" s="22"/>
      <c r="H519" s="22"/>
      <c r="J519" s="22"/>
      <c r="K519" s="22"/>
      <c r="L519" s="22"/>
      <c r="M519" s="22"/>
      <c r="Q519" s="22"/>
      <c r="R519" s="22"/>
      <c r="S519" s="70"/>
      <c r="T519" s="69"/>
      <c r="U519" s="69"/>
      <c r="V519" s="69"/>
      <c r="W519" s="69"/>
      <c r="X519" s="69"/>
      <c r="Y519" s="69"/>
      <c r="Z519" s="70"/>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c r="BL519" s="22"/>
    </row>
    <row r="520" ht="12.75" customHeight="1">
      <c r="A520" s="2"/>
      <c r="B520" s="2"/>
      <c r="C520" s="2"/>
      <c r="D520" s="22"/>
      <c r="E520" s="25"/>
      <c r="F520" s="22"/>
      <c r="G520" s="22"/>
      <c r="H520" s="22"/>
      <c r="J520" s="22"/>
      <c r="K520" s="22"/>
      <c r="L520" s="22"/>
      <c r="M520" s="22"/>
      <c r="Q520" s="22"/>
      <c r="R520" s="22"/>
      <c r="S520" s="70"/>
      <c r="T520" s="69"/>
      <c r="U520" s="69"/>
      <c r="V520" s="69"/>
      <c r="W520" s="69"/>
      <c r="X520" s="69"/>
      <c r="Y520" s="69"/>
      <c r="Z520" s="70"/>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c r="BH520" s="22"/>
      <c r="BI520" s="22"/>
      <c r="BJ520" s="22"/>
      <c r="BK520" s="22"/>
      <c r="BL520" s="22"/>
    </row>
    <row r="521" ht="12.75" customHeight="1">
      <c r="A521" s="2"/>
      <c r="B521" s="2"/>
      <c r="C521" s="2"/>
      <c r="D521" s="22"/>
      <c r="E521" s="25"/>
      <c r="F521" s="22"/>
      <c r="G521" s="22"/>
      <c r="H521" s="22"/>
      <c r="J521" s="22"/>
      <c r="K521" s="22"/>
      <c r="L521" s="22"/>
      <c r="M521" s="22"/>
      <c r="Q521" s="22"/>
      <c r="R521" s="22"/>
      <c r="S521" s="70"/>
      <c r="T521" s="69"/>
      <c r="U521" s="69"/>
      <c r="V521" s="69"/>
      <c r="W521" s="69"/>
      <c r="X521" s="69"/>
      <c r="Y521" s="69"/>
      <c r="Z521" s="70"/>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c r="BL521" s="22"/>
    </row>
    <row r="522" ht="12.75" customHeight="1">
      <c r="A522" s="2"/>
      <c r="B522" s="2"/>
      <c r="C522" s="2"/>
      <c r="D522" s="22"/>
      <c r="E522" s="25"/>
      <c r="F522" s="22"/>
      <c r="G522" s="22"/>
      <c r="H522" s="22"/>
      <c r="J522" s="22"/>
      <c r="K522" s="22"/>
      <c r="L522" s="22"/>
      <c r="M522" s="22"/>
      <c r="Q522" s="22"/>
      <c r="R522" s="22"/>
      <c r="S522" s="70"/>
      <c r="T522" s="69"/>
      <c r="U522" s="69"/>
      <c r="V522" s="69"/>
      <c r="W522" s="69"/>
      <c r="X522" s="69"/>
      <c r="Y522" s="69"/>
      <c r="Z522" s="70"/>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c r="BH522" s="22"/>
      <c r="BI522" s="22"/>
      <c r="BJ522" s="22"/>
      <c r="BK522" s="22"/>
      <c r="BL522" s="22"/>
    </row>
    <row r="523" ht="12.75" customHeight="1">
      <c r="A523" s="2"/>
      <c r="B523" s="2"/>
      <c r="C523" s="2"/>
      <c r="D523" s="22"/>
      <c r="E523" s="25"/>
      <c r="F523" s="22"/>
      <c r="G523" s="22"/>
      <c r="H523" s="22"/>
      <c r="J523" s="22"/>
      <c r="K523" s="22"/>
      <c r="L523" s="22"/>
      <c r="M523" s="22"/>
      <c r="Q523" s="22"/>
      <c r="R523" s="22"/>
      <c r="S523" s="70"/>
      <c r="T523" s="69"/>
      <c r="U523" s="69"/>
      <c r="V523" s="69"/>
      <c r="W523" s="69"/>
      <c r="X523" s="69"/>
      <c r="Y523" s="69"/>
      <c r="Z523" s="70"/>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c r="BL523" s="22"/>
    </row>
    <row r="524" ht="12.75" customHeight="1">
      <c r="A524" s="2"/>
      <c r="B524" s="2"/>
      <c r="C524" s="2"/>
      <c r="D524" s="22"/>
      <c r="E524" s="25"/>
      <c r="F524" s="22"/>
      <c r="G524" s="22"/>
      <c r="H524" s="22"/>
      <c r="J524" s="22"/>
      <c r="K524" s="22"/>
      <c r="L524" s="22"/>
      <c r="M524" s="22"/>
      <c r="Q524" s="22"/>
      <c r="R524" s="22"/>
      <c r="S524" s="70"/>
      <c r="T524" s="69"/>
      <c r="U524" s="69"/>
      <c r="V524" s="69"/>
      <c r="W524" s="69"/>
      <c r="X524" s="69"/>
      <c r="Y524" s="69"/>
      <c r="Z524" s="70"/>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c r="BH524" s="22"/>
      <c r="BI524" s="22"/>
      <c r="BJ524" s="22"/>
      <c r="BK524" s="22"/>
      <c r="BL524" s="22"/>
    </row>
    <row r="525" ht="12.75" customHeight="1">
      <c r="A525" s="2"/>
      <c r="B525" s="2"/>
      <c r="C525" s="2"/>
      <c r="D525" s="22"/>
      <c r="E525" s="25"/>
      <c r="F525" s="22"/>
      <c r="G525" s="22"/>
      <c r="H525" s="22"/>
      <c r="J525" s="22"/>
      <c r="K525" s="22"/>
      <c r="L525" s="22"/>
      <c r="M525" s="22"/>
      <c r="Q525" s="22"/>
      <c r="R525" s="22"/>
      <c r="S525" s="70"/>
      <c r="T525" s="69"/>
      <c r="U525" s="69"/>
      <c r="V525" s="69"/>
      <c r="W525" s="69"/>
      <c r="X525" s="69"/>
      <c r="Y525" s="69"/>
      <c r="Z525" s="70"/>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c r="BL525" s="22"/>
    </row>
    <row r="526" ht="12.75" customHeight="1">
      <c r="A526" s="2"/>
      <c r="B526" s="2"/>
      <c r="C526" s="2"/>
      <c r="D526" s="22"/>
      <c r="E526" s="25"/>
      <c r="F526" s="22"/>
      <c r="G526" s="22"/>
      <c r="H526" s="22"/>
      <c r="J526" s="22"/>
      <c r="K526" s="22"/>
      <c r="L526" s="22"/>
      <c r="M526" s="22"/>
      <c r="Q526" s="22"/>
      <c r="R526" s="22"/>
      <c r="S526" s="70"/>
      <c r="T526" s="69"/>
      <c r="U526" s="69"/>
      <c r="V526" s="69"/>
      <c r="W526" s="69"/>
      <c r="X526" s="69"/>
      <c r="Y526" s="69"/>
      <c r="Z526" s="70"/>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c r="BH526" s="22"/>
      <c r="BI526" s="22"/>
      <c r="BJ526" s="22"/>
      <c r="BK526" s="22"/>
      <c r="BL526" s="22"/>
    </row>
    <row r="527" ht="12.75" customHeight="1">
      <c r="A527" s="2"/>
      <c r="B527" s="2"/>
      <c r="C527" s="2"/>
      <c r="D527" s="22"/>
      <c r="E527" s="25"/>
      <c r="F527" s="22"/>
      <c r="G527" s="22"/>
      <c r="H527" s="22"/>
      <c r="J527" s="22"/>
      <c r="K527" s="22"/>
      <c r="L527" s="22"/>
      <c r="M527" s="22"/>
      <c r="Q527" s="22"/>
      <c r="R527" s="22"/>
      <c r="S527" s="70"/>
      <c r="T527" s="69"/>
      <c r="U527" s="69"/>
      <c r="V527" s="69"/>
      <c r="W527" s="69"/>
      <c r="X527" s="69"/>
      <c r="Y527" s="69"/>
      <c r="Z527" s="70"/>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c r="BL527" s="22"/>
    </row>
    <row r="528" ht="12.75" customHeight="1">
      <c r="A528" s="2"/>
      <c r="B528" s="2"/>
      <c r="C528" s="2"/>
      <c r="D528" s="22"/>
      <c r="E528" s="25"/>
      <c r="F528" s="22"/>
      <c r="G528" s="22"/>
      <c r="H528" s="22"/>
      <c r="J528" s="22"/>
      <c r="K528" s="22"/>
      <c r="L528" s="22"/>
      <c r="M528" s="22"/>
      <c r="Q528" s="22"/>
      <c r="R528" s="22"/>
      <c r="S528" s="70"/>
      <c r="T528" s="69"/>
      <c r="U528" s="69"/>
      <c r="V528" s="69"/>
      <c r="W528" s="69"/>
      <c r="X528" s="69"/>
      <c r="Y528" s="69"/>
      <c r="Z528" s="70"/>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c r="BH528" s="22"/>
      <c r="BI528" s="22"/>
      <c r="BJ528" s="22"/>
      <c r="BK528" s="22"/>
      <c r="BL528" s="22"/>
    </row>
    <row r="529" ht="12.75" customHeight="1">
      <c r="A529" s="2"/>
      <c r="B529" s="2"/>
      <c r="C529" s="2"/>
      <c r="D529" s="22"/>
      <c r="E529" s="25"/>
      <c r="F529" s="22"/>
      <c r="G529" s="22"/>
      <c r="H529" s="22"/>
      <c r="J529" s="22"/>
      <c r="K529" s="22"/>
      <c r="L529" s="22"/>
      <c r="M529" s="22"/>
      <c r="Q529" s="22"/>
      <c r="R529" s="22"/>
      <c r="S529" s="70"/>
      <c r="T529" s="69"/>
      <c r="U529" s="69"/>
      <c r="V529" s="69"/>
      <c r="W529" s="69"/>
      <c r="X529" s="69"/>
      <c r="Y529" s="69"/>
      <c r="Z529" s="70"/>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c r="BL529" s="22"/>
    </row>
    <row r="530" ht="12.75" customHeight="1">
      <c r="A530" s="2"/>
      <c r="B530" s="2"/>
      <c r="C530" s="2"/>
      <c r="D530" s="22"/>
      <c r="E530" s="25"/>
      <c r="F530" s="22"/>
      <c r="G530" s="22"/>
      <c r="H530" s="22"/>
      <c r="J530" s="22"/>
      <c r="K530" s="22"/>
      <c r="L530" s="22"/>
      <c r="M530" s="22"/>
      <c r="Q530" s="22"/>
      <c r="R530" s="22"/>
      <c r="S530" s="70"/>
      <c r="T530" s="69"/>
      <c r="U530" s="69"/>
      <c r="V530" s="69"/>
      <c r="W530" s="69"/>
      <c r="X530" s="69"/>
      <c r="Y530" s="69"/>
      <c r="Z530" s="70"/>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c r="BH530" s="22"/>
      <c r="BI530" s="22"/>
      <c r="BJ530" s="22"/>
      <c r="BK530" s="22"/>
      <c r="BL530" s="22"/>
    </row>
    <row r="531" ht="12.75" customHeight="1">
      <c r="A531" s="2"/>
      <c r="B531" s="2"/>
      <c r="C531" s="2"/>
      <c r="D531" s="22"/>
      <c r="E531" s="25"/>
      <c r="F531" s="22"/>
      <c r="G531" s="22"/>
      <c r="H531" s="22"/>
      <c r="J531" s="22"/>
      <c r="K531" s="22"/>
      <c r="L531" s="22"/>
      <c r="M531" s="22"/>
      <c r="Q531" s="22"/>
      <c r="R531" s="22"/>
      <c r="S531" s="70"/>
      <c r="T531" s="69"/>
      <c r="U531" s="69"/>
      <c r="V531" s="69"/>
      <c r="W531" s="69"/>
      <c r="X531" s="69"/>
      <c r="Y531" s="69"/>
      <c r="Z531" s="70"/>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c r="BL531" s="22"/>
    </row>
    <row r="532" ht="12.75" customHeight="1">
      <c r="A532" s="2"/>
      <c r="B532" s="2"/>
      <c r="C532" s="2"/>
      <c r="D532" s="22"/>
      <c r="E532" s="25"/>
      <c r="F532" s="22"/>
      <c r="G532" s="22"/>
      <c r="H532" s="22"/>
      <c r="J532" s="22"/>
      <c r="K532" s="22"/>
      <c r="L532" s="22"/>
      <c r="M532" s="22"/>
      <c r="Q532" s="22"/>
      <c r="R532" s="22"/>
      <c r="S532" s="70"/>
      <c r="T532" s="69"/>
      <c r="U532" s="69"/>
      <c r="V532" s="69"/>
      <c r="W532" s="69"/>
      <c r="X532" s="69"/>
      <c r="Y532" s="69"/>
      <c r="Z532" s="70"/>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c r="BH532" s="22"/>
      <c r="BI532" s="22"/>
      <c r="BJ532" s="22"/>
      <c r="BK532" s="22"/>
      <c r="BL532" s="22"/>
    </row>
    <row r="533" ht="12.75" customHeight="1">
      <c r="A533" s="2"/>
      <c r="B533" s="2"/>
      <c r="C533" s="2"/>
      <c r="D533" s="22"/>
      <c r="E533" s="25"/>
      <c r="F533" s="22"/>
      <c r="G533" s="22"/>
      <c r="H533" s="22"/>
      <c r="J533" s="22"/>
      <c r="K533" s="22"/>
      <c r="L533" s="22"/>
      <c r="M533" s="22"/>
      <c r="Q533" s="22"/>
      <c r="R533" s="22"/>
      <c r="S533" s="70"/>
      <c r="T533" s="69"/>
      <c r="U533" s="69"/>
      <c r="V533" s="69"/>
      <c r="W533" s="69"/>
      <c r="X533" s="69"/>
      <c r="Y533" s="69"/>
      <c r="Z533" s="70"/>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c r="BL533" s="22"/>
    </row>
    <row r="534" ht="12.75" customHeight="1">
      <c r="A534" s="2"/>
      <c r="B534" s="2"/>
      <c r="C534" s="2"/>
      <c r="D534" s="22"/>
      <c r="E534" s="25"/>
      <c r="F534" s="22"/>
      <c r="G534" s="22"/>
      <c r="H534" s="22"/>
      <c r="J534" s="22"/>
      <c r="K534" s="22"/>
      <c r="L534" s="22"/>
      <c r="M534" s="22"/>
      <c r="Q534" s="22"/>
      <c r="R534" s="22"/>
      <c r="S534" s="70"/>
      <c r="T534" s="69"/>
      <c r="U534" s="69"/>
      <c r="V534" s="69"/>
      <c r="W534" s="69"/>
      <c r="X534" s="69"/>
      <c r="Y534" s="69"/>
      <c r="Z534" s="70"/>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c r="BH534" s="22"/>
      <c r="BI534" s="22"/>
      <c r="BJ534" s="22"/>
      <c r="BK534" s="22"/>
      <c r="BL534" s="22"/>
    </row>
    <row r="535" ht="12.75" customHeight="1">
      <c r="A535" s="2"/>
      <c r="B535" s="2"/>
      <c r="C535" s="2"/>
      <c r="D535" s="22"/>
      <c r="E535" s="25"/>
      <c r="F535" s="22"/>
      <c r="G535" s="22"/>
      <c r="H535" s="22"/>
      <c r="J535" s="22"/>
      <c r="K535" s="22"/>
      <c r="L535" s="22"/>
      <c r="M535" s="22"/>
      <c r="Q535" s="22"/>
      <c r="R535" s="22"/>
      <c r="S535" s="70"/>
      <c r="T535" s="69"/>
      <c r="U535" s="69"/>
      <c r="V535" s="69"/>
      <c r="W535" s="69"/>
      <c r="X535" s="69"/>
      <c r="Y535" s="69"/>
      <c r="Z535" s="70"/>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c r="BL535" s="22"/>
    </row>
    <row r="536" ht="12.75" customHeight="1">
      <c r="A536" s="2"/>
      <c r="B536" s="2"/>
      <c r="C536" s="2"/>
      <c r="D536" s="22"/>
      <c r="E536" s="25"/>
      <c r="F536" s="22"/>
      <c r="G536" s="22"/>
      <c r="H536" s="22"/>
      <c r="J536" s="22"/>
      <c r="K536" s="22"/>
      <c r="L536" s="22"/>
      <c r="M536" s="22"/>
      <c r="Q536" s="22"/>
      <c r="R536" s="22"/>
      <c r="S536" s="70"/>
      <c r="T536" s="69"/>
      <c r="U536" s="69"/>
      <c r="V536" s="69"/>
      <c r="W536" s="69"/>
      <c r="X536" s="69"/>
      <c r="Y536" s="69"/>
      <c r="Z536" s="70"/>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c r="BH536" s="22"/>
      <c r="BI536" s="22"/>
      <c r="BJ536" s="22"/>
      <c r="BK536" s="22"/>
      <c r="BL536" s="22"/>
    </row>
    <row r="537" ht="12.75" customHeight="1">
      <c r="A537" s="2"/>
      <c r="B537" s="2"/>
      <c r="C537" s="2"/>
      <c r="D537" s="22"/>
      <c r="E537" s="25"/>
      <c r="F537" s="22"/>
      <c r="G537" s="22"/>
      <c r="H537" s="22"/>
      <c r="J537" s="22"/>
      <c r="K537" s="22"/>
      <c r="L537" s="22"/>
      <c r="M537" s="22"/>
      <c r="Q537" s="22"/>
      <c r="R537" s="22"/>
      <c r="S537" s="70"/>
      <c r="T537" s="69"/>
      <c r="U537" s="69"/>
      <c r="V537" s="69"/>
      <c r="W537" s="69"/>
      <c r="X537" s="69"/>
      <c r="Y537" s="69"/>
      <c r="Z537" s="70"/>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c r="BH537" s="22"/>
      <c r="BI537" s="22"/>
      <c r="BJ537" s="22"/>
      <c r="BK537" s="22"/>
      <c r="BL537" s="22"/>
    </row>
    <row r="538" ht="12.75" customHeight="1">
      <c r="A538" s="2"/>
      <c r="B538" s="2"/>
      <c r="C538" s="2"/>
      <c r="D538" s="22"/>
      <c r="E538" s="25"/>
      <c r="F538" s="22"/>
      <c r="G538" s="22"/>
      <c r="H538" s="22"/>
      <c r="J538" s="22"/>
      <c r="K538" s="22"/>
      <c r="L538" s="22"/>
      <c r="M538" s="22"/>
      <c r="Q538" s="22"/>
      <c r="R538" s="22"/>
      <c r="S538" s="70"/>
      <c r="T538" s="69"/>
      <c r="U538" s="69"/>
      <c r="V538" s="69"/>
      <c r="W538" s="69"/>
      <c r="X538" s="69"/>
      <c r="Y538" s="69"/>
      <c r="Z538" s="70"/>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c r="BH538" s="22"/>
      <c r="BI538" s="22"/>
      <c r="BJ538" s="22"/>
      <c r="BK538" s="22"/>
      <c r="BL538" s="22"/>
    </row>
  </sheetData>
  <dataValidations>
    <dataValidation type="list" allowBlank="1" sqref="L2:L538">
      <formula1>Frequency</formula1>
    </dataValidation>
    <dataValidation type="list" allowBlank="1" sqref="M2:M538">
      <formula1>CatCombos</formula1>
    </dataValidation>
    <dataValidation type="list" allowBlank="1" sqref="B2:B538">
      <formula1>Programs</formula1>
    </dataValidation>
    <dataValidation type="list" allowBlank="1" sqref="A2:A538">
      <formula1>Intervention_area</formula1>
    </dataValidation>
    <dataValidation type="list" allowBlank="1" sqref="J2:K538 O2:O538">
      <formula1>Periods</formula1>
    </dataValidation>
    <dataValidation type="list" allowBlank="1" sqref="N2:N538">
      <formula1>Yes_No</formula1>
    </dataValidation>
    <dataValidation type="list" allowBlank="1" sqref="T2:T13 T15:T25 T27:T538">
      <formula1>Data_sets</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4" width="31.43"/>
    <col customWidth="1" min="5" max="5" width="24.86"/>
    <col customWidth="1" min="6" max="6" width="10.71"/>
    <col customWidth="1" min="7" max="7" width="14.71"/>
    <col customWidth="1" min="8" max="8" width="13.43"/>
    <col customWidth="1" min="9" max="9" width="10.71"/>
    <col customWidth="1" min="10" max="10" width="28.29"/>
    <col customWidth="1" min="11" max="11" width="29.57"/>
    <col customWidth="1" min="12" max="12" width="17.43"/>
    <col customWidth="1" min="13" max="13" width="20.57"/>
    <col customWidth="1" min="14" max="15" width="15.14"/>
  </cols>
  <sheetData>
    <row r="1" ht="12.0" customHeight="1">
      <c r="A1" s="73" t="s">
        <v>319</v>
      </c>
      <c r="B1" s="73" t="s">
        <v>2</v>
      </c>
      <c r="C1" s="74" t="s">
        <v>49</v>
      </c>
      <c r="D1" s="75" t="s">
        <v>323</v>
      </c>
      <c r="E1" s="75" t="s">
        <v>324</v>
      </c>
      <c r="F1" s="75" t="s">
        <v>80</v>
      </c>
      <c r="G1" s="76" t="s">
        <v>109</v>
      </c>
      <c r="H1" s="77" t="s">
        <v>325</v>
      </c>
      <c r="I1" s="78" t="s">
        <v>326</v>
      </c>
      <c r="J1" s="79" t="s">
        <v>327</v>
      </c>
      <c r="K1" s="74" t="s">
        <v>330</v>
      </c>
      <c r="L1" s="74" t="s">
        <v>331</v>
      </c>
      <c r="M1" s="80" t="s">
        <v>5</v>
      </c>
      <c r="N1" s="75" t="s">
        <v>80</v>
      </c>
      <c r="O1" s="77" t="s">
        <v>333</v>
      </c>
    </row>
    <row r="2" ht="12.0" customHeight="1">
      <c r="A2" s="2"/>
      <c r="B2" s="2"/>
      <c r="C2" s="2"/>
      <c r="D2" s="2"/>
      <c r="J2" s="39"/>
      <c r="K2" s="39"/>
      <c r="L2" s="7"/>
      <c r="M2" s="25"/>
      <c r="N2" s="25"/>
      <c r="O2" s="81"/>
    </row>
    <row r="3" ht="12.0" customHeight="1">
      <c r="A3" s="2"/>
      <c r="B3" s="2"/>
      <c r="C3" s="2"/>
      <c r="D3" s="2"/>
      <c r="J3" s="39"/>
      <c r="K3" s="39"/>
      <c r="L3" s="7"/>
      <c r="M3" s="25"/>
      <c r="N3" s="25"/>
      <c r="O3" s="81"/>
    </row>
    <row r="4" ht="12.0" customHeight="1">
      <c r="A4" s="2"/>
      <c r="B4" s="2"/>
      <c r="C4" s="2"/>
      <c r="D4" s="2"/>
      <c r="J4" s="39"/>
      <c r="K4" s="39"/>
      <c r="L4" s="7"/>
      <c r="M4" s="25"/>
      <c r="N4" s="25"/>
      <c r="O4" s="81"/>
    </row>
    <row r="5" ht="12.0" customHeight="1">
      <c r="A5" s="2"/>
      <c r="B5" s="2"/>
      <c r="C5" s="2"/>
      <c r="D5" s="2"/>
      <c r="J5" s="39"/>
      <c r="K5" s="39"/>
      <c r="L5" s="7"/>
      <c r="M5" s="25"/>
      <c r="N5" s="25"/>
      <c r="O5" s="81"/>
    </row>
    <row r="6" ht="12.0" customHeight="1">
      <c r="A6" s="2"/>
      <c r="B6" s="2"/>
      <c r="C6" s="2"/>
      <c r="D6" s="2"/>
      <c r="J6" s="39"/>
      <c r="K6" s="39"/>
      <c r="L6" s="7"/>
      <c r="M6" s="25"/>
      <c r="N6" s="25"/>
      <c r="O6" s="81"/>
    </row>
    <row r="7" ht="12.0" customHeight="1">
      <c r="A7" s="2"/>
      <c r="B7" s="2"/>
      <c r="C7" s="2"/>
      <c r="D7" s="2"/>
      <c r="J7" s="39"/>
      <c r="K7" s="39"/>
      <c r="L7" s="7"/>
      <c r="M7" s="25"/>
      <c r="N7" s="25"/>
      <c r="O7" s="81"/>
    </row>
    <row r="8" ht="12.0" customHeight="1">
      <c r="A8" s="2"/>
      <c r="B8" s="2"/>
      <c r="C8" s="2"/>
      <c r="D8" s="2"/>
      <c r="J8" s="39"/>
      <c r="K8" s="39"/>
      <c r="L8" s="7"/>
      <c r="M8" s="25"/>
      <c r="N8" s="25"/>
      <c r="O8" s="81"/>
    </row>
    <row r="9" ht="12.0" customHeight="1">
      <c r="A9" s="2"/>
      <c r="B9" s="2"/>
      <c r="C9" s="2"/>
      <c r="D9" s="2"/>
      <c r="J9" s="39"/>
      <c r="K9" s="39"/>
      <c r="L9" s="7"/>
      <c r="M9" s="25"/>
      <c r="N9" s="25"/>
      <c r="O9" s="81"/>
    </row>
    <row r="10" ht="12.0" customHeight="1">
      <c r="A10" s="2"/>
      <c r="B10" s="2"/>
      <c r="C10" s="2"/>
      <c r="D10" s="2"/>
      <c r="J10" s="39"/>
      <c r="K10" s="39"/>
      <c r="L10" s="7"/>
      <c r="M10" s="25"/>
      <c r="N10" s="25"/>
      <c r="O10" s="81"/>
    </row>
    <row r="11" ht="21.0" customHeight="1">
      <c r="A11" s="2"/>
      <c r="B11" s="2"/>
      <c r="C11" s="2"/>
      <c r="D11" s="2"/>
      <c r="J11" s="39"/>
      <c r="K11" s="39"/>
      <c r="L11" s="7"/>
      <c r="M11" s="25"/>
      <c r="N11" s="25"/>
      <c r="O11" s="81"/>
    </row>
    <row r="12" ht="17.25" customHeight="1">
      <c r="A12" s="2"/>
      <c r="B12" s="2"/>
      <c r="C12" s="2"/>
      <c r="D12" s="2"/>
      <c r="J12" s="39"/>
      <c r="K12" s="39"/>
      <c r="L12" s="7"/>
      <c r="M12" s="25"/>
      <c r="N12" s="25"/>
      <c r="O12" s="81"/>
    </row>
    <row r="13" ht="12.0" customHeight="1">
      <c r="A13" s="2"/>
      <c r="B13" s="2"/>
      <c r="C13" s="2"/>
      <c r="D13" s="2"/>
      <c r="J13" s="39"/>
      <c r="K13" s="39"/>
      <c r="L13" s="7"/>
      <c r="M13" s="25"/>
      <c r="N13" s="25"/>
      <c r="O13" s="81"/>
    </row>
    <row r="14" ht="12.0" customHeight="1">
      <c r="A14" s="2"/>
      <c r="B14" s="2"/>
      <c r="C14" s="2"/>
      <c r="D14" s="2"/>
      <c r="J14" s="39"/>
      <c r="K14" s="39"/>
      <c r="L14" s="7"/>
      <c r="M14" s="25"/>
      <c r="N14" s="25"/>
      <c r="O14" s="81"/>
    </row>
    <row r="15" ht="12.0" customHeight="1">
      <c r="A15" s="2"/>
      <c r="B15" s="2"/>
      <c r="C15" s="2"/>
      <c r="D15" s="2"/>
      <c r="J15" s="39"/>
      <c r="K15" s="39"/>
      <c r="L15" s="7"/>
      <c r="M15" s="25"/>
      <c r="N15" s="25"/>
      <c r="O15" s="81"/>
    </row>
    <row r="16" ht="12.0" customHeight="1">
      <c r="A16" s="2"/>
      <c r="B16" s="2"/>
      <c r="C16" s="2"/>
      <c r="D16" s="2"/>
      <c r="J16" s="39"/>
      <c r="K16" s="39"/>
      <c r="L16" s="7"/>
      <c r="M16" s="25"/>
      <c r="N16" s="25"/>
      <c r="O16" s="81"/>
    </row>
    <row r="17" ht="12.0" customHeight="1">
      <c r="A17" s="2"/>
      <c r="B17" s="2"/>
      <c r="C17" s="2"/>
      <c r="D17" s="2"/>
      <c r="J17" s="39"/>
      <c r="K17" s="39"/>
      <c r="L17" s="7"/>
      <c r="M17" s="25"/>
      <c r="N17" s="25"/>
      <c r="O17" s="81"/>
    </row>
    <row r="18" ht="12.0" customHeight="1">
      <c r="A18" s="2"/>
      <c r="B18" s="2"/>
      <c r="C18" s="2"/>
      <c r="D18" s="2"/>
      <c r="J18" s="39"/>
      <c r="K18" s="39"/>
      <c r="L18" s="7"/>
      <c r="M18" s="25"/>
      <c r="N18" s="25"/>
      <c r="O18" s="81"/>
    </row>
    <row r="19" ht="12.0" customHeight="1">
      <c r="A19" s="2"/>
      <c r="B19" s="2"/>
      <c r="C19" s="2"/>
      <c r="D19" s="2"/>
      <c r="J19" s="39"/>
      <c r="K19" s="39"/>
      <c r="L19" s="7"/>
      <c r="M19" s="25"/>
      <c r="N19" s="25"/>
      <c r="O19" s="81"/>
    </row>
    <row r="20" ht="12.0" customHeight="1">
      <c r="A20" s="2"/>
      <c r="B20" s="2"/>
      <c r="C20" s="2"/>
      <c r="D20" s="2"/>
      <c r="J20" s="39"/>
      <c r="K20" s="39"/>
      <c r="L20" s="7"/>
      <c r="M20" s="25"/>
      <c r="N20" s="25"/>
      <c r="O20" s="81"/>
    </row>
    <row r="21" ht="12.0" customHeight="1">
      <c r="A21" s="2"/>
      <c r="B21" s="2"/>
      <c r="C21" s="2"/>
      <c r="D21" s="2"/>
      <c r="J21" s="39"/>
      <c r="K21" s="39"/>
      <c r="L21" s="7"/>
      <c r="M21" s="25"/>
      <c r="N21" s="25"/>
      <c r="O21" s="81"/>
    </row>
    <row r="22" ht="12.0" customHeight="1">
      <c r="A22" s="2"/>
      <c r="B22" s="2"/>
      <c r="C22" s="2"/>
      <c r="D22" s="2"/>
      <c r="J22" s="39"/>
      <c r="K22" s="39"/>
      <c r="L22" s="7"/>
      <c r="M22" s="25"/>
      <c r="N22" s="25"/>
      <c r="O22" s="81"/>
    </row>
    <row r="23" ht="12.0" customHeight="1">
      <c r="A23" s="2"/>
      <c r="B23" s="2"/>
      <c r="C23" s="2"/>
      <c r="D23" s="2"/>
      <c r="J23" s="39"/>
      <c r="K23" s="39"/>
      <c r="L23" s="7"/>
      <c r="M23" s="25"/>
      <c r="N23" s="25"/>
      <c r="O23" s="81"/>
    </row>
    <row r="24" ht="12.0" customHeight="1">
      <c r="A24" s="2"/>
      <c r="B24" s="2"/>
      <c r="C24" s="2"/>
      <c r="D24" s="2"/>
      <c r="J24" s="39"/>
      <c r="K24" s="39"/>
      <c r="L24" s="7"/>
      <c r="M24" s="25"/>
      <c r="N24" s="25"/>
      <c r="O24" s="81"/>
    </row>
    <row r="25" ht="12.0" customHeight="1">
      <c r="A25" s="2"/>
      <c r="B25" s="2"/>
      <c r="C25" s="2"/>
      <c r="D25" s="2"/>
      <c r="J25" s="39"/>
      <c r="K25" s="39"/>
      <c r="L25" s="7"/>
      <c r="M25" s="25"/>
      <c r="N25" s="25"/>
      <c r="O25" s="81"/>
    </row>
    <row r="26" ht="12.0" customHeight="1">
      <c r="A26" s="2"/>
      <c r="B26" s="2"/>
      <c r="C26" s="2"/>
      <c r="D26" s="2"/>
      <c r="J26" s="39"/>
      <c r="K26" s="39"/>
      <c r="L26" s="7"/>
      <c r="M26" s="25"/>
      <c r="N26" s="25"/>
      <c r="O26" s="81"/>
    </row>
    <row r="27" ht="12.0" customHeight="1">
      <c r="A27" s="2"/>
      <c r="B27" s="2"/>
      <c r="C27" s="2"/>
      <c r="D27" s="2"/>
      <c r="J27" s="39"/>
      <c r="K27" s="39"/>
      <c r="L27" s="7"/>
      <c r="M27" s="25"/>
      <c r="N27" s="25"/>
      <c r="O27" s="81"/>
    </row>
    <row r="28" ht="12.0" customHeight="1">
      <c r="A28" s="2"/>
      <c r="B28" s="2"/>
      <c r="C28" s="2"/>
      <c r="D28" s="2"/>
      <c r="J28" s="39"/>
      <c r="K28" s="39"/>
      <c r="L28" s="7"/>
      <c r="M28" s="25"/>
      <c r="N28" s="25"/>
      <c r="O28" s="81"/>
    </row>
    <row r="29" ht="12.0" customHeight="1">
      <c r="A29" s="2"/>
      <c r="B29" s="2"/>
      <c r="C29" s="2"/>
      <c r="D29" s="2"/>
      <c r="J29" s="39"/>
      <c r="K29" s="39"/>
      <c r="L29" s="7"/>
      <c r="M29" s="25"/>
      <c r="N29" s="25"/>
      <c r="O29" s="81"/>
    </row>
    <row r="30" ht="12.0" customHeight="1">
      <c r="A30" s="2"/>
      <c r="B30" s="2"/>
      <c r="C30" s="2"/>
      <c r="D30" s="2"/>
      <c r="J30" s="39"/>
      <c r="K30" s="39"/>
      <c r="L30" s="7"/>
      <c r="M30" s="25"/>
      <c r="N30" s="25"/>
      <c r="O30" s="81"/>
    </row>
    <row r="31" ht="12.0" customHeight="1">
      <c r="A31" s="2"/>
      <c r="B31" s="2"/>
      <c r="C31" s="2"/>
      <c r="D31" s="2"/>
      <c r="J31" s="39"/>
      <c r="K31" s="39"/>
      <c r="L31" s="7"/>
      <c r="M31" s="25"/>
      <c r="N31" s="25"/>
      <c r="O31" s="81"/>
    </row>
    <row r="32" ht="12.0" customHeight="1">
      <c r="A32" s="2"/>
      <c r="B32" s="2"/>
      <c r="C32" s="2"/>
      <c r="D32" s="2"/>
      <c r="J32" s="39"/>
      <c r="K32" s="39"/>
      <c r="L32" s="7"/>
      <c r="M32" s="25"/>
      <c r="N32" s="25"/>
      <c r="O32" s="81"/>
    </row>
    <row r="33" ht="12.0" customHeight="1">
      <c r="A33" s="2"/>
      <c r="B33" s="2"/>
      <c r="C33" s="2"/>
      <c r="D33" s="2"/>
      <c r="J33" s="39"/>
      <c r="K33" s="39"/>
      <c r="L33" s="7"/>
      <c r="M33" s="25"/>
      <c r="N33" s="25"/>
      <c r="O33" s="81"/>
    </row>
    <row r="34" ht="12.0" customHeight="1">
      <c r="A34" s="2"/>
      <c r="B34" s="2"/>
      <c r="C34" s="2"/>
      <c r="D34" s="2"/>
      <c r="J34" s="39"/>
      <c r="K34" s="39"/>
      <c r="L34" s="7"/>
      <c r="M34" s="25"/>
      <c r="N34" s="25"/>
      <c r="O34" s="81"/>
    </row>
    <row r="35" ht="12.0" customHeight="1">
      <c r="A35" s="2"/>
      <c r="B35" s="2"/>
      <c r="C35" s="2"/>
      <c r="D35" s="2"/>
      <c r="J35" s="39"/>
      <c r="K35" s="39"/>
      <c r="L35" s="7"/>
      <c r="M35" s="25"/>
      <c r="N35" s="25"/>
      <c r="O35" s="81"/>
    </row>
    <row r="36" ht="12.0" customHeight="1">
      <c r="A36" s="2"/>
      <c r="B36" s="2"/>
      <c r="C36" s="2"/>
      <c r="D36" s="2"/>
      <c r="J36" s="39"/>
      <c r="K36" s="39"/>
      <c r="L36" s="7"/>
      <c r="M36" s="25"/>
      <c r="N36" s="25"/>
      <c r="O36" s="81"/>
    </row>
    <row r="37" ht="12.0" customHeight="1">
      <c r="A37" s="2"/>
      <c r="B37" s="2"/>
      <c r="C37" s="2"/>
      <c r="D37" s="2"/>
      <c r="J37" s="39"/>
      <c r="K37" s="39"/>
      <c r="L37" s="7"/>
      <c r="M37" s="25"/>
      <c r="N37" s="25"/>
      <c r="O37" s="81"/>
    </row>
    <row r="38" ht="12.0" customHeight="1">
      <c r="A38" s="2"/>
      <c r="B38" s="2"/>
      <c r="C38" s="2"/>
      <c r="D38" s="2"/>
      <c r="J38" s="39"/>
      <c r="K38" s="39"/>
      <c r="L38" s="7"/>
      <c r="M38" s="25"/>
      <c r="N38" s="25"/>
      <c r="O38" s="81"/>
    </row>
    <row r="39" ht="12.0" customHeight="1">
      <c r="A39" s="2"/>
      <c r="B39" s="2"/>
      <c r="C39" s="2"/>
      <c r="D39" s="2"/>
      <c r="J39" s="39"/>
      <c r="K39" s="39"/>
      <c r="L39" s="7"/>
      <c r="M39" s="25"/>
      <c r="N39" s="25"/>
      <c r="O39" s="81"/>
    </row>
    <row r="40" ht="12.0" customHeight="1">
      <c r="A40" s="2"/>
      <c r="B40" s="2"/>
      <c r="C40" s="2"/>
      <c r="D40" s="2"/>
      <c r="J40" s="39"/>
      <c r="K40" s="39"/>
      <c r="L40" s="7"/>
      <c r="M40" s="25"/>
      <c r="N40" s="25"/>
      <c r="O40" s="81"/>
    </row>
    <row r="41" ht="12.0" customHeight="1">
      <c r="A41" s="2"/>
      <c r="B41" s="2"/>
      <c r="C41" s="2"/>
      <c r="D41" s="2"/>
      <c r="J41" s="39"/>
      <c r="K41" s="39"/>
      <c r="L41" s="7"/>
      <c r="M41" s="25"/>
      <c r="N41" s="25"/>
      <c r="O41" s="81"/>
    </row>
    <row r="42" ht="12.0" customHeight="1">
      <c r="A42" s="2"/>
      <c r="B42" s="2"/>
      <c r="C42" s="2"/>
      <c r="D42" s="2"/>
      <c r="J42" s="39"/>
      <c r="K42" s="39"/>
      <c r="L42" s="7"/>
      <c r="M42" s="25"/>
      <c r="N42" s="25"/>
      <c r="O42" s="81"/>
    </row>
    <row r="43" ht="12.0" customHeight="1">
      <c r="A43" s="2"/>
      <c r="B43" s="2"/>
      <c r="C43" s="2"/>
      <c r="D43" s="2"/>
      <c r="J43" s="39"/>
      <c r="K43" s="39"/>
      <c r="L43" s="7"/>
      <c r="M43" s="25"/>
      <c r="N43" s="25"/>
      <c r="O43" s="81"/>
    </row>
    <row r="44" ht="12.0" customHeight="1">
      <c r="A44" s="2"/>
      <c r="B44" s="2"/>
      <c r="C44" s="2"/>
      <c r="D44" s="2"/>
      <c r="J44" s="39"/>
      <c r="K44" s="39"/>
      <c r="L44" s="7"/>
      <c r="M44" s="25"/>
      <c r="N44" s="25"/>
      <c r="O44" s="81"/>
    </row>
    <row r="45" ht="12.0" customHeight="1">
      <c r="A45" s="2"/>
      <c r="B45" s="2"/>
      <c r="C45" s="2"/>
      <c r="D45" s="2"/>
      <c r="J45" s="39"/>
      <c r="K45" s="39"/>
      <c r="L45" s="7"/>
      <c r="M45" s="25"/>
      <c r="N45" s="25"/>
      <c r="O45" s="81"/>
    </row>
    <row r="46" ht="12.0" customHeight="1">
      <c r="A46" s="2"/>
      <c r="B46" s="2"/>
      <c r="C46" s="2"/>
      <c r="D46" s="2"/>
      <c r="J46" s="39"/>
      <c r="K46" s="39"/>
      <c r="L46" s="7"/>
      <c r="M46" s="25"/>
      <c r="N46" s="25"/>
      <c r="O46" s="81"/>
    </row>
    <row r="47" ht="12.0" customHeight="1">
      <c r="A47" s="2"/>
      <c r="B47" s="2"/>
      <c r="C47" s="2"/>
      <c r="D47" s="2"/>
      <c r="J47" s="39"/>
      <c r="K47" s="39"/>
      <c r="L47" s="7"/>
      <c r="M47" s="25"/>
      <c r="N47" s="25"/>
      <c r="O47" s="81"/>
    </row>
    <row r="48" ht="12.0" customHeight="1">
      <c r="A48" s="2"/>
      <c r="B48" s="2"/>
      <c r="C48" s="2"/>
      <c r="D48" s="2"/>
      <c r="J48" s="39"/>
      <c r="K48" s="39"/>
      <c r="L48" s="7"/>
      <c r="M48" s="25"/>
      <c r="N48" s="25"/>
      <c r="O48" s="81"/>
    </row>
    <row r="49" ht="12.0" customHeight="1">
      <c r="A49" s="2"/>
      <c r="B49" s="2"/>
      <c r="C49" s="2"/>
      <c r="D49" s="2"/>
      <c r="J49" s="39"/>
      <c r="K49" s="39"/>
      <c r="L49" s="7"/>
      <c r="M49" s="25"/>
      <c r="N49" s="25"/>
      <c r="O49" s="81"/>
    </row>
    <row r="50" ht="12.0" customHeight="1">
      <c r="A50" s="2"/>
      <c r="B50" s="2"/>
      <c r="C50" s="2"/>
      <c r="D50" s="2"/>
      <c r="J50" s="39"/>
      <c r="K50" s="39"/>
      <c r="L50" s="7"/>
      <c r="M50" s="25"/>
      <c r="N50" s="25"/>
      <c r="O50" s="81"/>
    </row>
    <row r="51" ht="12.0" customHeight="1">
      <c r="A51" s="2"/>
      <c r="B51" s="2"/>
      <c r="C51" s="2"/>
      <c r="D51" s="2"/>
      <c r="J51" s="39"/>
      <c r="K51" s="39"/>
      <c r="L51" s="7"/>
      <c r="M51" s="25"/>
      <c r="N51" s="25"/>
      <c r="O51" s="81"/>
    </row>
    <row r="52" ht="12.0" customHeight="1">
      <c r="A52" s="2"/>
      <c r="B52" s="2"/>
      <c r="C52" s="2"/>
      <c r="D52" s="2"/>
      <c r="J52" s="39"/>
      <c r="K52" s="39"/>
      <c r="L52" s="7"/>
      <c r="M52" s="25"/>
      <c r="N52" s="25"/>
      <c r="O52" s="81"/>
    </row>
    <row r="53" ht="12.0" customHeight="1">
      <c r="A53" s="2"/>
      <c r="B53" s="2"/>
      <c r="C53" s="2"/>
      <c r="D53" s="2"/>
      <c r="J53" s="39"/>
      <c r="K53" s="39"/>
      <c r="L53" s="7"/>
      <c r="M53" s="25"/>
      <c r="N53" s="25"/>
      <c r="O53" s="81"/>
    </row>
    <row r="54" ht="12.0" customHeight="1">
      <c r="A54" s="2"/>
      <c r="B54" s="2"/>
      <c r="C54" s="2"/>
      <c r="D54" s="2"/>
      <c r="J54" s="39"/>
      <c r="K54" s="39"/>
      <c r="L54" s="7"/>
      <c r="M54" s="25"/>
      <c r="N54" s="25"/>
      <c r="O54" s="81"/>
    </row>
    <row r="55" ht="12.0" customHeight="1">
      <c r="A55" s="2"/>
      <c r="B55" s="2"/>
      <c r="C55" s="2"/>
      <c r="D55" s="2"/>
      <c r="J55" s="39"/>
      <c r="K55" s="39"/>
      <c r="L55" s="7"/>
      <c r="M55" s="25"/>
      <c r="N55" s="25"/>
      <c r="O55" s="81"/>
    </row>
    <row r="56" ht="12.0" customHeight="1">
      <c r="A56" s="2"/>
      <c r="B56" s="2"/>
      <c r="C56" s="2"/>
      <c r="D56" s="2"/>
      <c r="J56" s="39"/>
      <c r="K56" s="39"/>
      <c r="L56" s="7"/>
      <c r="M56" s="25"/>
      <c r="N56" s="25"/>
      <c r="O56" s="81"/>
    </row>
    <row r="57" ht="12.0" customHeight="1">
      <c r="A57" s="2"/>
      <c r="B57" s="2"/>
      <c r="C57" s="2"/>
      <c r="D57" s="2"/>
      <c r="J57" s="39"/>
      <c r="K57" s="39"/>
      <c r="L57" s="7"/>
      <c r="M57" s="25"/>
      <c r="N57" s="25"/>
      <c r="O57" s="81"/>
    </row>
    <row r="58" ht="12.0" customHeight="1">
      <c r="A58" s="2"/>
      <c r="B58" s="2"/>
      <c r="C58" s="2"/>
      <c r="D58" s="2"/>
      <c r="J58" s="39"/>
      <c r="K58" s="39"/>
      <c r="L58" s="7"/>
      <c r="M58" s="25"/>
      <c r="N58" s="25"/>
      <c r="O58" s="81"/>
    </row>
    <row r="59" ht="12.0" customHeight="1">
      <c r="A59" s="2"/>
      <c r="B59" s="2"/>
      <c r="C59" s="2"/>
      <c r="D59" s="2"/>
      <c r="J59" s="39"/>
      <c r="K59" s="39"/>
      <c r="L59" s="7"/>
      <c r="M59" s="25"/>
      <c r="N59" s="25"/>
      <c r="O59" s="81"/>
    </row>
    <row r="60" ht="12.0" customHeight="1">
      <c r="A60" s="2"/>
      <c r="B60" s="2"/>
      <c r="C60" s="2"/>
      <c r="D60" s="2"/>
      <c r="J60" s="39"/>
      <c r="K60" s="39"/>
      <c r="L60" s="7"/>
      <c r="M60" s="25"/>
      <c r="N60" s="25"/>
      <c r="O60" s="81"/>
    </row>
    <row r="61" ht="12.0" customHeight="1">
      <c r="A61" s="2"/>
      <c r="B61" s="2"/>
      <c r="C61" s="2"/>
      <c r="D61" s="2"/>
      <c r="J61" s="39"/>
      <c r="K61" s="39"/>
      <c r="L61" s="7"/>
      <c r="M61" s="25"/>
      <c r="N61" s="25"/>
      <c r="O61" s="81"/>
    </row>
    <row r="62" ht="12.0" customHeight="1">
      <c r="A62" s="2"/>
      <c r="B62" s="2"/>
      <c r="C62" s="2"/>
      <c r="D62" s="2"/>
      <c r="J62" s="39"/>
      <c r="K62" s="39"/>
      <c r="L62" s="7"/>
      <c r="M62" s="25"/>
      <c r="N62" s="25"/>
      <c r="O62" s="81"/>
    </row>
    <row r="63" ht="12.0" customHeight="1">
      <c r="A63" s="2"/>
      <c r="B63" s="2"/>
      <c r="C63" s="2"/>
      <c r="D63" s="2"/>
      <c r="J63" s="39"/>
      <c r="K63" s="39"/>
      <c r="L63" s="7"/>
      <c r="M63" s="25"/>
      <c r="N63" s="25"/>
      <c r="O63" s="81"/>
    </row>
    <row r="64" ht="12.0" customHeight="1">
      <c r="A64" s="2"/>
      <c r="B64" s="2"/>
      <c r="C64" s="2"/>
      <c r="D64" s="2"/>
      <c r="J64" s="39"/>
      <c r="K64" s="39"/>
      <c r="L64" s="7"/>
      <c r="M64" s="25"/>
      <c r="N64" s="25"/>
      <c r="O64" s="81"/>
    </row>
    <row r="65" ht="12.0" customHeight="1">
      <c r="A65" s="2"/>
      <c r="B65" s="2"/>
      <c r="C65" s="2"/>
      <c r="D65" s="2"/>
      <c r="J65" s="39"/>
      <c r="K65" s="39"/>
      <c r="L65" s="7"/>
      <c r="M65" s="25"/>
      <c r="N65" s="25"/>
      <c r="O65" s="81"/>
    </row>
    <row r="66" ht="12.0" customHeight="1">
      <c r="A66" s="2"/>
      <c r="B66" s="2"/>
      <c r="C66" s="2"/>
      <c r="D66" s="2"/>
      <c r="J66" s="39"/>
      <c r="K66" s="39"/>
      <c r="L66" s="7"/>
      <c r="M66" s="25"/>
      <c r="N66" s="25"/>
      <c r="O66" s="81"/>
    </row>
    <row r="67" ht="12.0" customHeight="1">
      <c r="A67" s="2"/>
      <c r="B67" s="2"/>
      <c r="C67" s="2"/>
      <c r="D67" s="2"/>
      <c r="J67" s="39"/>
      <c r="K67" s="39"/>
      <c r="L67" s="7"/>
      <c r="M67" s="25"/>
      <c r="N67" s="25"/>
      <c r="O67" s="81"/>
    </row>
    <row r="68" ht="12.0" customHeight="1">
      <c r="A68" s="2"/>
      <c r="B68" s="2"/>
      <c r="C68" s="2"/>
      <c r="D68" s="2"/>
      <c r="J68" s="39"/>
      <c r="K68" s="39"/>
      <c r="L68" s="7"/>
      <c r="M68" s="25"/>
      <c r="N68" s="25"/>
      <c r="O68" s="81"/>
    </row>
    <row r="69" ht="12.0" customHeight="1">
      <c r="A69" s="2"/>
      <c r="B69" s="2"/>
      <c r="C69" s="2"/>
      <c r="D69" s="2"/>
      <c r="J69" s="39"/>
      <c r="K69" s="39"/>
      <c r="L69" s="7"/>
      <c r="M69" s="25"/>
      <c r="N69" s="25"/>
      <c r="O69" s="81"/>
    </row>
    <row r="70" ht="12.0" customHeight="1">
      <c r="A70" s="2"/>
      <c r="B70" s="2"/>
      <c r="C70" s="2"/>
      <c r="D70" s="2"/>
      <c r="J70" s="39"/>
      <c r="K70" s="39"/>
      <c r="L70" s="7"/>
      <c r="M70" s="25"/>
      <c r="N70" s="25"/>
      <c r="O70" s="81"/>
    </row>
    <row r="71" ht="12.0" customHeight="1">
      <c r="A71" s="2"/>
      <c r="B71" s="2"/>
      <c r="C71" s="2"/>
      <c r="D71" s="2"/>
      <c r="J71" s="39"/>
      <c r="K71" s="39"/>
      <c r="L71" s="7"/>
      <c r="M71" s="25"/>
      <c r="N71" s="25"/>
      <c r="O71" s="81"/>
    </row>
    <row r="72" ht="12.0" customHeight="1">
      <c r="A72" s="2"/>
      <c r="B72" s="2"/>
      <c r="C72" s="2"/>
      <c r="D72" s="2"/>
      <c r="J72" s="39"/>
      <c r="K72" s="39"/>
      <c r="L72" s="7"/>
      <c r="M72" s="25"/>
      <c r="N72" s="25"/>
      <c r="O72" s="81"/>
    </row>
    <row r="73" ht="12.0" customHeight="1">
      <c r="A73" s="2"/>
      <c r="B73" s="2"/>
      <c r="C73" s="2"/>
      <c r="D73" s="2"/>
      <c r="J73" s="39"/>
      <c r="K73" s="39"/>
      <c r="L73" s="7"/>
      <c r="M73" s="25"/>
      <c r="N73" s="25"/>
      <c r="O73" s="81"/>
    </row>
    <row r="74" ht="12.0" customHeight="1">
      <c r="A74" s="2"/>
      <c r="B74" s="2"/>
      <c r="C74" s="2"/>
      <c r="D74" s="2"/>
      <c r="J74" s="39"/>
      <c r="K74" s="39"/>
      <c r="L74" s="7"/>
      <c r="M74" s="25"/>
      <c r="N74" s="25"/>
      <c r="O74" s="81"/>
    </row>
    <row r="75" ht="12.0" customHeight="1">
      <c r="A75" s="2"/>
      <c r="B75" s="2"/>
      <c r="C75" s="2"/>
      <c r="D75" s="2"/>
      <c r="J75" s="39"/>
      <c r="K75" s="39"/>
      <c r="L75" s="7"/>
      <c r="M75" s="25"/>
      <c r="N75" s="25"/>
      <c r="O75" s="81"/>
    </row>
    <row r="76" ht="12.0" customHeight="1">
      <c r="A76" s="2"/>
      <c r="B76" s="2"/>
      <c r="C76" s="2"/>
      <c r="D76" s="2"/>
      <c r="J76" s="39"/>
      <c r="K76" s="39"/>
      <c r="L76" s="7"/>
      <c r="M76" s="25"/>
      <c r="N76" s="25"/>
      <c r="O76" s="81"/>
    </row>
    <row r="77" ht="12.0" customHeight="1">
      <c r="A77" s="2"/>
      <c r="B77" s="2"/>
      <c r="C77" s="2"/>
      <c r="D77" s="2"/>
      <c r="J77" s="39"/>
      <c r="K77" s="39"/>
      <c r="L77" s="7"/>
      <c r="M77" s="25"/>
      <c r="N77" s="25"/>
      <c r="O77" s="81"/>
    </row>
    <row r="78" ht="12.0" customHeight="1">
      <c r="A78" s="2"/>
      <c r="B78" s="2"/>
      <c r="C78" s="2"/>
      <c r="D78" s="2"/>
      <c r="J78" s="39"/>
      <c r="K78" s="39"/>
      <c r="L78" s="7"/>
      <c r="M78" s="25"/>
      <c r="N78" s="25"/>
      <c r="O78" s="81"/>
    </row>
    <row r="79" ht="12.0" customHeight="1">
      <c r="A79" s="2"/>
      <c r="B79" s="2"/>
      <c r="C79" s="2"/>
      <c r="D79" s="2"/>
      <c r="J79" s="39"/>
      <c r="K79" s="39"/>
      <c r="L79" s="7"/>
      <c r="M79" s="25"/>
      <c r="N79" s="25"/>
      <c r="O79" s="81"/>
    </row>
    <row r="80" ht="12.0" customHeight="1">
      <c r="A80" s="2"/>
      <c r="B80" s="2"/>
      <c r="C80" s="2"/>
      <c r="D80" s="2"/>
      <c r="J80" s="39"/>
      <c r="K80" s="39"/>
      <c r="L80" s="7"/>
      <c r="M80" s="25"/>
      <c r="N80" s="25"/>
      <c r="O80" s="81"/>
    </row>
    <row r="81" ht="12.0" customHeight="1">
      <c r="A81" s="2"/>
      <c r="B81" s="2"/>
      <c r="C81" s="2"/>
      <c r="D81" s="2"/>
      <c r="J81" s="39"/>
      <c r="K81" s="39"/>
      <c r="L81" s="7"/>
      <c r="M81" s="25"/>
      <c r="N81" s="25"/>
      <c r="O81" s="81"/>
    </row>
    <row r="82" ht="12.0" customHeight="1">
      <c r="A82" s="2"/>
      <c r="B82" s="2"/>
      <c r="C82" s="2"/>
      <c r="D82" s="2"/>
      <c r="J82" s="39"/>
      <c r="K82" s="39"/>
      <c r="L82" s="7"/>
      <c r="M82" s="25"/>
      <c r="N82" s="25"/>
      <c r="O82" s="81"/>
    </row>
    <row r="83" ht="12.0" customHeight="1">
      <c r="A83" s="2"/>
      <c r="B83" s="2"/>
      <c r="C83" s="2"/>
      <c r="D83" s="2"/>
      <c r="J83" s="39"/>
      <c r="K83" s="39"/>
      <c r="L83" s="7"/>
      <c r="M83" s="25"/>
      <c r="N83" s="25"/>
      <c r="O83" s="81"/>
    </row>
    <row r="84" ht="12.0" customHeight="1">
      <c r="A84" s="2"/>
      <c r="B84" s="2"/>
      <c r="C84" s="2"/>
      <c r="D84" s="2"/>
      <c r="J84" s="39"/>
      <c r="K84" s="39"/>
      <c r="L84" s="7"/>
      <c r="M84" s="25"/>
      <c r="N84" s="25"/>
      <c r="O84" s="81"/>
    </row>
    <row r="85" ht="12.0" customHeight="1">
      <c r="A85" s="2"/>
      <c r="B85" s="2"/>
      <c r="C85" s="2"/>
      <c r="D85" s="2"/>
      <c r="J85" s="39"/>
      <c r="K85" s="39"/>
      <c r="L85" s="7"/>
      <c r="M85" s="25"/>
      <c r="N85" s="25"/>
      <c r="O85" s="81"/>
    </row>
    <row r="86" ht="12.0" customHeight="1">
      <c r="A86" s="2"/>
      <c r="B86" s="2"/>
      <c r="C86" s="2"/>
      <c r="D86" s="2"/>
      <c r="J86" s="39"/>
      <c r="K86" s="39"/>
      <c r="L86" s="7"/>
      <c r="M86" s="25"/>
      <c r="N86" s="25"/>
      <c r="O86" s="81"/>
    </row>
    <row r="87" ht="12.0" customHeight="1">
      <c r="A87" s="2"/>
      <c r="B87" s="2"/>
      <c r="C87" s="2"/>
      <c r="D87" s="2"/>
      <c r="J87" s="39"/>
      <c r="K87" s="39"/>
      <c r="L87" s="7"/>
      <c r="M87" s="25"/>
      <c r="N87" s="25"/>
      <c r="O87" s="81"/>
    </row>
    <row r="88" ht="12.0" customHeight="1">
      <c r="A88" s="2"/>
      <c r="B88" s="2"/>
      <c r="C88" s="2"/>
      <c r="D88" s="2"/>
      <c r="J88" s="39"/>
      <c r="K88" s="39"/>
      <c r="L88" s="7"/>
      <c r="M88" s="25"/>
      <c r="N88" s="25"/>
      <c r="O88" s="81"/>
    </row>
    <row r="89" ht="12.0" customHeight="1">
      <c r="A89" s="2"/>
      <c r="B89" s="2"/>
      <c r="C89" s="2"/>
      <c r="D89" s="2"/>
      <c r="J89" s="39"/>
      <c r="K89" s="39"/>
      <c r="L89" s="7"/>
      <c r="M89" s="25"/>
      <c r="N89" s="25"/>
      <c r="O89" s="81"/>
    </row>
    <row r="90" ht="12.0" customHeight="1">
      <c r="A90" s="2"/>
      <c r="B90" s="2"/>
      <c r="C90" s="2"/>
      <c r="D90" s="2"/>
      <c r="J90" s="39"/>
      <c r="K90" s="39"/>
      <c r="L90" s="7"/>
      <c r="M90" s="25"/>
      <c r="N90" s="25"/>
      <c r="O90" s="81"/>
    </row>
    <row r="91" ht="12.0" customHeight="1">
      <c r="A91" s="2"/>
      <c r="B91" s="2"/>
      <c r="C91" s="2"/>
      <c r="D91" s="2"/>
      <c r="J91" s="39"/>
      <c r="K91" s="39"/>
      <c r="L91" s="7"/>
      <c r="M91" s="25"/>
      <c r="N91" s="25"/>
      <c r="O91" s="81"/>
    </row>
    <row r="92" ht="12.0" customHeight="1">
      <c r="A92" s="2"/>
      <c r="B92" s="2"/>
      <c r="C92" s="2"/>
      <c r="D92" s="2"/>
      <c r="J92" s="39"/>
      <c r="K92" s="39"/>
      <c r="L92" s="7"/>
      <c r="M92" s="25"/>
      <c r="N92" s="25"/>
      <c r="O92" s="81"/>
    </row>
    <row r="93" ht="12.0" customHeight="1">
      <c r="A93" s="2"/>
      <c r="B93" s="2"/>
      <c r="C93" s="2"/>
      <c r="D93" s="2"/>
      <c r="L93" s="2"/>
      <c r="M93" s="25"/>
      <c r="N93" s="25"/>
      <c r="O93" s="81"/>
    </row>
    <row r="94" ht="12.0" customHeight="1">
      <c r="A94" s="2"/>
      <c r="B94" s="2"/>
      <c r="C94" s="2"/>
      <c r="D94" s="2"/>
      <c r="L94" s="2"/>
      <c r="M94" s="25"/>
      <c r="N94" s="25"/>
      <c r="O94" s="81"/>
    </row>
    <row r="95" ht="12.0" customHeight="1">
      <c r="A95" s="2"/>
      <c r="B95" s="2"/>
      <c r="C95" s="2"/>
      <c r="D95" s="2"/>
      <c r="L95" s="2"/>
      <c r="M95" s="25"/>
      <c r="N95" s="25"/>
      <c r="O95" s="81"/>
    </row>
    <row r="96" ht="12.0" customHeight="1">
      <c r="A96" s="2"/>
      <c r="B96" s="2"/>
      <c r="C96" s="2"/>
      <c r="D96" s="2"/>
      <c r="L96" s="2"/>
      <c r="M96" s="25"/>
      <c r="N96" s="25"/>
      <c r="O96" s="81"/>
    </row>
    <row r="97" ht="12.0" customHeight="1">
      <c r="A97" s="2"/>
      <c r="B97" s="2"/>
      <c r="C97" s="2"/>
      <c r="D97" s="2"/>
      <c r="L97" s="2"/>
      <c r="M97" s="25"/>
      <c r="N97" s="25"/>
      <c r="O97" s="81"/>
    </row>
    <row r="98" ht="12.0" customHeight="1">
      <c r="A98" s="2"/>
      <c r="B98" s="2"/>
      <c r="C98" s="2"/>
      <c r="D98" s="2"/>
      <c r="L98" s="2"/>
      <c r="M98" s="25"/>
      <c r="N98" s="25"/>
      <c r="O98" s="81"/>
    </row>
    <row r="99" ht="12.0" customHeight="1">
      <c r="A99" s="2"/>
      <c r="B99" s="2"/>
      <c r="C99" s="2"/>
      <c r="D99" s="2"/>
      <c r="L99" s="2"/>
      <c r="M99" s="25"/>
      <c r="N99" s="25"/>
      <c r="O99" s="81"/>
    </row>
    <row r="100" ht="12.0" customHeight="1">
      <c r="A100" s="2"/>
      <c r="B100" s="2"/>
      <c r="C100" s="2"/>
      <c r="D100" s="2"/>
      <c r="L100" s="2"/>
      <c r="M100" s="25"/>
      <c r="N100" s="25"/>
      <c r="O100" s="81"/>
    </row>
    <row r="101" ht="12.0" customHeight="1">
      <c r="A101" s="2"/>
      <c r="B101" s="2"/>
      <c r="C101" s="2"/>
      <c r="D101" s="2"/>
      <c r="L101" s="2"/>
      <c r="M101" s="25"/>
      <c r="N101" s="25"/>
      <c r="O101" s="81"/>
    </row>
    <row r="102" ht="12.0" customHeight="1">
      <c r="A102" s="2"/>
      <c r="B102" s="2"/>
      <c r="C102" s="2"/>
      <c r="D102" s="2"/>
      <c r="L102" s="2"/>
      <c r="M102" s="25"/>
      <c r="N102" s="25"/>
      <c r="O102" s="81"/>
    </row>
    <row r="103" ht="12.0" customHeight="1">
      <c r="A103" s="2"/>
      <c r="B103" s="2"/>
      <c r="C103" s="2"/>
      <c r="D103" s="2"/>
      <c r="L103" s="2"/>
      <c r="M103" s="25"/>
      <c r="N103" s="25"/>
      <c r="O103" s="81"/>
    </row>
    <row r="104" ht="12.0" customHeight="1">
      <c r="A104" s="2"/>
      <c r="B104" s="2"/>
      <c r="C104" s="2"/>
      <c r="D104" s="2"/>
      <c r="L104" s="2"/>
      <c r="M104" s="25"/>
      <c r="N104" s="25"/>
      <c r="O104" s="81"/>
    </row>
    <row r="105" ht="12.0" customHeight="1">
      <c r="A105" s="2"/>
      <c r="B105" s="2"/>
      <c r="C105" s="2"/>
      <c r="D105" s="2"/>
      <c r="L105" s="2"/>
      <c r="M105" s="25"/>
      <c r="N105" s="25"/>
      <c r="O105" s="81"/>
    </row>
    <row r="106" ht="12.0" customHeight="1">
      <c r="A106" s="2"/>
      <c r="B106" s="2"/>
      <c r="C106" s="2"/>
      <c r="D106" s="2"/>
      <c r="L106" s="2"/>
      <c r="M106" s="25"/>
      <c r="N106" s="25"/>
      <c r="O106" s="81"/>
    </row>
    <row r="107" ht="12.0" customHeight="1">
      <c r="A107" s="2"/>
      <c r="B107" s="2"/>
      <c r="C107" s="2"/>
      <c r="D107" s="2"/>
      <c r="L107" s="2"/>
      <c r="M107" s="25"/>
      <c r="N107" s="25"/>
      <c r="O107" s="81"/>
    </row>
    <row r="108" ht="12.0" customHeight="1">
      <c r="A108" s="2"/>
      <c r="B108" s="2"/>
      <c r="C108" s="2"/>
      <c r="D108" s="2"/>
      <c r="L108" s="2"/>
      <c r="M108" s="25"/>
      <c r="N108" s="25"/>
      <c r="O108" s="81"/>
    </row>
    <row r="109" ht="12.0" customHeight="1">
      <c r="A109" s="2"/>
      <c r="B109" s="2"/>
      <c r="C109" s="2"/>
      <c r="D109" s="2"/>
      <c r="L109" s="2"/>
      <c r="M109" s="25"/>
      <c r="N109" s="25"/>
      <c r="O109" s="81"/>
    </row>
    <row r="110" ht="12.0" customHeight="1">
      <c r="A110" s="2"/>
      <c r="B110" s="2"/>
      <c r="C110" s="2"/>
      <c r="D110" s="2"/>
      <c r="L110" s="2"/>
      <c r="M110" s="25"/>
      <c r="N110" s="25"/>
      <c r="O110" s="81"/>
    </row>
    <row r="111" ht="12.0" customHeight="1">
      <c r="A111" s="2"/>
      <c r="B111" s="2"/>
      <c r="C111" s="2"/>
      <c r="D111" s="2"/>
      <c r="L111" s="2"/>
      <c r="M111" s="25"/>
      <c r="N111" s="25"/>
      <c r="O111" s="81"/>
    </row>
    <row r="112" ht="12.0" customHeight="1">
      <c r="A112" s="2"/>
      <c r="B112" s="2"/>
      <c r="C112" s="2"/>
      <c r="D112" s="2"/>
      <c r="L112" s="2"/>
      <c r="M112" s="25"/>
      <c r="N112" s="25"/>
      <c r="O112" s="81"/>
    </row>
    <row r="113" ht="12.0" customHeight="1">
      <c r="A113" s="2"/>
      <c r="B113" s="2"/>
      <c r="C113" s="2"/>
      <c r="D113" s="2"/>
      <c r="L113" s="2"/>
      <c r="M113" s="25"/>
      <c r="N113" s="25"/>
      <c r="O113" s="81"/>
    </row>
    <row r="114" ht="12.0" customHeight="1">
      <c r="A114" s="2"/>
      <c r="B114" s="2"/>
      <c r="C114" s="2"/>
      <c r="D114" s="2"/>
      <c r="L114" s="2"/>
      <c r="M114" s="25"/>
      <c r="N114" s="25"/>
      <c r="O114" s="14"/>
    </row>
    <row r="115" ht="12.0" customHeight="1">
      <c r="A115" s="2"/>
      <c r="B115" s="2"/>
      <c r="C115" s="2"/>
      <c r="D115" s="2"/>
      <c r="L115" s="2"/>
      <c r="M115" s="25"/>
      <c r="N115" s="25"/>
      <c r="O115" s="14"/>
    </row>
    <row r="116" ht="12.0" customHeight="1">
      <c r="A116" s="2"/>
      <c r="B116" s="2"/>
      <c r="C116" s="2"/>
      <c r="D116" s="2"/>
      <c r="L116" s="2"/>
      <c r="M116" s="25"/>
      <c r="N116" s="25"/>
      <c r="O116" s="14"/>
    </row>
    <row r="117" ht="12.0" customHeight="1">
      <c r="A117" s="2"/>
      <c r="B117" s="2"/>
      <c r="C117" s="2"/>
      <c r="D117" s="2"/>
      <c r="L117" s="2"/>
      <c r="M117" s="25"/>
      <c r="N117" s="25"/>
      <c r="O117" s="14"/>
    </row>
    <row r="118" ht="12.0" customHeight="1">
      <c r="A118" s="2"/>
      <c r="B118" s="2"/>
      <c r="C118" s="2"/>
      <c r="D118" s="2"/>
      <c r="L118" s="2"/>
      <c r="M118" s="25"/>
      <c r="N118" s="25"/>
      <c r="O118" s="81"/>
    </row>
    <row r="119" ht="12.0" customHeight="1">
      <c r="A119" s="2"/>
      <c r="B119" s="2"/>
      <c r="C119" s="2"/>
      <c r="D119" s="2"/>
      <c r="L119" s="2"/>
      <c r="M119" s="25"/>
      <c r="N119" s="25"/>
      <c r="O119" s="81"/>
    </row>
    <row r="120" ht="12.0" customHeight="1">
      <c r="A120" s="2"/>
      <c r="B120" s="2"/>
      <c r="C120" s="2"/>
      <c r="D120" s="2"/>
      <c r="L120" s="2"/>
      <c r="M120" s="25"/>
      <c r="N120" s="25"/>
      <c r="O120" s="81"/>
    </row>
    <row r="121" ht="12.0" customHeight="1">
      <c r="A121" s="2"/>
      <c r="B121" s="2"/>
      <c r="C121" s="2"/>
      <c r="D121" s="2"/>
      <c r="L121" s="2"/>
      <c r="M121" s="25"/>
      <c r="N121" s="25"/>
      <c r="O121" s="81"/>
    </row>
    <row r="122" ht="12.0" customHeight="1">
      <c r="A122" s="2"/>
      <c r="B122" s="2"/>
      <c r="C122" s="2"/>
      <c r="D122" s="2"/>
      <c r="L122" s="2"/>
      <c r="M122" s="25"/>
      <c r="N122" s="25"/>
      <c r="O122" s="81"/>
    </row>
    <row r="123" ht="12.0" customHeight="1">
      <c r="A123" s="2"/>
      <c r="B123" s="2"/>
      <c r="C123" s="2"/>
      <c r="D123" s="2"/>
      <c r="L123" s="2"/>
      <c r="M123" s="25"/>
      <c r="N123" s="25"/>
      <c r="O123" s="81"/>
    </row>
    <row r="124" ht="12.0" customHeight="1">
      <c r="A124" s="2"/>
      <c r="B124" s="2"/>
      <c r="C124" s="2"/>
      <c r="D124" s="2"/>
      <c r="L124" s="2"/>
      <c r="M124" s="25"/>
      <c r="N124" s="25"/>
      <c r="O124" s="81"/>
    </row>
    <row r="125" ht="12.0" customHeight="1">
      <c r="A125" s="2"/>
      <c r="B125" s="2"/>
      <c r="C125" s="2"/>
      <c r="D125" s="2"/>
      <c r="L125" s="2"/>
      <c r="M125" s="25"/>
      <c r="N125" s="25"/>
      <c r="O125" s="81"/>
    </row>
    <row r="126" ht="12.0" customHeight="1">
      <c r="A126" s="2"/>
      <c r="B126" s="2"/>
      <c r="C126" s="2"/>
      <c r="D126" s="2"/>
      <c r="L126" s="2"/>
      <c r="M126" s="25"/>
      <c r="N126" s="25"/>
      <c r="O126" s="81"/>
    </row>
    <row r="127" ht="12.0" customHeight="1">
      <c r="A127" s="2"/>
      <c r="B127" s="2"/>
      <c r="C127" s="2"/>
      <c r="D127" s="2"/>
      <c r="L127" s="2"/>
      <c r="M127" s="25"/>
      <c r="N127" s="25"/>
      <c r="O127" s="81"/>
    </row>
    <row r="128" ht="12.0" customHeight="1">
      <c r="A128" s="2"/>
      <c r="B128" s="2"/>
      <c r="C128" s="2"/>
      <c r="D128" s="2"/>
      <c r="L128" s="2"/>
      <c r="M128" s="25"/>
      <c r="N128" s="25"/>
      <c r="O128" s="81"/>
    </row>
    <row r="129" ht="12.0" customHeight="1">
      <c r="A129" s="2"/>
      <c r="B129" s="2"/>
      <c r="C129" s="2"/>
      <c r="D129" s="2"/>
      <c r="L129" s="2"/>
      <c r="M129" s="25"/>
      <c r="N129" s="25"/>
      <c r="O129" s="81"/>
    </row>
    <row r="130" ht="12.0" customHeight="1">
      <c r="A130" s="2"/>
      <c r="B130" s="2"/>
      <c r="C130" s="2"/>
      <c r="D130" s="2"/>
      <c r="L130" s="2"/>
      <c r="M130" s="25"/>
      <c r="N130" s="25"/>
      <c r="O130" s="81"/>
    </row>
    <row r="131" ht="12.0" customHeight="1">
      <c r="A131" s="2"/>
      <c r="B131" s="2"/>
      <c r="C131" s="2"/>
      <c r="D131" s="2"/>
      <c r="L131" s="2"/>
      <c r="M131" s="25"/>
      <c r="N131" s="25"/>
      <c r="O131" s="81"/>
    </row>
    <row r="132" ht="12.0" customHeight="1">
      <c r="A132" s="2"/>
      <c r="B132" s="2"/>
      <c r="C132" s="2"/>
      <c r="D132" s="2"/>
      <c r="L132" s="2"/>
      <c r="M132" s="25"/>
      <c r="N132" s="25"/>
      <c r="O132" s="81"/>
    </row>
    <row r="133" ht="12.0" customHeight="1">
      <c r="A133" s="2"/>
      <c r="B133" s="2"/>
      <c r="C133" s="2"/>
      <c r="D133" s="2"/>
      <c r="L133" s="2"/>
      <c r="M133" s="25"/>
      <c r="N133" s="25"/>
      <c r="O133" s="81"/>
    </row>
    <row r="134" ht="12.0" customHeight="1">
      <c r="A134" s="2"/>
      <c r="B134" s="2"/>
      <c r="C134" s="2"/>
      <c r="D134" s="2"/>
      <c r="L134" s="2"/>
      <c r="M134" s="25"/>
      <c r="N134" s="25"/>
      <c r="O134" s="81"/>
    </row>
    <row r="135" ht="12.0" customHeight="1">
      <c r="A135" s="2"/>
      <c r="B135" s="2"/>
      <c r="C135" s="2"/>
      <c r="D135" s="2"/>
      <c r="L135" s="2"/>
      <c r="M135" s="25"/>
      <c r="N135" s="25"/>
      <c r="O135" s="81"/>
    </row>
    <row r="136" ht="12.0" customHeight="1">
      <c r="A136" s="2"/>
      <c r="B136" s="2"/>
      <c r="C136" s="2"/>
      <c r="D136" s="2"/>
      <c r="L136" s="2"/>
      <c r="M136" s="25"/>
      <c r="N136" s="25"/>
      <c r="O136" s="81"/>
    </row>
    <row r="137" ht="12.0" customHeight="1">
      <c r="A137" s="2"/>
      <c r="B137" s="2"/>
      <c r="C137" s="2"/>
      <c r="D137" s="2"/>
      <c r="L137" s="2"/>
      <c r="M137" s="25"/>
      <c r="N137" s="25"/>
      <c r="O137" s="81"/>
    </row>
    <row r="138" ht="12.0" customHeight="1">
      <c r="A138" s="2"/>
      <c r="B138" s="2"/>
      <c r="C138" s="2"/>
      <c r="D138" s="2"/>
      <c r="L138" s="2"/>
      <c r="M138" s="25"/>
      <c r="N138" s="25"/>
      <c r="O138" s="81"/>
    </row>
    <row r="139" ht="12.0" customHeight="1">
      <c r="A139" s="2"/>
      <c r="B139" s="2"/>
      <c r="C139" s="2"/>
      <c r="D139" s="2"/>
      <c r="L139" s="2"/>
      <c r="M139" s="25"/>
      <c r="N139" s="25"/>
      <c r="O139" s="81"/>
    </row>
    <row r="140" ht="12.0" customHeight="1">
      <c r="A140" s="2"/>
      <c r="B140" s="2"/>
      <c r="C140" s="2"/>
      <c r="D140" s="2"/>
      <c r="N140" s="25"/>
      <c r="O140" s="81"/>
    </row>
    <row r="141" ht="12.0" customHeight="1">
      <c r="A141" s="2"/>
      <c r="B141" s="2"/>
      <c r="C141" s="2"/>
      <c r="D141" s="2"/>
      <c r="N141" s="25"/>
      <c r="O141" s="81"/>
    </row>
    <row r="142" ht="12.0" customHeight="1">
      <c r="A142" s="2"/>
      <c r="B142" s="2"/>
      <c r="C142" s="2"/>
      <c r="D142" s="2"/>
      <c r="N142" s="25"/>
      <c r="O142" s="81"/>
    </row>
    <row r="143" ht="12.0" customHeight="1">
      <c r="A143" s="2"/>
      <c r="B143" s="2"/>
      <c r="C143" s="2"/>
      <c r="D143" s="2"/>
      <c r="N143" s="25"/>
      <c r="O143" s="81"/>
    </row>
    <row r="144" ht="12.0" customHeight="1">
      <c r="A144" s="2"/>
      <c r="B144" s="2"/>
      <c r="C144" s="2"/>
      <c r="D144" s="2"/>
      <c r="N144" s="25"/>
      <c r="O144" s="81"/>
    </row>
    <row r="145" ht="12.0" customHeight="1">
      <c r="A145" s="2"/>
      <c r="B145" s="2"/>
      <c r="C145" s="2"/>
      <c r="D145" s="2"/>
      <c r="N145" s="25"/>
      <c r="O145" s="81"/>
    </row>
    <row r="146" ht="12.0" customHeight="1">
      <c r="A146" s="2"/>
      <c r="B146" s="2"/>
      <c r="C146" s="2"/>
      <c r="D146" s="2"/>
      <c r="N146" s="25"/>
      <c r="O146" s="81"/>
    </row>
    <row r="147" ht="12.0" customHeight="1">
      <c r="A147" s="2"/>
      <c r="B147" s="2"/>
      <c r="C147" s="2"/>
      <c r="D147" s="2"/>
      <c r="N147" s="25"/>
      <c r="O147" s="81"/>
    </row>
    <row r="148" ht="12.0" customHeight="1">
      <c r="A148" s="2"/>
      <c r="B148" s="2"/>
      <c r="C148" s="2"/>
      <c r="D148" s="2"/>
      <c r="N148" s="25"/>
      <c r="O148" s="81"/>
    </row>
    <row r="149" ht="12.0" customHeight="1">
      <c r="A149" s="2"/>
      <c r="B149" s="2"/>
      <c r="C149" s="2"/>
      <c r="D149" s="2"/>
      <c r="N149" s="25"/>
      <c r="O149" s="25"/>
    </row>
    <row r="150" ht="12.0" customHeight="1">
      <c r="A150" s="2"/>
      <c r="B150" s="2"/>
      <c r="C150" s="2"/>
      <c r="D150" s="2"/>
      <c r="N150" s="25"/>
      <c r="O150" s="25"/>
    </row>
    <row r="151" ht="12.0" customHeight="1">
      <c r="A151" s="2"/>
      <c r="B151" s="2"/>
      <c r="C151" s="2"/>
      <c r="D151" s="2"/>
      <c r="N151" s="25"/>
      <c r="O151" s="25"/>
    </row>
    <row r="152" ht="12.0" customHeight="1">
      <c r="A152" s="2"/>
      <c r="B152" s="2"/>
      <c r="C152" s="2"/>
      <c r="D152" s="2"/>
      <c r="N152" s="25"/>
      <c r="O152" s="25"/>
    </row>
    <row r="153" ht="12.0" customHeight="1">
      <c r="A153" s="2"/>
      <c r="B153" s="2"/>
      <c r="C153" s="2"/>
      <c r="D153" s="2"/>
      <c r="N153" s="25"/>
      <c r="O153" s="25"/>
    </row>
    <row r="154" ht="12.0" customHeight="1">
      <c r="A154" s="2"/>
      <c r="B154" s="2"/>
      <c r="C154" s="2"/>
      <c r="D154" s="2"/>
      <c r="N154" s="25"/>
      <c r="O154" s="25"/>
    </row>
    <row r="155" ht="12.0" customHeight="1">
      <c r="A155" s="2"/>
      <c r="B155" s="2"/>
      <c r="C155" s="2"/>
      <c r="D155" s="2"/>
      <c r="N155" s="25"/>
      <c r="O155" s="25"/>
    </row>
    <row r="156" ht="12.0" customHeight="1">
      <c r="A156" s="2"/>
      <c r="B156" s="2"/>
      <c r="C156" s="2"/>
      <c r="D156" s="2"/>
      <c r="N156" s="25"/>
      <c r="O156" s="25"/>
    </row>
    <row r="157" ht="12.0" customHeight="1">
      <c r="A157" s="2"/>
      <c r="B157" s="2"/>
      <c r="C157" s="2"/>
      <c r="D157" s="2"/>
      <c r="N157" s="25"/>
      <c r="O157" s="25"/>
    </row>
    <row r="158" ht="12.0" customHeight="1">
      <c r="A158" s="2"/>
      <c r="B158" s="2"/>
      <c r="C158" s="2"/>
      <c r="D158" s="2"/>
      <c r="N158" s="25"/>
      <c r="O158" s="25"/>
    </row>
    <row r="159" ht="12.0" customHeight="1">
      <c r="A159" s="2"/>
      <c r="B159" s="2"/>
      <c r="C159" s="2"/>
      <c r="D159" s="2"/>
      <c r="N159" s="25"/>
      <c r="O159" s="25"/>
    </row>
    <row r="160" ht="12.0" customHeight="1">
      <c r="A160" s="2"/>
      <c r="B160" s="2"/>
      <c r="C160" s="2"/>
      <c r="D160" s="2"/>
      <c r="N160" s="25"/>
      <c r="O160" s="25"/>
    </row>
    <row r="161" ht="12.0" customHeight="1">
      <c r="A161" s="2"/>
      <c r="B161" s="2"/>
      <c r="C161" s="2"/>
      <c r="D161" s="2"/>
      <c r="N161" s="25"/>
      <c r="O161" s="25"/>
    </row>
    <row r="162" ht="12.0" customHeight="1">
      <c r="A162" s="2"/>
      <c r="B162" s="2"/>
      <c r="C162" s="2"/>
      <c r="D162" s="2"/>
      <c r="N162" s="25"/>
      <c r="O162" s="25"/>
    </row>
    <row r="163" ht="12.0" customHeight="1">
      <c r="A163" s="2"/>
      <c r="B163" s="2"/>
      <c r="C163" s="2"/>
      <c r="D163" s="2"/>
      <c r="N163" s="25"/>
      <c r="O163" s="25"/>
    </row>
    <row r="164" ht="12.0" customHeight="1">
      <c r="A164" s="2"/>
      <c r="B164" s="2"/>
      <c r="C164" s="2"/>
      <c r="D164" s="2"/>
      <c r="N164" s="25"/>
      <c r="O164" s="25"/>
    </row>
    <row r="165" ht="12.0" customHeight="1">
      <c r="A165" s="2"/>
      <c r="B165" s="2"/>
      <c r="C165" s="2"/>
      <c r="D165" s="2"/>
      <c r="N165" s="25"/>
      <c r="O165" s="25"/>
    </row>
    <row r="166" ht="12.0" customHeight="1">
      <c r="A166" s="2"/>
      <c r="B166" s="2"/>
      <c r="C166" s="2"/>
      <c r="D166" s="2"/>
      <c r="N166" s="25"/>
      <c r="O166" s="25"/>
    </row>
    <row r="167" ht="12.0" customHeight="1">
      <c r="A167" s="2"/>
      <c r="B167" s="2"/>
      <c r="C167" s="2"/>
      <c r="D167" s="2"/>
      <c r="N167" s="25"/>
      <c r="O167" s="25"/>
    </row>
    <row r="168" ht="12.0" customHeight="1">
      <c r="A168" s="2"/>
      <c r="B168" s="2"/>
      <c r="C168" s="2"/>
      <c r="D168" s="2"/>
      <c r="N168" s="25"/>
      <c r="O168" s="25"/>
    </row>
    <row r="169" ht="12.0" customHeight="1">
      <c r="A169" s="2"/>
      <c r="B169" s="2"/>
      <c r="C169" s="2"/>
      <c r="D169" s="2"/>
      <c r="N169" s="25"/>
      <c r="O169" s="25"/>
    </row>
    <row r="170" ht="12.0" customHeight="1">
      <c r="A170" s="2"/>
      <c r="B170" s="2"/>
      <c r="C170" s="2"/>
      <c r="D170" s="2"/>
      <c r="N170" s="25"/>
      <c r="O170" s="25"/>
    </row>
    <row r="171" ht="12.0" customHeight="1">
      <c r="A171" s="2"/>
      <c r="B171" s="2"/>
      <c r="C171" s="2"/>
      <c r="D171" s="2"/>
      <c r="N171" s="25"/>
      <c r="O171" s="25"/>
    </row>
    <row r="172" ht="12.0" customHeight="1">
      <c r="A172" s="2"/>
      <c r="B172" s="2"/>
      <c r="C172" s="2"/>
      <c r="D172" s="2"/>
      <c r="N172" s="25"/>
      <c r="O172" s="25"/>
    </row>
    <row r="173" ht="12.0" customHeight="1">
      <c r="A173" s="2"/>
      <c r="B173" s="2"/>
      <c r="C173" s="2"/>
      <c r="D173" s="2"/>
      <c r="N173" s="25"/>
      <c r="O173" s="25"/>
    </row>
    <row r="174" ht="12.0" customHeight="1">
      <c r="A174" s="2"/>
      <c r="B174" s="2"/>
      <c r="C174" s="2"/>
      <c r="D174" s="2"/>
      <c r="N174" s="25"/>
      <c r="O174" s="25"/>
    </row>
    <row r="175" ht="12.0" customHeight="1">
      <c r="A175" s="2"/>
      <c r="B175" s="2"/>
      <c r="C175" s="2"/>
      <c r="D175" s="2"/>
      <c r="N175" s="25"/>
      <c r="O175" s="25"/>
    </row>
    <row r="176" ht="12.0" customHeight="1">
      <c r="A176" s="2"/>
      <c r="B176" s="2"/>
      <c r="C176" s="2"/>
      <c r="D176" s="2"/>
      <c r="N176" s="25"/>
      <c r="O176" s="25"/>
    </row>
    <row r="177" ht="12.0" customHeight="1">
      <c r="A177" s="2"/>
      <c r="B177" s="2"/>
      <c r="C177" s="2"/>
      <c r="D177" s="2"/>
      <c r="N177" s="25"/>
      <c r="O177" s="25"/>
    </row>
    <row r="178" ht="12.0" customHeight="1">
      <c r="A178" s="2"/>
      <c r="B178" s="2"/>
      <c r="C178" s="2"/>
      <c r="D178" s="2"/>
      <c r="N178" s="25"/>
      <c r="O178" s="25"/>
    </row>
    <row r="179" ht="12.0" customHeight="1">
      <c r="A179" s="2"/>
      <c r="B179" s="2"/>
      <c r="C179" s="2"/>
      <c r="D179" s="2"/>
      <c r="N179" s="25"/>
      <c r="O179" s="25"/>
    </row>
    <row r="180" ht="12.0" customHeight="1">
      <c r="A180" s="2"/>
      <c r="B180" s="2"/>
      <c r="C180" s="2"/>
      <c r="D180" s="2"/>
      <c r="N180" s="25"/>
      <c r="O180" s="25"/>
    </row>
    <row r="181" ht="12.0" customHeight="1">
      <c r="A181" s="2"/>
      <c r="B181" s="2"/>
      <c r="C181" s="2"/>
      <c r="D181" s="2"/>
      <c r="N181" s="25"/>
      <c r="O181" s="25"/>
    </row>
    <row r="182" ht="12.0" customHeight="1">
      <c r="A182" s="2"/>
      <c r="B182" s="2"/>
      <c r="C182" s="2"/>
      <c r="D182" s="2"/>
      <c r="N182" s="25"/>
      <c r="O182" s="25"/>
    </row>
    <row r="183" ht="12.0" customHeight="1">
      <c r="A183" s="2"/>
      <c r="B183" s="2"/>
      <c r="C183" s="2"/>
      <c r="D183" s="2"/>
      <c r="N183" s="25"/>
      <c r="O183" s="25"/>
    </row>
    <row r="184" ht="12.0" customHeight="1">
      <c r="A184" s="2"/>
      <c r="B184" s="2"/>
      <c r="C184" s="2"/>
      <c r="D184" s="2"/>
      <c r="N184" s="25"/>
      <c r="O184" s="25"/>
    </row>
    <row r="185" ht="12.0" customHeight="1">
      <c r="A185" s="2"/>
      <c r="B185" s="2"/>
      <c r="C185" s="2"/>
      <c r="D185" s="2"/>
      <c r="N185" s="25"/>
      <c r="O185" s="25"/>
    </row>
    <row r="186" ht="12.0" customHeight="1">
      <c r="A186" s="2"/>
      <c r="B186" s="2"/>
      <c r="C186" s="2"/>
      <c r="D186" s="2"/>
      <c r="N186" s="25"/>
      <c r="O186" s="25"/>
    </row>
    <row r="187" ht="12.0" customHeight="1">
      <c r="A187" s="2"/>
      <c r="B187" s="2"/>
      <c r="C187" s="2"/>
      <c r="D187" s="2"/>
      <c r="N187" s="25"/>
      <c r="O187" s="25"/>
    </row>
    <row r="188" ht="12.0" customHeight="1">
      <c r="A188" s="2"/>
      <c r="B188" s="2"/>
      <c r="C188" s="2"/>
      <c r="D188" s="2"/>
      <c r="N188" s="25"/>
      <c r="O188" s="25"/>
    </row>
    <row r="189" ht="12.0" customHeight="1">
      <c r="A189" s="2"/>
      <c r="B189" s="2"/>
      <c r="C189" s="2"/>
      <c r="D189" s="2"/>
      <c r="N189" s="25"/>
      <c r="O189" s="25"/>
    </row>
    <row r="190" ht="12.0" customHeight="1">
      <c r="A190" s="2"/>
      <c r="B190" s="2"/>
      <c r="C190" s="2"/>
      <c r="D190" s="2"/>
      <c r="N190" s="25"/>
      <c r="O190" s="25"/>
    </row>
    <row r="191" ht="12.0" customHeight="1">
      <c r="A191" s="2"/>
      <c r="B191" s="2"/>
      <c r="C191" s="2"/>
      <c r="D191" s="2"/>
      <c r="N191" s="25"/>
      <c r="O191" s="25"/>
    </row>
    <row r="192" ht="12.0" customHeight="1">
      <c r="A192" s="2"/>
      <c r="B192" s="2"/>
      <c r="C192" s="2"/>
      <c r="D192" s="2"/>
      <c r="N192" s="25"/>
      <c r="O192" s="25"/>
    </row>
    <row r="193" ht="12.0" customHeight="1">
      <c r="A193" s="2"/>
      <c r="B193" s="2"/>
      <c r="C193" s="2"/>
      <c r="D193" s="2"/>
      <c r="N193" s="25"/>
      <c r="O193" s="25"/>
    </row>
    <row r="194" ht="12.0" customHeight="1">
      <c r="A194" s="2"/>
      <c r="B194" s="2"/>
      <c r="C194" s="2"/>
      <c r="D194" s="2"/>
      <c r="N194" s="25"/>
      <c r="O194" s="25"/>
    </row>
    <row r="195" ht="12.0" customHeight="1">
      <c r="A195" s="2"/>
      <c r="B195" s="2"/>
      <c r="C195" s="2"/>
      <c r="D195" s="2"/>
      <c r="N195" s="25"/>
      <c r="O195" s="25"/>
    </row>
    <row r="196" ht="12.0" customHeight="1">
      <c r="A196" s="2"/>
      <c r="B196" s="2"/>
      <c r="C196" s="2"/>
      <c r="D196" s="2"/>
      <c r="N196" s="25"/>
      <c r="O196" s="25"/>
    </row>
    <row r="197" ht="12.0" customHeight="1">
      <c r="A197" s="2"/>
      <c r="B197" s="2"/>
      <c r="C197" s="2"/>
      <c r="D197" s="2"/>
      <c r="N197" s="25"/>
      <c r="O197" s="25"/>
    </row>
    <row r="198" ht="12.0" customHeight="1">
      <c r="A198" s="2"/>
      <c r="B198" s="2"/>
      <c r="C198" s="2"/>
      <c r="D198" s="2"/>
      <c r="N198" s="25"/>
      <c r="O198" s="25"/>
    </row>
    <row r="199" ht="12.0" customHeight="1">
      <c r="A199" s="2"/>
      <c r="B199" s="2"/>
      <c r="C199" s="2"/>
      <c r="D199" s="2"/>
      <c r="N199" s="25"/>
      <c r="O199" s="25"/>
    </row>
  </sheetData>
  <dataValidations>
    <dataValidation type="list" allowBlank="1" showErrorMessage="1" sqref="B2:B199">
      <formula1>Programs</formula1>
    </dataValidation>
    <dataValidation type="list" allowBlank="1" sqref="J5">
      <formula1>Option_Sets</formula1>
    </dataValidation>
    <dataValidation type="list" allowBlank="1" sqref="J4">
      <formula1>Option_Sets</formula1>
    </dataValidation>
    <dataValidation type="list" allowBlank="1" sqref="J3">
      <formula1>Option_Sets</formula1>
    </dataValidation>
    <dataValidation type="list" allowBlank="1" sqref="J2">
      <formula1>Option_Sets</formula1>
    </dataValidation>
    <dataValidation type="list" allowBlank="1" sqref="J48:J52">
      <formula1>Option_Sets</formula1>
    </dataValidation>
    <dataValidation type="list" allowBlank="1" sqref="J53:J139">
      <formula1>Option_Sets</formula1>
    </dataValidation>
    <dataValidation type="list" allowBlank="1" sqref="A2:A199">
      <formula1>Intervention_area</formula1>
    </dataValidation>
    <dataValidation type="list" allowBlank="1" showErrorMessage="1" sqref="G2:G199">
      <formula1>Value_type</formula1>
    </dataValidation>
    <dataValidation type="list" allowBlank="1" sqref="J6:J47">
      <formula1>Option_Sets</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19.14"/>
    <col customWidth="1" min="3" max="3" width="16.43"/>
    <col customWidth="1" min="4" max="4" width="11.71"/>
    <col customWidth="1" min="5" max="5" width="10.86"/>
    <col customWidth="1" min="6" max="6" width="11.43"/>
    <col customWidth="1" min="7" max="7" width="14.14"/>
    <col customWidth="1" min="8" max="8" width="14.0"/>
    <col customWidth="1" min="9" max="10" width="12.71"/>
    <col customWidth="1" min="11" max="12" width="13.71"/>
    <col customWidth="1" min="13" max="13" width="13.29"/>
  </cols>
  <sheetData>
    <row r="1" ht="13.5" customHeight="1">
      <c r="A1" s="82" t="s">
        <v>1</v>
      </c>
      <c r="B1" s="83" t="s">
        <v>358</v>
      </c>
      <c r="C1" s="84" t="s">
        <v>359</v>
      </c>
      <c r="D1" s="84" t="s">
        <v>10</v>
      </c>
      <c r="E1" s="84" t="s">
        <v>360</v>
      </c>
      <c r="F1" s="84" t="s">
        <v>361</v>
      </c>
      <c r="G1" s="84" t="s">
        <v>362</v>
      </c>
      <c r="H1" s="85" t="s">
        <v>363</v>
      </c>
      <c r="I1" s="86"/>
      <c r="J1" s="86" t="s">
        <v>364</v>
      </c>
      <c r="K1" s="42"/>
      <c r="L1" s="42" t="s">
        <v>365</v>
      </c>
      <c r="M1" s="42" t="s">
        <v>366</v>
      </c>
    </row>
    <row r="2" ht="13.5" customHeight="1">
      <c r="A2" s="87"/>
      <c r="B2" s="25" t="e">
        <v>#REF!</v>
      </c>
      <c r="C2" s="88"/>
      <c r="D2" s="88"/>
      <c r="E2" s="88"/>
      <c r="F2" s="87"/>
      <c r="G2" s="87"/>
      <c r="H2" s="88"/>
      <c r="I2" s="88"/>
      <c r="J2" s="88"/>
      <c r="K2" s="2"/>
      <c r="L2" s="2"/>
      <c r="M2" s="2"/>
    </row>
    <row r="3" ht="12.0" customHeight="1">
      <c r="A3" s="7"/>
      <c r="B3" s="25" t="e">
        <v>#REF!</v>
      </c>
      <c r="C3" s="22"/>
      <c r="D3" s="2"/>
      <c r="E3" s="22"/>
      <c r="F3" s="2"/>
      <c r="G3" s="2"/>
      <c r="H3" s="2"/>
      <c r="I3" s="2"/>
      <c r="J3" s="2"/>
      <c r="K3" s="2"/>
      <c r="L3" s="2"/>
      <c r="M3" s="2"/>
    </row>
    <row r="4" ht="12.0" customHeight="1">
      <c r="A4" s="2"/>
      <c r="B4" s="25" t="str">
        <f>if(A4&lt;&gt;"",TRIM(Project!$B$3&amp;" "&amp;Indicators!$A4),"")</f>
        <v/>
      </c>
      <c r="C4" s="22"/>
      <c r="D4" s="2"/>
      <c r="E4" s="22"/>
      <c r="F4" s="2"/>
      <c r="G4" s="2"/>
      <c r="H4" s="2"/>
      <c r="I4" s="2"/>
      <c r="J4" s="2"/>
      <c r="K4" s="2"/>
      <c r="L4" s="2"/>
      <c r="M4" s="2"/>
    </row>
    <row r="5" ht="12.0" customHeight="1">
      <c r="A5" s="2"/>
      <c r="B5" s="25" t="str">
        <f>if(A5&lt;&gt;"",TRIM(Project!$B$3&amp;" "&amp;Indicators!$A5),"")</f>
        <v/>
      </c>
      <c r="C5" s="22"/>
      <c r="D5" s="2"/>
      <c r="E5" s="22"/>
      <c r="F5" s="2"/>
      <c r="G5" s="2"/>
      <c r="H5" s="2"/>
      <c r="I5" s="2"/>
      <c r="J5" s="2"/>
      <c r="K5" s="2"/>
      <c r="L5" s="2"/>
      <c r="M5" s="2"/>
    </row>
    <row r="6" ht="12.0" customHeight="1">
      <c r="A6" s="2"/>
      <c r="B6" s="25" t="str">
        <f>if(A6&lt;&gt;"",TRIM(Project!$B$3&amp;" "&amp;Indicators!$A6),"")</f>
        <v/>
      </c>
      <c r="C6" s="22"/>
      <c r="D6" s="2"/>
      <c r="E6" s="22"/>
      <c r="F6" s="2"/>
      <c r="G6" s="2"/>
      <c r="H6" s="2"/>
      <c r="I6" s="2"/>
      <c r="J6" s="2"/>
      <c r="K6" s="2"/>
      <c r="L6" s="2"/>
      <c r="M6" s="2"/>
    </row>
    <row r="7" ht="12.0" customHeight="1">
      <c r="A7" s="2"/>
      <c r="B7" s="25" t="str">
        <f>if(A7&lt;&gt;"",TRIM(Project!$B$3&amp;" "&amp;Indicators!$A7),"")</f>
        <v/>
      </c>
      <c r="C7" s="22"/>
      <c r="D7" s="2"/>
      <c r="E7" s="22"/>
      <c r="F7" s="2"/>
      <c r="G7" s="2"/>
      <c r="H7" s="2"/>
      <c r="I7" s="2"/>
      <c r="J7" s="2"/>
      <c r="K7" s="2"/>
      <c r="L7" s="2"/>
      <c r="M7" s="2"/>
    </row>
    <row r="8" ht="12.0" customHeight="1">
      <c r="A8" s="2"/>
      <c r="B8" s="25" t="str">
        <f>if(A8&lt;&gt;"",TRIM(Project!$B$3&amp;" "&amp;Indicators!$A8),"")</f>
        <v/>
      </c>
      <c r="C8" s="22"/>
      <c r="D8" s="2"/>
      <c r="E8" s="22"/>
      <c r="F8" s="2"/>
      <c r="G8" s="2"/>
      <c r="H8" s="2"/>
      <c r="I8" s="2"/>
      <c r="J8" s="2"/>
      <c r="K8" s="2"/>
      <c r="L8" s="2"/>
      <c r="M8" s="2"/>
    </row>
    <row r="9" ht="12.0" customHeight="1">
      <c r="A9" s="2"/>
      <c r="B9" s="25" t="str">
        <f>if(A9&lt;&gt;"",TRIM(Project!$B$3&amp;" "&amp;Indicators!$A9),"")</f>
        <v/>
      </c>
      <c r="C9" s="22"/>
      <c r="D9" s="2"/>
      <c r="E9" s="22"/>
      <c r="F9" s="2"/>
      <c r="G9" s="2"/>
      <c r="H9" s="2"/>
      <c r="I9" s="2"/>
      <c r="J9" s="2"/>
      <c r="K9" s="2"/>
      <c r="L9" s="2"/>
      <c r="M9" s="2"/>
    </row>
    <row r="10" ht="12.0" customHeight="1">
      <c r="A10" s="2"/>
      <c r="B10" s="25" t="str">
        <f>if(A10&lt;&gt;"",TRIM(Project!$B$3&amp;" "&amp;Indicators!$A10),"")</f>
        <v/>
      </c>
      <c r="C10" s="22"/>
      <c r="D10" s="2"/>
      <c r="E10" s="22"/>
      <c r="F10" s="2"/>
      <c r="G10" s="2"/>
      <c r="H10" s="2"/>
      <c r="I10" s="2"/>
      <c r="J10" s="2"/>
      <c r="K10" s="2"/>
      <c r="L10" s="2"/>
      <c r="M10" s="2"/>
    </row>
    <row r="11" ht="12.0" customHeight="1">
      <c r="A11" s="2"/>
      <c r="B11" s="25" t="str">
        <f>if(A11&lt;&gt;"",TRIM(Project!$B$3&amp;" "&amp;Indicators!$A11),"")</f>
        <v/>
      </c>
      <c r="C11" s="22"/>
      <c r="D11" s="2"/>
      <c r="E11" s="22"/>
      <c r="F11" s="2"/>
      <c r="G11" s="2"/>
      <c r="H11" s="2"/>
      <c r="I11" s="2"/>
      <c r="J11" s="2"/>
      <c r="K11" s="2"/>
      <c r="L11" s="2"/>
      <c r="M11" s="2"/>
    </row>
    <row r="12" ht="12.0" customHeight="1">
      <c r="A12" s="2"/>
      <c r="B12" s="25" t="str">
        <f>if(A12&lt;&gt;"",TRIM(Project!$B$3&amp;" "&amp;Indicators!$A12),"")</f>
        <v/>
      </c>
      <c r="C12" s="22"/>
      <c r="D12" s="2"/>
      <c r="E12" s="22"/>
      <c r="F12" s="2"/>
      <c r="G12" s="2"/>
      <c r="H12" s="2"/>
      <c r="I12" s="2"/>
      <c r="J12" s="2"/>
      <c r="K12" s="2"/>
      <c r="L12" s="2"/>
      <c r="M12" s="2"/>
    </row>
    <row r="13" ht="12.0" customHeight="1">
      <c r="A13" s="2"/>
      <c r="B13" s="25" t="str">
        <f>if(A13&lt;&gt;"",TRIM(Project!$B$3&amp;" "&amp;Indicators!$A13),"")</f>
        <v/>
      </c>
      <c r="C13" s="22"/>
      <c r="D13" s="2"/>
      <c r="E13" s="22"/>
      <c r="F13" s="2"/>
      <c r="G13" s="2"/>
      <c r="H13" s="2"/>
      <c r="I13" s="2"/>
      <c r="J13" s="2"/>
      <c r="K13" s="2"/>
      <c r="L13" s="2"/>
      <c r="M13" s="2"/>
    </row>
    <row r="14" ht="12.0" customHeight="1">
      <c r="A14" s="2"/>
      <c r="B14" s="25" t="str">
        <f>if(A14&lt;&gt;"",TRIM(Project!$B$3&amp;" "&amp;Indicators!$A14),"")</f>
        <v/>
      </c>
      <c r="C14" s="22"/>
      <c r="D14" s="2"/>
      <c r="E14" s="22"/>
      <c r="F14" s="2"/>
      <c r="G14" s="2"/>
      <c r="H14" s="2"/>
      <c r="I14" s="2"/>
      <c r="J14" s="2"/>
      <c r="K14" s="2"/>
      <c r="L14" s="2"/>
      <c r="M14" s="2"/>
    </row>
    <row r="15" ht="12.0" customHeight="1">
      <c r="A15" s="2"/>
      <c r="B15" s="25" t="str">
        <f>if(A15&lt;&gt;"",TRIM(Project!$B$3&amp;" "&amp;Indicators!$A15),"")</f>
        <v/>
      </c>
      <c r="C15" s="22"/>
      <c r="D15" s="2"/>
      <c r="E15" s="22"/>
      <c r="F15" s="2"/>
      <c r="G15" s="2"/>
      <c r="H15" s="2"/>
      <c r="I15" s="2"/>
      <c r="J15" s="2"/>
      <c r="K15" s="2"/>
      <c r="L15" s="2"/>
      <c r="M15" s="2"/>
    </row>
    <row r="16" ht="12.0" customHeight="1">
      <c r="A16" s="2"/>
      <c r="B16" s="25" t="str">
        <f>if(A16&lt;&gt;"",TRIM(Project!$B$3&amp;" "&amp;Indicators!$A16),"")</f>
        <v/>
      </c>
      <c r="C16" s="22"/>
      <c r="D16" s="2"/>
      <c r="E16" s="22"/>
      <c r="F16" s="2"/>
      <c r="G16" s="2"/>
      <c r="H16" s="2"/>
      <c r="I16" s="2"/>
      <c r="J16" s="2"/>
      <c r="K16" s="2"/>
      <c r="L16" s="2"/>
      <c r="M16" s="2"/>
    </row>
    <row r="17" ht="12.0" customHeight="1">
      <c r="A17" s="2"/>
      <c r="B17" s="25" t="str">
        <f>if(A17&lt;&gt;"",TRIM(Project!$B$3&amp;" "&amp;Indicators!$A17),"")</f>
        <v/>
      </c>
      <c r="C17" s="22"/>
      <c r="D17" s="2"/>
      <c r="E17" s="22"/>
      <c r="F17" s="2"/>
      <c r="G17" s="2"/>
      <c r="H17" s="2"/>
      <c r="I17" s="2"/>
      <c r="J17" s="2"/>
      <c r="K17" s="2"/>
      <c r="L17" s="2"/>
      <c r="M17" s="2"/>
    </row>
  </sheetData>
  <dataValidations>
    <dataValidation type="list" allowBlank="1" showErrorMessage="1" sqref="F2:F17">
      <formula1>Decimals</formula1>
    </dataValidation>
    <dataValidation type="list" allowBlank="1" showErrorMessage="1" sqref="E2:E17">
      <formula1>Yes_No</formula1>
    </dataValidation>
    <dataValidation type="list" allowBlank="1" showErrorMessage="1" sqref="G2:G17">
      <formula1>Indicator_type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8.86"/>
    <col customWidth="1" min="2" max="14" width="10.71"/>
  </cols>
  <sheetData>
    <row r="1" ht="12.0" customHeight="1">
      <c r="A1" s="7" t="s">
        <v>367</v>
      </c>
      <c r="B1" s="7" t="s">
        <v>368</v>
      </c>
      <c r="C1" s="2"/>
      <c r="D1" s="7" t="s">
        <v>369</v>
      </c>
      <c r="E1" s="7" t="s">
        <v>370</v>
      </c>
      <c r="F1" s="2"/>
      <c r="G1" s="7" t="s">
        <v>371</v>
      </c>
      <c r="H1" s="7" t="s">
        <v>372</v>
      </c>
      <c r="I1" s="2"/>
      <c r="J1" s="7" t="s">
        <v>323</v>
      </c>
      <c r="K1" s="7" t="s">
        <v>373</v>
      </c>
      <c r="L1" s="2"/>
      <c r="M1" s="7" t="s">
        <v>374</v>
      </c>
      <c r="N1" s="7" t="s">
        <v>375</v>
      </c>
    </row>
    <row r="2" ht="12.0" customHeight="1">
      <c r="A2" s="7" t="s">
        <v>376</v>
      </c>
      <c r="B2" s="39" t="s">
        <v>377</v>
      </c>
      <c r="D2" s="39" t="s">
        <v>378</v>
      </c>
      <c r="E2" s="39" t="s">
        <v>379</v>
      </c>
      <c r="G2" s="39" t="s">
        <v>380</v>
      </c>
      <c r="H2" s="39" t="s">
        <v>381</v>
      </c>
      <c r="J2" s="39" t="s">
        <v>382</v>
      </c>
      <c r="K2" s="39" t="s">
        <v>383</v>
      </c>
      <c r="M2" s="39" t="s">
        <v>384</v>
      </c>
      <c r="N2" s="39" t="s">
        <v>385</v>
      </c>
    </row>
    <row r="3" ht="12.0" customHeight="1">
      <c r="A3" s="7" t="s">
        <v>386</v>
      </c>
      <c r="B3" s="39" t="s">
        <v>387</v>
      </c>
      <c r="D3" s="39" t="s">
        <v>388</v>
      </c>
      <c r="E3" s="39" t="s">
        <v>389</v>
      </c>
      <c r="G3" s="39" t="s">
        <v>390</v>
      </c>
      <c r="H3" s="39" t="s">
        <v>391</v>
      </c>
      <c r="J3" s="39" t="s">
        <v>392</v>
      </c>
      <c r="K3" s="39" t="s">
        <v>393</v>
      </c>
      <c r="M3" s="39" t="s">
        <v>394</v>
      </c>
      <c r="N3" s="39" t="s">
        <v>395</v>
      </c>
    </row>
    <row r="4" ht="12.0" customHeight="1">
      <c r="A4" s="7" t="s">
        <v>396</v>
      </c>
      <c r="B4" s="39" t="s">
        <v>397</v>
      </c>
      <c r="D4" s="39" t="s">
        <v>398</v>
      </c>
      <c r="E4" s="39" t="s">
        <v>399</v>
      </c>
      <c r="J4" s="39" t="s">
        <v>400</v>
      </c>
      <c r="K4" s="39" t="s">
        <v>401</v>
      </c>
      <c r="M4" s="39" t="s">
        <v>402</v>
      </c>
      <c r="N4" s="39" t="s">
        <v>403</v>
      </c>
    </row>
    <row r="5" ht="12.0" customHeight="1">
      <c r="A5" s="7" t="s">
        <v>404</v>
      </c>
      <c r="B5" s="39" t="s">
        <v>405</v>
      </c>
      <c r="D5" s="39" t="s">
        <v>406</v>
      </c>
      <c r="E5" s="39" t="s">
        <v>407</v>
      </c>
      <c r="J5" s="39" t="s">
        <v>408</v>
      </c>
      <c r="K5" s="39" t="s">
        <v>409</v>
      </c>
      <c r="M5" s="39" t="s">
        <v>410</v>
      </c>
      <c r="N5" s="39" t="s">
        <v>411</v>
      </c>
    </row>
    <row r="6" ht="12.0" customHeight="1">
      <c r="A6" s="7" t="s">
        <v>412</v>
      </c>
      <c r="B6" s="39" t="s">
        <v>413</v>
      </c>
      <c r="D6" s="39" t="s">
        <v>414</v>
      </c>
      <c r="E6" s="39" t="s">
        <v>415</v>
      </c>
      <c r="J6" s="39" t="s">
        <v>416</v>
      </c>
      <c r="K6" s="39" t="s">
        <v>417</v>
      </c>
      <c r="M6" s="39" t="s">
        <v>418</v>
      </c>
      <c r="N6" s="39" t="s">
        <v>419</v>
      </c>
    </row>
    <row r="7" ht="12.0" customHeight="1">
      <c r="A7" s="39" t="s">
        <v>420</v>
      </c>
      <c r="B7" s="39" t="s">
        <v>421</v>
      </c>
      <c r="D7" s="39" t="s">
        <v>422</v>
      </c>
      <c r="E7" s="39" t="s">
        <v>423</v>
      </c>
      <c r="J7" s="39" t="s">
        <v>424</v>
      </c>
      <c r="K7" s="39" t="s">
        <v>425</v>
      </c>
      <c r="M7" s="39" t="s">
        <v>426</v>
      </c>
      <c r="N7" s="39" t="s">
        <v>427</v>
      </c>
    </row>
    <row r="8" ht="12.0" customHeight="1">
      <c r="A8" s="7" t="s">
        <v>428</v>
      </c>
      <c r="B8" s="39" t="s">
        <v>429</v>
      </c>
      <c r="D8" s="39" t="s">
        <v>418</v>
      </c>
      <c r="E8" s="39" t="s">
        <v>430</v>
      </c>
      <c r="J8" s="39" t="s">
        <v>431</v>
      </c>
      <c r="K8" s="39" t="s">
        <v>432</v>
      </c>
      <c r="M8" s="39" t="s">
        <v>433</v>
      </c>
      <c r="N8" s="39" t="s">
        <v>434</v>
      </c>
    </row>
    <row r="9" ht="12.0" customHeight="1">
      <c r="A9" s="2"/>
      <c r="D9" s="39" t="s">
        <v>435</v>
      </c>
      <c r="E9" s="39" t="s">
        <v>436</v>
      </c>
      <c r="J9" s="39" t="s">
        <v>437</v>
      </c>
      <c r="K9" s="39" t="s">
        <v>438</v>
      </c>
      <c r="M9" s="39" t="s">
        <v>400</v>
      </c>
      <c r="N9" s="39" t="s">
        <v>439</v>
      </c>
    </row>
    <row r="10" ht="12.0" customHeight="1">
      <c r="A10" s="2"/>
      <c r="D10" s="39" t="s">
        <v>390</v>
      </c>
      <c r="E10" s="39" t="s">
        <v>440</v>
      </c>
      <c r="J10" s="39" t="s">
        <v>418</v>
      </c>
      <c r="K10" s="39" t="s">
        <v>441</v>
      </c>
      <c r="M10" s="39" t="s">
        <v>442</v>
      </c>
      <c r="N10" s="39" t="s">
        <v>443</v>
      </c>
    </row>
    <row r="11" ht="12.0" customHeight="1">
      <c r="A11" s="2"/>
      <c r="J11" s="39" t="s">
        <v>444</v>
      </c>
      <c r="K11" s="39" t="s">
        <v>445</v>
      </c>
      <c r="M11" s="39" t="s">
        <v>446</v>
      </c>
      <c r="N11" s="39" t="s">
        <v>447</v>
      </c>
    </row>
    <row r="12" ht="12.0" customHeight="1">
      <c r="A12" s="2"/>
      <c r="J12" s="39" t="s">
        <v>448</v>
      </c>
      <c r="K12" s="39" t="s">
        <v>449</v>
      </c>
      <c r="M12" s="39" t="s">
        <v>450</v>
      </c>
      <c r="N12" s="39" t="s">
        <v>451</v>
      </c>
    </row>
    <row r="13" ht="12.0" customHeight="1">
      <c r="M13" s="39" t="s">
        <v>452</v>
      </c>
      <c r="N13" s="39" t="s">
        <v>453</v>
      </c>
    </row>
    <row r="14" ht="12.0" customHeight="1">
      <c r="A14" s="2"/>
    </row>
    <row r="15" ht="12.0" customHeight="1">
      <c r="A15" s="2"/>
    </row>
    <row r="16" ht="12.0" customHeight="1">
      <c r="A16" s="2"/>
    </row>
    <row r="17" ht="12.0" customHeight="1">
      <c r="A17" s="2"/>
    </row>
    <row r="18" ht="12.0" customHeight="1">
      <c r="A18" s="2"/>
    </row>
    <row r="19" ht="12.0" customHeight="1">
      <c r="A19" s="2"/>
    </row>
    <row r="20" ht="12.0" customHeight="1"/>
    <row r="21" ht="12.0" customHeight="1">
      <c r="A21" s="2"/>
    </row>
    <row r="22" ht="12.0" customHeight="1">
      <c r="A22" s="2"/>
    </row>
    <row r="23" ht="12.0" customHeight="1">
      <c r="A23" s="2"/>
    </row>
    <row r="24" ht="12.0" customHeight="1">
      <c r="A24" s="2"/>
    </row>
    <row r="25" ht="12.0" customHeight="1">
      <c r="A25" s="2"/>
    </row>
    <row r="26" ht="12.0" customHeight="1"/>
    <row r="27" ht="12.0" customHeight="1">
      <c r="A27" s="2"/>
    </row>
    <row r="28" ht="12.0" customHeight="1">
      <c r="A28" s="2"/>
    </row>
    <row r="29" ht="12.0" customHeight="1">
      <c r="A29" s="2"/>
    </row>
    <row r="30" ht="12.0" customHeight="1">
      <c r="A30" s="2"/>
    </row>
    <row r="31" ht="12.0" customHeight="1">
      <c r="A31" s="2"/>
    </row>
    <row r="32" ht="12.0" customHeight="1">
      <c r="A32" s="2"/>
    </row>
    <row r="33" ht="12.0" customHeight="1">
      <c r="A33" s="2"/>
    </row>
    <row r="34" ht="12.0" customHeight="1">
      <c r="A34" s="2"/>
    </row>
    <row r="35" ht="12.0" customHeight="1">
      <c r="A35" s="2"/>
    </row>
    <row r="36" ht="12.0" customHeight="1">
      <c r="A36" s="2"/>
    </row>
    <row r="37" ht="12.0" customHeight="1">
      <c r="A37" s="2"/>
    </row>
    <row r="38" ht="12.0" customHeight="1">
      <c r="A38" s="2"/>
    </row>
    <row r="39" ht="12.0" customHeight="1">
      <c r="A39" s="2"/>
    </row>
    <row r="40" ht="12.0" customHeight="1">
      <c r="A40" s="2"/>
    </row>
    <row r="41" ht="12.0" customHeight="1">
      <c r="A41" s="2"/>
    </row>
    <row r="42" ht="12.0" customHeight="1">
      <c r="A42" s="2"/>
    </row>
    <row r="43" ht="12.0" customHeight="1">
      <c r="A43" s="2"/>
    </row>
    <row r="44" ht="12.0" customHeight="1">
      <c r="A44" s="2"/>
    </row>
    <row r="45" ht="12.0" customHeight="1">
      <c r="A45" s="2"/>
    </row>
    <row r="46" ht="12.0" customHeight="1">
      <c r="A46" s="2"/>
    </row>
    <row r="47" ht="12.0" customHeight="1">
      <c r="A47" s="2"/>
    </row>
    <row r="48" ht="12.0" customHeight="1">
      <c r="A48" s="2"/>
    </row>
    <row r="49" ht="12.0" customHeight="1">
      <c r="A49" s="2"/>
    </row>
    <row r="50" ht="12.0" customHeight="1">
      <c r="A50" s="2"/>
    </row>
    <row r="51" ht="12.0" customHeight="1">
      <c r="A51" s="2"/>
    </row>
    <row r="52" ht="12.0" customHeight="1">
      <c r="A52" s="2"/>
    </row>
    <row r="53" ht="12.0" customHeight="1">
      <c r="A53" s="2"/>
    </row>
    <row r="54" ht="12.0" customHeight="1">
      <c r="A54" s="2"/>
    </row>
    <row r="55" ht="12.0" customHeight="1">
      <c r="A55" s="2"/>
    </row>
    <row r="56" ht="12.0" customHeight="1">
      <c r="A56" s="2"/>
    </row>
    <row r="57" ht="12.0" customHeight="1">
      <c r="A57" s="2"/>
    </row>
    <row r="58" ht="12.0" customHeight="1">
      <c r="A58" s="2"/>
    </row>
    <row r="59" ht="12.0" customHeight="1">
      <c r="A59" s="2"/>
    </row>
    <row r="60" ht="12.0" customHeight="1">
      <c r="A60" s="2"/>
    </row>
    <row r="61" ht="12.0" customHeight="1">
      <c r="A61" s="2"/>
    </row>
    <row r="62" ht="12.0" customHeight="1">
      <c r="A62" s="2"/>
    </row>
    <row r="63" ht="12.0" customHeight="1">
      <c r="A63" s="2"/>
    </row>
    <row r="64" ht="12.0" customHeight="1">
      <c r="A64" s="2"/>
    </row>
    <row r="65" ht="12.0" customHeight="1">
      <c r="A65" s="2"/>
    </row>
    <row r="66" ht="12.0" customHeight="1">
      <c r="A66" s="2"/>
    </row>
    <row r="67" ht="12.0" customHeight="1">
      <c r="A67" s="2"/>
    </row>
    <row r="68" ht="12.0" customHeight="1">
      <c r="A68" s="2"/>
    </row>
    <row r="69" ht="12.0" customHeight="1">
      <c r="A69" s="2"/>
    </row>
    <row r="70" ht="12.0" customHeight="1">
      <c r="A70" s="2"/>
    </row>
    <row r="71" ht="12.0" customHeight="1">
      <c r="A71" s="2"/>
    </row>
    <row r="72" ht="12.0" customHeight="1">
      <c r="A72" s="2"/>
    </row>
    <row r="73" ht="12.0" customHeight="1">
      <c r="A73" s="2"/>
    </row>
    <row r="74" ht="12.0" customHeight="1">
      <c r="A74" s="2"/>
    </row>
    <row r="75" ht="12.0" customHeight="1">
      <c r="A75" s="2"/>
    </row>
    <row r="76" ht="12.0" customHeight="1">
      <c r="A76" s="2"/>
    </row>
    <row r="77" ht="12.0" customHeight="1">
      <c r="A77" s="2"/>
    </row>
    <row r="78" ht="12.0" customHeight="1">
      <c r="A78" s="2"/>
    </row>
    <row r="79" ht="12.0" customHeight="1">
      <c r="A79" s="2"/>
    </row>
    <row r="80" ht="12.0" customHeight="1">
      <c r="A80" s="2"/>
    </row>
    <row r="81" ht="12.0" customHeight="1">
      <c r="A81" s="2"/>
    </row>
    <row r="82" ht="12.0" customHeight="1">
      <c r="A82" s="2"/>
    </row>
    <row r="83" ht="12.0" customHeight="1">
      <c r="A83" s="2"/>
    </row>
    <row r="84" ht="12.0" customHeight="1">
      <c r="A84" s="2"/>
    </row>
    <row r="85" ht="12.0" customHeight="1">
      <c r="A85" s="2"/>
    </row>
    <row r="86" ht="12.0" customHeight="1">
      <c r="A86" s="2"/>
    </row>
    <row r="87" ht="12.0" customHeight="1">
      <c r="A87" s="2"/>
    </row>
    <row r="88" ht="12.0" customHeight="1">
      <c r="A88" s="2"/>
    </row>
    <row r="89" ht="12.0" customHeight="1">
      <c r="A89" s="2"/>
    </row>
    <row r="90" ht="12.0" customHeight="1">
      <c r="A90" s="2"/>
    </row>
    <row r="91" ht="12.0" customHeight="1">
      <c r="A91" s="2"/>
    </row>
    <row r="92" ht="12.0" customHeight="1">
      <c r="A92" s="2"/>
    </row>
    <row r="93" ht="12.0" customHeight="1">
      <c r="A93" s="2"/>
    </row>
    <row r="94" ht="12.0" customHeight="1">
      <c r="A94" s="2"/>
    </row>
    <row r="95" ht="12.0" customHeight="1">
      <c r="A95" s="2"/>
    </row>
    <row r="96" ht="12.0" customHeight="1">
      <c r="A96" s="2"/>
    </row>
    <row r="97" ht="12.0" customHeight="1">
      <c r="A97" s="2"/>
    </row>
    <row r="98" ht="12.0" customHeight="1">
      <c r="A98" s="2"/>
    </row>
    <row r="99" ht="12.0" customHeight="1">
      <c r="A99" s="2"/>
    </row>
    <row r="100" ht="12.0" customHeight="1">
      <c r="A100" s="2"/>
    </row>
    <row r="101" ht="12.0" customHeight="1">
      <c r="A101" s="2"/>
    </row>
    <row r="102" ht="12.0" customHeight="1">
      <c r="A102" s="2"/>
    </row>
    <row r="103" ht="12.0" customHeight="1">
      <c r="A103" s="2"/>
    </row>
    <row r="104" ht="12.0" customHeight="1">
      <c r="A104" s="2"/>
    </row>
    <row r="105" ht="12.0" customHeight="1">
      <c r="A105" s="2"/>
    </row>
    <row r="106" ht="12.0" customHeight="1">
      <c r="A106" s="2"/>
    </row>
    <row r="107" ht="12.0" customHeight="1">
      <c r="A107" s="2"/>
    </row>
    <row r="108" ht="12.0" customHeight="1">
      <c r="A108" s="2"/>
    </row>
    <row r="109" ht="12.0" customHeight="1">
      <c r="A109" s="2"/>
    </row>
    <row r="110" ht="12.0" customHeight="1">
      <c r="A110" s="2"/>
    </row>
    <row r="111" ht="12.0" customHeight="1">
      <c r="A111" s="2"/>
    </row>
    <row r="112" ht="12.0" customHeight="1">
      <c r="A112" s="2"/>
    </row>
    <row r="113" ht="12.0" customHeight="1">
      <c r="A113" s="2"/>
    </row>
    <row r="114" ht="12.0" customHeight="1">
      <c r="A114" s="2"/>
    </row>
    <row r="115" ht="12.0" customHeight="1">
      <c r="A115" s="2"/>
    </row>
    <row r="116" ht="12.0" customHeight="1">
      <c r="A116" s="2"/>
    </row>
    <row r="117" ht="12.0" customHeight="1">
      <c r="A117" s="2"/>
    </row>
    <row r="118" ht="12.0" customHeight="1">
      <c r="A118" s="2"/>
    </row>
    <row r="119" ht="12.0" customHeight="1">
      <c r="A119" s="2"/>
    </row>
    <row r="120" ht="12.0" customHeight="1">
      <c r="A120" s="2"/>
    </row>
    <row r="121" ht="12.0" customHeight="1">
      <c r="A121" s="2"/>
    </row>
    <row r="122" ht="12.0" customHeight="1">
      <c r="A122" s="2"/>
    </row>
    <row r="123" ht="12.0" customHeight="1">
      <c r="A123" s="2"/>
    </row>
    <row r="124" ht="12.0" customHeight="1">
      <c r="A124" s="2"/>
    </row>
    <row r="125" ht="12.0" customHeight="1">
      <c r="A125" s="2"/>
    </row>
    <row r="126" ht="12.0" customHeight="1">
      <c r="A126" s="2"/>
    </row>
    <row r="127" ht="12.0" customHeight="1">
      <c r="A127" s="2"/>
    </row>
    <row r="128" ht="12.0" customHeight="1">
      <c r="A128" s="2"/>
    </row>
    <row r="129" ht="12.0" customHeight="1">
      <c r="A129" s="2"/>
    </row>
    <row r="130" ht="12.0" customHeight="1">
      <c r="A130" s="2"/>
    </row>
    <row r="131" ht="12.0" customHeight="1">
      <c r="A131" s="2"/>
    </row>
    <row r="132" ht="12.0" customHeight="1">
      <c r="A132" s="2"/>
    </row>
    <row r="133" ht="12.0" customHeight="1">
      <c r="A133" s="2"/>
    </row>
    <row r="134" ht="12.0" customHeight="1">
      <c r="A134" s="2"/>
    </row>
    <row r="135" ht="12.0" customHeight="1">
      <c r="A135" s="2"/>
    </row>
    <row r="136" ht="12.0" customHeight="1">
      <c r="A136" s="2"/>
    </row>
    <row r="137" ht="12.0" customHeight="1">
      <c r="A137" s="2"/>
    </row>
    <row r="138" ht="12.0" customHeight="1">
      <c r="A138" s="2"/>
    </row>
    <row r="139" ht="12.0" customHeight="1">
      <c r="A139" s="2"/>
    </row>
    <row r="140" ht="12.0" customHeight="1">
      <c r="A140" s="2"/>
    </row>
    <row r="141" ht="12.0" customHeight="1">
      <c r="A141" s="2"/>
    </row>
    <row r="142" ht="12.0" customHeight="1">
      <c r="A142" s="2"/>
    </row>
    <row r="143" ht="12.0" customHeight="1">
      <c r="A143" s="2"/>
    </row>
    <row r="144" ht="12.0" customHeight="1">
      <c r="A144" s="2"/>
    </row>
    <row r="145" ht="12.0" customHeight="1">
      <c r="A145" s="2"/>
    </row>
    <row r="146" ht="12.0" customHeight="1">
      <c r="A146" s="2"/>
    </row>
    <row r="147" ht="12.0" customHeight="1">
      <c r="A147" s="2"/>
    </row>
    <row r="148" ht="12.0" customHeight="1">
      <c r="A148" s="2"/>
    </row>
    <row r="149" ht="12.0" customHeight="1">
      <c r="A149" s="2"/>
    </row>
    <row r="150" ht="12.0" customHeight="1">
      <c r="A150" s="2"/>
    </row>
    <row r="151" ht="12.0" customHeight="1">
      <c r="A151" s="2"/>
    </row>
    <row r="152" ht="12.0" customHeight="1">
      <c r="A152" s="2"/>
    </row>
    <row r="153" ht="12.0" customHeight="1">
      <c r="A153" s="2"/>
    </row>
    <row r="154" ht="12.0" customHeight="1">
      <c r="A154" s="2"/>
    </row>
    <row r="155" ht="12.0" customHeight="1">
      <c r="A155" s="2"/>
    </row>
    <row r="156" ht="12.0" customHeight="1">
      <c r="A156" s="2"/>
    </row>
    <row r="157" ht="12.0" customHeight="1">
      <c r="A157" s="2"/>
    </row>
    <row r="158" ht="12.0" customHeight="1">
      <c r="A158" s="2"/>
    </row>
    <row r="159" ht="12.0" customHeight="1">
      <c r="A159" s="2"/>
    </row>
    <row r="160" ht="12.0" customHeight="1">
      <c r="A160" s="2"/>
    </row>
    <row r="161" ht="12.0" customHeight="1">
      <c r="A161" s="2"/>
    </row>
    <row r="162" ht="12.0" customHeight="1">
      <c r="A162" s="2"/>
    </row>
    <row r="163" ht="12.0" customHeight="1">
      <c r="A163" s="2"/>
    </row>
    <row r="164" ht="12.0" customHeight="1">
      <c r="A164" s="2"/>
    </row>
    <row r="165" ht="12.0" customHeight="1">
      <c r="A165" s="2"/>
    </row>
    <row r="166" ht="12.0" customHeight="1">
      <c r="A166" s="2"/>
    </row>
    <row r="167" ht="12.0" customHeight="1">
      <c r="A167" s="2"/>
    </row>
    <row r="168" ht="12.0" customHeight="1">
      <c r="A168" s="2"/>
    </row>
    <row r="169" ht="12.0" customHeight="1">
      <c r="A169" s="2"/>
    </row>
    <row r="170" ht="12.0" customHeight="1">
      <c r="A170" s="2"/>
    </row>
    <row r="171" ht="12.0" customHeight="1">
      <c r="A171" s="2"/>
    </row>
    <row r="172" ht="12.0" customHeight="1">
      <c r="A172" s="2"/>
    </row>
    <row r="173" ht="12.0" customHeight="1">
      <c r="A173" s="2"/>
    </row>
    <row r="174" ht="12.0" customHeight="1">
      <c r="A174" s="2"/>
    </row>
    <row r="175" ht="12.0" customHeight="1">
      <c r="A175" s="2"/>
    </row>
    <row r="176" ht="12.0" customHeight="1">
      <c r="A176" s="2"/>
    </row>
    <row r="177" ht="12.0" customHeight="1">
      <c r="A177" s="2"/>
    </row>
    <row r="178" ht="12.0" customHeight="1">
      <c r="A178" s="2"/>
    </row>
    <row r="179" ht="12.0" customHeight="1">
      <c r="A179" s="2"/>
    </row>
    <row r="180" ht="12.0" customHeight="1">
      <c r="A180" s="2"/>
    </row>
    <row r="181" ht="12.0" customHeight="1">
      <c r="A181" s="2"/>
    </row>
    <row r="182" ht="12.0" customHeight="1">
      <c r="A182" s="2"/>
    </row>
    <row r="183" ht="12.0" customHeight="1">
      <c r="A183" s="2"/>
    </row>
    <row r="184" ht="12.0" customHeight="1">
      <c r="A184" s="2"/>
    </row>
    <row r="185" ht="12.0" customHeight="1">
      <c r="A185" s="2"/>
    </row>
    <row r="186" ht="12.0" customHeight="1">
      <c r="A186" s="2"/>
    </row>
    <row r="187" ht="12.0" customHeight="1">
      <c r="A187" s="2"/>
    </row>
    <row r="188" ht="12.0" customHeight="1">
      <c r="A188" s="2"/>
    </row>
    <row r="189" ht="12.0" customHeight="1">
      <c r="A189" s="2"/>
    </row>
    <row r="190" ht="12.0" customHeight="1">
      <c r="A190" s="2"/>
    </row>
    <row r="191" ht="12.0" customHeight="1">
      <c r="A191" s="2"/>
    </row>
    <row r="192" ht="12.0" customHeight="1">
      <c r="A192" s="2"/>
    </row>
    <row r="193" ht="12.0" customHeight="1">
      <c r="A193" s="2"/>
    </row>
    <row r="194" ht="12.0" customHeight="1">
      <c r="A194" s="2"/>
    </row>
    <row r="195" ht="12.0" customHeight="1">
      <c r="A195" s="2"/>
    </row>
    <row r="196" ht="12.0" customHeight="1">
      <c r="A196" s="2"/>
    </row>
    <row r="197" ht="12.0" customHeight="1">
      <c r="A197" s="2"/>
    </row>
    <row r="198" ht="12.0" customHeight="1">
      <c r="A198" s="2"/>
    </row>
    <row r="199" ht="12.0" customHeight="1">
      <c r="A199" s="2"/>
    </row>
    <row r="200" ht="12.0" customHeight="1">
      <c r="A200" s="2"/>
    </row>
    <row r="201" ht="12.0" customHeight="1">
      <c r="A201" s="2"/>
    </row>
    <row r="202" ht="12.0" customHeight="1">
      <c r="A202" s="2"/>
    </row>
    <row r="203" ht="12.0" customHeight="1">
      <c r="A203" s="2"/>
    </row>
    <row r="204" ht="12.0" customHeight="1">
      <c r="A204" s="2"/>
    </row>
    <row r="205" ht="12.0" customHeight="1">
      <c r="A205" s="2"/>
    </row>
    <row r="206" ht="12.0" customHeight="1">
      <c r="A206" s="2"/>
    </row>
    <row r="207" ht="12.0" customHeight="1">
      <c r="A207" s="2"/>
    </row>
    <row r="208" ht="12.0" customHeight="1">
      <c r="A208" s="2"/>
    </row>
    <row r="209" ht="12.0" customHeight="1">
      <c r="A209" s="2"/>
    </row>
    <row r="210" ht="12.0" customHeight="1">
      <c r="A210" s="2"/>
    </row>
    <row r="211" ht="12.0" customHeight="1">
      <c r="A211" s="2"/>
    </row>
    <row r="212" ht="12.0" customHeight="1">
      <c r="A212" s="2"/>
    </row>
    <row r="213" ht="12.0" customHeight="1">
      <c r="A213" s="2"/>
    </row>
    <row r="214" ht="12.0" customHeight="1">
      <c r="A214" s="2"/>
    </row>
    <row r="215" ht="12.0" customHeight="1">
      <c r="A215" s="2"/>
    </row>
    <row r="216" ht="12.0" customHeight="1">
      <c r="A216" s="2"/>
    </row>
    <row r="217" ht="12.0" customHeight="1">
      <c r="A217" s="2"/>
    </row>
    <row r="218" ht="12.0" customHeight="1">
      <c r="A218" s="2"/>
    </row>
    <row r="219" ht="12.0" customHeight="1">
      <c r="A219" s="2"/>
    </row>
    <row r="220" ht="12.0" customHeight="1">
      <c r="A220" s="2"/>
    </row>
    <row r="221" ht="12.0" customHeight="1">
      <c r="A221" s="2"/>
    </row>
    <row r="222" ht="12.0" customHeight="1">
      <c r="A222" s="2"/>
    </row>
    <row r="223" ht="12.0" customHeight="1">
      <c r="A223" s="2"/>
    </row>
    <row r="224" ht="12.0" customHeight="1">
      <c r="A224" s="2"/>
    </row>
    <row r="225" ht="12.0" customHeight="1">
      <c r="A225" s="2"/>
    </row>
    <row r="226" ht="12.0" customHeight="1">
      <c r="A226" s="2"/>
    </row>
    <row r="227" ht="12.0" customHeight="1">
      <c r="A227" s="2"/>
    </row>
    <row r="228" ht="12.0" customHeight="1">
      <c r="A228" s="2"/>
    </row>
    <row r="229" ht="12.0" customHeight="1">
      <c r="A229" s="2"/>
    </row>
    <row r="230" ht="12.0" customHeight="1">
      <c r="A230" s="2"/>
    </row>
    <row r="231" ht="12.0" customHeight="1">
      <c r="A231" s="2"/>
    </row>
    <row r="232" ht="12.0" customHeight="1">
      <c r="A232" s="2"/>
    </row>
    <row r="233" ht="12.0" customHeight="1">
      <c r="A233" s="2"/>
    </row>
    <row r="234" ht="12.0" customHeight="1">
      <c r="A234" s="2"/>
    </row>
    <row r="235" ht="12.0" customHeight="1">
      <c r="A235" s="2"/>
    </row>
    <row r="236" ht="12.0" customHeight="1">
      <c r="A236" s="2"/>
    </row>
    <row r="237" ht="12.0" customHeight="1">
      <c r="A237" s="2"/>
    </row>
    <row r="238" ht="12.0" customHeight="1">
      <c r="A238" s="2"/>
    </row>
    <row r="239" ht="12.0" customHeight="1">
      <c r="A239" s="2"/>
    </row>
    <row r="240" ht="12.0" customHeight="1">
      <c r="A240" s="2"/>
    </row>
    <row r="241" ht="12.0" customHeight="1">
      <c r="A241" s="2"/>
    </row>
    <row r="242" ht="12.0" customHeight="1">
      <c r="A242" s="2"/>
    </row>
    <row r="243" ht="12.0" customHeight="1">
      <c r="A243" s="2"/>
    </row>
    <row r="244" ht="12.0" customHeight="1">
      <c r="A244" s="2"/>
    </row>
    <row r="245" ht="12.0" customHeight="1">
      <c r="A245" s="2"/>
    </row>
    <row r="246" ht="12.0" customHeight="1">
      <c r="A246" s="2"/>
    </row>
    <row r="247" ht="12.0" customHeight="1">
      <c r="A247" s="2"/>
    </row>
    <row r="248" ht="12.0" customHeight="1">
      <c r="A248" s="2"/>
    </row>
    <row r="249" ht="12.0" customHeight="1">
      <c r="A249" s="2"/>
    </row>
    <row r="250" ht="12.0" customHeight="1">
      <c r="A250" s="2"/>
    </row>
    <row r="251" ht="12.0" customHeight="1">
      <c r="A251" s="2"/>
    </row>
    <row r="252" ht="12.0" customHeight="1">
      <c r="A252" s="2"/>
    </row>
    <row r="253" ht="12.0" customHeight="1">
      <c r="A253" s="2"/>
    </row>
    <row r="254" ht="12.0" customHeight="1">
      <c r="A254" s="2"/>
    </row>
    <row r="255" ht="12.0" customHeight="1">
      <c r="A255" s="2"/>
    </row>
    <row r="256" ht="12.0" customHeight="1">
      <c r="A256" s="2"/>
    </row>
    <row r="257" ht="12.0" customHeight="1">
      <c r="A257" s="2"/>
    </row>
    <row r="258" ht="12.0" customHeight="1">
      <c r="A258" s="2"/>
    </row>
    <row r="259" ht="12.0" customHeight="1">
      <c r="A259" s="2"/>
    </row>
    <row r="260" ht="12.0" customHeight="1">
      <c r="A260" s="2"/>
    </row>
    <row r="261" ht="12.0" customHeight="1">
      <c r="A261" s="2"/>
    </row>
    <row r="262" ht="12.0" customHeight="1">
      <c r="A262" s="2"/>
    </row>
    <row r="263" ht="12.0" customHeight="1">
      <c r="A263" s="2"/>
    </row>
    <row r="264" ht="12.0" customHeight="1">
      <c r="A264" s="2"/>
    </row>
    <row r="265" ht="12.0" customHeight="1">
      <c r="A265" s="2"/>
    </row>
    <row r="266" ht="12.0" customHeight="1">
      <c r="A266" s="2"/>
    </row>
    <row r="267" ht="12.0" customHeight="1">
      <c r="A267" s="2"/>
    </row>
    <row r="268" ht="12.0" customHeight="1">
      <c r="A268" s="2"/>
    </row>
    <row r="269" ht="12.0" customHeight="1">
      <c r="A269" s="2"/>
    </row>
    <row r="270" ht="12.0" customHeight="1">
      <c r="A270" s="2"/>
    </row>
    <row r="271" ht="12.0" customHeight="1">
      <c r="A271" s="2"/>
    </row>
    <row r="272" ht="12.0" customHeight="1">
      <c r="A272" s="2"/>
    </row>
    <row r="273" ht="12.0" customHeight="1">
      <c r="A273" s="2"/>
    </row>
    <row r="274" ht="12.0" customHeight="1">
      <c r="A274" s="2"/>
    </row>
    <row r="275" ht="12.0" customHeight="1">
      <c r="A275" s="2"/>
    </row>
    <row r="276" ht="12.0" customHeight="1">
      <c r="A276" s="2"/>
    </row>
    <row r="277" ht="12.0" customHeight="1">
      <c r="A277" s="2"/>
    </row>
    <row r="278" ht="12.0" customHeight="1">
      <c r="A278" s="2"/>
    </row>
    <row r="279" ht="12.0" customHeight="1">
      <c r="A279" s="2"/>
    </row>
    <row r="280" ht="12.0" customHeight="1">
      <c r="A280" s="2"/>
    </row>
    <row r="281" ht="12.0" customHeight="1">
      <c r="A281" s="2"/>
    </row>
    <row r="282" ht="12.0" customHeight="1">
      <c r="A282" s="2"/>
    </row>
    <row r="283" ht="12.0" customHeight="1">
      <c r="A283" s="2"/>
    </row>
    <row r="284" ht="12.0" customHeight="1">
      <c r="A284" s="2"/>
    </row>
    <row r="285" ht="12.0" customHeight="1">
      <c r="A285" s="2"/>
    </row>
    <row r="286" ht="12.0" customHeight="1">
      <c r="A286" s="2"/>
    </row>
    <row r="287" ht="12.0" customHeight="1">
      <c r="A287" s="2"/>
    </row>
    <row r="288" ht="12.0" customHeight="1">
      <c r="A288" s="2"/>
    </row>
    <row r="289" ht="12.0" customHeight="1">
      <c r="A289" s="2"/>
    </row>
    <row r="290" ht="12.0" customHeight="1">
      <c r="A290" s="2"/>
    </row>
    <row r="291" ht="12.0" customHeight="1">
      <c r="A291" s="2"/>
    </row>
    <row r="292" ht="12.0" customHeight="1">
      <c r="A292" s="2"/>
    </row>
    <row r="293" ht="12.0" customHeight="1">
      <c r="A293" s="2"/>
    </row>
    <row r="294" ht="12.0" customHeight="1">
      <c r="A294" s="2"/>
    </row>
    <row r="295" ht="12.0" customHeight="1">
      <c r="A295" s="2"/>
    </row>
    <row r="296" ht="12.0" customHeight="1">
      <c r="A296" s="2"/>
    </row>
    <row r="297" ht="12.0" customHeight="1">
      <c r="A297" s="2"/>
    </row>
    <row r="298" ht="12.0" customHeight="1">
      <c r="A298" s="2"/>
    </row>
    <row r="299" ht="12.0" customHeight="1">
      <c r="A299" s="2"/>
    </row>
    <row r="300" ht="12.0" customHeight="1">
      <c r="A300" s="2"/>
    </row>
    <row r="301" ht="12.0" customHeight="1">
      <c r="A301" s="2"/>
    </row>
    <row r="302" ht="12.0" customHeight="1">
      <c r="A302" s="2"/>
    </row>
    <row r="303" ht="12.0" customHeight="1">
      <c r="A303" s="2"/>
    </row>
    <row r="304" ht="12.0" customHeight="1">
      <c r="A304" s="2"/>
    </row>
    <row r="305" ht="12.0" customHeight="1">
      <c r="A305" s="2"/>
    </row>
    <row r="306" ht="12.0" customHeight="1">
      <c r="A306" s="2"/>
    </row>
    <row r="307" ht="12.0" customHeight="1">
      <c r="A307" s="2"/>
    </row>
    <row r="308" ht="12.0" customHeight="1">
      <c r="A308" s="2"/>
    </row>
    <row r="309" ht="12.0" customHeight="1">
      <c r="A309" s="2"/>
    </row>
    <row r="310" ht="12.0" customHeight="1">
      <c r="A310" s="2"/>
    </row>
    <row r="311" ht="12.0" customHeight="1">
      <c r="A311" s="2"/>
    </row>
    <row r="312" ht="12.0" customHeight="1">
      <c r="A312" s="2"/>
    </row>
    <row r="313" ht="12.0" customHeight="1">
      <c r="A313" s="2"/>
    </row>
    <row r="314" ht="12.0" customHeight="1">
      <c r="A314" s="2"/>
    </row>
    <row r="315" ht="12.0" customHeight="1">
      <c r="A315" s="2"/>
    </row>
    <row r="316" ht="12.0" customHeight="1">
      <c r="A316" s="2"/>
    </row>
    <row r="317" ht="12.0" customHeight="1">
      <c r="A317" s="2"/>
    </row>
    <row r="318" ht="12.0" customHeight="1">
      <c r="A318" s="2"/>
    </row>
    <row r="319" ht="12.0" customHeight="1">
      <c r="A319" s="2"/>
    </row>
    <row r="320" ht="12.0" customHeight="1">
      <c r="A320" s="2"/>
    </row>
    <row r="321" ht="12.0" customHeight="1">
      <c r="A321" s="2"/>
    </row>
    <row r="322" ht="12.0" customHeight="1">
      <c r="A322" s="2"/>
    </row>
    <row r="323" ht="12.0" customHeight="1">
      <c r="A323" s="2"/>
    </row>
    <row r="324" ht="12.0" customHeight="1">
      <c r="A324" s="2"/>
    </row>
    <row r="325" ht="12.0" customHeight="1">
      <c r="A325" s="2"/>
    </row>
    <row r="326" ht="12.0" customHeight="1">
      <c r="A326" s="2"/>
    </row>
    <row r="327" ht="12.0" customHeight="1">
      <c r="A327" s="2"/>
    </row>
    <row r="328" ht="12.0" customHeight="1">
      <c r="A328" s="2"/>
    </row>
    <row r="329" ht="12.0" customHeight="1">
      <c r="A329" s="2"/>
    </row>
    <row r="330" ht="12.0" customHeight="1">
      <c r="A330" s="2"/>
    </row>
    <row r="331" ht="12.0" customHeight="1">
      <c r="A331" s="2"/>
    </row>
    <row r="332" ht="12.0" customHeight="1">
      <c r="A332" s="2"/>
    </row>
    <row r="333" ht="12.0" customHeight="1">
      <c r="A333" s="2"/>
    </row>
    <row r="334" ht="12.0" customHeight="1">
      <c r="A334" s="2"/>
    </row>
    <row r="335" ht="12.0" customHeight="1">
      <c r="A335" s="2"/>
    </row>
    <row r="336" ht="12.0" customHeight="1">
      <c r="A336" s="2"/>
    </row>
    <row r="337" ht="12.0" customHeight="1">
      <c r="A337" s="2"/>
    </row>
    <row r="338" ht="12.0" customHeight="1">
      <c r="A338" s="2"/>
    </row>
    <row r="339" ht="12.0" customHeight="1">
      <c r="A339" s="2"/>
    </row>
    <row r="340" ht="12.0" customHeight="1">
      <c r="A340" s="2"/>
    </row>
    <row r="341" ht="12.0" customHeight="1">
      <c r="A341" s="2"/>
    </row>
    <row r="342" ht="12.0" customHeight="1">
      <c r="A342" s="2"/>
    </row>
    <row r="343" ht="12.0" customHeight="1">
      <c r="A343" s="2"/>
    </row>
    <row r="344" ht="12.0" customHeight="1">
      <c r="A344" s="2"/>
    </row>
    <row r="345" ht="12.0" customHeight="1">
      <c r="A345" s="2"/>
    </row>
    <row r="346" ht="12.0" customHeight="1">
      <c r="A346" s="2"/>
    </row>
    <row r="347" ht="12.0" customHeight="1">
      <c r="A347" s="2"/>
    </row>
    <row r="348" ht="12.0" customHeight="1">
      <c r="A348" s="2"/>
    </row>
    <row r="349" ht="12.0" customHeight="1">
      <c r="A349" s="2"/>
    </row>
    <row r="350" ht="12.0" customHeight="1">
      <c r="A350" s="2"/>
    </row>
    <row r="351" ht="12.0" customHeight="1">
      <c r="A351" s="2"/>
    </row>
    <row r="352" ht="12.0" customHeight="1">
      <c r="A352" s="2"/>
    </row>
    <row r="353" ht="12.0" customHeight="1">
      <c r="A353" s="2"/>
    </row>
    <row r="354" ht="12.0" customHeight="1">
      <c r="A354" s="2"/>
    </row>
    <row r="355" ht="12.0" customHeight="1">
      <c r="A355" s="2"/>
    </row>
    <row r="356" ht="12.0" customHeight="1">
      <c r="A356" s="2"/>
    </row>
    <row r="357" ht="12.0" customHeight="1">
      <c r="A357" s="2"/>
    </row>
    <row r="358" ht="12.0" customHeight="1">
      <c r="A358" s="2"/>
    </row>
    <row r="359" ht="12.0" customHeight="1">
      <c r="A359" s="2"/>
    </row>
    <row r="360" ht="12.0" customHeight="1">
      <c r="A360" s="2"/>
    </row>
    <row r="361" ht="12.0" customHeight="1">
      <c r="A361" s="2"/>
    </row>
    <row r="362" ht="12.0" customHeight="1">
      <c r="A362" s="2"/>
    </row>
    <row r="363" ht="12.0" customHeight="1">
      <c r="A363" s="2"/>
    </row>
    <row r="364" ht="12.0" customHeight="1">
      <c r="A364" s="2"/>
    </row>
    <row r="365" ht="12.0" customHeight="1">
      <c r="A365" s="2"/>
    </row>
    <row r="366" ht="12.0" customHeight="1">
      <c r="A366" s="2"/>
    </row>
    <row r="367" ht="12.0" customHeight="1">
      <c r="A367" s="2"/>
    </row>
    <row r="368" ht="12.0" customHeight="1">
      <c r="A368" s="2"/>
    </row>
    <row r="369" ht="12.0" customHeight="1">
      <c r="A369" s="2"/>
    </row>
    <row r="370" ht="12.0" customHeight="1">
      <c r="A370" s="2"/>
    </row>
    <row r="371" ht="12.0" customHeight="1">
      <c r="A371" s="2"/>
    </row>
    <row r="372" ht="12.0" customHeight="1">
      <c r="A372" s="2"/>
    </row>
    <row r="373" ht="12.0" customHeight="1">
      <c r="A373" s="2"/>
    </row>
    <row r="374" ht="12.0" customHeight="1">
      <c r="A374" s="2"/>
    </row>
    <row r="375" ht="12.0" customHeight="1">
      <c r="A375" s="2"/>
    </row>
    <row r="376" ht="12.0" customHeight="1">
      <c r="A376" s="2"/>
    </row>
    <row r="377" ht="12.0" customHeight="1">
      <c r="A377" s="2"/>
    </row>
    <row r="378" ht="12.0" customHeight="1">
      <c r="A378" s="2"/>
    </row>
    <row r="379" ht="12.0" customHeight="1">
      <c r="A379" s="2"/>
    </row>
    <row r="380" ht="12.0" customHeight="1">
      <c r="A380" s="2"/>
    </row>
    <row r="381" ht="12.0" customHeight="1">
      <c r="A381" s="2"/>
    </row>
    <row r="382" ht="12.0" customHeight="1">
      <c r="A382" s="2"/>
    </row>
    <row r="383" ht="12.0" customHeight="1">
      <c r="A383" s="2"/>
    </row>
    <row r="384" ht="12.0" customHeight="1">
      <c r="A384" s="2"/>
    </row>
    <row r="385" ht="12.0" customHeight="1">
      <c r="A385" s="2"/>
    </row>
    <row r="386" ht="12.0" customHeight="1">
      <c r="A386" s="2"/>
    </row>
    <row r="387" ht="12.0" customHeight="1">
      <c r="A387" s="2"/>
    </row>
    <row r="388" ht="12.0" customHeight="1">
      <c r="A388" s="2"/>
    </row>
    <row r="389" ht="12.0" customHeight="1">
      <c r="A389" s="2"/>
    </row>
    <row r="390" ht="12.0" customHeight="1">
      <c r="A390" s="2"/>
    </row>
    <row r="391" ht="12.0" customHeight="1">
      <c r="A391" s="2"/>
    </row>
    <row r="392" ht="12.0" customHeight="1">
      <c r="A392" s="2"/>
    </row>
    <row r="393" ht="12.0" customHeight="1">
      <c r="A393" s="2"/>
    </row>
    <row r="394" ht="12.0" customHeight="1">
      <c r="A394" s="2"/>
    </row>
    <row r="395" ht="12.0" customHeight="1">
      <c r="A395" s="2"/>
    </row>
    <row r="396" ht="12.0" customHeight="1">
      <c r="A396" s="2"/>
    </row>
    <row r="397" ht="12.0" customHeight="1">
      <c r="A397" s="2"/>
    </row>
    <row r="398" ht="12.0" customHeight="1">
      <c r="A398" s="2"/>
    </row>
    <row r="399" ht="12.0" customHeight="1">
      <c r="A399" s="2"/>
    </row>
    <row r="400" ht="12.0" customHeight="1">
      <c r="A400" s="2"/>
    </row>
    <row r="401" ht="12.0" customHeight="1">
      <c r="A401" s="2"/>
    </row>
    <row r="402" ht="12.0" customHeight="1">
      <c r="A402" s="2"/>
    </row>
    <row r="403" ht="12.0" customHeight="1">
      <c r="A403" s="2"/>
    </row>
    <row r="404" ht="12.0" customHeight="1">
      <c r="A404" s="2"/>
    </row>
    <row r="405" ht="12.0" customHeight="1">
      <c r="A405" s="2"/>
    </row>
    <row r="406" ht="12.0" customHeight="1">
      <c r="A406" s="2"/>
    </row>
    <row r="407" ht="12.0" customHeight="1">
      <c r="A407" s="2"/>
    </row>
    <row r="408" ht="12.0" customHeight="1">
      <c r="A408" s="2"/>
    </row>
    <row r="409" ht="12.0" customHeight="1">
      <c r="A409" s="2"/>
    </row>
    <row r="410" ht="12.0" customHeight="1">
      <c r="A410" s="2"/>
    </row>
    <row r="411" ht="12.0" customHeight="1">
      <c r="A411" s="2"/>
    </row>
    <row r="412" ht="12.0" customHeight="1">
      <c r="A412" s="2"/>
    </row>
    <row r="413" ht="12.0" customHeight="1">
      <c r="A413" s="2"/>
    </row>
    <row r="414" ht="12.0" customHeight="1">
      <c r="A414" s="2"/>
    </row>
    <row r="415" ht="12.0" customHeight="1">
      <c r="A415" s="2"/>
    </row>
    <row r="416" ht="12.0" customHeight="1">
      <c r="A416" s="2"/>
    </row>
    <row r="417" ht="12.0" customHeight="1">
      <c r="A417" s="2"/>
    </row>
    <row r="418" ht="12.0" customHeight="1">
      <c r="A418" s="2"/>
    </row>
    <row r="419" ht="12.0" customHeight="1">
      <c r="A419" s="2"/>
    </row>
    <row r="420" ht="12.0" customHeight="1">
      <c r="A420" s="2"/>
    </row>
    <row r="421" ht="12.0" customHeight="1">
      <c r="A421" s="2"/>
    </row>
    <row r="422" ht="12.0" customHeight="1">
      <c r="A422" s="2"/>
    </row>
    <row r="423" ht="12.0" customHeight="1">
      <c r="A423" s="2"/>
    </row>
    <row r="424" ht="12.0" customHeight="1">
      <c r="A424" s="2"/>
    </row>
    <row r="425" ht="12.0" customHeight="1">
      <c r="A425" s="2"/>
    </row>
    <row r="426" ht="12.0" customHeight="1">
      <c r="A426" s="2"/>
    </row>
    <row r="427" ht="12.0" customHeight="1">
      <c r="A427" s="2"/>
    </row>
    <row r="428" ht="12.0" customHeight="1">
      <c r="A428" s="2"/>
    </row>
    <row r="429" ht="12.0" customHeight="1">
      <c r="A429" s="2"/>
    </row>
    <row r="430" ht="12.0" customHeight="1">
      <c r="A430" s="2"/>
    </row>
    <row r="431" ht="12.0" customHeight="1">
      <c r="A431" s="2"/>
    </row>
    <row r="432" ht="12.0" customHeight="1">
      <c r="A432" s="2"/>
    </row>
    <row r="433" ht="12.0" customHeight="1">
      <c r="A433" s="2"/>
    </row>
    <row r="434" ht="12.0" customHeight="1">
      <c r="A434" s="2"/>
    </row>
    <row r="435" ht="12.0" customHeight="1">
      <c r="A435" s="2"/>
    </row>
    <row r="436" ht="12.0" customHeight="1">
      <c r="A436" s="2"/>
    </row>
    <row r="437" ht="12.0" customHeight="1">
      <c r="A437" s="2"/>
    </row>
    <row r="438" ht="12.0" customHeight="1">
      <c r="A438" s="2"/>
    </row>
    <row r="439" ht="12.0" customHeight="1">
      <c r="A439" s="2"/>
    </row>
    <row r="440" ht="12.0" customHeight="1">
      <c r="A440" s="2"/>
    </row>
    <row r="441" ht="12.0" customHeight="1">
      <c r="A441" s="2"/>
    </row>
    <row r="442" ht="12.0" customHeight="1">
      <c r="A442" s="2"/>
    </row>
    <row r="443" ht="12.0" customHeight="1">
      <c r="A443" s="2"/>
    </row>
    <row r="444" ht="12.0" customHeight="1">
      <c r="A444" s="2"/>
    </row>
    <row r="445" ht="12.0" customHeight="1">
      <c r="A445" s="2"/>
    </row>
    <row r="446" ht="12.0" customHeight="1">
      <c r="A446" s="2"/>
    </row>
    <row r="447" ht="12.0" customHeight="1">
      <c r="A447" s="2"/>
    </row>
    <row r="448" ht="12.0" customHeight="1">
      <c r="A448" s="2"/>
    </row>
    <row r="449" ht="12.0" customHeight="1">
      <c r="A449" s="2"/>
    </row>
    <row r="450" ht="12.0" customHeight="1">
      <c r="A450" s="2"/>
    </row>
    <row r="451" ht="12.0" customHeight="1">
      <c r="A451" s="2"/>
    </row>
    <row r="452" ht="12.0" customHeight="1">
      <c r="A452" s="2"/>
    </row>
    <row r="453" ht="12.0" customHeight="1">
      <c r="A453" s="2"/>
    </row>
    <row r="454" ht="12.0" customHeight="1">
      <c r="A454" s="2"/>
    </row>
    <row r="455" ht="12.0" customHeight="1">
      <c r="A455" s="2"/>
    </row>
    <row r="456" ht="12.0" customHeight="1">
      <c r="A456" s="2"/>
    </row>
    <row r="457" ht="12.0" customHeight="1">
      <c r="A457" s="2"/>
    </row>
    <row r="458" ht="12.0" customHeight="1">
      <c r="A458" s="2"/>
    </row>
    <row r="459" ht="12.0" customHeight="1">
      <c r="A459" s="2"/>
    </row>
    <row r="460" ht="12.0" customHeight="1">
      <c r="A460" s="2"/>
    </row>
    <row r="461" ht="12.0" customHeight="1">
      <c r="A461" s="2"/>
    </row>
    <row r="462" ht="12.0" customHeight="1">
      <c r="A462" s="2"/>
    </row>
    <row r="463" ht="12.0" customHeight="1">
      <c r="A463" s="2"/>
    </row>
    <row r="464" ht="12.0" customHeight="1">
      <c r="A464" s="2"/>
    </row>
    <row r="465" ht="12.0" customHeight="1">
      <c r="A465" s="2"/>
    </row>
    <row r="466" ht="12.0" customHeight="1">
      <c r="A466" s="2"/>
    </row>
    <row r="467" ht="12.0" customHeight="1">
      <c r="A467" s="2"/>
    </row>
    <row r="468" ht="12.0" customHeight="1">
      <c r="A468" s="2"/>
    </row>
    <row r="469" ht="12.0" customHeight="1">
      <c r="A469" s="2"/>
    </row>
    <row r="470" ht="12.0" customHeight="1">
      <c r="A470" s="2"/>
    </row>
    <row r="471" ht="12.0" customHeight="1">
      <c r="A471" s="2"/>
    </row>
    <row r="472" ht="12.0" customHeight="1">
      <c r="A472" s="2"/>
    </row>
    <row r="473" ht="12.0" customHeight="1">
      <c r="A473" s="2"/>
    </row>
    <row r="474" ht="12.0" customHeight="1">
      <c r="A474" s="2"/>
    </row>
    <row r="475" ht="12.0" customHeight="1">
      <c r="A475" s="2"/>
    </row>
    <row r="476" ht="12.0" customHeight="1">
      <c r="A476" s="2"/>
    </row>
    <row r="477" ht="12.0" customHeight="1">
      <c r="A477" s="2"/>
    </row>
    <row r="478" ht="12.0" customHeight="1">
      <c r="A478" s="2"/>
    </row>
    <row r="479" ht="12.0" customHeight="1">
      <c r="A479" s="2"/>
    </row>
    <row r="480" ht="12.0" customHeight="1">
      <c r="A480" s="2"/>
    </row>
    <row r="481" ht="12.0" customHeight="1">
      <c r="A481" s="2"/>
    </row>
    <row r="482" ht="12.0" customHeight="1">
      <c r="A482" s="2"/>
    </row>
    <row r="483" ht="12.0" customHeight="1">
      <c r="A483" s="2"/>
    </row>
    <row r="484" ht="12.0" customHeight="1">
      <c r="A484" s="2"/>
    </row>
    <row r="485" ht="12.0" customHeight="1">
      <c r="A485" s="2"/>
    </row>
    <row r="486" ht="12.0" customHeight="1">
      <c r="A486" s="2"/>
    </row>
    <row r="487" ht="12.0" customHeight="1">
      <c r="A487" s="2"/>
    </row>
    <row r="488" ht="12.0" customHeight="1">
      <c r="A488" s="2"/>
    </row>
    <row r="489" ht="12.0" customHeight="1">
      <c r="A489" s="2"/>
    </row>
    <row r="490" ht="12.0" customHeight="1">
      <c r="A490" s="2"/>
    </row>
    <row r="491" ht="12.0" customHeight="1">
      <c r="A491" s="2"/>
    </row>
    <row r="492" ht="12.0" customHeight="1">
      <c r="A492" s="2"/>
    </row>
    <row r="493" ht="12.0" customHeight="1">
      <c r="A493" s="2"/>
    </row>
    <row r="494" ht="12.0" customHeight="1">
      <c r="A494" s="2"/>
    </row>
    <row r="495" ht="12.0" customHeight="1">
      <c r="A495" s="2"/>
    </row>
    <row r="496" ht="12.0" customHeight="1">
      <c r="A496" s="2"/>
    </row>
    <row r="497" ht="12.0" customHeight="1">
      <c r="A497" s="2"/>
    </row>
    <row r="498" ht="12.0" customHeight="1">
      <c r="A498" s="2"/>
    </row>
    <row r="499" ht="12.0" customHeight="1">
      <c r="A499" s="2"/>
    </row>
    <row r="500" ht="12.0" customHeight="1">
      <c r="A500" s="2"/>
    </row>
    <row r="501" ht="12.0" customHeight="1">
      <c r="A501" s="2"/>
    </row>
    <row r="502" ht="12.0" customHeight="1">
      <c r="A502" s="2"/>
    </row>
    <row r="503" ht="12.0" customHeight="1">
      <c r="A503" s="2"/>
    </row>
    <row r="504" ht="12.0" customHeight="1">
      <c r="A504" s="2"/>
    </row>
    <row r="505" ht="12.0" customHeight="1">
      <c r="A505" s="2"/>
    </row>
    <row r="506" ht="12.0" customHeight="1">
      <c r="A506" s="2"/>
    </row>
    <row r="507" ht="12.0" customHeight="1">
      <c r="A507" s="2"/>
    </row>
    <row r="508" ht="12.0" customHeight="1">
      <c r="A508" s="2"/>
    </row>
    <row r="509" ht="12.0" customHeight="1">
      <c r="A509" s="2"/>
    </row>
    <row r="510" ht="12.0" customHeight="1">
      <c r="A510" s="2"/>
    </row>
    <row r="511" ht="12.0" customHeight="1">
      <c r="A511" s="2"/>
    </row>
    <row r="512" ht="12.0" customHeight="1">
      <c r="A512" s="2"/>
    </row>
    <row r="513" ht="12.0" customHeight="1">
      <c r="A513" s="2"/>
    </row>
    <row r="514" ht="12.0" customHeight="1">
      <c r="A514" s="2"/>
    </row>
    <row r="515" ht="12.0" customHeight="1">
      <c r="A515" s="2"/>
    </row>
    <row r="516" ht="12.0" customHeight="1">
      <c r="A516" s="2"/>
    </row>
    <row r="517" ht="12.0" customHeight="1">
      <c r="A517" s="2"/>
    </row>
    <row r="518" ht="12.0" customHeight="1">
      <c r="A518" s="2"/>
    </row>
    <row r="519" ht="12.0" customHeight="1">
      <c r="A519" s="2"/>
    </row>
    <row r="520" ht="12.0" customHeight="1">
      <c r="A520" s="2"/>
    </row>
    <row r="521" ht="12.0" customHeight="1">
      <c r="A521" s="2"/>
    </row>
    <row r="522" ht="12.0" customHeight="1">
      <c r="A522" s="2"/>
    </row>
    <row r="523" ht="12.0" customHeight="1">
      <c r="A523" s="2"/>
    </row>
    <row r="524" ht="12.0" customHeight="1">
      <c r="A524" s="2"/>
    </row>
    <row r="525" ht="12.0" customHeight="1">
      <c r="A525" s="2"/>
    </row>
    <row r="526" ht="12.0" customHeight="1">
      <c r="A526" s="2"/>
    </row>
    <row r="527" ht="12.0" customHeight="1">
      <c r="A527" s="2"/>
    </row>
    <row r="528" ht="12.0" customHeight="1">
      <c r="A528" s="2"/>
    </row>
    <row r="529" ht="12.0" customHeight="1">
      <c r="A529" s="2"/>
    </row>
    <row r="530" ht="12.0" customHeight="1">
      <c r="A530" s="2"/>
    </row>
    <row r="531" ht="12.0" customHeight="1">
      <c r="A531" s="2"/>
    </row>
    <row r="532" ht="12.0" customHeight="1">
      <c r="A532" s="2"/>
    </row>
    <row r="533" ht="12.0" customHeight="1">
      <c r="A533" s="2"/>
    </row>
    <row r="534" ht="12.0" customHeight="1">
      <c r="A534" s="2"/>
    </row>
    <row r="535" ht="12.0" customHeight="1">
      <c r="A535" s="2"/>
    </row>
    <row r="536" ht="12.0" customHeight="1">
      <c r="A536" s="2"/>
    </row>
    <row r="537" ht="12.0" customHeight="1">
      <c r="A537" s="2"/>
    </row>
    <row r="538" ht="12.0" customHeight="1">
      <c r="A538" s="2"/>
    </row>
    <row r="539" ht="12.0" customHeight="1">
      <c r="A539" s="2"/>
    </row>
    <row r="540" ht="12.0" customHeight="1">
      <c r="A540" s="2"/>
    </row>
    <row r="541" ht="12.0" customHeight="1">
      <c r="A541" s="2"/>
    </row>
    <row r="542" ht="12.0" customHeight="1">
      <c r="A542" s="2"/>
    </row>
    <row r="543" ht="12.0" customHeight="1">
      <c r="A543" s="2"/>
    </row>
    <row r="544" ht="12.0" customHeight="1">
      <c r="A544" s="2"/>
    </row>
    <row r="545" ht="12.0" customHeight="1">
      <c r="A545" s="2"/>
    </row>
    <row r="546" ht="12.0" customHeight="1">
      <c r="A546" s="2"/>
    </row>
    <row r="547" ht="12.0" customHeight="1">
      <c r="A547" s="2"/>
    </row>
    <row r="548" ht="12.0" customHeight="1">
      <c r="A548" s="2"/>
    </row>
    <row r="549" ht="12.0" customHeight="1">
      <c r="A549" s="2"/>
    </row>
    <row r="550" ht="12.0" customHeight="1">
      <c r="A550" s="2"/>
    </row>
    <row r="551" ht="12.0" customHeight="1">
      <c r="A551" s="2"/>
    </row>
    <row r="552" ht="12.0" customHeight="1">
      <c r="A552" s="2"/>
    </row>
    <row r="553" ht="12.0" customHeight="1">
      <c r="A553" s="2"/>
    </row>
    <row r="554" ht="12.0" customHeight="1">
      <c r="A554" s="2"/>
    </row>
    <row r="555" ht="12.0" customHeight="1">
      <c r="A555" s="2"/>
    </row>
    <row r="556" ht="12.0" customHeight="1">
      <c r="A556" s="2"/>
    </row>
    <row r="557" ht="12.0" customHeight="1">
      <c r="A557" s="2"/>
    </row>
    <row r="558" ht="12.0" customHeight="1">
      <c r="A558" s="2"/>
    </row>
    <row r="559" ht="12.0" customHeight="1">
      <c r="A559" s="2"/>
    </row>
    <row r="560" ht="12.0" customHeight="1">
      <c r="A560" s="2"/>
    </row>
    <row r="561" ht="12.0" customHeight="1">
      <c r="A561" s="2"/>
    </row>
    <row r="562" ht="12.0" customHeight="1">
      <c r="A562" s="2"/>
    </row>
    <row r="563" ht="12.0" customHeight="1">
      <c r="A563" s="2"/>
    </row>
    <row r="564" ht="12.0" customHeight="1">
      <c r="A564" s="2"/>
    </row>
    <row r="565" ht="12.0" customHeight="1">
      <c r="A565" s="2"/>
    </row>
    <row r="566" ht="12.0" customHeight="1">
      <c r="A566" s="2"/>
    </row>
    <row r="567" ht="12.0" customHeight="1">
      <c r="A567" s="2"/>
    </row>
    <row r="568" ht="12.0" customHeight="1">
      <c r="A568" s="2"/>
    </row>
    <row r="569" ht="12.0" customHeight="1">
      <c r="A569" s="2"/>
    </row>
    <row r="570" ht="12.0" customHeight="1">
      <c r="A570" s="2"/>
    </row>
    <row r="571" ht="12.0" customHeight="1">
      <c r="A571" s="2"/>
    </row>
    <row r="572" ht="12.0" customHeight="1">
      <c r="A572" s="2"/>
    </row>
    <row r="573" ht="12.0" customHeight="1">
      <c r="A573" s="2"/>
    </row>
    <row r="574" ht="12.0" customHeight="1">
      <c r="A574" s="2"/>
    </row>
    <row r="575" ht="12.0" customHeight="1">
      <c r="A575" s="2"/>
    </row>
    <row r="576" ht="12.0" customHeight="1">
      <c r="A576" s="2"/>
    </row>
    <row r="577" ht="12.0" customHeight="1">
      <c r="A577" s="2"/>
    </row>
    <row r="578" ht="12.0" customHeight="1">
      <c r="A578" s="2"/>
    </row>
    <row r="579" ht="12.0" customHeight="1">
      <c r="A579" s="2"/>
    </row>
    <row r="580" ht="12.0" customHeight="1">
      <c r="A580" s="2"/>
    </row>
    <row r="581" ht="12.0" customHeight="1">
      <c r="A581" s="2"/>
    </row>
    <row r="582" ht="12.0" customHeight="1">
      <c r="A582" s="2"/>
    </row>
    <row r="583" ht="12.0" customHeight="1">
      <c r="A583" s="2"/>
    </row>
    <row r="584" ht="12.0" customHeight="1">
      <c r="A584" s="2"/>
    </row>
    <row r="585" ht="12.0" customHeight="1">
      <c r="A585" s="2"/>
    </row>
    <row r="586" ht="12.0" customHeight="1">
      <c r="A586" s="2"/>
    </row>
    <row r="587" ht="12.0" customHeight="1">
      <c r="A587" s="2"/>
    </row>
    <row r="588" ht="12.0" customHeight="1">
      <c r="A588" s="2"/>
    </row>
    <row r="589" ht="12.0" customHeight="1">
      <c r="A589" s="2"/>
    </row>
    <row r="590" ht="12.0" customHeight="1">
      <c r="A590" s="2"/>
    </row>
    <row r="591" ht="12.0" customHeight="1">
      <c r="A591" s="2"/>
    </row>
    <row r="592" ht="12.0" customHeight="1">
      <c r="A592" s="2"/>
    </row>
    <row r="593" ht="12.0" customHeight="1">
      <c r="A593" s="2"/>
    </row>
    <row r="594" ht="12.0" customHeight="1">
      <c r="A594" s="2"/>
    </row>
    <row r="595" ht="12.0" customHeight="1">
      <c r="A595" s="2"/>
    </row>
    <row r="596" ht="12.0" customHeight="1">
      <c r="A596" s="2"/>
    </row>
    <row r="597" ht="12.0" customHeight="1">
      <c r="A597" s="2"/>
    </row>
    <row r="598" ht="12.0" customHeight="1">
      <c r="A598" s="2"/>
    </row>
    <row r="599" ht="12.0" customHeight="1">
      <c r="A599" s="2"/>
    </row>
    <row r="600" ht="12.0" customHeight="1">
      <c r="A600" s="2"/>
    </row>
    <row r="601" ht="12.0" customHeight="1">
      <c r="A601" s="2"/>
    </row>
    <row r="602" ht="12.0" customHeight="1">
      <c r="A602" s="2"/>
    </row>
    <row r="603" ht="12.0" customHeight="1">
      <c r="A603" s="2"/>
    </row>
    <row r="604" ht="12.0" customHeight="1">
      <c r="A604" s="2"/>
    </row>
    <row r="605" ht="12.0" customHeight="1">
      <c r="A605" s="2"/>
    </row>
    <row r="606" ht="12.0" customHeight="1">
      <c r="A606" s="2"/>
    </row>
    <row r="607" ht="12.0" customHeight="1">
      <c r="A607" s="2"/>
    </row>
    <row r="608" ht="12.0" customHeight="1">
      <c r="A608" s="2"/>
    </row>
    <row r="609" ht="12.0" customHeight="1">
      <c r="A609" s="2"/>
    </row>
    <row r="610" ht="12.0" customHeight="1">
      <c r="A610" s="2"/>
    </row>
    <row r="611" ht="12.0" customHeight="1">
      <c r="A611" s="2"/>
    </row>
    <row r="612" ht="12.0" customHeight="1">
      <c r="A612" s="2"/>
    </row>
    <row r="613" ht="12.0" customHeight="1">
      <c r="A613" s="2"/>
    </row>
    <row r="614" ht="12.0" customHeight="1">
      <c r="A614" s="2"/>
    </row>
    <row r="615" ht="12.0" customHeight="1">
      <c r="A615" s="2"/>
    </row>
    <row r="616" ht="12.0" customHeight="1">
      <c r="A616" s="2"/>
    </row>
    <row r="617" ht="12.0" customHeight="1">
      <c r="A617" s="2"/>
    </row>
    <row r="618" ht="12.0" customHeight="1">
      <c r="A618" s="2"/>
    </row>
    <row r="619" ht="12.0" customHeight="1">
      <c r="A619" s="2"/>
    </row>
    <row r="620" ht="12.0" customHeight="1">
      <c r="A620" s="2"/>
    </row>
    <row r="621" ht="12.0" customHeight="1">
      <c r="A621" s="2"/>
    </row>
    <row r="622" ht="12.0" customHeight="1">
      <c r="A622" s="2"/>
    </row>
    <row r="623" ht="12.0" customHeight="1">
      <c r="A623" s="2"/>
    </row>
    <row r="624" ht="12.0" customHeight="1">
      <c r="A624" s="2"/>
    </row>
    <row r="625" ht="12.0" customHeight="1">
      <c r="A625" s="2"/>
    </row>
    <row r="626" ht="12.0" customHeight="1">
      <c r="A626" s="2"/>
    </row>
    <row r="627" ht="12.0" customHeight="1">
      <c r="A627" s="2"/>
    </row>
    <row r="628" ht="12.0" customHeight="1">
      <c r="A628" s="2"/>
    </row>
    <row r="629" ht="12.0" customHeight="1">
      <c r="A629" s="2"/>
    </row>
    <row r="630" ht="12.0" customHeight="1">
      <c r="A630" s="2"/>
    </row>
    <row r="631" ht="12.0" customHeight="1">
      <c r="A631" s="2"/>
    </row>
    <row r="632" ht="12.0" customHeight="1">
      <c r="A632" s="2"/>
    </row>
    <row r="633" ht="12.0" customHeight="1">
      <c r="A633" s="2"/>
    </row>
    <row r="634" ht="12.0" customHeight="1">
      <c r="A634" s="2"/>
    </row>
    <row r="635" ht="12.0" customHeight="1">
      <c r="A635" s="2"/>
    </row>
    <row r="636" ht="12.0" customHeight="1">
      <c r="A636" s="2"/>
    </row>
    <row r="637" ht="12.0" customHeight="1">
      <c r="A637" s="2"/>
    </row>
    <row r="638" ht="12.0" customHeight="1">
      <c r="A638" s="2"/>
    </row>
    <row r="639" ht="12.0" customHeight="1">
      <c r="A639" s="2"/>
    </row>
    <row r="640" ht="12.0" customHeight="1">
      <c r="A640" s="2"/>
    </row>
    <row r="641" ht="12.0" customHeight="1">
      <c r="A641" s="2"/>
    </row>
    <row r="642" ht="12.0" customHeight="1">
      <c r="A642" s="2"/>
    </row>
    <row r="643" ht="12.0" customHeight="1">
      <c r="A643" s="2"/>
    </row>
    <row r="644" ht="12.0" customHeight="1">
      <c r="A644" s="2"/>
    </row>
    <row r="645" ht="12.0" customHeight="1">
      <c r="A645" s="2"/>
    </row>
    <row r="646" ht="12.0" customHeight="1">
      <c r="A646" s="2"/>
    </row>
    <row r="647" ht="12.0" customHeight="1">
      <c r="A647" s="2"/>
    </row>
    <row r="648" ht="12.0" customHeight="1">
      <c r="A648" s="2"/>
    </row>
    <row r="649" ht="12.0" customHeight="1">
      <c r="A649" s="2"/>
    </row>
    <row r="650" ht="12.0" customHeight="1">
      <c r="A650" s="2"/>
    </row>
    <row r="651" ht="12.0" customHeight="1">
      <c r="A651" s="2"/>
    </row>
    <row r="652" ht="12.0" customHeight="1">
      <c r="A652" s="2"/>
    </row>
    <row r="653" ht="12.0" customHeight="1">
      <c r="A653" s="2"/>
    </row>
    <row r="654" ht="12.0" customHeight="1">
      <c r="A654" s="2"/>
    </row>
    <row r="655" ht="12.0" customHeight="1">
      <c r="A655" s="2"/>
    </row>
    <row r="656" ht="12.0" customHeight="1">
      <c r="A656" s="2"/>
    </row>
    <row r="657" ht="12.0" customHeight="1">
      <c r="A657" s="2"/>
    </row>
    <row r="658" ht="12.0" customHeight="1">
      <c r="A658" s="2"/>
    </row>
    <row r="659" ht="12.0" customHeight="1">
      <c r="A659" s="2"/>
    </row>
    <row r="660" ht="12.0" customHeight="1">
      <c r="A660" s="2"/>
    </row>
    <row r="661" ht="12.0" customHeight="1">
      <c r="A661" s="2"/>
    </row>
    <row r="662" ht="12.0" customHeight="1">
      <c r="A662" s="2"/>
    </row>
    <row r="663" ht="12.0" customHeight="1">
      <c r="A663" s="2"/>
    </row>
    <row r="664" ht="12.0" customHeight="1">
      <c r="A664" s="2"/>
    </row>
    <row r="665" ht="12.0" customHeight="1">
      <c r="A665" s="2"/>
    </row>
    <row r="666" ht="12.0" customHeight="1">
      <c r="A666" s="2"/>
    </row>
    <row r="667" ht="12.0" customHeight="1">
      <c r="A667" s="2"/>
    </row>
    <row r="668" ht="12.0" customHeight="1">
      <c r="A668" s="2"/>
    </row>
    <row r="669" ht="12.0" customHeight="1">
      <c r="A669" s="2"/>
    </row>
    <row r="670" ht="12.0" customHeight="1">
      <c r="A670" s="2"/>
    </row>
    <row r="671" ht="12.0" customHeight="1">
      <c r="A671" s="2"/>
    </row>
    <row r="672" ht="12.0" customHeight="1">
      <c r="A672" s="2"/>
    </row>
    <row r="673" ht="12.0" customHeight="1">
      <c r="A673" s="2"/>
    </row>
    <row r="674" ht="12.0" customHeight="1">
      <c r="A674" s="2"/>
    </row>
    <row r="675" ht="12.0" customHeight="1">
      <c r="A675" s="2"/>
    </row>
    <row r="676" ht="12.0" customHeight="1">
      <c r="A676" s="2"/>
    </row>
    <row r="677" ht="12.0" customHeight="1">
      <c r="A677" s="2"/>
    </row>
    <row r="678" ht="12.0" customHeight="1">
      <c r="A678" s="2"/>
    </row>
    <row r="679" ht="12.0" customHeight="1">
      <c r="A679" s="2"/>
    </row>
    <row r="680" ht="12.0" customHeight="1">
      <c r="A680" s="2"/>
    </row>
    <row r="681" ht="12.0" customHeight="1">
      <c r="A681" s="2"/>
    </row>
    <row r="682" ht="12.0" customHeight="1">
      <c r="A682" s="2"/>
    </row>
    <row r="683" ht="12.0" customHeight="1">
      <c r="A683" s="2"/>
    </row>
    <row r="684" ht="12.0" customHeight="1">
      <c r="A684" s="2"/>
    </row>
    <row r="685" ht="12.0" customHeight="1">
      <c r="A685" s="2"/>
    </row>
    <row r="686" ht="12.0" customHeight="1">
      <c r="A686" s="2"/>
    </row>
    <row r="687" ht="12.0" customHeight="1">
      <c r="A687" s="2"/>
    </row>
    <row r="688" ht="12.0" customHeight="1">
      <c r="A688" s="2"/>
    </row>
    <row r="689" ht="12.0" customHeight="1">
      <c r="A689" s="2"/>
    </row>
    <row r="690" ht="12.0" customHeight="1">
      <c r="A690" s="2"/>
    </row>
    <row r="691" ht="12.0" customHeight="1">
      <c r="A691" s="2"/>
    </row>
    <row r="692" ht="12.0" customHeight="1">
      <c r="A692" s="2"/>
    </row>
    <row r="693" ht="12.0" customHeight="1">
      <c r="A693" s="2"/>
    </row>
    <row r="694" ht="12.0" customHeight="1">
      <c r="A694" s="2"/>
    </row>
    <row r="695" ht="12.0" customHeight="1">
      <c r="A695" s="2"/>
    </row>
    <row r="696" ht="12.0" customHeight="1">
      <c r="A696" s="2"/>
    </row>
    <row r="697" ht="12.0" customHeight="1">
      <c r="A697" s="2"/>
    </row>
    <row r="698" ht="12.0" customHeight="1">
      <c r="A698" s="2"/>
    </row>
    <row r="699" ht="12.0" customHeight="1">
      <c r="A699" s="2"/>
    </row>
    <row r="700" ht="12.0" customHeight="1">
      <c r="A700" s="2"/>
    </row>
    <row r="701" ht="12.0" customHeight="1">
      <c r="A701" s="2"/>
    </row>
    <row r="702" ht="12.0" customHeight="1">
      <c r="A702" s="2"/>
    </row>
    <row r="703" ht="12.0" customHeight="1">
      <c r="A703" s="2"/>
    </row>
    <row r="704" ht="12.0" customHeight="1">
      <c r="A704" s="2"/>
    </row>
    <row r="705" ht="12.0" customHeight="1">
      <c r="A705" s="2"/>
    </row>
    <row r="706" ht="12.0" customHeight="1">
      <c r="A706" s="2"/>
    </row>
    <row r="707" ht="12.0" customHeight="1">
      <c r="A707" s="2"/>
    </row>
    <row r="708" ht="12.0" customHeight="1">
      <c r="A708" s="2"/>
    </row>
    <row r="709" ht="12.0" customHeight="1">
      <c r="A709" s="2"/>
    </row>
    <row r="710" ht="12.0" customHeight="1">
      <c r="A710" s="2"/>
    </row>
    <row r="711" ht="12.0" customHeight="1">
      <c r="A711" s="2"/>
    </row>
    <row r="712" ht="12.0" customHeight="1">
      <c r="A712" s="2"/>
    </row>
    <row r="713" ht="12.0" customHeight="1">
      <c r="A713" s="2"/>
    </row>
    <row r="714" ht="12.0" customHeight="1">
      <c r="A714" s="2"/>
    </row>
    <row r="715" ht="12.0" customHeight="1">
      <c r="A715" s="2"/>
    </row>
    <row r="716" ht="12.0" customHeight="1">
      <c r="A716" s="2"/>
    </row>
    <row r="717" ht="12.0" customHeight="1">
      <c r="A717" s="2"/>
    </row>
    <row r="718" ht="12.0" customHeight="1">
      <c r="A718" s="2"/>
    </row>
    <row r="719" ht="12.0" customHeight="1">
      <c r="A719" s="2"/>
    </row>
    <row r="720" ht="12.0" customHeight="1">
      <c r="A720" s="2"/>
    </row>
    <row r="721" ht="12.0" customHeight="1">
      <c r="A721" s="2"/>
    </row>
    <row r="722" ht="12.0" customHeight="1">
      <c r="A722" s="2"/>
    </row>
    <row r="723" ht="12.0" customHeight="1">
      <c r="A723" s="2"/>
    </row>
    <row r="724" ht="12.0" customHeight="1">
      <c r="A724" s="2"/>
    </row>
    <row r="725" ht="12.0" customHeight="1">
      <c r="A725" s="2"/>
    </row>
    <row r="726" ht="12.0" customHeight="1">
      <c r="A726" s="2"/>
    </row>
    <row r="727" ht="12.0" customHeight="1">
      <c r="A727" s="2"/>
    </row>
    <row r="728" ht="12.0" customHeight="1">
      <c r="A728" s="2"/>
    </row>
    <row r="729" ht="12.0" customHeight="1">
      <c r="A729" s="2"/>
    </row>
    <row r="730" ht="12.0" customHeight="1">
      <c r="A730" s="2"/>
    </row>
    <row r="731" ht="12.0" customHeight="1">
      <c r="A731" s="2"/>
    </row>
    <row r="732" ht="12.0" customHeight="1">
      <c r="A732" s="2"/>
    </row>
    <row r="733" ht="12.0" customHeight="1">
      <c r="A733" s="2"/>
    </row>
    <row r="734" ht="12.0" customHeight="1">
      <c r="A734" s="2"/>
    </row>
    <row r="735" ht="12.0" customHeight="1">
      <c r="A735" s="2"/>
    </row>
    <row r="736" ht="12.0" customHeight="1">
      <c r="A736" s="2"/>
    </row>
    <row r="737" ht="12.0" customHeight="1">
      <c r="A737" s="2"/>
    </row>
    <row r="738" ht="12.0" customHeight="1">
      <c r="A738" s="2"/>
    </row>
    <row r="739" ht="12.0" customHeight="1">
      <c r="A739" s="2"/>
    </row>
    <row r="740" ht="12.0" customHeight="1">
      <c r="A740" s="2"/>
    </row>
    <row r="741" ht="12.0" customHeight="1">
      <c r="A741" s="2"/>
    </row>
    <row r="742" ht="12.0" customHeight="1">
      <c r="A742" s="2"/>
    </row>
    <row r="743" ht="12.0" customHeight="1">
      <c r="A743" s="2"/>
    </row>
    <row r="744" ht="12.0" customHeight="1">
      <c r="A744" s="2"/>
    </row>
    <row r="745" ht="12.0" customHeight="1">
      <c r="A745" s="2"/>
    </row>
    <row r="746" ht="12.0" customHeight="1">
      <c r="A746" s="2"/>
    </row>
    <row r="747" ht="12.0" customHeight="1">
      <c r="A747" s="2"/>
    </row>
    <row r="748" ht="12.0" customHeight="1">
      <c r="A748" s="2"/>
    </row>
    <row r="749" ht="12.0" customHeight="1">
      <c r="A749" s="2"/>
    </row>
    <row r="750" ht="12.0" customHeight="1">
      <c r="A750" s="2"/>
    </row>
    <row r="751" ht="12.0" customHeight="1">
      <c r="A751" s="2"/>
    </row>
    <row r="752" ht="12.0" customHeight="1">
      <c r="A752" s="2"/>
    </row>
    <row r="753" ht="12.0" customHeight="1">
      <c r="A753" s="2"/>
    </row>
    <row r="754" ht="12.0" customHeight="1">
      <c r="A754" s="2"/>
    </row>
    <row r="755" ht="12.0" customHeight="1">
      <c r="A755" s="2"/>
    </row>
    <row r="756" ht="12.0" customHeight="1">
      <c r="A756" s="2"/>
    </row>
    <row r="757" ht="12.0" customHeight="1">
      <c r="A757" s="2"/>
    </row>
    <row r="758" ht="12.0" customHeight="1">
      <c r="A758" s="2"/>
    </row>
    <row r="759" ht="12.0" customHeight="1">
      <c r="A759" s="2"/>
    </row>
    <row r="760" ht="12.0" customHeight="1">
      <c r="A760" s="2"/>
    </row>
    <row r="761" ht="12.0" customHeight="1">
      <c r="A761" s="2"/>
    </row>
    <row r="762" ht="12.0" customHeight="1">
      <c r="A762" s="2"/>
    </row>
    <row r="763" ht="12.0" customHeight="1">
      <c r="A763" s="2"/>
    </row>
    <row r="764" ht="12.0" customHeight="1">
      <c r="A764" s="2"/>
    </row>
    <row r="765" ht="12.0" customHeight="1">
      <c r="A765" s="2"/>
    </row>
    <row r="766" ht="12.0" customHeight="1">
      <c r="A766" s="2"/>
    </row>
    <row r="767" ht="12.0" customHeight="1">
      <c r="A767" s="2"/>
    </row>
    <row r="768" ht="12.0" customHeight="1">
      <c r="A768" s="2"/>
    </row>
    <row r="769" ht="12.0" customHeight="1">
      <c r="A769" s="2"/>
    </row>
    <row r="770" ht="12.0" customHeight="1">
      <c r="A770" s="2"/>
    </row>
    <row r="771" ht="12.0" customHeight="1">
      <c r="A771" s="2"/>
    </row>
    <row r="772" ht="12.0" customHeight="1">
      <c r="A772" s="2"/>
    </row>
    <row r="773" ht="12.0" customHeight="1">
      <c r="A773" s="2"/>
    </row>
    <row r="774" ht="12.0" customHeight="1">
      <c r="A774" s="2"/>
    </row>
    <row r="775" ht="12.0" customHeight="1">
      <c r="A775" s="2"/>
    </row>
    <row r="776" ht="12.0" customHeight="1">
      <c r="A776" s="2"/>
    </row>
    <row r="777" ht="12.0" customHeight="1">
      <c r="A777" s="2"/>
    </row>
    <row r="778" ht="12.0" customHeight="1">
      <c r="A778" s="2"/>
    </row>
    <row r="779" ht="12.0" customHeight="1">
      <c r="A779" s="2"/>
    </row>
    <row r="780" ht="12.0" customHeight="1">
      <c r="A780" s="2"/>
    </row>
    <row r="781" ht="12.0" customHeight="1">
      <c r="A781" s="2"/>
    </row>
    <row r="782" ht="12.0" customHeight="1">
      <c r="A782" s="2"/>
    </row>
    <row r="783" ht="12.0" customHeight="1">
      <c r="A783" s="2"/>
    </row>
    <row r="784" ht="12.0" customHeight="1">
      <c r="A784" s="2"/>
    </row>
    <row r="785" ht="12.0" customHeight="1">
      <c r="A785" s="2"/>
    </row>
    <row r="786" ht="12.0" customHeight="1">
      <c r="A786" s="2"/>
    </row>
    <row r="787" ht="12.0" customHeight="1">
      <c r="A787" s="2"/>
    </row>
    <row r="788" ht="12.0" customHeight="1">
      <c r="A788" s="2"/>
    </row>
    <row r="789" ht="12.0" customHeight="1">
      <c r="A789" s="2"/>
    </row>
    <row r="790" ht="12.0" customHeight="1">
      <c r="A790" s="2"/>
    </row>
    <row r="791" ht="12.0" customHeight="1">
      <c r="A791" s="2"/>
    </row>
    <row r="792" ht="12.0" customHeight="1">
      <c r="A792" s="2"/>
    </row>
    <row r="793" ht="12.0" customHeight="1">
      <c r="A793" s="2"/>
    </row>
    <row r="794" ht="12.0" customHeight="1">
      <c r="A794" s="2"/>
    </row>
    <row r="795" ht="12.0" customHeight="1">
      <c r="A795" s="2"/>
    </row>
    <row r="796" ht="12.0" customHeight="1">
      <c r="A796" s="2"/>
    </row>
    <row r="797" ht="12.0" customHeight="1">
      <c r="A797" s="2"/>
    </row>
    <row r="798" ht="12.0" customHeight="1">
      <c r="A798" s="2"/>
    </row>
    <row r="799" ht="12.0" customHeight="1">
      <c r="A799" s="2"/>
    </row>
    <row r="800" ht="12.0" customHeight="1">
      <c r="A800" s="2"/>
    </row>
    <row r="801" ht="12.0" customHeight="1">
      <c r="A801" s="2"/>
    </row>
    <row r="802" ht="12.0" customHeight="1">
      <c r="A802" s="2"/>
    </row>
    <row r="803" ht="12.0" customHeight="1">
      <c r="A803" s="2"/>
    </row>
    <row r="804" ht="12.0" customHeight="1">
      <c r="A804" s="2"/>
    </row>
    <row r="805" ht="12.0" customHeight="1">
      <c r="A805" s="2"/>
    </row>
    <row r="806" ht="12.0" customHeight="1">
      <c r="A806" s="2"/>
    </row>
    <row r="807" ht="12.0" customHeight="1">
      <c r="A807" s="2"/>
    </row>
    <row r="808" ht="12.0" customHeight="1">
      <c r="A808" s="2"/>
    </row>
    <row r="809" ht="12.0" customHeight="1">
      <c r="A809" s="2"/>
    </row>
    <row r="810" ht="12.0" customHeight="1">
      <c r="A810" s="2"/>
    </row>
    <row r="811" ht="12.0" customHeight="1">
      <c r="A811" s="2"/>
    </row>
    <row r="812" ht="12.0" customHeight="1">
      <c r="A812" s="2"/>
    </row>
    <row r="813" ht="12.0" customHeight="1">
      <c r="A813" s="2"/>
    </row>
    <row r="814" ht="12.0" customHeight="1">
      <c r="A814" s="2"/>
    </row>
    <row r="815" ht="12.0" customHeight="1">
      <c r="A815" s="2"/>
    </row>
    <row r="816" ht="12.0" customHeight="1">
      <c r="A816" s="2"/>
    </row>
    <row r="817" ht="12.0" customHeight="1">
      <c r="A817" s="2"/>
    </row>
    <row r="818" ht="12.0" customHeight="1">
      <c r="A818" s="2"/>
    </row>
    <row r="819" ht="12.0" customHeight="1">
      <c r="A819" s="2"/>
    </row>
    <row r="820" ht="12.0" customHeight="1">
      <c r="A820" s="2"/>
    </row>
    <row r="821" ht="12.0" customHeight="1">
      <c r="A821" s="2"/>
    </row>
    <row r="822" ht="12.0" customHeight="1">
      <c r="A822" s="2"/>
    </row>
    <row r="823" ht="12.0" customHeight="1">
      <c r="A823" s="2"/>
    </row>
    <row r="824" ht="12.0" customHeight="1">
      <c r="A824" s="2"/>
    </row>
    <row r="825" ht="12.0" customHeight="1">
      <c r="A825" s="2"/>
    </row>
    <row r="826" ht="12.0" customHeight="1">
      <c r="A826" s="2"/>
    </row>
    <row r="827" ht="12.0" customHeight="1">
      <c r="A827" s="2"/>
    </row>
    <row r="828" ht="12.0" customHeight="1">
      <c r="A828" s="2"/>
    </row>
    <row r="829" ht="12.0" customHeight="1">
      <c r="A829" s="2"/>
    </row>
    <row r="830" ht="12.0" customHeight="1">
      <c r="A830" s="2"/>
    </row>
    <row r="831" ht="12.0" customHeight="1">
      <c r="A831" s="2"/>
    </row>
    <row r="832" ht="12.0" customHeight="1">
      <c r="A832" s="2"/>
    </row>
    <row r="833" ht="12.0" customHeight="1">
      <c r="A833" s="2"/>
    </row>
    <row r="834" ht="12.0" customHeight="1">
      <c r="A834" s="2"/>
    </row>
    <row r="835" ht="12.0" customHeight="1">
      <c r="A835" s="2"/>
    </row>
    <row r="836" ht="12.0" customHeight="1">
      <c r="A836" s="2"/>
    </row>
    <row r="837" ht="12.0" customHeight="1">
      <c r="A837" s="2"/>
    </row>
    <row r="838" ht="12.0" customHeight="1">
      <c r="A838" s="2"/>
    </row>
    <row r="839" ht="12.0" customHeight="1">
      <c r="A839" s="2"/>
    </row>
    <row r="840" ht="12.0" customHeight="1">
      <c r="A840" s="2"/>
    </row>
    <row r="841" ht="12.0" customHeight="1">
      <c r="A841" s="2"/>
    </row>
    <row r="842" ht="12.0" customHeight="1">
      <c r="A842" s="2"/>
    </row>
    <row r="843" ht="12.0" customHeight="1">
      <c r="A843" s="2"/>
    </row>
    <row r="844" ht="12.0" customHeight="1">
      <c r="A844" s="2"/>
    </row>
    <row r="845" ht="12.0" customHeight="1">
      <c r="A845" s="2"/>
    </row>
    <row r="846" ht="12.0" customHeight="1">
      <c r="A846" s="2"/>
    </row>
    <row r="847" ht="12.0" customHeight="1">
      <c r="A847" s="2"/>
    </row>
    <row r="848" ht="12.0" customHeight="1">
      <c r="A848" s="2"/>
    </row>
    <row r="849" ht="12.0" customHeight="1">
      <c r="A849" s="2"/>
    </row>
    <row r="850" ht="12.0" customHeight="1">
      <c r="A850" s="2"/>
    </row>
    <row r="851" ht="12.0" customHeight="1">
      <c r="A851" s="2"/>
    </row>
    <row r="852" ht="12.0" customHeight="1">
      <c r="A852" s="2"/>
    </row>
    <row r="853" ht="12.0" customHeight="1">
      <c r="A853" s="2"/>
    </row>
    <row r="854" ht="12.0" customHeight="1">
      <c r="A854" s="2"/>
    </row>
    <row r="855" ht="12.0" customHeight="1">
      <c r="A855" s="2"/>
    </row>
    <row r="856" ht="12.0" customHeight="1">
      <c r="A856" s="2"/>
    </row>
    <row r="857" ht="12.0" customHeight="1">
      <c r="A857" s="2"/>
    </row>
    <row r="858" ht="12.0" customHeight="1">
      <c r="A858" s="2"/>
    </row>
    <row r="859" ht="12.0" customHeight="1">
      <c r="A859" s="2"/>
    </row>
    <row r="860" ht="12.0" customHeight="1">
      <c r="A860" s="2"/>
    </row>
    <row r="861" ht="12.0" customHeight="1">
      <c r="A861" s="2"/>
    </row>
    <row r="862" ht="12.0" customHeight="1">
      <c r="A862" s="2"/>
    </row>
    <row r="863" ht="12.0" customHeight="1">
      <c r="A863" s="2"/>
    </row>
    <row r="864" ht="12.0" customHeight="1">
      <c r="A864" s="2"/>
    </row>
    <row r="865" ht="12.0" customHeight="1">
      <c r="A865" s="2"/>
    </row>
    <row r="866" ht="12.0" customHeight="1">
      <c r="A866" s="2"/>
    </row>
    <row r="867" ht="12.0" customHeight="1">
      <c r="A867" s="2"/>
    </row>
    <row r="868" ht="12.0" customHeight="1">
      <c r="A868" s="2"/>
    </row>
    <row r="869" ht="12.0" customHeight="1">
      <c r="A869" s="2"/>
    </row>
    <row r="870" ht="12.0" customHeight="1">
      <c r="A870" s="2"/>
    </row>
    <row r="871" ht="12.0" customHeight="1">
      <c r="A871" s="2"/>
    </row>
    <row r="872" ht="12.0" customHeight="1">
      <c r="A872" s="2"/>
    </row>
    <row r="873" ht="12.0" customHeight="1">
      <c r="A873" s="2"/>
    </row>
    <row r="874" ht="12.0" customHeight="1">
      <c r="A874" s="2"/>
    </row>
    <row r="875" ht="12.0" customHeight="1">
      <c r="A875" s="2"/>
    </row>
    <row r="876" ht="12.0" customHeight="1">
      <c r="A876" s="2"/>
    </row>
    <row r="877" ht="12.0" customHeight="1">
      <c r="A877" s="2"/>
    </row>
    <row r="878" ht="12.0" customHeight="1">
      <c r="A878" s="2"/>
    </row>
    <row r="879" ht="12.0" customHeight="1">
      <c r="A879" s="2"/>
    </row>
    <row r="880" ht="12.0" customHeight="1">
      <c r="A880" s="2"/>
    </row>
    <row r="881" ht="12.0" customHeight="1">
      <c r="A881" s="2"/>
    </row>
    <row r="882" ht="12.0" customHeight="1">
      <c r="A882" s="2"/>
    </row>
    <row r="883" ht="12.0" customHeight="1">
      <c r="A883" s="2"/>
    </row>
    <row r="884" ht="12.0" customHeight="1">
      <c r="A884" s="2"/>
    </row>
    <row r="885" ht="12.0" customHeight="1">
      <c r="A885" s="2"/>
    </row>
    <row r="886" ht="12.0" customHeight="1">
      <c r="A886" s="2"/>
    </row>
    <row r="887" ht="12.0" customHeight="1">
      <c r="A887" s="2"/>
    </row>
    <row r="888" ht="12.0" customHeight="1">
      <c r="A888" s="2"/>
    </row>
    <row r="889" ht="12.0" customHeight="1">
      <c r="A889" s="2"/>
    </row>
    <row r="890" ht="12.0" customHeight="1">
      <c r="A890" s="2"/>
    </row>
    <row r="891" ht="12.0" customHeight="1">
      <c r="A891" s="2"/>
    </row>
    <row r="892" ht="12.0" customHeight="1">
      <c r="A892" s="2"/>
    </row>
    <row r="893" ht="12.0" customHeight="1">
      <c r="A893" s="2"/>
    </row>
    <row r="894" ht="12.0" customHeight="1">
      <c r="A894" s="2"/>
    </row>
    <row r="895" ht="12.0" customHeight="1">
      <c r="A895" s="2"/>
    </row>
    <row r="896" ht="12.0" customHeight="1">
      <c r="A896" s="2"/>
    </row>
    <row r="897" ht="12.0" customHeight="1">
      <c r="A897" s="2"/>
    </row>
    <row r="898" ht="12.0" customHeight="1">
      <c r="A898" s="2"/>
    </row>
    <row r="899" ht="12.0" customHeight="1">
      <c r="A899" s="2"/>
    </row>
    <row r="900" ht="12.0" customHeight="1">
      <c r="A900" s="2"/>
    </row>
    <row r="901" ht="12.0" customHeight="1">
      <c r="A901" s="2"/>
    </row>
    <row r="902" ht="12.0" customHeight="1">
      <c r="A902" s="2"/>
    </row>
    <row r="903" ht="12.0" customHeight="1">
      <c r="A903" s="2"/>
    </row>
    <row r="904" ht="12.0" customHeight="1">
      <c r="A904" s="2"/>
    </row>
    <row r="905" ht="12.0" customHeight="1">
      <c r="A905" s="2"/>
    </row>
    <row r="906" ht="12.0" customHeight="1">
      <c r="A906" s="2"/>
    </row>
    <row r="907" ht="12.0" customHeight="1">
      <c r="A907" s="2"/>
    </row>
    <row r="908" ht="12.0" customHeight="1">
      <c r="A908" s="2"/>
    </row>
    <row r="909" ht="12.0" customHeight="1">
      <c r="A909" s="2"/>
    </row>
    <row r="910" ht="12.0" customHeight="1">
      <c r="A910" s="2"/>
    </row>
    <row r="911" ht="12.0" customHeight="1">
      <c r="A911" s="2"/>
    </row>
    <row r="912" ht="12.0" customHeight="1">
      <c r="A912" s="2"/>
    </row>
    <row r="913" ht="12.0" customHeight="1">
      <c r="A913" s="2"/>
    </row>
    <row r="914" ht="12.0" customHeight="1">
      <c r="A914" s="2"/>
    </row>
    <row r="915" ht="12.0" customHeight="1">
      <c r="A915" s="2"/>
    </row>
    <row r="916" ht="12.0" customHeight="1">
      <c r="A916" s="2"/>
    </row>
    <row r="917" ht="12.0" customHeight="1">
      <c r="A917" s="2"/>
    </row>
    <row r="918" ht="12.0" customHeight="1">
      <c r="A918" s="2"/>
    </row>
    <row r="919" ht="12.0" customHeight="1">
      <c r="A919" s="2"/>
    </row>
    <row r="920" ht="12.0" customHeight="1">
      <c r="A920" s="2"/>
    </row>
    <row r="921" ht="12.0" customHeight="1">
      <c r="A921" s="2"/>
    </row>
    <row r="922" ht="12.0" customHeight="1">
      <c r="A922" s="2"/>
    </row>
    <row r="923" ht="12.0" customHeight="1">
      <c r="A923" s="2"/>
    </row>
    <row r="924" ht="12.0" customHeight="1">
      <c r="A924" s="2"/>
    </row>
    <row r="925" ht="12.0" customHeight="1">
      <c r="A925" s="2"/>
    </row>
    <row r="926" ht="12.0" customHeight="1">
      <c r="A926" s="2"/>
    </row>
    <row r="927" ht="12.0" customHeight="1">
      <c r="A927" s="2"/>
    </row>
    <row r="928" ht="12.0" customHeight="1">
      <c r="A928" s="2"/>
    </row>
    <row r="929" ht="12.0" customHeight="1">
      <c r="A929" s="2"/>
    </row>
    <row r="930" ht="12.0" customHeight="1">
      <c r="A930" s="2"/>
    </row>
    <row r="931" ht="12.0" customHeight="1">
      <c r="A931" s="2"/>
    </row>
    <row r="932" ht="12.0" customHeight="1">
      <c r="A932" s="2"/>
    </row>
    <row r="933" ht="12.0" customHeight="1">
      <c r="A933" s="2"/>
    </row>
    <row r="934" ht="12.0" customHeight="1">
      <c r="A934" s="2"/>
    </row>
    <row r="935" ht="12.0" customHeight="1">
      <c r="A935" s="2"/>
    </row>
    <row r="936" ht="12.0" customHeight="1">
      <c r="A936" s="2"/>
    </row>
    <row r="937" ht="12.0" customHeight="1">
      <c r="A937" s="2"/>
    </row>
    <row r="938" ht="12.0" customHeight="1">
      <c r="A938" s="2"/>
    </row>
    <row r="939" ht="12.0" customHeight="1">
      <c r="A939" s="2"/>
    </row>
    <row r="940" ht="12.0" customHeight="1">
      <c r="A940" s="2"/>
    </row>
    <row r="941" ht="12.0" customHeight="1">
      <c r="A941" s="2"/>
    </row>
    <row r="942" ht="12.0" customHeight="1">
      <c r="A942" s="2"/>
    </row>
    <row r="943" ht="12.0" customHeight="1">
      <c r="A943" s="2"/>
    </row>
    <row r="944" ht="12.0" customHeight="1">
      <c r="A944" s="2"/>
    </row>
    <row r="945" ht="12.0" customHeight="1">
      <c r="A945" s="2"/>
    </row>
    <row r="946" ht="12.0" customHeight="1">
      <c r="A946" s="2"/>
    </row>
    <row r="947" ht="12.0" customHeight="1">
      <c r="A947" s="2"/>
    </row>
    <row r="948" ht="12.0" customHeight="1">
      <c r="A948" s="2"/>
    </row>
    <row r="949" ht="12.0" customHeight="1">
      <c r="A949" s="2"/>
    </row>
    <row r="950" ht="12.0" customHeight="1">
      <c r="A950" s="2"/>
    </row>
    <row r="951" ht="12.0" customHeight="1">
      <c r="A951" s="2"/>
    </row>
    <row r="952" ht="12.0" customHeight="1">
      <c r="A952" s="2"/>
    </row>
    <row r="953" ht="12.0" customHeight="1">
      <c r="A953" s="2"/>
    </row>
    <row r="954" ht="12.0" customHeight="1">
      <c r="A954" s="2"/>
    </row>
    <row r="955" ht="12.0" customHeight="1">
      <c r="A955" s="2"/>
    </row>
    <row r="956" ht="12.0" customHeight="1">
      <c r="A956" s="2"/>
    </row>
    <row r="957" ht="12.0" customHeight="1">
      <c r="A957" s="2"/>
    </row>
    <row r="958" ht="12.0" customHeight="1">
      <c r="A958" s="2"/>
    </row>
    <row r="959" ht="12.0" customHeight="1">
      <c r="A959" s="2"/>
    </row>
    <row r="960" ht="12.0" customHeight="1">
      <c r="A960" s="2"/>
    </row>
    <row r="961" ht="12.0" customHeight="1">
      <c r="A961" s="2"/>
    </row>
    <row r="962" ht="12.0" customHeight="1">
      <c r="A962" s="2"/>
    </row>
    <row r="963" ht="12.0" customHeight="1">
      <c r="A963" s="2"/>
    </row>
    <row r="964" ht="12.0" customHeight="1">
      <c r="A964" s="2"/>
    </row>
    <row r="965" ht="12.0" customHeight="1">
      <c r="A965" s="2"/>
    </row>
    <row r="966" ht="12.0" customHeight="1">
      <c r="A966" s="2"/>
    </row>
    <row r="967" ht="12.0" customHeight="1">
      <c r="A967" s="2"/>
    </row>
    <row r="968" ht="12.0" customHeight="1">
      <c r="A968" s="2"/>
    </row>
    <row r="969" ht="12.0" customHeight="1">
      <c r="A969" s="2"/>
    </row>
    <row r="970" ht="12.0" customHeight="1">
      <c r="A970" s="2"/>
    </row>
    <row r="971" ht="12.0" customHeight="1">
      <c r="A971" s="2"/>
    </row>
    <row r="972" ht="12.0" customHeight="1">
      <c r="A972" s="2"/>
    </row>
    <row r="973" ht="12.0" customHeight="1">
      <c r="A973" s="2"/>
    </row>
    <row r="974" ht="12.0" customHeight="1">
      <c r="A974" s="2"/>
    </row>
    <row r="975" ht="12.0" customHeight="1">
      <c r="A975" s="2"/>
    </row>
    <row r="976" ht="12.0" customHeight="1">
      <c r="A976" s="2"/>
    </row>
    <row r="977" ht="12.0" customHeight="1">
      <c r="A977" s="2"/>
    </row>
    <row r="978" ht="12.0" customHeight="1">
      <c r="A978" s="2"/>
    </row>
    <row r="979" ht="12.0" customHeight="1">
      <c r="A979" s="2"/>
    </row>
    <row r="980" ht="12.0" customHeight="1">
      <c r="A980" s="2"/>
    </row>
    <row r="981" ht="12.0" customHeight="1">
      <c r="A981" s="2"/>
    </row>
    <row r="982" ht="12.0" customHeight="1">
      <c r="A982" s="2"/>
    </row>
    <row r="983" ht="12.0" customHeight="1">
      <c r="A983" s="2"/>
    </row>
    <row r="984" ht="12.0" customHeight="1">
      <c r="A984" s="2"/>
    </row>
    <row r="985" ht="12.0" customHeight="1">
      <c r="A985" s="2"/>
    </row>
    <row r="986" ht="12.0" customHeight="1">
      <c r="A986" s="2"/>
    </row>
    <row r="987" ht="12.0" customHeight="1">
      <c r="A987" s="2"/>
    </row>
    <row r="988" ht="12.0" customHeight="1">
      <c r="A988" s="2"/>
    </row>
    <row r="989" ht="12.0" customHeight="1">
      <c r="A989" s="2"/>
    </row>
    <row r="990" ht="12.0" customHeight="1">
      <c r="A990" s="2"/>
    </row>
    <row r="991" ht="12.0" customHeight="1">
      <c r="A991" s="2"/>
    </row>
    <row r="992" ht="12.0" customHeight="1">
      <c r="A992" s="2"/>
    </row>
    <row r="993" ht="12.0" customHeight="1">
      <c r="A993" s="2"/>
    </row>
    <row r="994" ht="12.0" customHeight="1">
      <c r="A994" s="2"/>
    </row>
    <row r="995" ht="12.0" customHeight="1">
      <c r="A995" s="2"/>
    </row>
    <row r="996" ht="12.0" customHeight="1">
      <c r="A996" s="2"/>
    </row>
    <row r="997" ht="12.0" customHeight="1">
      <c r="A997" s="2"/>
    </row>
    <row r="998" ht="12.0" customHeight="1">
      <c r="A998" s="2"/>
    </row>
    <row r="999" ht="12.0" customHeight="1">
      <c r="A999" s="2"/>
    </row>
    <row r="1000" ht="12.0" customHeight="1">
      <c r="A1000" s="2"/>
    </row>
    <row r="1001" ht="12.0" customHeight="1">
      <c r="A1001" s="2"/>
    </row>
    <row r="1002" ht="12.0" customHeight="1">
      <c r="A1002" s="2"/>
    </row>
    <row r="1003" ht="12.0" customHeight="1">
      <c r="A1003" s="2"/>
    </row>
    <row r="1004" ht="12.0" customHeight="1">
      <c r="A1004" s="2"/>
    </row>
    <row r="1005" ht="12.0" customHeight="1">
      <c r="A1005" s="2"/>
    </row>
    <row r="1006" ht="12.0" customHeight="1">
      <c r="A1006" s="2"/>
    </row>
    <row r="1007" ht="12.0" customHeight="1">
      <c r="A1007" s="2"/>
    </row>
    <row r="1008" ht="12.0" customHeight="1">
      <c r="A1008" s="2"/>
    </row>
    <row r="1009" ht="12.0" customHeight="1">
      <c r="A1009" s="2"/>
    </row>
    <row r="1010" ht="12.0" customHeight="1">
      <c r="A1010" s="2"/>
    </row>
    <row r="1011" ht="12.0" customHeight="1">
      <c r="A1011" s="2"/>
    </row>
    <row r="1012" ht="12.0" customHeight="1">
      <c r="A1012" s="2"/>
    </row>
    <row r="1013" ht="12.0" customHeight="1">
      <c r="A1013" s="2"/>
    </row>
    <row r="1014" ht="12.0" customHeight="1">
      <c r="A1014" s="2"/>
    </row>
    <row r="1015" ht="12.0" customHeight="1">
      <c r="A1015" s="2"/>
    </row>
    <row r="1016" ht="12.0" customHeight="1">
      <c r="A1016" s="2"/>
    </row>
    <row r="1017" ht="12.0" customHeight="1">
      <c r="A1017" s="2"/>
    </row>
    <row r="1018" ht="12.0" customHeight="1">
      <c r="A1018" s="2"/>
    </row>
    <row r="1019" ht="12.0" customHeight="1">
      <c r="A1019" s="2"/>
    </row>
    <row r="1020" ht="12.0" customHeight="1">
      <c r="A1020" s="2"/>
    </row>
    <row r="1021" ht="12.0" customHeight="1">
      <c r="A1021" s="2"/>
    </row>
    <row r="1022" ht="12.0" customHeight="1">
      <c r="A1022" s="2"/>
    </row>
    <row r="1023" ht="12.0" customHeight="1">
      <c r="A1023" s="2"/>
    </row>
    <row r="1024" ht="12.0" customHeight="1">
      <c r="A1024" s="2"/>
    </row>
    <row r="1025" ht="12.0" customHeight="1">
      <c r="A1025" s="2"/>
    </row>
    <row r="1026" ht="12.0" customHeight="1">
      <c r="A1026"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3" width="10.71"/>
    <col customWidth="1" min="4" max="4" width="16.0"/>
    <col customWidth="1" min="5" max="5" width="10.71"/>
    <col customWidth="1" min="6" max="10" width="36.57"/>
    <col customWidth="1" min="11" max="12" width="13.57"/>
  </cols>
  <sheetData>
    <row r="1" ht="12.0" customHeight="1">
      <c r="A1" s="42" t="s">
        <v>454</v>
      </c>
      <c r="B1" s="89" t="s">
        <v>455</v>
      </c>
      <c r="C1" s="42" t="s">
        <v>456</v>
      </c>
      <c r="D1" s="89" t="s">
        <v>457</v>
      </c>
      <c r="E1" s="89" t="s">
        <v>458</v>
      </c>
      <c r="F1" s="89" t="s">
        <v>459</v>
      </c>
      <c r="G1" s="89" t="s">
        <v>460</v>
      </c>
      <c r="H1" s="89" t="s">
        <v>461</v>
      </c>
      <c r="I1" s="89" t="s">
        <v>462</v>
      </c>
      <c r="J1" s="89" t="s">
        <v>463</v>
      </c>
      <c r="K1" s="39"/>
      <c r="L1" s="39"/>
    </row>
    <row r="2" ht="12.0" customHeight="1">
      <c r="A2" s="2" t="s">
        <v>47</v>
      </c>
      <c r="B2" s="7">
        <v>1.0</v>
      </c>
      <c r="C2" s="2">
        <v>0.0</v>
      </c>
      <c r="D2" s="2" t="s">
        <v>464</v>
      </c>
      <c r="E2" s="65" t="s">
        <v>465</v>
      </c>
      <c r="F2" s="39" t="s">
        <v>170</v>
      </c>
      <c r="G2" s="39" t="s">
        <v>46</v>
      </c>
      <c r="H2" s="14" t="s">
        <v>131</v>
      </c>
      <c r="I2" s="39" t="s">
        <v>466</v>
      </c>
      <c r="J2" s="39" t="s">
        <v>467</v>
      </c>
      <c r="L2" s="39"/>
    </row>
    <row r="3" ht="12.0" customHeight="1">
      <c r="A3" s="2" t="s">
        <v>468</v>
      </c>
      <c r="B3" s="7">
        <v>2.0</v>
      </c>
      <c r="C3" s="2">
        <v>1.0</v>
      </c>
      <c r="D3" s="2" t="s">
        <v>469</v>
      </c>
      <c r="E3" s="65" t="s">
        <v>470</v>
      </c>
      <c r="F3" s="39" t="s">
        <v>471</v>
      </c>
      <c r="G3" s="39" t="s">
        <v>472</v>
      </c>
      <c r="H3" s="25" t="s">
        <v>473</v>
      </c>
      <c r="I3" s="39" t="s">
        <v>474</v>
      </c>
      <c r="J3" s="39" t="s">
        <v>475</v>
      </c>
      <c r="L3" s="39"/>
    </row>
    <row r="4" ht="12.0" customHeight="1">
      <c r="A4" s="22"/>
      <c r="B4" s="68">
        <v>3.0</v>
      </c>
      <c r="C4" s="22">
        <v>2.0</v>
      </c>
      <c r="D4" s="2"/>
      <c r="E4" s="65" t="s">
        <v>476</v>
      </c>
      <c r="F4" s="39" t="s">
        <v>133</v>
      </c>
      <c r="G4" s="39"/>
      <c r="J4" s="39" t="s">
        <v>121</v>
      </c>
      <c r="L4" s="39"/>
    </row>
    <row r="5" ht="12.0" customHeight="1">
      <c r="A5" s="22"/>
      <c r="B5" s="68">
        <v>4.0</v>
      </c>
      <c r="C5" s="22">
        <v>3.0</v>
      </c>
      <c r="D5" s="2"/>
      <c r="E5" s="65" t="s">
        <v>477</v>
      </c>
      <c r="F5" s="39" t="s">
        <v>478</v>
      </c>
      <c r="J5" s="39" t="s">
        <v>479</v>
      </c>
      <c r="L5" s="39"/>
    </row>
    <row r="6" ht="12.0" customHeight="1">
      <c r="A6" s="22"/>
      <c r="B6" s="68">
        <v>5.0</v>
      </c>
      <c r="C6" s="22">
        <v>4.0</v>
      </c>
      <c r="D6" s="2"/>
      <c r="E6" s="65" t="s">
        <v>480</v>
      </c>
      <c r="F6" s="39" t="s">
        <v>481</v>
      </c>
      <c r="J6" s="39" t="s">
        <v>482</v>
      </c>
      <c r="L6" s="39"/>
    </row>
    <row r="7" ht="12.0" customHeight="1">
      <c r="A7" s="22"/>
      <c r="B7" s="68">
        <v>6.0</v>
      </c>
      <c r="C7" s="22">
        <v>5.0</v>
      </c>
      <c r="D7" s="2"/>
      <c r="E7" s="65" t="s">
        <v>483</v>
      </c>
      <c r="F7" s="39" t="s">
        <v>484</v>
      </c>
      <c r="J7" s="39" t="s">
        <v>485</v>
      </c>
      <c r="L7" s="39"/>
    </row>
    <row r="8" ht="12.0" customHeight="1">
      <c r="B8" s="39">
        <v>7.0</v>
      </c>
      <c r="D8" s="2"/>
      <c r="E8" s="62" t="s">
        <v>486</v>
      </c>
      <c r="F8" s="39" t="s">
        <v>487</v>
      </c>
      <c r="J8" s="39" t="s">
        <v>488</v>
      </c>
      <c r="L8" s="39"/>
    </row>
    <row r="9" ht="12.0" customHeight="1">
      <c r="B9" s="39">
        <v>8.0</v>
      </c>
      <c r="D9" s="2"/>
      <c r="E9" s="62" t="s">
        <v>489</v>
      </c>
      <c r="F9" s="39" t="s">
        <v>490</v>
      </c>
      <c r="J9" s="39" t="s">
        <v>491</v>
      </c>
      <c r="L9" s="39"/>
    </row>
    <row r="10" ht="12.0" customHeight="1">
      <c r="B10" s="39">
        <v>9.0</v>
      </c>
      <c r="D10" s="2"/>
      <c r="E10" s="62" t="s">
        <v>492</v>
      </c>
      <c r="J10" s="39" t="s">
        <v>493</v>
      </c>
      <c r="L10" s="39"/>
    </row>
    <row r="11" ht="12.0" customHeight="1">
      <c r="B11" s="39">
        <v>10.0</v>
      </c>
      <c r="D11" s="2"/>
      <c r="E11" s="62" t="s">
        <v>494</v>
      </c>
      <c r="J11" s="39"/>
      <c r="L11" s="39"/>
    </row>
    <row r="12" ht="12.0" customHeight="1">
      <c r="B12" s="39">
        <v>11.0</v>
      </c>
      <c r="D12" s="2"/>
      <c r="E12" s="62" t="s">
        <v>495</v>
      </c>
      <c r="L12" s="39"/>
    </row>
    <row r="13" ht="12.0" customHeight="1">
      <c r="B13" s="39">
        <v>12.0</v>
      </c>
      <c r="D13" s="2"/>
      <c r="E13" s="62" t="s">
        <v>132</v>
      </c>
      <c r="L13" s="39"/>
    </row>
    <row r="14" ht="12.0" customHeight="1">
      <c r="B14" s="7">
        <v>13.0</v>
      </c>
      <c r="D14" s="2"/>
      <c r="E14" s="62" t="s">
        <v>169</v>
      </c>
      <c r="L14" s="39"/>
    </row>
    <row r="15" ht="12.0" customHeight="1">
      <c r="B15" s="7">
        <v>14.0</v>
      </c>
      <c r="D15" s="2"/>
      <c r="E15" s="62" t="s">
        <v>496</v>
      </c>
    </row>
    <row r="16" ht="12.0" customHeight="1">
      <c r="B16" s="68">
        <v>15.0</v>
      </c>
      <c r="D16" s="2"/>
      <c r="E16" s="62" t="s">
        <v>497</v>
      </c>
    </row>
    <row r="17" ht="12.0" customHeight="1">
      <c r="B17" s="68">
        <v>16.0</v>
      </c>
      <c r="D17" s="2"/>
      <c r="E17" s="62" t="s">
        <v>210</v>
      </c>
    </row>
    <row r="18" ht="12.0" customHeight="1">
      <c r="B18" s="68">
        <v>17.0</v>
      </c>
      <c r="D18" s="2"/>
      <c r="E18" s="62" t="s">
        <v>498</v>
      </c>
    </row>
    <row r="19" ht="12.0" customHeight="1">
      <c r="B19" s="68">
        <v>18.0</v>
      </c>
      <c r="D19" s="2"/>
      <c r="E19" s="62" t="s">
        <v>499</v>
      </c>
    </row>
    <row r="20" ht="12.0" customHeight="1">
      <c r="B20" s="39">
        <v>19.0</v>
      </c>
      <c r="D20" s="2"/>
      <c r="E20" s="90" t="s">
        <v>500</v>
      </c>
    </row>
    <row r="21" ht="12.0" customHeight="1">
      <c r="B21" s="39">
        <v>20.0</v>
      </c>
      <c r="D21" s="2"/>
      <c r="E21" s="90" t="s">
        <v>501</v>
      </c>
    </row>
    <row r="22" ht="12.0" customHeight="1">
      <c r="B22" s="39"/>
      <c r="D22" s="2"/>
    </row>
    <row r="23" ht="12.0" customHeight="1">
      <c r="B23" s="39"/>
      <c r="D23" s="2"/>
    </row>
    <row r="24" ht="12.0" customHeight="1">
      <c r="B24" s="7"/>
      <c r="D24" s="2"/>
    </row>
    <row r="25" ht="12.0" customHeight="1">
      <c r="B25" s="7"/>
      <c r="D25" s="2"/>
    </row>
    <row r="26" ht="12.0" customHeight="1">
      <c r="B26" s="68"/>
      <c r="D26" s="2"/>
    </row>
    <row r="27" ht="12.0" customHeight="1">
      <c r="B27" s="68"/>
      <c r="D27" s="2"/>
    </row>
    <row r="28" ht="12.0" customHeight="1">
      <c r="B28" s="68"/>
      <c r="D28" s="2"/>
    </row>
    <row r="29" ht="12.0" customHeight="1">
      <c r="B29" s="68"/>
      <c r="D29" s="2"/>
    </row>
    <row r="30" ht="12.0" customHeight="1">
      <c r="B30" s="39"/>
      <c r="D30" s="2"/>
    </row>
    <row r="31" ht="12.0" customHeight="1">
      <c r="B31" s="39"/>
      <c r="D31" s="2"/>
    </row>
    <row r="32" ht="12.0" customHeight="1">
      <c r="B32" s="39"/>
      <c r="D32" s="2"/>
    </row>
    <row r="33" ht="12.0" customHeight="1">
      <c r="B33" s="39"/>
      <c r="D33" s="2"/>
    </row>
    <row r="34" ht="12.0" customHeight="1">
      <c r="B34" s="39"/>
      <c r="D34" s="2"/>
    </row>
    <row r="35" ht="12.0" customHeight="1">
      <c r="B35" s="39"/>
      <c r="D35" s="2"/>
    </row>
    <row r="36" ht="12.0" customHeight="1">
      <c r="B36" s="7"/>
      <c r="D36" s="2"/>
    </row>
    <row r="37" ht="12.0" customHeight="1">
      <c r="B37" s="7"/>
      <c r="D37" s="2"/>
    </row>
    <row r="38" ht="12.0" customHeight="1">
      <c r="D38" s="2"/>
    </row>
    <row r="39" ht="12.0" customHeight="1">
      <c r="D39" s="2"/>
    </row>
    <row r="40" ht="12.0" customHeight="1">
      <c r="D40" s="2"/>
    </row>
    <row r="41" ht="12.0" customHeight="1">
      <c r="D41" s="2"/>
    </row>
    <row r="42" ht="12.0" customHeight="1">
      <c r="D42" s="2"/>
    </row>
    <row r="43" ht="12.0" customHeight="1">
      <c r="D43" s="2"/>
    </row>
    <row r="44" ht="12.0" customHeight="1">
      <c r="D44" s="2"/>
    </row>
    <row r="45" ht="12.0" customHeight="1">
      <c r="D45" s="2"/>
    </row>
    <row r="46" ht="12.0" customHeight="1">
      <c r="D46" s="2"/>
    </row>
    <row r="47" ht="12.0" customHeight="1">
      <c r="D47" s="2"/>
    </row>
    <row r="48" ht="12.0" customHeight="1">
      <c r="D48" s="2"/>
    </row>
    <row r="49" ht="12.0" customHeight="1">
      <c r="D49" s="2"/>
    </row>
    <row r="50" ht="12.0" customHeight="1">
      <c r="D50" s="2"/>
    </row>
    <row r="51" ht="12.0" customHeight="1">
      <c r="D51" s="2"/>
    </row>
    <row r="52" ht="12.0" customHeight="1">
      <c r="D52" s="2"/>
    </row>
    <row r="53" ht="12.0" customHeight="1">
      <c r="D53" s="2"/>
    </row>
    <row r="54" ht="12.0" customHeight="1">
      <c r="D54" s="2"/>
    </row>
    <row r="55" ht="12.0" customHeight="1">
      <c r="D55" s="2"/>
    </row>
    <row r="56" ht="12.0" customHeight="1">
      <c r="D56" s="2"/>
    </row>
    <row r="57" ht="12.0" customHeight="1">
      <c r="D57" s="2"/>
    </row>
    <row r="58" ht="12.0" customHeight="1">
      <c r="D58" s="2"/>
    </row>
    <row r="59" ht="12.0" customHeight="1">
      <c r="D59" s="2"/>
    </row>
    <row r="60" ht="12.0" customHeight="1">
      <c r="D60" s="2"/>
    </row>
    <row r="61" ht="12.0" customHeight="1">
      <c r="D61" s="2"/>
    </row>
    <row r="62" ht="12.0" customHeight="1">
      <c r="D62" s="2"/>
    </row>
    <row r="63" ht="12.0" customHeight="1">
      <c r="D63" s="2"/>
    </row>
    <row r="64" ht="12.0" customHeight="1">
      <c r="D64" s="2"/>
    </row>
    <row r="65" ht="12.0" customHeight="1">
      <c r="D65" s="2"/>
    </row>
    <row r="66" ht="12.0" customHeight="1">
      <c r="D66" s="2"/>
    </row>
    <row r="67" ht="12.0" customHeight="1">
      <c r="D67" s="2"/>
    </row>
    <row r="68" ht="12.0" customHeight="1">
      <c r="D68" s="2"/>
    </row>
    <row r="69" ht="12.0" customHeight="1">
      <c r="D69" s="2"/>
    </row>
    <row r="70" ht="12.0" customHeight="1">
      <c r="D70" s="2"/>
    </row>
    <row r="71" ht="12.0" customHeight="1">
      <c r="D71" s="2"/>
    </row>
    <row r="72" ht="12.0" customHeight="1">
      <c r="D72" s="2"/>
    </row>
    <row r="73" ht="12.0" customHeight="1">
      <c r="D73" s="2"/>
    </row>
    <row r="74" ht="12.0" customHeight="1">
      <c r="D74" s="2"/>
    </row>
    <row r="75" ht="12.0" customHeight="1">
      <c r="D75" s="2"/>
    </row>
    <row r="76" ht="12.0" customHeight="1">
      <c r="D76" s="2"/>
    </row>
    <row r="77" ht="12.0" customHeight="1">
      <c r="D77" s="2"/>
    </row>
    <row r="78" ht="12.0" customHeight="1">
      <c r="D78" s="2"/>
    </row>
    <row r="79" ht="12.0" customHeight="1">
      <c r="D79" s="2"/>
    </row>
    <row r="80" ht="12.0" customHeight="1">
      <c r="D80" s="2"/>
    </row>
    <row r="81" ht="12.0" customHeight="1">
      <c r="D81" s="2"/>
    </row>
    <row r="82" ht="12.0" customHeight="1">
      <c r="D82" s="2"/>
    </row>
    <row r="83" ht="12.0" customHeight="1">
      <c r="D83" s="2"/>
    </row>
    <row r="84" ht="12.0" customHeight="1">
      <c r="D84" s="2"/>
    </row>
    <row r="85" ht="12.0" customHeight="1">
      <c r="D85" s="2"/>
    </row>
    <row r="86" ht="12.0" customHeight="1">
      <c r="D86" s="2"/>
    </row>
    <row r="87" ht="12.0" customHeight="1">
      <c r="D87" s="2"/>
    </row>
    <row r="88" ht="12.0" customHeight="1">
      <c r="D88" s="2"/>
    </row>
    <row r="89" ht="12.0" customHeight="1">
      <c r="D89" s="2"/>
    </row>
    <row r="90" ht="12.0" customHeight="1">
      <c r="D90" s="2"/>
    </row>
    <row r="91" ht="12.0" customHeight="1">
      <c r="D91" s="2"/>
    </row>
    <row r="92" ht="12.0" customHeight="1">
      <c r="D92" s="2"/>
    </row>
    <row r="93" ht="12.0" customHeight="1">
      <c r="D93" s="2"/>
    </row>
    <row r="94" ht="12.0" customHeight="1">
      <c r="D94" s="2"/>
    </row>
    <row r="95" ht="12.0" customHeight="1">
      <c r="D95" s="2"/>
    </row>
    <row r="96" ht="12.0" customHeight="1">
      <c r="D96" s="2"/>
    </row>
    <row r="97" ht="12.0" customHeight="1">
      <c r="D97" s="2"/>
    </row>
    <row r="98" ht="12.0" customHeight="1">
      <c r="D98" s="2"/>
    </row>
    <row r="99" ht="12.0" customHeight="1">
      <c r="D99" s="2"/>
    </row>
    <row r="100" ht="12.0" customHeight="1">
      <c r="D100" s="2"/>
    </row>
    <row r="101" ht="12.0" customHeight="1">
      <c r="D101" s="2"/>
    </row>
    <row r="102" ht="12.0" customHeight="1">
      <c r="D102" s="2"/>
    </row>
    <row r="103" ht="12.0" customHeight="1">
      <c r="D103" s="2"/>
    </row>
    <row r="104" ht="12.0" customHeight="1">
      <c r="D104" s="2"/>
    </row>
    <row r="105" ht="12.0" customHeight="1">
      <c r="D105" s="2"/>
    </row>
    <row r="106" ht="12.0" customHeight="1">
      <c r="D106" s="2"/>
    </row>
    <row r="107" ht="12.0" customHeight="1">
      <c r="D107" s="2"/>
    </row>
    <row r="108" ht="12.0" customHeight="1">
      <c r="D108" s="2"/>
    </row>
    <row r="109" ht="12.0" customHeight="1">
      <c r="D109" s="2"/>
    </row>
    <row r="110" ht="12.0" customHeight="1">
      <c r="D110" s="2"/>
    </row>
    <row r="111" ht="12.0" customHeight="1">
      <c r="D111" s="2"/>
    </row>
    <row r="112" ht="12.0" customHeight="1">
      <c r="D112" s="2"/>
    </row>
    <row r="113" ht="12.0" customHeight="1">
      <c r="D113" s="2"/>
    </row>
    <row r="114" ht="12.0" customHeight="1">
      <c r="D114" s="2"/>
    </row>
    <row r="115" ht="12.0" customHeight="1">
      <c r="D115" s="2"/>
    </row>
    <row r="116" ht="12.0" customHeight="1">
      <c r="D116" s="2"/>
    </row>
    <row r="117" ht="12.0" customHeight="1">
      <c r="D117" s="2"/>
    </row>
    <row r="118" ht="12.0" customHeight="1">
      <c r="D118" s="2"/>
    </row>
    <row r="119" ht="12.0" customHeight="1">
      <c r="D119" s="2"/>
    </row>
    <row r="120" ht="12.0" customHeight="1">
      <c r="D120" s="2"/>
    </row>
    <row r="121" ht="12.0" customHeight="1">
      <c r="D121" s="2"/>
    </row>
    <row r="122" ht="12.0" customHeight="1">
      <c r="D122" s="2"/>
    </row>
    <row r="123" ht="12.0" customHeight="1">
      <c r="D123" s="2"/>
    </row>
    <row r="124" ht="12.0" customHeight="1">
      <c r="D124" s="2"/>
    </row>
    <row r="125" ht="12.0" customHeight="1">
      <c r="D125" s="2"/>
    </row>
    <row r="126" ht="12.0" customHeight="1">
      <c r="D126" s="2"/>
    </row>
    <row r="127" ht="12.0" customHeight="1">
      <c r="D127" s="2"/>
    </row>
    <row r="128" ht="12.0" customHeight="1">
      <c r="D128" s="2"/>
    </row>
    <row r="129" ht="12.0" customHeight="1">
      <c r="D129" s="2"/>
    </row>
    <row r="130" ht="12.0" customHeight="1">
      <c r="D130" s="2"/>
    </row>
    <row r="131" ht="12.0" customHeight="1">
      <c r="D131" s="2"/>
    </row>
    <row r="132" ht="12.0" customHeight="1">
      <c r="D132" s="2"/>
    </row>
    <row r="133" ht="12.0" customHeight="1">
      <c r="D133" s="2"/>
    </row>
    <row r="134" ht="12.0" customHeight="1">
      <c r="D134" s="2"/>
    </row>
    <row r="135" ht="12.0" customHeight="1">
      <c r="D135" s="2"/>
    </row>
    <row r="136" ht="12.0" customHeight="1">
      <c r="D136" s="2"/>
    </row>
    <row r="137" ht="12.0" customHeight="1">
      <c r="D137" s="2"/>
    </row>
    <row r="138" ht="12.0" customHeight="1">
      <c r="D138" s="2"/>
    </row>
    <row r="139" ht="12.0" customHeight="1">
      <c r="D139" s="2"/>
    </row>
    <row r="140" ht="12.0" customHeight="1">
      <c r="D140" s="2"/>
    </row>
    <row r="141" ht="12.0" customHeight="1">
      <c r="D141" s="2"/>
    </row>
    <row r="142" ht="12.0" customHeight="1">
      <c r="D142"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3" width="17.43"/>
    <col customWidth="1" min="4" max="4" width="11.86"/>
    <col customWidth="1" min="5" max="5" width="14.0"/>
    <col customWidth="1" min="6" max="6" width="35.14"/>
    <col customWidth="1" min="7" max="7" width="15.14"/>
    <col customWidth="1" min="8" max="8" width="11.71"/>
    <col customWidth="1" min="9" max="9" width="33.43"/>
    <col customWidth="1" min="10" max="10" width="44.43"/>
    <col customWidth="1" min="11" max="11" width="17.14"/>
    <col customWidth="1" min="12" max="13" width="25.29"/>
    <col customWidth="1" min="14" max="14" width="10.57"/>
    <col customWidth="1" min="15" max="15" width="59.0"/>
    <col customWidth="1" min="16" max="16" width="61.14"/>
    <col customWidth="1" min="17" max="17" width="25.29"/>
    <col customWidth="1" min="18" max="20" width="36.43"/>
    <col customWidth="1" min="21" max="21" width="23.0"/>
    <col customWidth="1" min="22" max="23" width="23.43"/>
    <col customWidth="1" min="24" max="24" width="22.14"/>
    <col customWidth="1" min="25" max="25" width="23.43"/>
    <col customWidth="1" min="26" max="26" width="20.71"/>
    <col customWidth="1" min="27" max="28" width="17.14"/>
  </cols>
  <sheetData>
    <row r="1" ht="27.0" customHeight="1">
      <c r="A1" s="91" t="s">
        <v>502</v>
      </c>
      <c r="B1" s="76" t="s">
        <v>503</v>
      </c>
      <c r="C1" s="92" t="s">
        <v>319</v>
      </c>
      <c r="D1" s="92" t="s">
        <v>2</v>
      </c>
      <c r="E1" s="93"/>
      <c r="F1" s="93" t="s">
        <v>1</v>
      </c>
      <c r="G1" s="94" t="s">
        <v>100</v>
      </c>
      <c r="H1" s="95" t="s">
        <v>101</v>
      </c>
      <c r="I1" s="82" t="s">
        <v>102</v>
      </c>
      <c r="J1" s="82" t="s">
        <v>103</v>
      </c>
      <c r="K1" s="96" t="s">
        <v>78</v>
      </c>
      <c r="L1" s="95" t="s">
        <v>104</v>
      </c>
      <c r="M1" s="82" t="s">
        <v>105</v>
      </c>
      <c r="N1" s="95" t="s">
        <v>106</v>
      </c>
      <c r="O1" s="97" t="s">
        <v>10</v>
      </c>
      <c r="P1" s="96" t="s">
        <v>107</v>
      </c>
      <c r="Q1" s="97" t="s">
        <v>108</v>
      </c>
      <c r="R1" s="76" t="s">
        <v>109</v>
      </c>
      <c r="S1" s="76" t="s">
        <v>110</v>
      </c>
      <c r="T1" s="76" t="s">
        <v>111</v>
      </c>
      <c r="U1" s="76" t="s">
        <v>112</v>
      </c>
      <c r="V1" s="75" t="s">
        <v>113</v>
      </c>
      <c r="W1" s="98" t="s">
        <v>114</v>
      </c>
      <c r="X1" s="95" t="s">
        <v>115</v>
      </c>
      <c r="Y1" s="98" t="s">
        <v>116</v>
      </c>
      <c r="Z1" s="95" t="s">
        <v>117</v>
      </c>
      <c r="AA1" s="76" t="s">
        <v>118</v>
      </c>
      <c r="AB1" s="99" t="s">
        <v>119</v>
      </c>
    </row>
    <row r="2" ht="30.75" customHeight="1">
      <c r="A2" s="100"/>
      <c r="B2" s="101"/>
      <c r="C2" s="102" t="s">
        <v>54</v>
      </c>
      <c r="D2" s="103" t="s">
        <v>57</v>
      </c>
      <c r="E2" s="104" t="s">
        <v>125</v>
      </c>
      <c r="F2" s="105" t="str">
        <f>Outcome!B2</f>
        <v>Malaria O-1a: Proportion de la population ayant dormi sous une moustiquaire imprégnée d'insecticide la nuit précédente</v>
      </c>
      <c r="G2" s="106" t="str">
        <f t="shared" ref="G2:G6" si="1">LEFT(F2, FIND(":",F2))</f>
        <v>Malaria O-1a:</v>
      </c>
      <c r="H2" s="25">
        <f t="shared" ref="H2:H6" si="2">LEN(I2)</f>
        <v>126</v>
      </c>
      <c r="I2" s="25" t="str">
        <f>IF(LEN(if(P2&lt;&gt;"",TRIM(Project!$B$3&amp;" "&amp;Data_Elements!$C2&amp;" "&amp;Data_Elements!$D2&amp;" "&amp;if(Q2="Tracker","TRK","")&amp;" - "&amp;Data_Elements!$P2),"")) &gt; 230, LEFT(if(P2&lt;&gt;"",TRIM(Project!$B$3&amp;" "&amp;Data_Elements!$C2&amp;" "&amp;Data_Elements!$D2&amp;" "&amp;if(Q2="Tracker","TRK","")&amp;" - "&amp;Data_Elements!$P2),""),230),if(P2&lt;&gt;"",TRIM(Project!$B$3&amp;" "&amp;Data_Elements!$C2&amp;" "&amp;Data_Elements!$D2&amp;" "&amp;if(Q2="Tracker","TRK","")&amp;" - "&amp;Data_Elements!$P2),""))</f>
        <v>GF MG - Malaria O-1a: Proportion de la population ayant dormi sous une moustiquaire imprégnée d'insecticide la nuit précédente</v>
      </c>
      <c r="J2" s="107" t="str">
        <f>if(G2&lt;&gt;"",TRIM(Project!$B$3&amp;" "&amp;Data_Elements!$C2&amp;" "&amp;Data_Elements!$D2&amp;" "&amp;" - "&amp;Data_Elements!$G2),if(P2&lt;&gt;"",TRIM(Project!$B$3&amp;" "&amp;Data_Elements!$C2&amp;" "&amp;Data_Elements!$D2&amp;" "&amp;" - "&amp;Data_Elements!$P2),""))</f>
        <v>GF MG - Malaria O-1a:</v>
      </c>
      <c r="K2" s="25" t="str">
        <f t="shared" ref="K2:K6" si="3">G2</f>
        <v>Malaria O-1a:</v>
      </c>
      <c r="L2" s="25"/>
      <c r="M2" s="101"/>
      <c r="N2" s="101"/>
      <c r="O2" s="108" t="str">
        <f>Outcome!K2</f>
        <v>Cet indicateur mesure l'utilisation des moustiquaires imprégnées d'insecticide longue durée. Cet indicateur est mesuré à travers l'enquête sur les indicateurs du paludisme (MIS). Les valeurs de référence proviennent du MIS 2016. La prochaine mesure est attendue du MIS 2019.Les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population dormant sous MID la nuit précédente
 Dénominateur : Nombre total de la population dans l’échantillon d’enquête</v>
      </c>
      <c r="P2" s="109" t="str">
        <f>Outcome!B2</f>
        <v>Malaria O-1a: Proportion de la population ayant dormi sous une moustiquaire imprégnée d'insecticide la nuit précédente</v>
      </c>
      <c r="Q2" s="110" t="s">
        <v>131</v>
      </c>
      <c r="R2" s="110" t="s">
        <v>132</v>
      </c>
      <c r="S2" s="14" t="s">
        <v>133</v>
      </c>
      <c r="T2" s="14" t="s">
        <v>47</v>
      </c>
      <c r="U2" s="111" t="s">
        <v>134</v>
      </c>
      <c r="V2" s="102" t="str">
        <f>if(U2&lt;&gt;"",VLOOKUP(U2,'Cat Combos'!B:E,4,0),"")</f>
        <v>vBNfvFQQ0q3</v>
      </c>
      <c r="W2" s="25"/>
      <c r="X2" s="25"/>
      <c r="Y2" s="25"/>
      <c r="Z2" s="25"/>
      <c r="AA2" s="25"/>
      <c r="AB2" s="39" t="s">
        <v>136</v>
      </c>
    </row>
    <row r="3" ht="12.0" customHeight="1">
      <c r="A3" s="100"/>
      <c r="B3" s="101"/>
      <c r="C3" s="102" t="s">
        <v>54</v>
      </c>
      <c r="D3" s="103" t="s">
        <v>57</v>
      </c>
      <c r="E3" s="104" t="s">
        <v>125</v>
      </c>
      <c r="F3" s="105" t="str">
        <f>Outcome!B3</f>
        <v>Malaria O-1b: Proportion d'enfants de moins de cinq ans qui ont dormi la nuit précédente sous une moustiquaire imprégnée d’insecticide*</v>
      </c>
      <c r="G3" s="106" t="str">
        <f t="shared" si="1"/>
        <v>Malaria O-1b:</v>
      </c>
      <c r="H3" s="25">
        <f t="shared" si="2"/>
        <v>143</v>
      </c>
      <c r="I3" s="25" t="str">
        <f>IF(LEN(if(P3&lt;&gt;"",TRIM(Project!$B$3&amp;" "&amp;Data_Elements!$C3&amp;" "&amp;Data_Elements!$D3&amp;" "&amp;if(Q3="Tracker","TRK","")&amp;" - "&amp;Data_Elements!$P3),"")) &gt; 230, LEFT(if(P3&lt;&gt;"",TRIM(Project!$B$3&amp;" "&amp;Data_Elements!$C3&amp;" "&amp;Data_Elements!$D3&amp;" "&amp;if(Q3="Tracker","TRK","")&amp;" - "&amp;Data_Elements!$P3),""),230),if(P3&lt;&gt;"",TRIM(Project!$B$3&amp;" "&amp;Data_Elements!$C3&amp;" "&amp;Data_Elements!$D3&amp;" "&amp;if(Q3="Tracker","TRK","")&amp;" - "&amp;Data_Elements!$P3),""))</f>
        <v>GF MG - Malaria O-1b: Proportion d'enfants de moins de cinq ans qui ont dormi la nuit précédente sous une moustiquaire imprégnée d’insecticide*</v>
      </c>
      <c r="J3" s="107" t="str">
        <f>if(G3&lt;&gt;"",TRIM(Project!$B$3&amp;" "&amp;Data_Elements!$C3&amp;" "&amp;Data_Elements!$D3&amp;" "&amp;" - "&amp;Data_Elements!$G3),if(P3&lt;&gt;"",TRIM(Project!$B$3&amp;" "&amp;Data_Elements!$C3&amp;" "&amp;Data_Elements!$D3&amp;" "&amp;" - "&amp;Data_Elements!$P3),""))</f>
        <v>GF MG - Malaria O-1b:</v>
      </c>
      <c r="K3" s="25" t="str">
        <f t="shared" si="3"/>
        <v>Malaria O-1b:</v>
      </c>
      <c r="L3" s="25"/>
      <c r="M3" s="101"/>
      <c r="N3" s="101"/>
      <c r="O3" s="108" t="str">
        <f>Outcome!K3</f>
        <v>Cet indicateur mesure l'utilisation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d’enfants de moins de 5 ans qui ont dormi sous une MID la nuit dernière
 Dénominateur : Nombre total d’enfants de moins de 5 ans qui ont dormi au sein du ménage enquêté la nuit précédent l'enquête</v>
      </c>
      <c r="P3" s="109" t="str">
        <f>Outcome!B3</f>
        <v>Malaria O-1b: Proportion d'enfants de moins de cinq ans qui ont dormi la nuit précédente sous une moustiquaire imprégnée d’insecticide*</v>
      </c>
      <c r="Q3" s="110" t="s">
        <v>131</v>
      </c>
      <c r="R3" s="110" t="s">
        <v>132</v>
      </c>
      <c r="S3" s="14" t="s">
        <v>133</v>
      </c>
      <c r="T3" s="14" t="s">
        <v>47</v>
      </c>
      <c r="U3" s="112" t="s">
        <v>134</v>
      </c>
      <c r="V3" s="102" t="str">
        <f>if(U3&lt;&gt;"",VLOOKUP(U3,'Cat Combos'!B:E,4,0),"")</f>
        <v>vBNfvFQQ0q3</v>
      </c>
      <c r="W3" s="25"/>
      <c r="X3" s="25"/>
      <c r="Y3" s="25"/>
      <c r="Z3" s="25"/>
      <c r="AA3" s="25"/>
      <c r="AB3" s="39" t="s">
        <v>142</v>
      </c>
    </row>
    <row r="4" ht="57.0" customHeight="1">
      <c r="A4" s="100"/>
      <c r="B4" s="101"/>
      <c r="C4" s="102" t="s">
        <v>54</v>
      </c>
      <c r="D4" s="103" t="s">
        <v>57</v>
      </c>
      <c r="E4" s="104" t="s">
        <v>125</v>
      </c>
      <c r="F4" s="105" t="str">
        <f>Outcome!B4</f>
        <v>Malaria O-1c: Proportion de femmes enceintes qui ont dormi sous une moustiquaire imprégnée d’insecticide* la nuit précédente</v>
      </c>
      <c r="G4" s="106" t="str">
        <f t="shared" si="1"/>
        <v>Malaria O-1c:</v>
      </c>
      <c r="H4" s="25">
        <f t="shared" si="2"/>
        <v>132</v>
      </c>
      <c r="I4" s="25" t="str">
        <f>IF(LEN(if(P4&lt;&gt;"",TRIM(Project!$B$3&amp;" "&amp;Data_Elements!$C4&amp;" "&amp;Data_Elements!$D4&amp;" "&amp;if(Q4="Tracker","TRK","")&amp;" - "&amp;Data_Elements!$P4),"")) &gt; 230, LEFT(if(P4&lt;&gt;"",TRIM(Project!$B$3&amp;" "&amp;Data_Elements!$C4&amp;" "&amp;Data_Elements!$D4&amp;" "&amp;if(Q4="Tracker","TRK","")&amp;" - "&amp;Data_Elements!$P4),""),230),if(P4&lt;&gt;"",TRIM(Project!$B$3&amp;" "&amp;Data_Elements!$C4&amp;" "&amp;Data_Elements!$D4&amp;" "&amp;if(Q4="Tracker","TRK","")&amp;" - "&amp;Data_Elements!$P4),""))</f>
        <v>GF MG - Malaria O-1c: Proportion de femmes enceintes qui ont dormi sous une moustiquaire imprégnée d’insecticide* la nuit précédente</v>
      </c>
      <c r="J4" s="107" t="str">
        <f>if(G4&lt;&gt;"",TRIM(Project!$B$3&amp;" "&amp;Data_Elements!$C4&amp;" "&amp;Data_Elements!$D4&amp;" "&amp;" - "&amp;Data_Elements!$G4),if(P4&lt;&gt;"",TRIM(Project!$B$3&amp;" "&amp;Data_Elements!$C4&amp;" "&amp;Data_Elements!$D4&amp;" "&amp;" - "&amp;Data_Elements!$P4),""))</f>
        <v>GF MG - Malaria O-1c:</v>
      </c>
      <c r="K4" s="25" t="str">
        <f t="shared" si="3"/>
        <v>Malaria O-1c:</v>
      </c>
      <c r="L4" s="25"/>
      <c r="M4" s="101"/>
      <c r="N4" s="101"/>
      <c r="O4" s="108" t="str">
        <f>Outcome!K4</f>
        <v>Cet indicateur mesure l'utilisation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de femmes enceintes qui ont dormi sous une MID la nuit précédent l'enquête
 Dénominateur : Nombre total de femmes enceintes enquêtées</v>
      </c>
      <c r="P4" s="109" t="str">
        <f>Outcome!B4</f>
        <v>Malaria O-1c: Proportion de femmes enceintes qui ont dormi sous une moustiquaire imprégnée d’insecticide* la nuit précédente</v>
      </c>
      <c r="Q4" s="110" t="s">
        <v>131</v>
      </c>
      <c r="R4" s="110" t="s">
        <v>132</v>
      </c>
      <c r="S4" s="14" t="s">
        <v>133</v>
      </c>
      <c r="T4" s="14" t="s">
        <v>47</v>
      </c>
      <c r="U4" s="112" t="s">
        <v>134</v>
      </c>
      <c r="V4" s="102" t="str">
        <f>if(U4&lt;&gt;"",VLOOKUP(U4,'Cat Combos'!B:E,4,0),"")</f>
        <v>vBNfvFQQ0q3</v>
      </c>
      <c r="W4" s="25"/>
      <c r="X4" s="25"/>
      <c r="Y4" s="25"/>
      <c r="Z4" s="25"/>
      <c r="AA4" s="25"/>
      <c r="AB4" s="39" t="s">
        <v>148</v>
      </c>
    </row>
    <row r="5" ht="54.75" customHeight="1">
      <c r="A5" s="113"/>
      <c r="B5" s="114"/>
      <c r="C5" s="115" t="s">
        <v>54</v>
      </c>
      <c r="D5" s="103" t="s">
        <v>57</v>
      </c>
      <c r="E5" s="116" t="s">
        <v>125</v>
      </c>
      <c r="F5" s="117" t="str">
        <f>Outcome!B5</f>
        <v>Malaria O-4: Proportion de ménages équipés d'au moins une moustiquaire imprégnée d'insecticide pour deux personnes et/ou ayant fait l'objet de pulvérisation intradomiciliaire d'insecticide à effet rémanent au cours des 12 derniers mois</v>
      </c>
      <c r="G5" s="118" t="str">
        <f t="shared" si="1"/>
        <v>Malaria O-4:</v>
      </c>
      <c r="H5" s="25">
        <f t="shared" si="2"/>
        <v>230</v>
      </c>
      <c r="I5" s="25" t="str">
        <f>IF(LEN(if(P5&lt;&gt;"",TRIM(Project!$B$3&amp;" "&amp;Data_Elements!$C5&amp;" "&amp;Data_Elements!$D5&amp;" "&amp;if(Q5="Tracker","TRK","")&amp;" - "&amp;Data_Elements!$P5),"")) &gt; 230, LEFT(if(P5&lt;&gt;"",TRIM(Project!$B$3&amp;" "&amp;Data_Elements!$C5&amp;" "&amp;Data_Elements!$D5&amp;" "&amp;if(Q5="Tracker","TRK","")&amp;" - "&amp;Data_Elements!$P5),""),230),if(P5&lt;&gt;"",TRIM(Project!$B$3&amp;" "&amp;Data_Elements!$C5&amp;" "&amp;Data_Elements!$D5&amp;" "&amp;if(Q5="Tracker","TRK","")&amp;" - "&amp;Data_Elements!$P5),""))</f>
        <v>GF MG - Malaria O-4: Proportion de ménages équipés d'au moins une moustiquaire imprégnée d'insecticide pour deux personnes et/ou ayant fait l'objet de pulvérisation intradomiciliaire d'insecticide à effet rémanent au cours des 12 </v>
      </c>
      <c r="J5" s="119" t="str">
        <f>if(G5&lt;&gt;"",TRIM(Project!$B$3&amp;" "&amp;Data_Elements!$C5&amp;" "&amp;Data_Elements!$D5&amp;" "&amp;" - "&amp;Data_Elements!$G5),if(P5&lt;&gt;"",TRIM(Project!$B$3&amp;" "&amp;Data_Elements!$C5&amp;" "&amp;Data_Elements!$D5&amp;" "&amp;" - "&amp;Data_Elements!$P5),""))</f>
        <v>GF MG - Malaria O-4:</v>
      </c>
      <c r="K5" s="25" t="str">
        <f t="shared" si="3"/>
        <v>Malaria O-4:</v>
      </c>
      <c r="L5" s="120"/>
      <c r="M5" s="114"/>
      <c r="N5" s="114"/>
      <c r="O5" s="121" t="str">
        <f>Outcome!K5</f>
        <v>Cet indicateur mesure la disponibilité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total de ménage ayant au moins 1 MID pour 2 personnes et/ou ayant fait l'objet de pulvérisation intradomiciliaire d'insecticide à effet rémanent au cours des 12 derniers mois
 Dénominateur : Nombre total de ménage dans l’échantillon d’enquête</v>
      </c>
      <c r="P5" s="122" t="str">
        <f>Outcome!B5</f>
        <v>Malaria O-4: Proportion de ménages équipés d'au moins une moustiquaire imprégnée d'insecticide pour deux personnes et/ou ayant fait l'objet de pulvérisation intradomiciliaire d'insecticide à effet rémanent au cours des 12 derniers mois</v>
      </c>
      <c r="Q5" s="123" t="s">
        <v>131</v>
      </c>
      <c r="R5" s="123" t="s">
        <v>132</v>
      </c>
      <c r="S5" s="124" t="s">
        <v>133</v>
      </c>
      <c r="T5" s="124" t="s">
        <v>47</v>
      </c>
      <c r="U5" s="125" t="s">
        <v>134</v>
      </c>
      <c r="V5" s="115" t="str">
        <f>if(U5&lt;&gt;"",VLOOKUP(U5,'Cat Combos'!B:E,4,0),"")</f>
        <v>vBNfvFQQ0q3</v>
      </c>
      <c r="W5" s="120"/>
      <c r="X5" s="120"/>
      <c r="Y5" s="120"/>
      <c r="Z5" s="120"/>
      <c r="AA5" s="120"/>
      <c r="AB5" s="126" t="s">
        <v>154</v>
      </c>
    </row>
    <row r="6" ht="12.0" customHeight="1">
      <c r="A6" s="100"/>
      <c r="B6" s="101"/>
      <c r="C6" s="102" t="s">
        <v>54</v>
      </c>
      <c r="D6" s="103" t="s">
        <v>57</v>
      </c>
      <c r="E6" s="104" t="s">
        <v>125</v>
      </c>
      <c r="F6" s="105" t="str">
        <f>Outcome!B6</f>
        <v>Malaria O-6: Proportion de ménages disposant d'au moins une moustiquaire imprégnée d'insecticide pour deux personnes</v>
      </c>
      <c r="G6" s="106" t="str">
        <f t="shared" si="1"/>
        <v>Malaria O-6:</v>
      </c>
      <c r="H6" s="25">
        <f t="shared" si="2"/>
        <v>124</v>
      </c>
      <c r="I6" s="25" t="str">
        <f>IF(LEN(if(P6&lt;&gt;"",TRIM(Project!$B$3&amp;" "&amp;Data_Elements!$C6&amp;" "&amp;Data_Elements!$D6&amp;" "&amp;if(Q6="Tracker","TRK","")&amp;" - "&amp;Data_Elements!$P6),"")) &gt; 230, LEFT(if(P6&lt;&gt;"",TRIM(Project!$B$3&amp;" "&amp;Data_Elements!$C6&amp;" "&amp;Data_Elements!$D6&amp;" "&amp;if(Q6="Tracker","TRK","")&amp;" - "&amp;Data_Elements!$P6),""),230),if(P6&lt;&gt;"",TRIM(Project!$B$3&amp;" "&amp;Data_Elements!$C6&amp;" "&amp;Data_Elements!$D6&amp;" "&amp;if(Q6="Tracker","TRK","")&amp;" - "&amp;Data_Elements!$P6),""))</f>
        <v>GF MG - Malaria O-6: Proportion de ménages disposant d'au moins une moustiquaire imprégnée d'insecticide pour deux personnes</v>
      </c>
      <c r="J6" s="107" t="str">
        <f>if(G6&lt;&gt;"",TRIM(Project!$B$3&amp;" "&amp;Data_Elements!$C6&amp;" "&amp;Data_Elements!$D6&amp;" "&amp;" - "&amp;Data_Elements!$G6),if(P6&lt;&gt;"",TRIM(Project!$B$3&amp;" "&amp;Data_Elements!$C6&amp;" "&amp;Data_Elements!$D6&amp;" "&amp;" - "&amp;Data_Elements!$P6),""))</f>
        <v>GF MG - Malaria O-6:</v>
      </c>
      <c r="K6" s="25" t="str">
        <f t="shared" si="3"/>
        <v>Malaria O-6:</v>
      </c>
      <c r="L6" s="25"/>
      <c r="M6" s="101"/>
      <c r="N6" s="101"/>
      <c r="O6" s="108" t="str">
        <f>Outcome!K6</f>
        <v>Cet indicateur mesure la disponibilité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total de ménage ayant au moins 1 MID pour 2 personnes 
 Dénominateur : Nombre total de ménage dans l’échantillon d’enquête</v>
      </c>
      <c r="P6" s="109" t="str">
        <f>Outcome!B6</f>
        <v>Malaria O-6: Proportion de ménages disposant d'au moins une moustiquaire imprégnée d'insecticide pour deux personnes</v>
      </c>
      <c r="Q6" s="110" t="s">
        <v>131</v>
      </c>
      <c r="R6" s="110" t="s">
        <v>132</v>
      </c>
      <c r="S6" s="14" t="s">
        <v>133</v>
      </c>
      <c r="T6" s="14" t="s">
        <v>47</v>
      </c>
      <c r="U6" s="111" t="s">
        <v>134</v>
      </c>
      <c r="V6" s="102" t="str">
        <f>if(U6&lt;&gt;"",VLOOKUP(U6,'Cat Combos'!B:E,4,0),"")</f>
        <v>vBNfvFQQ0q3</v>
      </c>
      <c r="W6" s="25"/>
      <c r="X6" s="25"/>
      <c r="Y6" s="25"/>
      <c r="Z6" s="25"/>
      <c r="AA6" s="25"/>
      <c r="AB6" s="39" t="s">
        <v>160</v>
      </c>
    </row>
    <row r="7" ht="12.0" customHeight="1">
      <c r="A7" s="100"/>
      <c r="B7" s="101"/>
      <c r="C7" s="102"/>
      <c r="D7" s="102"/>
      <c r="E7" s="104"/>
      <c r="F7" s="104"/>
      <c r="G7" s="127"/>
      <c r="H7" s="25"/>
      <c r="I7" s="25"/>
      <c r="J7" s="107"/>
      <c r="K7" s="25"/>
      <c r="L7" s="25"/>
      <c r="M7" s="101"/>
      <c r="N7" s="101"/>
      <c r="O7" s="108"/>
      <c r="P7" s="128"/>
      <c r="Q7" s="110"/>
      <c r="R7" s="110"/>
      <c r="S7" s="14"/>
      <c r="T7" s="14"/>
      <c r="U7" s="111"/>
      <c r="V7" s="102"/>
      <c r="W7" s="25"/>
      <c r="X7" s="25"/>
      <c r="Y7" s="25"/>
      <c r="Z7" s="25"/>
      <c r="AA7" s="25"/>
    </row>
    <row r="8" ht="12.0" customHeight="1">
      <c r="A8" s="129"/>
      <c r="B8" s="130"/>
      <c r="C8" s="131"/>
      <c r="D8" s="131"/>
      <c r="E8" s="132"/>
      <c r="F8" s="132"/>
      <c r="G8" s="133"/>
      <c r="H8" s="134"/>
      <c r="I8" s="134"/>
      <c r="J8" s="135"/>
      <c r="K8" s="134"/>
      <c r="L8" s="134"/>
      <c r="M8" s="130"/>
      <c r="N8" s="130"/>
      <c r="O8" s="136"/>
      <c r="P8" s="137"/>
      <c r="Q8" s="138"/>
      <c r="R8" s="138"/>
      <c r="S8" s="139"/>
      <c r="T8" s="139"/>
      <c r="U8" s="140"/>
      <c r="V8" s="131"/>
      <c r="W8" s="134"/>
      <c r="X8" s="134"/>
      <c r="Y8" s="134"/>
      <c r="Z8" s="134"/>
      <c r="AA8" s="134"/>
    </row>
    <row r="9" ht="12.0" customHeight="1">
      <c r="A9" s="100"/>
      <c r="B9" s="101"/>
      <c r="C9" s="103" t="s">
        <v>54</v>
      </c>
      <c r="D9" s="103" t="s">
        <v>57</v>
      </c>
      <c r="E9" s="104" t="s">
        <v>163</v>
      </c>
      <c r="F9" s="104" t="str">
        <f>Impact!B2</f>
        <v>Malaria I-1(M): Cas de paludisme enregistrés, présumés et confirmés</v>
      </c>
      <c r="G9" s="127" t="str">
        <f t="shared" ref="G9:G14" si="4">LEFT(F9,FIND(":",F9))</f>
        <v>Malaria I-1(M):</v>
      </c>
      <c r="H9" s="25">
        <f t="shared" ref="H9:H14" si="5">LEN(I9)</f>
        <v>75</v>
      </c>
      <c r="I9" s="25" t="str">
        <f>IF(LEN(if(P9&lt;&gt;"",TRIM(Project!$B$3&amp;" "&amp;Data_Elements!$C9&amp;" "&amp;Data_Elements!$D9&amp;" "&amp;if(Q9="Tracker","TRK","")&amp;" - "&amp;Data_Elements!$P9),"")) &gt; 230, LEFT(if(P9&lt;&gt;"",TRIM(Project!$B$3&amp;" "&amp;Data_Elements!$C9&amp;" "&amp;Data_Elements!$D9&amp;" "&amp;if(Q9="Tracker","TRK","")&amp;" - "&amp;Data_Elements!$P9),""),230),if(P9&lt;&gt;"",TRIM(Project!$B$3&amp;" "&amp;Data_Elements!$C9&amp;" "&amp;Data_Elements!$D9&amp;" "&amp;if(Q9="Tracker","TRK","")&amp;" - "&amp;Data_Elements!$P9),""))</f>
        <v>GF MG - Malaria I-1(M): Cas de paludisme enregistrés, présumés et confirmés</v>
      </c>
      <c r="J9" s="107" t="str">
        <f>if(G9&lt;&gt;"",TRIM(Project!$B$3&amp;" "&amp;Data_Elements!$C9&amp;" "&amp;Data_Elements!$D9&amp;" "&amp;" - "&amp;Data_Elements!$G9),if(P9&lt;&gt;"",TRIM(Project!$B$3&amp;" "&amp;Data_Elements!$C9&amp;" "&amp;Data_Elements!$D9&amp;" "&amp;" - "&amp;Data_Elements!$P9),""))</f>
        <v>GF MG - Malaria I-1(M):</v>
      </c>
      <c r="K9" s="25" t="str">
        <f t="shared" ref="K9:K14" si="6">G9</f>
        <v>Malaria I-1(M):</v>
      </c>
      <c r="L9" s="25"/>
      <c r="M9" s="101"/>
      <c r="N9" s="101"/>
      <c r="O9" s="108" t="str">
        <f>Impact!K2</f>
        <v>La période de la subvention est du 1er juillet 2018 au 31 juin 2021. Par soucis de clarté, les cibles des indicateurs d’impact indiquées dans le cadre de performance sont annuelles (janvier-décembre) pour chaque année.
 Cet indicateur mesure tous les cas de paludisme signalés dans le pays. Il comprend les cas dans tous les groupes d'âge (adultes, enfants) et tous les secteurs (public, communautaire et privé) combinés. Seuls les cas de paludisme confirmés parasitologiquement devraient être déclarés comme cas de paludisme dans les registres du système national d’information sanitaire. Ces données sont collectées à travers les formulaires mensuels de rapportage mensuels («Rapport Mensuel d'Activite» ou RMA).
 La valeur de référence de 2017 correspond aux cas déclarés par les établissements du secteur publics et privés. Toutefois, etant donnée le taux de complétude et l'insuffisance de remonté des données au niveau communautaire, une pondération a été effectuée afin de mieux reflété la situation du paludisme dans le pays et en incluant tous les secteurs pour établir les cibles. Ceci explique que la cible 2018 soit superieure à la valeur de référence. 
 Durant la mise en œuvre du PSN 2018-2022, le programme s'est fixé comme objectif l'élimination progressive du paludisme avec une diminution progressive de l'incidence et du taux de positivité de 20% en 2018 par rapport aux valeurs de 2016, puis une diminution des indicateurs de 40% dans les districts à haute incidence et de 30% dans les autres districts à partir de 2019. En parallèle avec cette hypothèse, le nombre de cas attendu (Cas confirmés) devrait aussi diminuer. Ainsi, le nombre de cas attendu au niveau national a été calculé à partir de l'incidence annuelle suivant l'hypothèse de diminution et le nombre estimé de la population . Le détail des calculs est disponible dans le fichier excel "Stratification". 
 Numérateur : Nombre de cas de paludisme signalés (confirmés)
 Dénominateur : N/A</v>
      </c>
      <c r="P9" s="128" t="str">
        <f>Impact!B2</f>
        <v>Malaria I-1(M): Cas de paludisme enregistrés, présumés et confirmés</v>
      </c>
      <c r="Q9" s="110" t="s">
        <v>131</v>
      </c>
      <c r="R9" s="110" t="str">
        <f>Impact!T2</f>
        <v>Integer</v>
      </c>
      <c r="S9" s="14" t="s">
        <v>170</v>
      </c>
      <c r="T9" s="14"/>
      <c r="U9" s="111" t="s">
        <v>134</v>
      </c>
      <c r="V9" s="102" t="str">
        <f>if(U9&lt;&gt;"",VLOOKUP(U9,'Cat Combos'!B:E,4,0),"")</f>
        <v>vBNfvFQQ0q3</v>
      </c>
      <c r="W9" s="25"/>
      <c r="X9" s="25"/>
      <c r="Y9" s="25"/>
      <c r="Z9" s="25"/>
      <c r="AA9" s="25"/>
      <c r="AB9" s="39" t="s">
        <v>171</v>
      </c>
    </row>
    <row r="10" ht="12.0" customHeight="1">
      <c r="A10" s="100"/>
      <c r="B10" s="101"/>
      <c r="C10" s="103" t="s">
        <v>54</v>
      </c>
      <c r="D10" s="103" t="s">
        <v>57</v>
      </c>
      <c r="E10" s="104" t="s">
        <v>163</v>
      </c>
      <c r="F10" s="104" t="str">
        <f>Impact!B3</f>
        <v>Malaria I-2.1: Cas de paludisme confirmés (par microscopie ou test de dépistage rapide) : taux pour 1000 habitants par an</v>
      </c>
      <c r="G10" s="127" t="str">
        <f t="shared" si="4"/>
        <v>Malaria I-2.1:</v>
      </c>
      <c r="H10" s="25">
        <f t="shared" si="5"/>
        <v>129</v>
      </c>
      <c r="I10" s="25" t="str">
        <f>IF(LEN(if(P10&lt;&gt;"",TRIM(Project!$B$3&amp;" "&amp;Data_Elements!$C10&amp;" "&amp;Data_Elements!$D10&amp;" "&amp;if(Q10="Tracker","TRK","")&amp;" - "&amp;Data_Elements!$P10),"")) &gt; 230, LEFT(if(P10&lt;&gt;"",TRIM(Project!$B$3&amp;" "&amp;Data_Elements!$C10&amp;" "&amp;Data_Elements!$D10&amp;" "&amp;if(Q10="Tracker","TRK","")&amp;" - "&amp;Data_Elements!$P10),""),230),if(P10&lt;&gt;"",TRIM(Project!$B$3&amp;" "&amp;Data_Elements!$C10&amp;" "&amp;Data_Elements!$D10&amp;" "&amp;if(Q10="Tracker","TRK","")&amp;" - "&amp;Data_Elements!$P10),""))</f>
        <v>GF MG - Malaria I-2.1: Cas de paludisme confirmés (par microscopie ou test de dépistage rapide) : taux pour 1000 habitants par an</v>
      </c>
      <c r="J10" s="107" t="str">
        <f>if(G10&lt;&gt;"",TRIM(Project!$B$3&amp;" "&amp;Data_Elements!$C10&amp;" "&amp;Data_Elements!$D10&amp;" "&amp;" - "&amp;Data_Elements!$G10),if(P10&lt;&gt;"",TRIM(Project!$B$3&amp;" "&amp;Data_Elements!$C10&amp;" "&amp;Data_Elements!$D10&amp;" "&amp;" - "&amp;Data_Elements!$P10),""))</f>
        <v>GF MG - Malaria I-2.1:</v>
      </c>
      <c r="K10" s="25" t="str">
        <f t="shared" si="6"/>
        <v>Malaria I-2.1:</v>
      </c>
      <c r="L10" s="25"/>
      <c r="M10" s="101"/>
      <c r="N10" s="101"/>
      <c r="O10" s="108" t="str">
        <f>Impact!K3</f>
        <v>La période de la subvention est du 1er juillet 2018 au 31 juin 2021. Par soucis de clarté, les cibles des indicateurs d’impact indiquées dans le cadre de performance sont annuelles (janvier-décembre) pour chaque année.
 Cet indicateur mesure le taux de cas confirmés de paludisme pour 1000 habitants par an.
 Les valeurs de référence et cibles sont cohérentes avec l'indicateur I-1 (M) ci-dessus, en relation avec la taille de la population projetée du pays. Comme dans l'indicateur I-1 (M), la valeur de référence de 2016 correspond aux cas pondérés. Les cibles par année sont en rapport à l'hypothèse de diminution de l'incidence et de diminution du nombre de cas attendu conformémént aux objectifs du PSN 2018-2022.
 La taille de la population est basée sur le recenssement générale de la population et de l'habitation en 1993 durant laquelle une croissance annuelle de 2,8% a été mise en évidence. Le nombre de population de 2016 à 2021 a été estimé à partir du dernier dénombrement de 2012-2013 sur laquelle la croissance a été appliquée. 
 La valeur de référence de 2017 correspond aux cas déclarés par les établissements du secteur publics et privés. Toutefois, etant donnée le taux de complétude et l'insuffisance de remonté des données au niveau communautaire, une pondération a été effectuée afin de mieux reflété la situation du paludisme dans le pays et en incluant tous les secteurs pour établir les cibles. Ceci explique que la cible 2018 soit superieure à la valeur de référence. 
 Numérateur : Nombre de cas suspects de paludisme confirmés par microscopie ou TDR 
 Dénominateur : Population à risque (nombre de personnes vivant dans des zones où la transmission du paludisme se produit) (=population totale de Madagascar)
 Les cibles sont : 
 2018 : (1.289.512/ 25.520.812)*1.000 = 50,53 
 2019 : (849.204/ 26.235.394)*1.000 = 32,37 
 2020 : (562.527/ 26.969.985)*1.000 = 20,86 
 2021 : (374.842/ 27.725.145)*1.000 = 13,52</v>
      </c>
      <c r="P10" s="128" t="str">
        <f>Impact!B3</f>
        <v>Malaria I-2.1: Cas de paludisme confirmés (par microscopie ou test de dépistage rapide) : taux pour 1000 habitants par an</v>
      </c>
      <c r="Q10" s="110" t="s">
        <v>131</v>
      </c>
      <c r="R10" s="110" t="str">
        <f>Impact!T3</f>
        <v>Integer</v>
      </c>
      <c r="S10" s="14" t="s">
        <v>170</v>
      </c>
      <c r="T10" s="14"/>
      <c r="U10" s="111" t="s">
        <v>134</v>
      </c>
      <c r="V10" s="102" t="str">
        <f>if(U10&lt;&gt;"",VLOOKUP(U10,'Cat Combos'!B:E,4,0),"")</f>
        <v>vBNfvFQQ0q3</v>
      </c>
      <c r="W10" s="25"/>
      <c r="X10" s="25"/>
      <c r="Y10" s="25"/>
      <c r="Z10" s="25"/>
      <c r="AA10" s="25"/>
      <c r="AB10" s="39" t="s">
        <v>177</v>
      </c>
    </row>
    <row r="11" ht="12.0" customHeight="1">
      <c r="A11" s="100"/>
      <c r="B11" s="101"/>
      <c r="C11" s="103" t="s">
        <v>54</v>
      </c>
      <c r="D11" s="103" t="s">
        <v>57</v>
      </c>
      <c r="E11" s="104" t="s">
        <v>163</v>
      </c>
      <c r="F11" s="104" t="str">
        <f>Impact!B4</f>
        <v>Malaria I-3.1(M): Nombre de décès de patients hospitalisés dus au paludisme : taux pour 100 000 habitants par an</v>
      </c>
      <c r="G11" s="127" t="str">
        <f t="shared" si="4"/>
        <v>Malaria I-3.1(M):</v>
      </c>
      <c r="H11" s="25">
        <f t="shared" si="5"/>
        <v>120</v>
      </c>
      <c r="I11" s="25" t="str">
        <f>IF(LEN(if(P11&lt;&gt;"",TRIM(Project!$B$3&amp;" "&amp;Data_Elements!$C11&amp;" "&amp;Data_Elements!$D11&amp;" "&amp;if(Q11="Tracker","TRK","")&amp;" - "&amp;Data_Elements!$P11),"")) &gt; 230, LEFT(if(P11&lt;&gt;"",TRIM(Project!$B$3&amp;" "&amp;Data_Elements!$C11&amp;" "&amp;Data_Elements!$D11&amp;" "&amp;if(Q11="Tracker","TRK","")&amp;" - "&amp;Data_Elements!$P11),""),230),if(P11&lt;&gt;"",TRIM(Project!$B$3&amp;" "&amp;Data_Elements!$C11&amp;" "&amp;Data_Elements!$D11&amp;" "&amp;if(Q11="Tracker","TRK","")&amp;" - "&amp;Data_Elements!$P11),""))</f>
        <v>GF MG - Malaria I-3.1(M): Nombre de décès de patients hospitalisés dus au paludisme : taux pour 100 000 habitants par an</v>
      </c>
      <c r="J11" s="107" t="str">
        <f>if(G11&lt;&gt;"",TRIM(Project!$B$3&amp;" "&amp;Data_Elements!$C11&amp;" "&amp;Data_Elements!$D11&amp;" "&amp;" - "&amp;Data_Elements!$G11),if(P11&lt;&gt;"",TRIM(Project!$B$3&amp;" "&amp;Data_Elements!$C11&amp;" "&amp;Data_Elements!$D11&amp;" "&amp;" - "&amp;Data_Elements!$P11),""))</f>
        <v>GF MG - Malaria I-3.1(M):</v>
      </c>
      <c r="K11" s="25" t="str">
        <f t="shared" si="6"/>
        <v>Malaria I-3.1(M):</v>
      </c>
      <c r="L11" s="25"/>
      <c r="M11" s="101"/>
      <c r="N11" s="101"/>
      <c r="O11" s="108" t="str">
        <f>Impact!K4</f>
        <v>La période de la subvention est du 1er juillet 2018 au 31 juin 2021. Par soucis de clarté, les cibles des indicateurs d’impact indiquées dans le cadre de performance sont annuelles (janvier-décembre) pour chaque année.
 Cet indicateur mesure les décès dus au paludisme chez les patients hospitalisés pour 100.000 habitants par an. Les données sont collectées via les formulaires mensuels de déclaration des hôpitaux («Rapport Mensuel d'Activite» ou RMA pour les hôpitaux).
 En 2017, il y a été enregistré un total de 418 décès dus au paludisme, en rapportant cette valeur à la population de 24,678,542 personnes, la mortalité liée au paludisme a été estimé à 1,69 pour 100.000.
 Les objectifs par années sont basés sur l'objectif du Plan stratégique national (PSN) 2018-2022 visant à réduire à zéro les décès liés au paludisme d'ici 2022. L'hypothèse adoptée est une diminution de 40% par an de la mortalité.
 Numérateur : Nombre de décès dus au paludisme chez les patients 
 Dénominateur : Population totale</v>
      </c>
      <c r="P11" s="128" t="str">
        <f>Impact!B4</f>
        <v>Malaria I-3.1(M): Nombre de décès de patients hospitalisés dus au paludisme : taux pour 100 000 habitants par an</v>
      </c>
      <c r="Q11" s="110" t="s">
        <v>131</v>
      </c>
      <c r="R11" s="110" t="str">
        <f>Impact!T4</f>
        <v>Integer</v>
      </c>
      <c r="S11" s="14" t="s">
        <v>170</v>
      </c>
      <c r="T11" s="14"/>
      <c r="U11" s="111" t="s">
        <v>134</v>
      </c>
      <c r="V11" s="102" t="str">
        <f>if(U11&lt;&gt;"",VLOOKUP(U11,'Cat Combos'!B:E,4,0),"")</f>
        <v>vBNfvFQQ0q3</v>
      </c>
      <c r="W11" s="25"/>
      <c r="X11" s="25"/>
      <c r="Y11" s="25"/>
      <c r="Z11" s="25"/>
      <c r="AA11" s="25"/>
      <c r="AB11" s="39" t="s">
        <v>183</v>
      </c>
    </row>
    <row r="12" ht="12.0" customHeight="1">
      <c r="A12" s="100"/>
      <c r="B12" s="101"/>
      <c r="C12" s="103" t="s">
        <v>54</v>
      </c>
      <c r="D12" s="103" t="s">
        <v>57</v>
      </c>
      <c r="E12" s="104" t="s">
        <v>163</v>
      </c>
      <c r="F12" s="104" t="str">
        <f>Impact!B5</f>
        <v>Malaria I-4: Taux de positivité aux tests de paludisme</v>
      </c>
      <c r="G12" s="127" t="str">
        <f t="shared" si="4"/>
        <v>Malaria I-4:</v>
      </c>
      <c r="H12" s="25">
        <f t="shared" si="5"/>
        <v>62</v>
      </c>
      <c r="I12" s="25" t="str">
        <f>IF(LEN(if(P12&lt;&gt;"",TRIM(Project!$B$3&amp;" "&amp;Data_Elements!$C12&amp;" "&amp;Data_Elements!$D12&amp;" "&amp;if(Q12="Tracker","TRK","")&amp;" - "&amp;Data_Elements!$P12),"")) &gt; 230, LEFT(if(P12&lt;&gt;"",TRIM(Project!$B$3&amp;" "&amp;Data_Elements!$C12&amp;" "&amp;Data_Elements!$D12&amp;" "&amp;if(Q12="Tracker","TRK","")&amp;" - "&amp;Data_Elements!$P12),""),230),if(P12&lt;&gt;"",TRIM(Project!$B$3&amp;" "&amp;Data_Elements!$C12&amp;" "&amp;Data_Elements!$D12&amp;" "&amp;if(Q12="Tracker","TRK","")&amp;" - "&amp;Data_Elements!$P12),""))</f>
        <v>GF MG - Malaria I-4: Taux de positivité aux tests de paludisme</v>
      </c>
      <c r="J12" s="107" t="str">
        <f>if(G12&lt;&gt;"",TRIM(Project!$B$3&amp;" "&amp;Data_Elements!$C12&amp;" "&amp;Data_Elements!$D12&amp;" "&amp;" - "&amp;Data_Elements!$G12),if(P12&lt;&gt;"",TRIM(Project!$B$3&amp;" "&amp;Data_Elements!$C12&amp;" "&amp;Data_Elements!$D12&amp;" "&amp;" - "&amp;Data_Elements!$P12),""))</f>
        <v>GF MG - Malaria I-4:</v>
      </c>
      <c r="K12" s="25" t="str">
        <f t="shared" si="6"/>
        <v>Malaria I-4:</v>
      </c>
      <c r="L12" s="25"/>
      <c r="M12" s="101"/>
      <c r="N12" s="101"/>
      <c r="O12" s="108" t="str">
        <f>Impact!K5</f>
        <v>La période de la subvention est du 1er juillet 2018 au 31 juin 2021. Par soucis de clarté, les cibles des indicateurs d’impact indiquées dans le cadre de performance sont annuelles (janvier-décembre) pour chaque année.
 Cet indicateur mesure le taux de positivité du test de paludisme à l'aide de tests de diagnostic rapides. La valeur de référence de 2017 est considérée comme élevée est liée à la recrudescence des cas de paludisme observée en 2017 dans de nombreuses régions du pays. Les cibles par année sont en rapport avec l'hypothèse de diminution des taux de positivité des tests selon le Plan stratégique national (PSN) 2018-2022 grace aux activites de controle (distribubution de moustiquaire de masse, routine et continue). 
 La baseline de 2017 inclut les données déclarées par les établissements du secteur public et privés ainsi que les donnees communautaires disponibles. À partir de 2018, les donnees communautaires devraient plus completes grace aux activites de renforcement du systeme d'information et du systeme communautaire. 
 Numérateur : Nombre de cas confirmés de paludisme (par microscopie ou TDR).
 Dénominateur : Nombre de cas suspects de paludisme avec un test parasitologique.</v>
      </c>
      <c r="P12" s="128" t="str">
        <f>Impact!B5</f>
        <v>Malaria I-4: Taux de positivité aux tests de paludisme</v>
      </c>
      <c r="Q12" s="110" t="s">
        <v>131</v>
      </c>
      <c r="R12" s="110" t="str">
        <f>Impact!T5</f>
        <v>Integer</v>
      </c>
      <c r="S12" s="14" t="s">
        <v>170</v>
      </c>
      <c r="T12" s="14"/>
      <c r="U12" s="111" t="s">
        <v>134</v>
      </c>
      <c r="V12" s="102" t="str">
        <f>if(U12&lt;&gt;"",VLOOKUP(U12,'Cat Combos'!B:E,4,0),"")</f>
        <v>vBNfvFQQ0q3</v>
      </c>
      <c r="W12" s="25"/>
      <c r="X12" s="25"/>
      <c r="Y12" s="25"/>
      <c r="Z12" s="25"/>
      <c r="AA12" s="25"/>
      <c r="AB12" s="39" t="s">
        <v>189</v>
      </c>
    </row>
    <row r="13" ht="12.0" customHeight="1">
      <c r="A13" s="100"/>
      <c r="B13" s="101"/>
      <c r="C13" s="103" t="s">
        <v>54</v>
      </c>
      <c r="D13" s="103" t="s">
        <v>57</v>
      </c>
      <c r="E13" s="104" t="s">
        <v>163</v>
      </c>
      <c r="F13" s="104" t="str">
        <f>Impact!B6</f>
        <v>Malaria I-5: Prévalence parasitaire palustre : proportion d'enfants âgés de 6 à 59 mois présentant une infection palustre</v>
      </c>
      <c r="G13" s="127" t="str">
        <f t="shared" si="4"/>
        <v>Malaria I-5:</v>
      </c>
      <c r="H13" s="25">
        <f t="shared" si="5"/>
        <v>129</v>
      </c>
      <c r="I13" s="25" t="str">
        <f>IF(LEN(if(P13&lt;&gt;"",TRIM(Project!$B$3&amp;" "&amp;Data_Elements!$C13&amp;" "&amp;Data_Elements!$D13&amp;" "&amp;if(Q13="Tracker","TRK","")&amp;" - "&amp;Data_Elements!$P13),"")) &gt; 230, LEFT(if(P13&lt;&gt;"",TRIM(Project!$B$3&amp;" "&amp;Data_Elements!$C13&amp;" "&amp;Data_Elements!$D13&amp;" "&amp;if(Q13="Tracker","TRK","")&amp;" - "&amp;Data_Elements!$P13),""),230),if(P13&lt;&gt;"",TRIM(Project!$B$3&amp;" "&amp;Data_Elements!$C13&amp;" "&amp;Data_Elements!$D13&amp;" "&amp;if(Q13="Tracker","TRK","")&amp;" - "&amp;Data_Elements!$P13),""))</f>
        <v>GF MG - Malaria I-5: Prévalence parasitaire palustre : proportion d'enfants âgés de 6 à 59 mois présentant une infection palustre</v>
      </c>
      <c r="J13" s="107" t="str">
        <f>if(G13&lt;&gt;"",TRIM(Project!$B$3&amp;" "&amp;Data_Elements!$C13&amp;" "&amp;Data_Elements!$D13&amp;" "&amp;" - "&amp;Data_Elements!$G13),if(P13&lt;&gt;"",TRIM(Project!$B$3&amp;" "&amp;Data_Elements!$C13&amp;" "&amp;Data_Elements!$D13&amp;" "&amp;" - "&amp;Data_Elements!$P13),""))</f>
        <v>GF MG - Malaria I-5:</v>
      </c>
      <c r="K13" s="25" t="str">
        <f t="shared" si="6"/>
        <v>Malaria I-5:</v>
      </c>
      <c r="L13" s="25"/>
      <c r="M13" s="101"/>
      <c r="N13" s="101"/>
      <c r="O13" s="108" t="str">
        <f>Impact!K6</f>
        <v>La période de la subvention est du 1er juillet 2018 au 31 juin 2021. Par soucis de clarté, les cibles des indicateurs d’impact indiquées dans le cadre de performance sont annuelles (janvier-décembre) pour chaque année.
 Cet indicateur mesure la prévalence parasitaire chez les enfants âgés de 6 à 59 mois atteints d'une infection palustre, mesurée à l'aide des enquêtes sur les indicateurs du paludisme (MIS). La valeur de référence provient du MIS 2016. La prochaine mesure est attendue du MIS 2019. Les données seront disponibles en Décembre 2019 et rapportés en Fevrier 2020. La source de financement du prochain MIS n'est pas encore définie. Une partie du financement est dans l'au-dela (PAAR) de NFM2. 
 L'augmentation de l'utilisation de moustiquaire (distribution de masse en Septembre 2018, distribution de routine et continue) devrait permettre de reduire le nombre d'infections palustres des enfants. 
 Numérateur: Nombre d'enfants âgés de 6-59 mois présentant une infection palustre détectée par microscopie ou TDR.
 Dénominateur : Nombre d'enfants âgés de 6-59 mois testés pour les parasites du paludisme par microscopie ou TDR.</v>
      </c>
      <c r="P13" s="128" t="str">
        <f>Impact!B6</f>
        <v>Malaria I-5: Prévalence parasitaire palustre : proportion d'enfants âgés de 6 à 59 mois présentant une infection palustre</v>
      </c>
      <c r="Q13" s="110" t="s">
        <v>131</v>
      </c>
      <c r="R13" s="110" t="str">
        <f>Impact!T6</f>
        <v>Integer</v>
      </c>
      <c r="S13" s="14" t="s">
        <v>170</v>
      </c>
      <c r="T13" s="14"/>
      <c r="U13" s="111" t="s">
        <v>134</v>
      </c>
      <c r="V13" s="102" t="str">
        <f>if(U13&lt;&gt;"",VLOOKUP(U13,'Cat Combos'!B:E,4,0),"")</f>
        <v>vBNfvFQQ0q3</v>
      </c>
      <c r="W13" s="25"/>
      <c r="X13" s="25"/>
      <c r="Y13" s="25"/>
      <c r="Z13" s="25"/>
      <c r="AA13" s="25"/>
      <c r="AB13" s="39" t="s">
        <v>195</v>
      </c>
    </row>
    <row r="14" ht="12.0" customHeight="1">
      <c r="A14" s="100"/>
      <c r="B14" s="101"/>
      <c r="C14" s="103" t="s">
        <v>54</v>
      </c>
      <c r="D14" s="103" t="s">
        <v>57</v>
      </c>
      <c r="E14" s="104" t="s">
        <v>163</v>
      </c>
      <c r="F14" s="104" t="str">
        <f>Impact!B7</f>
        <v>Malaria I-6: Taux de mortalité des enfants de moins de 5 ans, toutes causes confondues, pour 1000 naissances vivantes</v>
      </c>
      <c r="G14" s="127" t="str">
        <f t="shared" si="4"/>
        <v>Malaria I-6:</v>
      </c>
      <c r="H14" s="25">
        <f t="shared" si="5"/>
        <v>125</v>
      </c>
      <c r="I14" s="25" t="str">
        <f>IF(LEN(if(P14&lt;&gt;"",TRIM(Project!$B$3&amp;" "&amp;Data_Elements!$C14&amp;" "&amp;Data_Elements!$D14&amp;" "&amp;if(Q14="Tracker","TRK","")&amp;" - "&amp;Data_Elements!$P14),"")) &gt; 230, LEFT(if(P14&lt;&gt;"",TRIM(Project!$B$3&amp;" "&amp;Data_Elements!$C14&amp;" "&amp;Data_Elements!$D14&amp;" "&amp;if(Q14="Tracker","TRK","")&amp;" - "&amp;Data_Elements!$P14),""),230),if(P14&lt;&gt;"",TRIM(Project!$B$3&amp;" "&amp;Data_Elements!$C14&amp;" "&amp;Data_Elements!$D14&amp;" "&amp;if(Q14="Tracker","TRK","")&amp;" - "&amp;Data_Elements!$P14),""))</f>
        <v>GF MG - Malaria I-6: Taux de mortalité des enfants de moins de 5 ans, toutes causes confondues, pour 1000 naissances vivantes</v>
      </c>
      <c r="J14" s="107" t="str">
        <f>if(G14&lt;&gt;"",TRIM(Project!$B$3&amp;" "&amp;Data_Elements!$C14&amp;" "&amp;Data_Elements!$D14&amp;" "&amp;" - "&amp;Data_Elements!$G14),if(P14&lt;&gt;"",TRIM(Project!$B$3&amp;" "&amp;Data_Elements!$C14&amp;" "&amp;Data_Elements!$D14&amp;" "&amp;" - "&amp;Data_Elements!$P14),""))</f>
        <v>GF MG - Malaria I-6:</v>
      </c>
      <c r="K14" s="25" t="str">
        <f t="shared" si="6"/>
        <v>Malaria I-6:</v>
      </c>
      <c r="L14" s="25"/>
      <c r="M14" s="101"/>
      <c r="N14" s="101"/>
      <c r="O14" s="108" t="str">
        <f>Impact!K7</f>
        <v>La période de la subvention est du 1er juillet 2018 au 31 juin 2021. Par soucis de clarté, les cibles des indicateurs d’impact indiquées dans le cadre de performance sont annuelles (janvier-décembre) pour chaque année.
 La source de 2016 est le système de données de santé de routine. 
 La mortalité infantile reste un grand défi à relever à Madagascar. Chaque année, environ 44,000 enfants de moins de 5 ans décèdent, soit 120 par jour suite à des causes qui peuvent être prevenues (20% pneumonie, 20% paludisme, 17% diarrhée). (source: NSP Paludisme). 
 Les cibles sont des cibles nationales du MOH . La source des resultats des cibles est le SNIS.
 En 2018/2019, une DHS est prevue (financee par USAID) et rapportera des résultats qui pourront etre triangules avec les resultats du SNIS. Les baseline et cibles pourront etre adaptees en fonction des resultats du DHS 2018/2019. 
 Numerateur: Nombre de décès parmi les enfants de 0-4 ans (0-59 mois).
 Dénominateur: Nombre de naissance vivantes</v>
      </c>
      <c r="P14" s="128" t="str">
        <f>Impact!B7</f>
        <v>Malaria I-6: Taux de mortalité des enfants de moins de 5 ans, toutes causes confondues, pour 1000 naissances vivantes</v>
      </c>
      <c r="Q14" s="110" t="s">
        <v>131</v>
      </c>
      <c r="R14" s="110" t="str">
        <f>Impact!T7</f>
        <v>Percentage</v>
      </c>
      <c r="S14" s="14" t="s">
        <v>170</v>
      </c>
      <c r="T14" s="14"/>
      <c r="U14" s="111" t="s">
        <v>134</v>
      </c>
      <c r="V14" s="102" t="str">
        <f>if(U14&lt;&gt;"",VLOOKUP(U14,'Cat Combos'!B:E,4,0),"")</f>
        <v>vBNfvFQQ0q3</v>
      </c>
      <c r="W14" s="25"/>
      <c r="X14" s="25"/>
      <c r="Y14" s="25"/>
      <c r="Z14" s="25"/>
      <c r="AA14" s="25"/>
      <c r="AB14" s="39" t="s">
        <v>201</v>
      </c>
    </row>
    <row r="15" ht="12.0" customHeight="1">
      <c r="A15" s="129"/>
      <c r="B15" s="130"/>
      <c r="C15" s="131"/>
      <c r="D15" s="131"/>
      <c r="E15" s="132"/>
      <c r="F15" s="132"/>
      <c r="G15" s="133"/>
      <c r="H15" s="134"/>
      <c r="I15" s="134" t="str">
        <f>if(P15&lt;&gt;"",TRIM(Project!$B$3&amp;" "&amp;Data_Elements!$C15&amp;" "&amp;Data_Elements!$D15&amp;" "&amp;if(Q15="Tracker","TRK","")&amp;" - "&amp;Data_Elements!$P15),"")</f>
        <v/>
      </c>
      <c r="J15" s="135" t="str">
        <f>if(G15&lt;&gt;"",TRIM(Project!$B$3&amp;" "&amp;Data_Elements!$C15&amp;" "&amp;Data_Elements!$D15&amp;" "&amp;" - "&amp;Data_Elements!$G15),if(P15&lt;&gt;"",TRIM(Project!$B$3&amp;" "&amp;Data_Elements!$C15&amp;" "&amp;Data_Elements!$D15&amp;" "&amp;" - "&amp;Data_Elements!$P15),""))</f>
        <v/>
      </c>
      <c r="K15" s="134"/>
      <c r="L15" s="134"/>
      <c r="M15" s="130"/>
      <c r="N15" s="130"/>
      <c r="O15" s="136" t="str">
        <f>Impact!K8</f>
        <v/>
      </c>
      <c r="P15" s="137" t="str">
        <f>Impact!B8</f>
        <v/>
      </c>
      <c r="Q15" s="138"/>
      <c r="R15" s="138" t="str">
        <f>Impact!T8</f>
        <v/>
      </c>
      <c r="S15" s="139" t="str">
        <f>Impact!S8</f>
        <v/>
      </c>
      <c r="T15" s="139"/>
      <c r="U15" s="111"/>
      <c r="V15" s="102"/>
      <c r="W15" s="134"/>
      <c r="X15" s="134"/>
      <c r="Y15" s="134"/>
      <c r="Z15" s="134"/>
      <c r="AA15" s="134"/>
    </row>
    <row r="16" ht="12.0" customHeight="1">
      <c r="A16" s="100"/>
      <c r="B16" s="101"/>
      <c r="C16" s="103" t="s">
        <v>54</v>
      </c>
      <c r="D16" s="103" t="s">
        <v>57</v>
      </c>
      <c r="E16" s="104" t="s">
        <v>204</v>
      </c>
      <c r="F16" s="104" t="str">
        <f>'Coverage Indicators'!C3</f>
        <v>VC-3(M): Nombre de moustiquaires imprégnées d'insecticide de longue durée distribuées de manière continue aux groupes à risque cibles</v>
      </c>
      <c r="G16" s="127" t="str">
        <f t="shared" ref="G16:G25" si="7">LEFT(F16,FIND(":",F16))</f>
        <v>VC-3(M):</v>
      </c>
      <c r="H16" s="25">
        <f t="shared" ref="H16:H26" si="8">LEN(I16)</f>
        <v>141</v>
      </c>
      <c r="I16" s="25" t="str">
        <f>IF(LEN(if(P16&lt;&gt;"",TRIM(Project!$B$3&amp;" "&amp;Data_Elements!$C16&amp;" "&amp;Data_Elements!$D16&amp;" "&amp;if(Q16="Tracker","TRK","")&amp;" - "&amp;Data_Elements!$P16),"")) &gt; 230, LEFT(if(P16&lt;&gt;"",TRIM(Project!$B$3&amp;" "&amp;Data_Elements!$C16&amp;" "&amp;Data_Elements!$D16&amp;" "&amp;if(Q16="Tracker","TRK","")&amp;" - "&amp;Data_Elements!$P16),""),230),if(P16&lt;&gt;"",TRIM(Project!$B$3&amp;" "&amp;Data_Elements!$C16&amp;" "&amp;Data_Elements!$D16&amp;" "&amp;if(Q16="Tracker","TRK","")&amp;" - "&amp;Data_Elements!$P16),""))</f>
        <v>GF MG - VC-3(M): Nombre de moustiquaires imprégnées d'insecticide de longue durée distribuées de manière continue aux groupes à risque cibles</v>
      </c>
      <c r="J16" s="107" t="str">
        <f>if(G16&lt;&gt;"",TRIM(Project!$B$3&amp;" "&amp;Data_Elements!$C16&amp;" "&amp;Data_Elements!$D16&amp;" "&amp;" - "&amp;Data_Elements!$G16),if(P16&lt;&gt;"",TRIM(Project!$B$3&amp;" "&amp;Data_Elements!$C16&amp;" "&amp;Data_Elements!$D16&amp;" "&amp;" - "&amp;Data_Elements!$P16),""))</f>
        <v>GF MG - VC-3(M):</v>
      </c>
      <c r="K16" s="25" t="str">
        <f t="shared" ref="K16:K26" si="9">G16</f>
        <v>VC-3(M):</v>
      </c>
      <c r="L16" s="25"/>
      <c r="M16" s="101"/>
      <c r="N16" s="101"/>
      <c r="O16" s="108" t="str">
        <f>'Coverage Indicators'!Q3</f>
        <v>Baseline: résultats annuels 2017 PUDR NMF1 PSI (Responsable Paludisme District et GESIS)
 Définition de l'indicateur: Cet indicateur mesure le nombre de moustiquaires imprégnées d'insecticide longue durée (MILD) distribuées dans les formations sanitaires en mode routine aux femmes enceintes vues en CPN, enfants âgés de 0 à 11 mois complètement vaccinés et aux enfants moins de 5 ans gravement malade. 
 Hypothèses des cibles: Les canaux de distribution autres que la campagne sont constitués par la distribution de routine des femmes enceintes au cours de la CPN, la distribution de routine aux enfants moins de 1 an durant la visite PEV, la distribution aux enfants moins de 5 ans gravement malade venus en consultation, et la distribution continue au niveau communautaire pour remplacer les moustiquaires abimés. Les populations clés déjà inclus durant la distribution de la campagne bénéficieront aussi d'une distribution continue à travers un point focal.
 Les objectifs du PSN sont calculés sur la base des projections de taille de population pour les femmes enceintes et les enfants (avec un taux de croissance démographique de 2,8% par an), des taux d'utilisation des services de santé et des taux de couverture vaccinale (PEV) attendus. Les cibles annuelles sont calculées selon l’analyse de Gap Programmatique au niveau pays et en lien avec l’hypothèse de quantification des intrants. Le nombre de districts couverts dimunue au cours de la subvention, en fonction des hypotheses du PSN. Les cibles du PF sont basees sur le nombre de MILD financees par NFM2 et non sur les cibles nationales, en raison de l'incertitude de la contribution PMI dans les annees a venir pour les MID restantes. 
 Note: Le PSN inclut la distribution continue (agents communautaires), qui a ete pilotee par PMI et est maintenant reprise par le MoH. Selon les recommendation du TRP, NFM2 pourra financer la distributoin continue en fonction des resultats de l'etude post-distribution de masse (sept 2018) demandee par le TRP. La demande pour distribution continue 2020 et 2021 est dans l'au-dela (PAAR), a definir en fonction des contributions de PMI. Les cibles actuelles du PF n'inclut que la distribution de routine. 
 Cibles nationales versus cibles PF: 
 2018: PSN: 1,8m (routine) &gt;&gt; PF: 338,397 (routine) 
 2019: PSN: 1,7m (routine) + 787k (continue) &gt;&gt; PF: 926,984 (routine)
 2020:PSN:1,2m (routine) + 1,2m (continue) &gt;&gt; PF: 585,792 (routine) 
 2021:PSN: 959k (routine) + 1.2m (continue) &gt;&gt; PF: 0 car pas dans le budet NFM2 (au-dela)
 Districts cibles: 2018-2019: 106 Districts (+3 districts en phase de pre-elimination en 2019); 2020: 64 Districts, 2021: 56 Districts.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Direction de lutte du Paludisme (DLP), SR de PSI a acces à ces données.</v>
      </c>
      <c r="P16" s="128" t="str">
        <f>'Coverage Indicators'!C3</f>
        <v>VC-3(M): Nombre de moustiquaires imprégnées d'insecticide de longue durée distribuées de manière continue aux groupes à risque cibles</v>
      </c>
      <c r="Q16" s="110" t="s">
        <v>131</v>
      </c>
      <c r="R16" s="110" t="str">
        <f>'Coverage Indicators'!U3</f>
        <v>Positive or Zero Integer</v>
      </c>
      <c r="S16" s="14" t="str">
        <f>'Coverage Indicators'!V3</f>
        <v>Sum</v>
      </c>
      <c r="T16" s="14"/>
      <c r="U16" s="111" t="s">
        <v>134</v>
      </c>
      <c r="V16" s="102" t="str">
        <f>if(U16&lt;&gt;"",VLOOKUP(U16,'Cat Combos'!B:E,4,0),"")</f>
        <v>vBNfvFQQ0q3</v>
      </c>
      <c r="W16" s="25"/>
      <c r="X16" s="25"/>
      <c r="Y16" s="25"/>
      <c r="Z16" s="25"/>
      <c r="AA16" s="25"/>
      <c r="AB16" s="39" t="s">
        <v>212</v>
      </c>
    </row>
    <row r="17" ht="12.0" customHeight="1">
      <c r="A17" s="100"/>
      <c r="B17" s="101"/>
      <c r="C17" s="103" t="s">
        <v>54</v>
      </c>
      <c r="D17" s="103" t="s">
        <v>57</v>
      </c>
      <c r="E17" s="104" t="s">
        <v>204</v>
      </c>
      <c r="F17" s="104" t="s">
        <v>213</v>
      </c>
      <c r="G17" s="127" t="str">
        <f t="shared" si="7"/>
        <v>VC-3(Other):</v>
      </c>
      <c r="H17" s="25">
        <f t="shared" si="8"/>
        <v>127</v>
      </c>
      <c r="I17" s="25" t="str">
        <f>IF(LEN(if(P17&lt;&gt;"",TRIM(Project!$B$3&amp;" "&amp;Data_Elements!$C17&amp;" "&amp;Data_Elements!$D17&amp;" "&amp;if(Q17="Tracker","TRK","")&amp;" - "&amp;Data_Elements!$P17),"")) &gt; 230, LEFT(if(P17&lt;&gt;"",TRIM(Project!$B$3&amp;" "&amp;Data_Elements!$C17&amp;" "&amp;Data_Elements!$D17&amp;" "&amp;if(Q17="Tracker","TRK","")&amp;" - "&amp;Data_Elements!$P17),""),230),if(P17&lt;&gt;"",TRIM(Project!$B$3&amp;" "&amp;Data_Elements!$C17&amp;" "&amp;Data_Elements!$D17&amp;" "&amp;if(Q17="Tracker","TRK","")&amp;" - "&amp;Data_Elements!$P17),""))</f>
        <v>GF MG - VC-3(Other): Nombre de moustiquaires imprégnées d'insecticide de longue durée distribuées à travers le Marketing Social</v>
      </c>
      <c r="J17" s="107" t="str">
        <f>if(G17&lt;&gt;"",TRIM(Project!$B$3&amp;" "&amp;Data_Elements!$C17&amp;" "&amp;Data_Elements!$D17&amp;" "&amp;" - "&amp;Data_Elements!$G17),if(P17&lt;&gt;"",TRIM(Project!$B$3&amp;" "&amp;Data_Elements!$C17&amp;" "&amp;Data_Elements!$D17&amp;" "&amp;" - "&amp;Data_Elements!$P17),""))</f>
        <v>GF MG - VC-3(Other):</v>
      </c>
      <c r="K17" s="25" t="str">
        <f t="shared" si="9"/>
        <v>VC-3(Other):</v>
      </c>
      <c r="L17" s="25"/>
      <c r="M17" s="101"/>
      <c r="N17" s="101"/>
      <c r="O17" s="108" t="str">
        <f>'Coverage Indicators'!Q4</f>
        <v>Baseline: résultats annuels 2017 PUDR NMF1 PSI (rapports de vente) 
 Hypothèses des cibles: Les objectifs par année ont été déterminés à partir des données historiques sur les ventes de marketing social.
 Stratégie de distribution : Les moustiquaires sont distribuées dans le circuit commercial, à un prix fortement subventionne (3000 Ariary), très abordable pour assurer l’accessibilité aux personnes à faible et moyen revenu, résidant dans les zones qui ne sont pas couvertes par la campagne de masse.
 Mise en œuvre : Les moustiquaires sont de la marque ‘Supermoustiquaire’, qui a déjà une forte notoriété à Madagascar. PSI utilise le réseau de distribution déjà existant, distribuant directement aux grossistes qui, à leur tour, vendent aux détaillants couvrant largement les zones ciblées.
 Contribution NFM2: la contribution couvre l'achat des moustiquaire (450,000 par an, qui sont equivalents aux cibles). Le benefice de la vente des moustiquaires retourne a la subvention. 
 Definition de l'indicateur: Cet indicateur mesure le nombre de moustiquaires imprégnées d'insecticide de longue durée (MILD) distribué à des prix subventionnés grâce au marketing social. Cet indicateur sera rapporté en nombre.
 Districts cibles : Ciblage géographique : Cette stratégie est principalement mise en œuvre dans les zones urbaines et périurbaines en dehors des districts de Haute de Terre centrale
 Rapportage : Les données seront collectées à partir des rapports de vente de PSI</v>
      </c>
      <c r="P17" s="128" t="str">
        <f>'Coverage Indicators'!D4</f>
        <v>VC-3(Other): Nombre de moustiquaires imprégnées d'insecticide de longue durée distribuées à travers le Marketing Social</v>
      </c>
      <c r="Q17" s="110" t="s">
        <v>131</v>
      </c>
      <c r="R17" s="110" t="str">
        <f>'Coverage Indicators'!U4</f>
        <v>Positive or Zero Integer</v>
      </c>
      <c r="S17" s="14" t="str">
        <f>'Coverage Indicators'!V4</f>
        <v>Sum</v>
      </c>
      <c r="T17" s="14"/>
      <c r="U17" s="111" t="s">
        <v>134</v>
      </c>
      <c r="V17" s="102" t="str">
        <f>if(U17&lt;&gt;"",VLOOKUP(U17,'Cat Combos'!B:E,4,0),"")</f>
        <v>vBNfvFQQ0q3</v>
      </c>
      <c r="W17" s="25"/>
      <c r="X17" s="25"/>
      <c r="Y17" s="25"/>
      <c r="Z17" s="25"/>
      <c r="AA17" s="25"/>
      <c r="AB17" s="39" t="s">
        <v>218</v>
      </c>
    </row>
    <row r="18" ht="12.0" customHeight="1">
      <c r="A18" s="100"/>
      <c r="B18" s="101"/>
      <c r="C18" s="103" t="s">
        <v>54</v>
      </c>
      <c r="D18" s="103" t="s">
        <v>57</v>
      </c>
      <c r="E18" s="104" t="s">
        <v>204</v>
      </c>
      <c r="F18" s="104" t="str">
        <f>'Coverage Indicators'!C5</f>
        <v>CM-1a(M): Proportion de cas suspect de paludisme soumis à un test parasitologique dans des établissements de santé du secteur public</v>
      </c>
      <c r="G18" s="127" t="str">
        <f t="shared" si="7"/>
        <v>CM-1a(M):</v>
      </c>
      <c r="H18" s="25">
        <f t="shared" si="8"/>
        <v>140</v>
      </c>
      <c r="I18" s="25" t="str">
        <f>IF(LEN(if(P18&lt;&gt;"",TRIM(Project!$B$3&amp;" "&amp;Data_Elements!$C18&amp;" "&amp;Data_Elements!$D18&amp;" "&amp;if(Q18="Tracker","TRK","")&amp;" - "&amp;Data_Elements!$P18),"")) &gt; 230, LEFT(if(P18&lt;&gt;"",TRIM(Project!$B$3&amp;" "&amp;Data_Elements!$C18&amp;" "&amp;Data_Elements!$D18&amp;" "&amp;if(Q18="Tracker","TRK","")&amp;" - "&amp;Data_Elements!$P18),""),230),if(P18&lt;&gt;"",TRIM(Project!$B$3&amp;" "&amp;Data_Elements!$C18&amp;" "&amp;Data_Elements!$D18&amp;" "&amp;if(Q18="Tracker","TRK","")&amp;" - "&amp;Data_Elements!$P18),""))</f>
        <v>GF MG - CM-1a(M): Proportion de cas suspect de paludisme soumis à un test parasitologique dans des établissements de santé du secteur public</v>
      </c>
      <c r="J18" s="107" t="str">
        <f>if(G18&lt;&gt;"",TRIM(Project!$B$3&amp;" "&amp;Data_Elements!$C18&amp;" "&amp;Data_Elements!$D18&amp;" "&amp;" - "&amp;Data_Elements!$G18),if(P18&lt;&gt;"",TRIM(Project!$B$3&amp;" "&amp;Data_Elements!$C18&amp;" "&amp;Data_Elements!$D18&amp;" "&amp;" - "&amp;Data_Elements!$P18),""))</f>
        <v>GF MG - CM-1a(M):</v>
      </c>
      <c r="K18" s="25" t="str">
        <f t="shared" si="9"/>
        <v>CM-1a(M):</v>
      </c>
      <c r="L18" s="25"/>
      <c r="M18" s="101"/>
      <c r="N18" s="101"/>
      <c r="O18" s="108" t="str">
        <f>'Coverage Indicators'!Q5</f>
        <v>Baseline: 2017 PUDR. Le baseline est obtenu à partir du Rapport annuel DLP 2017. Source de données: Système d'Information National Sanitaire (SNIS)
 Hypothèses des cibles: Les cibles sont alignées avec le PSN 2018-2022. Les cibles sont définies en pourcentage seulement. Les résultats seront présentés avec le numérateur, le dénominateur et le pourcentage avec les résultats du programme de la période de rapportage. Le cas suspect de paludisme est défini comme tout cas de fièvre ou signes évocateurs de paludisme. 
 Conformément à l'hypothèse de diminution de l'incidence du paludisme, le nombre de cas attendu (Cas confirmés) a été calculé à partir de l'incidence annuelle et le nombre estimé de la population avec un taux de croissance de 2,8% . Le nombre de cas suspect (cas présumés) a été estimé en divisant le nombre de cas attendu avec le taux de positivité. Les cibles annuels sont alignés avec les objectifs de prise en charge dans le PSN 2018-2022 qui est de prendre en charge correctement au moins 95% des cas de paludisme.
 Definition de l'indicateur: Cet indicateur mesure la couverture des tests parasitologiques (par TDR ou microscopie) dans les établissements de santé publique. Selon les estimations historiques, environ 32,7% de tous les cas sont reçus dans le secteur public.
 Numérateur: Nombre de TDR ou Microscopie effectué au niveau des formations sanitaires publiques
 Dénominateur: Nombre de cas suspects au niveau des formations sanitaires publiques
 Contribution NFM2: cet indicateur est rapporté par les 2 PRs (couverture nationale). PSI ets responsable de l'acquisition des intrants, des formations, du controle qualité, des couts GAS et MOH est responsable du renforcement du systeme de santé (GAS, SNIS, surveillance, 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v>
      </c>
      <c r="P18" s="128" t="str">
        <f>'Coverage Indicators'!C5</f>
        <v>CM-1a(M): Proportion de cas suspect de paludisme soumis à un test parasitologique dans des établissements de santé du secteur public</v>
      </c>
      <c r="Q18" s="110" t="s">
        <v>131</v>
      </c>
      <c r="R18" s="110" t="str">
        <f>'Coverage Indicators'!U5</f>
        <v>Percentage</v>
      </c>
      <c r="S18" s="14" t="str">
        <f>'Coverage Indicators'!V5</f>
        <v>Average</v>
      </c>
      <c r="T18" s="14"/>
      <c r="U18" s="111" t="s">
        <v>134</v>
      </c>
      <c r="V18" s="102" t="str">
        <f>if(U18&lt;&gt;"",VLOOKUP(U18,'Cat Combos'!B:E,4,0),"")</f>
        <v>vBNfvFQQ0q3</v>
      </c>
      <c r="W18" s="25"/>
      <c r="X18" s="25"/>
      <c r="Y18" s="25"/>
      <c r="Z18" s="25"/>
      <c r="AA18" s="25"/>
      <c r="AB18" s="39" t="s">
        <v>224</v>
      </c>
    </row>
    <row r="19" ht="12.0" customHeight="1">
      <c r="A19" s="100"/>
      <c r="B19" s="101"/>
      <c r="C19" s="103" t="s">
        <v>54</v>
      </c>
      <c r="D19" s="103" t="s">
        <v>57</v>
      </c>
      <c r="E19" s="104" t="s">
        <v>204</v>
      </c>
      <c r="F19" s="104" t="str">
        <f>'Coverage Indicators'!C6</f>
        <v>CM-1b(M): Proportion de cas suspects de paludisme soumis à un test parasitologique dans la communauté</v>
      </c>
      <c r="G19" s="127" t="str">
        <f t="shared" si="7"/>
        <v>CM-1b(M):</v>
      </c>
      <c r="H19" s="25">
        <f t="shared" si="8"/>
        <v>109</v>
      </c>
      <c r="I19" s="25" t="str">
        <f>IF(LEN(if(P19&lt;&gt;"",TRIM(Project!$B$3&amp;" "&amp;Data_Elements!$C19&amp;" "&amp;Data_Elements!$D19&amp;" "&amp;if(Q19="Tracker","TRK","")&amp;" - "&amp;Data_Elements!$P19),"")) &gt; 230, LEFT(if(P19&lt;&gt;"",TRIM(Project!$B$3&amp;" "&amp;Data_Elements!$C19&amp;" "&amp;Data_Elements!$D19&amp;" "&amp;if(Q19="Tracker","TRK","")&amp;" - "&amp;Data_Elements!$P19),""),230),if(P19&lt;&gt;"",TRIM(Project!$B$3&amp;" "&amp;Data_Elements!$C19&amp;" "&amp;Data_Elements!$D19&amp;" "&amp;if(Q19="Tracker","TRK","")&amp;" - "&amp;Data_Elements!$P19),""))</f>
        <v>GF MG - CM-1b(M): Proportion de cas suspects de paludisme soumis à un test parasitologique dans la communauté</v>
      </c>
      <c r="J19" s="107" t="str">
        <f>if(G19&lt;&gt;"",TRIM(Project!$B$3&amp;" "&amp;Data_Elements!$C19&amp;" "&amp;Data_Elements!$D19&amp;" "&amp;" - "&amp;Data_Elements!$G19),if(P19&lt;&gt;"",TRIM(Project!$B$3&amp;" "&amp;Data_Elements!$C19&amp;" "&amp;Data_Elements!$D19&amp;" "&amp;" - "&amp;Data_Elements!$P19),""))</f>
        <v>GF MG - CM-1b(M):</v>
      </c>
      <c r="K19" s="25" t="str">
        <f t="shared" si="9"/>
        <v>CM-1b(M):</v>
      </c>
      <c r="L19" s="25"/>
      <c r="M19" s="101"/>
      <c r="N19" s="101"/>
      <c r="O19" s="108" t="str">
        <f>'Coverage Indicators'!Q6</f>
        <v>Baseline: 2017 PUDR.Le baseline est obtenu à partir du Rapport annuel DLP 2017. Source de données: Système d'Information National Sanitaire (SNIS)
 Hypothèses des cibles:Les cibles sont alignées avec le PSN 2018-2022. Les cibles sont définies en pourcentage seulement. Les résultats seront présentés avec le numérateur, le dénominateur et le pourcentage avec les résultats du programme de la période de rapportage ( La performance sera évaluée par rapport au pourcentage cible.). Le cas suspect de paludisme est défini comme tout cas de fièvre ou signes évocateurs de paludisme. Les objectifs prévus sont basés sur le Gap Programmatique au niveau pays et en lien avec les hypothèses de quantification des intrants. Le nombre estimé de cas de paludisme suspectés est calculé sur la base du nombre attendu de cas de paludisme par strate épidémiologique et des taux de positivité attendus. Le système communautaire sera renforcé dans le cadre du NFM2.
 Definition de l'indicateur: Cet indicateur mesure la couverture des tests parasitologiques (par TDR) au niveau de la communauté. 
 Numérateur: Nombre de TDR effectué au niveau communauté
 Dénominateur: Nombre de cas suspects au niveau communauté.
 Contribution NFM2:  cet indicateur est rapporté par les 2 PRs (couverture nationale). PSI ets responsable de l'acquisition des intrants, des formations, du controle qualité, des couts GAS et MOH est responsable du renforcement du systeme de santé (GAS, SNIS, surveillance, supervision des AC, contractualisation de personnel de santé,etc).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communautaires.Les données des ONGs sont aussi comptabilisées.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subvention inclut une allowance (environ 3 USD) pour les transports des ACs vers le niveau districts pour rapporter les données une fois par trimestre.</v>
      </c>
      <c r="P19" s="128" t="str">
        <f>'Coverage Indicators'!C6</f>
        <v>CM-1b(M): Proportion de cas suspects de paludisme soumis à un test parasitologique dans la communauté</v>
      </c>
      <c r="Q19" s="110" t="s">
        <v>131</v>
      </c>
      <c r="R19" s="110" t="str">
        <f>'Coverage Indicators'!U6</f>
        <v>Percentage</v>
      </c>
      <c r="S19" s="14" t="str">
        <f>'Coverage Indicators'!V6</f>
        <v>Average</v>
      </c>
      <c r="T19" s="14"/>
      <c r="U19" s="111" t="s">
        <v>134</v>
      </c>
      <c r="V19" s="102" t="str">
        <f>if(U19&lt;&gt;"",VLOOKUP(U19,'Cat Combos'!B:E,4,0),"")</f>
        <v>vBNfvFQQ0q3</v>
      </c>
      <c r="W19" s="25"/>
      <c r="X19" s="25"/>
      <c r="Y19" s="25"/>
      <c r="Z19" s="25"/>
      <c r="AA19" s="25"/>
      <c r="AB19" s="39" t="s">
        <v>230</v>
      </c>
    </row>
    <row r="20" ht="12.0" customHeight="1">
      <c r="A20" s="100"/>
      <c r="B20" s="101"/>
      <c r="C20" s="103" t="s">
        <v>54</v>
      </c>
      <c r="D20" s="103" t="s">
        <v>57</v>
      </c>
      <c r="E20" s="104" t="s">
        <v>204</v>
      </c>
      <c r="F20" s="104" t="str">
        <f>'Coverage Indicators'!C7</f>
        <v>CM-1c(M): Proportion de cas suspects de paludisme soumis à un test parasitologique dans des locaux du secteur privé</v>
      </c>
      <c r="G20" s="127" t="str">
        <f t="shared" si="7"/>
        <v>CM-1c(M):</v>
      </c>
      <c r="H20" s="25">
        <f t="shared" si="8"/>
        <v>123</v>
      </c>
      <c r="I20" s="25" t="str">
        <f>IF(LEN(if(P20&lt;&gt;"",TRIM(Project!$B$3&amp;" "&amp;Data_Elements!$C20&amp;" "&amp;Data_Elements!$D20&amp;" "&amp;if(Q20="Tracker","TRK","")&amp;" - "&amp;Data_Elements!$P20),"")) &gt; 230, LEFT(if(P20&lt;&gt;"",TRIM(Project!$B$3&amp;" "&amp;Data_Elements!$C20&amp;" "&amp;Data_Elements!$D20&amp;" "&amp;if(Q20="Tracker","TRK","")&amp;" - "&amp;Data_Elements!$P20),""),230),if(P20&lt;&gt;"",TRIM(Project!$B$3&amp;" "&amp;Data_Elements!$C20&amp;" "&amp;Data_Elements!$D20&amp;" "&amp;if(Q20="Tracker","TRK","")&amp;" - "&amp;Data_Elements!$P20),""))</f>
        <v>GF MG - CM-1c(M): Proportion de cas suspects de paludisme soumis à un test parasitologique dans des locaux du secteur privé</v>
      </c>
      <c r="J20" s="107" t="str">
        <f>if(G20&lt;&gt;"",TRIM(Project!$B$3&amp;" "&amp;Data_Elements!$C20&amp;" "&amp;Data_Elements!$D20&amp;" "&amp;" - "&amp;Data_Elements!$G20),if(P20&lt;&gt;"",TRIM(Project!$B$3&amp;" "&amp;Data_Elements!$C20&amp;" "&amp;Data_Elements!$D20&amp;" "&amp;" - "&amp;Data_Elements!$P20),""))</f>
        <v>GF MG - CM-1c(M):</v>
      </c>
      <c r="K20" s="25" t="str">
        <f t="shared" si="9"/>
        <v>CM-1c(M):</v>
      </c>
      <c r="L20" s="25"/>
      <c r="M20" s="101"/>
      <c r="N20" s="101"/>
      <c r="O20" s="108" t="str">
        <f>'Coverage Indicators'!Q7</f>
        <v>Baseline: 2017 PUDR NMF1-PSI. Resultat de 264 centres de sante prives pour le 2e semestre 2017.
 Hypothèses des cibles:Cet indicateur mesure la couverture des tests parasitologiques (par TDR ou microscopie) dans les établissements au niveau du secteur privé. Selon les estimations historiques, environ 35% de tous les cas sont reçus dans le secteur privé. Le PR PSI a établi un partenariat avec les prestataires privés notamment la franchise sociale Top Réseau, Organisation Inter-Entreprises et les établissements confessionnels ainsi que les cliniques privés. Les objectifs prévus sont basés sur le Gap Programmatique au niveau pays et en lien avec les hypothèses de quantification des intrants. Le nombre de formations sanitaires privées sera augmenté de 264 à 528 pour le NMF2. 
 Les cibles annuels sont alignées avec le PSN 2018-2022.
 Definition de l'indicateur: Les cibles sont définies en pourcentage seulement. Les résultats seront présentés avec le numérateur, le dénominateur et le pourcentage avec les résultats du programme de la période de déclaration. 
 Numérateur: Nombre de TDR ou Microscopie effectué au niveau du secteur privé.
 Dénominateur: Nombre de cas suspects au niveau du secteur privé.
 Contribution NFM2: financement des intrants + supervisions. 
 Rapportage: Les données sont collectés par le biais du Système national d'information sanitaire, qui est indiqué dans les « Rapport Mensuel d'Activite » ou RMA du secteur privé. Le système de collecte de données au niveau du secteur privés sera renforcé dans le cadre du NFM2, notamment la mise en place de la collecte de données mobile via le système DHIS2.</v>
      </c>
      <c r="P20" s="128" t="str">
        <f>'Coverage Indicators'!C7</f>
        <v>CM-1c(M): Proportion de cas suspects de paludisme soumis à un test parasitologique dans des locaux du secteur privé</v>
      </c>
      <c r="Q20" s="110" t="s">
        <v>131</v>
      </c>
      <c r="R20" s="110" t="str">
        <f>'Coverage Indicators'!U7</f>
        <v>Percentage</v>
      </c>
      <c r="S20" s="14" t="str">
        <f>'Coverage Indicators'!V7</f>
        <v>Average</v>
      </c>
      <c r="T20" s="14"/>
      <c r="U20" s="111" t="s">
        <v>134</v>
      </c>
      <c r="V20" s="102" t="str">
        <f>if(U20&lt;&gt;"",VLOOKUP(U20,'Cat Combos'!B:E,4,0),"")</f>
        <v>vBNfvFQQ0q3</v>
      </c>
      <c r="W20" s="25"/>
      <c r="X20" s="25"/>
      <c r="Y20" s="25"/>
      <c r="Z20" s="25"/>
      <c r="AA20" s="25"/>
      <c r="AB20" s="39" t="s">
        <v>236</v>
      </c>
    </row>
    <row r="21" ht="12.0" customHeight="1">
      <c r="A21" s="100"/>
      <c r="B21" s="101"/>
      <c r="C21" s="103" t="s">
        <v>54</v>
      </c>
      <c r="D21" s="103" t="s">
        <v>57</v>
      </c>
      <c r="E21" s="104" t="s">
        <v>204</v>
      </c>
      <c r="F21" s="104" t="str">
        <f>'Coverage Indicators'!C8</f>
        <v>CM-2a(M): Proportion de cas de paludisme confirmés ayant reçu un traitement antipaludique de première intention, conformément à la politique nationale, dans des établissements de santé du secteur public</v>
      </c>
      <c r="G21" s="127" t="str">
        <f t="shared" si="7"/>
        <v>CM-2a(M):</v>
      </c>
      <c r="H21" s="25">
        <f t="shared" si="8"/>
        <v>210</v>
      </c>
      <c r="I21" s="25" t="str">
        <f>IF(LEN(if(P21&lt;&gt;"",TRIM(Project!$B$3&amp;" "&amp;Data_Elements!$C21&amp;" "&amp;Data_Elements!$D21&amp;" "&amp;if(Q21="Tracker","TRK","")&amp;" - "&amp;Data_Elements!$P21),"")) &gt; 230, LEFT(if(P21&lt;&gt;"",TRIM(Project!$B$3&amp;" "&amp;Data_Elements!$C21&amp;" "&amp;Data_Elements!$D21&amp;" "&amp;if(Q21="Tracker","TRK","")&amp;" - "&amp;Data_Elements!$P21),""),230),if(P21&lt;&gt;"",TRIM(Project!$B$3&amp;" "&amp;Data_Elements!$C21&amp;" "&amp;Data_Elements!$D21&amp;" "&amp;if(Q21="Tracker","TRK","")&amp;" - "&amp;Data_Elements!$P21),""))</f>
        <v>GF MG - CM-2a(M): Proportion de cas de paludisme confirmés ayant reçu un traitement antipaludique de première intention, conformément à la politique nationale, dans des établissements de santé du secteur public</v>
      </c>
      <c r="J21" s="107" t="str">
        <f>if(G21&lt;&gt;"",TRIM(Project!$B$3&amp;" "&amp;Data_Elements!$C21&amp;" "&amp;Data_Elements!$D21&amp;" "&amp;" - "&amp;Data_Elements!$G21),if(P21&lt;&gt;"",TRIM(Project!$B$3&amp;" "&amp;Data_Elements!$C21&amp;" "&amp;Data_Elements!$D21&amp;" "&amp;" - "&amp;Data_Elements!$P21),""))</f>
        <v>GF MG - CM-2a(M):</v>
      </c>
      <c r="K21" s="25" t="str">
        <f t="shared" si="9"/>
        <v>CM-2a(M):</v>
      </c>
      <c r="L21" s="25"/>
      <c r="M21" s="101"/>
      <c r="N21" s="101"/>
      <c r="O21" s="108" t="str">
        <f>'Coverage Indicators'!Q8</f>
        <v>Baseline: PUDR 2017 . Le baseline est obtenu à partir du Rapport annuel DLP 2017. Source de données: Système d'Information National Sanitaire (SNIS)
 Hypothèses des cibles: Selon les estimations historiques, environ 32,7% de tous les cas sont reçus dans le secteur public. Conformément à l'hypothèse de diminution de l'incidence du paludisme, le nombre de cas attendu (Cas confirmés à traiter) a été calculé à partir de l'incidence annuelle et le nombre estimé de la population avec un taux de croissance de 2,8% . Les cibles annuels sont alignés avec les objectifs de prise en charge dans le PSN 2018-2022 qui est de prendre en charge correctement au moins 95% des cas de paludisme. Les objectifs prévus sont alignés avec l'analyse du Gap Programmatique au niveau pays et en lien avec les hypothèses de quantification des intrants. Les cibles annuels sont maintenus à au moins 95% à partir l'année 2018 (en tenant compte du baseline de 94% et la phase de démarrage de NMF2).
 Definition de l'indicateur: Cet indicateur surveille la couverture du traitement pour les cas confirmés de paludisme dans les établissements de santé publique. 
 Numérateur: Nombre de cas confirmés de paludisme ayant reçu un traitement ACT au niveau du secteur public
 Dénominateur: Nombre de cas confirmé au niveau du secteur public
 Contribution NFM2:  cet indicateur est rapporté par les 2 PRs (couverture nationale). PSI ets responsable de l'acquisition des intrants, des formations, du controle qualité, des couts GAS et MOH est responsable du renforcement du systeme de santé (GAS, SNIS, surveillance, 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v>
      </c>
      <c r="P21" s="128" t="str">
        <f>'Coverage Indicators'!C8</f>
        <v>CM-2a(M): Proportion de cas de paludisme confirmés ayant reçu un traitement antipaludique de première intention, conformément à la politique nationale, dans des établissements de santé du secteur public</v>
      </c>
      <c r="Q21" s="110" t="s">
        <v>131</v>
      </c>
      <c r="R21" s="110" t="str">
        <f>'Coverage Indicators'!U8</f>
        <v>Percentage</v>
      </c>
      <c r="S21" s="14" t="str">
        <f>'Coverage Indicators'!V8</f>
        <v>Average</v>
      </c>
      <c r="T21" s="14"/>
      <c r="U21" s="111" t="s">
        <v>134</v>
      </c>
      <c r="V21" s="102" t="str">
        <f>if(U21&lt;&gt;"",VLOOKUP(U21,'Cat Combos'!B:E,4,0),"")</f>
        <v>vBNfvFQQ0q3</v>
      </c>
      <c r="W21" s="25"/>
      <c r="X21" s="25"/>
      <c r="Y21" s="25"/>
      <c r="Z21" s="25"/>
      <c r="AA21" s="25"/>
      <c r="AB21" s="39" t="s">
        <v>242</v>
      </c>
    </row>
    <row r="22" ht="12.0" customHeight="1">
      <c r="A22" s="100"/>
      <c r="B22" s="101"/>
      <c r="C22" s="103" t="s">
        <v>54</v>
      </c>
      <c r="D22" s="103" t="s">
        <v>57</v>
      </c>
      <c r="E22" s="104" t="s">
        <v>204</v>
      </c>
      <c r="F22" s="104" t="str">
        <f>'Coverage Indicators'!C9</f>
        <v>CM-2b(M): Proportion de cas de paludisme confirmés ayant reçu un traitement antipaludique de première intention dans la communauté</v>
      </c>
      <c r="G22" s="127" t="str">
        <f t="shared" si="7"/>
        <v>CM-2b(M):</v>
      </c>
      <c r="H22" s="25">
        <f t="shared" si="8"/>
        <v>138</v>
      </c>
      <c r="I22" s="25" t="str">
        <f>IF(LEN(if(P22&lt;&gt;"",TRIM(Project!$B$3&amp;" "&amp;Data_Elements!$C22&amp;" "&amp;Data_Elements!$D22&amp;" "&amp;if(Q22="Tracker","TRK","")&amp;" - "&amp;Data_Elements!$P22),"")) &gt; 230, LEFT(if(P22&lt;&gt;"",TRIM(Project!$B$3&amp;" "&amp;Data_Elements!$C22&amp;" "&amp;Data_Elements!$D22&amp;" "&amp;if(Q22="Tracker","TRK","")&amp;" - "&amp;Data_Elements!$P22),""),230),if(P22&lt;&gt;"",TRIM(Project!$B$3&amp;" "&amp;Data_Elements!$C22&amp;" "&amp;Data_Elements!$D22&amp;" "&amp;if(Q22="Tracker","TRK","")&amp;" - "&amp;Data_Elements!$P22),""))</f>
        <v>GF MG - CM-2b(M): Proportion de cas de paludisme confirmés ayant reçu un traitement antipaludique de première intention dans la communauté</v>
      </c>
      <c r="J22" s="107" t="str">
        <f>if(G22&lt;&gt;"",TRIM(Project!$B$3&amp;" "&amp;Data_Elements!$C22&amp;" "&amp;Data_Elements!$D22&amp;" "&amp;" - "&amp;Data_Elements!$G22),if(P22&lt;&gt;"",TRIM(Project!$B$3&amp;" "&amp;Data_Elements!$C22&amp;" "&amp;Data_Elements!$D22&amp;" "&amp;" - "&amp;Data_Elements!$P22),""))</f>
        <v>GF MG - CM-2b(M):</v>
      </c>
      <c r="K22" s="25" t="str">
        <f t="shared" si="9"/>
        <v>CM-2b(M):</v>
      </c>
      <c r="L22" s="25"/>
      <c r="M22" s="101"/>
      <c r="N22" s="101"/>
      <c r="O22" s="108" t="str">
        <f>'Coverage Indicators'!Q9</f>
        <v>Baseline: PUDR 217. Le baseline est obtenu à partir du Rapport annuel DLP 2017. Source de données: Système d'Information National Sanitaire (SNIS)
 Hypothèses des cibles: Cet indicateur surveille la couverture du traitement pour les cas confirmés de paludisme au niveau de la communauté. Le nombre estimé de cas de paludisme est calculé sur la base de la prévalence attendue du paludisme dans les différentes strates épidémiologiques. Les objectifs prévus sont basés sur le Gap Programmatique au niveau pays et en lien avec les hypothèses de quantification des intrants.
 Le PSN 2018-2019 définit des cibles de 95% pour cet indicateur. Par soucis de realisme compte tenu des défis actuels au niveau du système communautaire,les cibles annuelles du PF sont un peu inferieures et augmentent graduellement pour atteindre 95% en 2021: 
 2018 : 90%, 2019: 93%, 2020 et 2021: 95%
 Numérateur: Nombre de cas confirmés de paludisme ayant reçu un traitement ACT au niveau de la communauté
 Dénominateur: Nombre de cas confirmé au niveau de la communauté
 Contribution NFM2: cet indicateur est rapporté par les 2 PRs (couverture nationale). PSI ets responsable de l'acquisition des intrants, des formations, du controle qualité, des couts GAS et MOH est responsable du renforcement du systeme de santé (GAS, SNIS, surveillance, supervision des AC,contractualisation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communautaires.Les données des ONGs sont aussi comptabilisées.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subvention inclut une allowance (environ 3 USD) pour les transports des ACs vers le niveau districts pour rapporter les données une fois par trimestre.</v>
      </c>
      <c r="P22" s="128" t="str">
        <f>'Coverage Indicators'!C9</f>
        <v>CM-2b(M): Proportion de cas de paludisme confirmés ayant reçu un traitement antipaludique de première intention dans la communauté</v>
      </c>
      <c r="Q22" s="110" t="s">
        <v>131</v>
      </c>
      <c r="R22" s="110" t="str">
        <f>'Coverage Indicators'!U9</f>
        <v>Percentage</v>
      </c>
      <c r="S22" s="14" t="str">
        <f>'Coverage Indicators'!V9</f>
        <v>Average</v>
      </c>
      <c r="T22" s="14"/>
      <c r="U22" s="111" t="s">
        <v>134</v>
      </c>
      <c r="V22" s="102" t="str">
        <f>if(U22&lt;&gt;"",VLOOKUP(U22,'Cat Combos'!B:E,4,0),"")</f>
        <v>vBNfvFQQ0q3</v>
      </c>
      <c r="W22" s="25"/>
      <c r="X22" s="25"/>
      <c r="Y22" s="25"/>
      <c r="Z22" s="25"/>
      <c r="AA22" s="25"/>
      <c r="AB22" s="39" t="s">
        <v>248</v>
      </c>
    </row>
    <row r="23" ht="12.0" customHeight="1">
      <c r="A23" s="100"/>
      <c r="B23" s="101"/>
      <c r="C23" s="103" t="s">
        <v>54</v>
      </c>
      <c r="D23" s="103" t="s">
        <v>57</v>
      </c>
      <c r="E23" s="104" t="s">
        <v>204</v>
      </c>
      <c r="F23" s="104" t="str">
        <f>'Coverage Indicators'!C10</f>
        <v>CM-2c(M): Proportion de cas de paludisme confirmés ayant reçu un traitement antipaludique de première intention dans des locaux du secteur privé</v>
      </c>
      <c r="G23" s="127" t="str">
        <f t="shared" si="7"/>
        <v>CM-2c(M):</v>
      </c>
      <c r="H23" s="25">
        <f t="shared" si="8"/>
        <v>152</v>
      </c>
      <c r="I23" s="25" t="str">
        <f>IF(LEN(if(P23&lt;&gt;"",TRIM(Project!$B$3&amp;" "&amp;Data_Elements!$C23&amp;" "&amp;Data_Elements!$D23&amp;" "&amp;if(Q23="Tracker","TRK","")&amp;" - "&amp;Data_Elements!$P23),"")) &gt; 230, LEFT(if(P23&lt;&gt;"",TRIM(Project!$B$3&amp;" "&amp;Data_Elements!$C23&amp;" "&amp;Data_Elements!$D23&amp;" "&amp;if(Q23="Tracker","TRK","")&amp;" - "&amp;Data_Elements!$P23),""),230),if(P23&lt;&gt;"",TRIM(Project!$B$3&amp;" "&amp;Data_Elements!$C23&amp;" "&amp;Data_Elements!$D23&amp;" "&amp;if(Q23="Tracker","TRK","")&amp;" - "&amp;Data_Elements!$P23),""))</f>
        <v>GF MG - CM-2c(M): Proportion de cas de paludisme confirmés ayant reçu un traitement antipaludique de première intention dans des locaux du secteur privé</v>
      </c>
      <c r="J23" s="107" t="str">
        <f>if(G23&lt;&gt;"",TRIM(Project!$B$3&amp;" "&amp;Data_Elements!$C23&amp;" "&amp;Data_Elements!$D23&amp;" "&amp;" - "&amp;Data_Elements!$G23),if(P23&lt;&gt;"",TRIM(Project!$B$3&amp;" "&amp;Data_Elements!$C23&amp;" "&amp;Data_Elements!$D23&amp;" "&amp;" - "&amp;Data_Elements!$P23),""))</f>
        <v>GF MG - CM-2c(M):</v>
      </c>
      <c r="K23" s="25" t="str">
        <f t="shared" si="9"/>
        <v>CM-2c(M):</v>
      </c>
      <c r="L23" s="25"/>
      <c r="M23" s="101"/>
      <c r="N23" s="101"/>
      <c r="O23" s="108" t="str">
        <f>'Coverage Indicators'!Q10</f>
        <v>Baseline: 2017 PUDR NMF1 PSI
 Hypothèses des cibles: Cet indicateur surveille la prise en charge des paludismes au niveau du secteur privé. Selon les estimations historiques, environ 35% de tous les cas sont reçus dans le secteur privé. Le PR PSI a établi un partenariat avec les prestataires privés notamment la franchise sociale Top Réseau, Organisation Inter-Entreprises et les établissements confessionnels ainsi que les cliniques privés. Les objectifs prévus sont basés sur le Gap Programmatique au niveau pays et en lien avec les hypothèses de quantification des intrants. Le nombre de formation sanitaire privé sera augmenté de 264 à 528 pour le NMF2. Les cibles du PSN 2018-2019 étant trop élevés et compte tenu des défis actuels au niveau du système communautaire, Les cibles annuels sont définis comme suivent: 
 - Année 2018: Le cible de 90% est maintenu selon le baseline de 2016
 - Une augmentation progressive pour les prochaines années: 95% en 2019, 98% en 2020 et 99% en 2021 afin d'atteindre les cibles du PSN 2018-2022
 Definition de l'indicateur:
 Numérateur: Nombre de cas confirmés de paludisme ayant reçu un traitement ACT au niveau du secteur privé.
 Dénominateur: Nombre de cas confirmé au niveau du secteur privé.
 Contribution NFM2: financement des intrants + supervisions. 
 Rapportage: Les données sont collectées par le biais du Système national d'information sanitaire, qui est indiqué dans les « Rapport Mensuel d'Activite » ou RMA du secteur privé. Le système de collecte de données au niveau du secteur privé sera renforcé dans le cadre du RSS2
 Les cibles sont définies en pourcentage seulement. Les résultats seront présentés avec le numérateur, le dénominateur et le pourcentage avec les résultats du programme de la période de déclaration. La performance sera évaluée par rapport au pourcentage cible.</v>
      </c>
      <c r="P23" s="128" t="str">
        <f>'Coverage Indicators'!C10</f>
        <v>CM-2c(M): Proportion de cas de paludisme confirmés ayant reçu un traitement antipaludique de première intention dans des locaux du secteur privé</v>
      </c>
      <c r="Q23" s="110" t="s">
        <v>131</v>
      </c>
      <c r="R23" s="110" t="str">
        <f>'Coverage Indicators'!U10</f>
        <v>Percentage</v>
      </c>
      <c r="S23" s="14" t="str">
        <f>'Coverage Indicators'!V10</f>
        <v>Average</v>
      </c>
      <c r="T23" s="14"/>
      <c r="U23" s="111" t="s">
        <v>134</v>
      </c>
      <c r="V23" s="102" t="str">
        <f>if(U23&lt;&gt;"",VLOOKUP(U23,'Cat Combos'!B:E,4,0),"")</f>
        <v>vBNfvFQQ0q3</v>
      </c>
      <c r="W23" s="25"/>
      <c r="X23" s="25"/>
      <c r="Y23" s="25"/>
      <c r="Z23" s="25"/>
      <c r="AA23" s="25"/>
      <c r="AB23" s="39" t="s">
        <v>254</v>
      </c>
    </row>
    <row r="24" ht="12.0" customHeight="1">
      <c r="A24" s="100"/>
      <c r="B24" s="101"/>
      <c r="C24" s="103" t="s">
        <v>54</v>
      </c>
      <c r="D24" s="103" t="s">
        <v>57</v>
      </c>
      <c r="E24" s="104" t="s">
        <v>204</v>
      </c>
      <c r="F24" s="104" t="str">
        <f>'Coverage Indicators'!C11</f>
        <v>SPI-1: Pourcentage de femmes bénéficiant de services de soins prénatals ayant reçu au moins 3 doses de traitement préventif intermittent</v>
      </c>
      <c r="G24" s="127" t="str">
        <f t="shared" si="7"/>
        <v>SPI-1:</v>
      </c>
      <c r="H24" s="25">
        <f t="shared" si="8"/>
        <v>144</v>
      </c>
      <c r="I24" s="25" t="str">
        <f>IF(LEN(if(P24&lt;&gt;"",TRIM(Project!$B$3&amp;" "&amp;Data_Elements!$C24&amp;" "&amp;Data_Elements!$D24&amp;" "&amp;if(Q24="Tracker","TRK","")&amp;" - "&amp;Data_Elements!$P24),"")) &gt; 230, LEFT(if(P24&lt;&gt;"",TRIM(Project!$B$3&amp;" "&amp;Data_Elements!$C24&amp;" "&amp;Data_Elements!$D24&amp;" "&amp;if(Q24="Tracker","TRK","")&amp;" - "&amp;Data_Elements!$P24),""),230),if(P24&lt;&gt;"",TRIM(Project!$B$3&amp;" "&amp;Data_Elements!$C24&amp;" "&amp;Data_Elements!$D24&amp;" "&amp;if(Q24="Tracker","TRK","")&amp;" - "&amp;Data_Elements!$P24),""))</f>
        <v>GF MG - SPI-1: Pourcentage de femmes bénéficiant de services de soins prénatals ayant reçu au moins 3 doses de traitement préventif intermittent</v>
      </c>
      <c r="J24" s="107" t="str">
        <f>if(G24&lt;&gt;"",TRIM(Project!$B$3&amp;" "&amp;Data_Elements!$C24&amp;" "&amp;Data_Elements!$D24&amp;" "&amp;" - "&amp;Data_Elements!$G24),if(P24&lt;&gt;"",TRIM(Project!$B$3&amp;" "&amp;Data_Elements!$C24&amp;" "&amp;Data_Elements!$D24&amp;" "&amp;" - "&amp;Data_Elements!$P24),""))</f>
        <v>GF MG - SPI-1:</v>
      </c>
      <c r="K24" s="25" t="str">
        <f t="shared" si="9"/>
        <v>SPI-1:</v>
      </c>
      <c r="L24" s="25"/>
      <c r="M24" s="101"/>
      <c r="N24" s="101"/>
      <c r="O24" s="108" t="str">
        <f>'Coverage Indicators'!Q11</f>
        <v>Baseline: Le baseline est obtenu à partir du Rapport annuel DLP 2016. Source de données: Système d'Information National Sanitaire (SNIS)
 Hypothèses des cibles: Cet indicateur surveille la couverture du traitement préventif intermittent du paludisme (TPI) parmi le nombre de femmes vues en CPN 1. Il mesure le nombre de femmes enceintes qui ont reçu trois doses ou plus de TPI, parmi toutes celles qui ont bénéficié de soin prénatal au cours de la période considérée. Selon le Plan Stratégique 2018-2022, Le TPI sera mis en œuvre dans 106 districts en phase de contrôle pour l’année 2018-2022, 103 Districts pour 2020, 95 Districts pour 2021 et 92 Districts pour 2022. Les cibles annuels sont alignés avec le PSN 2018-2022 avec une augmentation progressive. 2018: 55% 2019: 60% 2020: 65% 2021: 65%.
 Definition de l'indicateur:
 Numérateur : Nombre de femmes enceintes vues en CPN 1 ayant reçues au moins 3 doses de TPI
 Dénominateur : Nombre de femmes enceintes vues en CPN 1
 Rapportage: Les données sont signalées par le biais du Système national d'information sanitaire (Système national d'information sanitaire), qui est indiqué dans les formulaires mensuels de déclaration des établissements de santé. ("Rapport Mensuel d'Activite" ou RMA).</v>
      </c>
      <c r="P24" s="128" t="str">
        <f>'Coverage Indicators'!C11</f>
        <v>SPI-1: Pourcentage de femmes bénéficiant de services de soins prénatals ayant reçu au moins 3 doses de traitement préventif intermittent</v>
      </c>
      <c r="Q24" s="110" t="s">
        <v>131</v>
      </c>
      <c r="R24" s="110" t="str">
        <f>'Coverage Indicators'!U11</f>
        <v>Percentage</v>
      </c>
      <c r="S24" s="14" t="str">
        <f>'Coverage Indicators'!V11</f>
        <v>Average</v>
      </c>
      <c r="T24" s="14"/>
      <c r="U24" s="111" t="s">
        <v>134</v>
      </c>
      <c r="V24" s="102" t="str">
        <f>if(U24&lt;&gt;"",VLOOKUP(U24,'Cat Combos'!B:E,4,0),"")</f>
        <v>vBNfvFQQ0q3</v>
      </c>
      <c r="W24" s="25"/>
      <c r="X24" s="25"/>
      <c r="Y24" s="25"/>
      <c r="Z24" s="25"/>
      <c r="AA24" s="25"/>
      <c r="AB24" s="39" t="s">
        <v>260</v>
      </c>
    </row>
    <row r="25" ht="12.0" customHeight="1">
      <c r="A25" s="100"/>
      <c r="B25" s="101"/>
      <c r="C25" s="103" t="s">
        <v>54</v>
      </c>
      <c r="D25" s="103" t="s">
        <v>57</v>
      </c>
      <c r="E25" s="104" t="s">
        <v>204</v>
      </c>
      <c r="F25" s="104" t="str">
        <f>'Coverage Indicators'!C12</f>
        <v>M&amp;E-1: Pourcentage d’entités déclarantes présentant leurs rapports dans les délais selon les directives nationales</v>
      </c>
      <c r="G25" s="127" t="str">
        <f t="shared" si="7"/>
        <v>M&amp;E-1:</v>
      </c>
      <c r="H25" s="25">
        <f t="shared" si="8"/>
        <v>122</v>
      </c>
      <c r="I25" s="25" t="str">
        <f>IF(LEN(if(P25&lt;&gt;"",TRIM(Project!$B$3&amp;" "&amp;Data_Elements!$C25&amp;" "&amp;Data_Elements!$D25&amp;" "&amp;if(Q25="Tracker","TRK","")&amp;" - "&amp;Data_Elements!$P25),"")) &gt; 230, LEFT(if(P25&lt;&gt;"",TRIM(Project!$B$3&amp;" "&amp;Data_Elements!$C25&amp;" "&amp;Data_Elements!$D25&amp;" "&amp;if(Q25="Tracker","TRK","")&amp;" - "&amp;Data_Elements!$P25),""),230),if(P25&lt;&gt;"",TRIM(Project!$B$3&amp;" "&amp;Data_Elements!$C25&amp;" "&amp;Data_Elements!$D25&amp;" "&amp;if(Q25="Tracker","TRK","")&amp;" - "&amp;Data_Elements!$P25),""))</f>
        <v>GF MG - M&amp;E-1: Pourcentage d’entités déclarantes présentant leurs rapports dans les délais selon les directives nationales</v>
      </c>
      <c r="J25" s="107" t="str">
        <f>if(G25&lt;&gt;"",TRIM(Project!$B$3&amp;" "&amp;Data_Elements!$C25&amp;" "&amp;Data_Elements!$D25&amp;" "&amp;" - "&amp;Data_Elements!$G25),if(P25&lt;&gt;"",TRIM(Project!$B$3&amp;" "&amp;Data_Elements!$C25&amp;" "&amp;Data_Elements!$D25&amp;" "&amp;" - "&amp;Data_Elements!$P25),""))</f>
        <v>GF MG - M&amp;E-1:</v>
      </c>
      <c r="K25" s="25" t="str">
        <f t="shared" si="9"/>
        <v>M&amp;E-1:</v>
      </c>
      <c r="L25" s="25"/>
      <c r="M25" s="101"/>
      <c r="N25" s="101"/>
      <c r="O25" s="108" t="str">
        <f>'Coverage Indicators'!Q12</f>
        <v>Cet indicateur se réfère aux formations sanitaires privées uniquement. 
 Baseline:2017 PUDR NMF1 PSI. En 2016 et 2017, 264 formations sanitaires privées devaient rapporter mensuellement. Le dénominateur était 264*12= 3168. 2376 formations sanitaires privées ont rapporté selon les directives nationales. Le nombre de formations sanitaires qui va rapporter dans NFM2 va augmenter graduellement à 528. 
 Hypothèses des cibles: Cet indicateur surveille la rapidité et l'exhaustivité des rapports au niveau du secteur privé. Les objectifs visent à recevoir des rapports complets et en temps opportuns provenant d'au moins 95% des 528 formations sanitaires privés à la fin de la période de subvention.Le nombre total des formations sanitaires privées passera progressivement de 264 (NMF1) à 528 (NMF2), avec comme ratio d'augmentation: +25% Année 1, +50% Année 2 et +25% Année 3. Le processus est soutenu par des interventions transversales du système de santé pour renforcer les systèmes d'information sur la santé dans la subvention au niveau du secteur privé. Les cibles annuels sont alignés avec le PSN 2018-2022. 2018: 90%; 2019: 95%; 2020: 95%; 2021: 95%.
 Les numérateurs et denominateurs pour chaque semestre sont calculés en fonction du nombre de rapports attendus: 
 2018: N= 90%* 330*6= 1,782 , D= 330*6= 1,980; Cette cible est calculée sur la base de 330 centres. L'objectif est fixé en tenant compte du démarrage de la subvention
 2019: N= 95%* 462*6= 2,633, D= 462*6= 2,772. 132 centres vont s'ajouter au cours de l'année 2.
 2020: N= 95%*528*6= 3,009, D= 528*6= 3,168. 66 centres vont s'ajouter au cours de l'année 3. Le nombre total de 528 centres seront complétés à la fin de la subvention
 2021: N=95%*528*6= 3,009, D= 528*6= 3,168
 Numérateur: Nombre de formation sanitaire du secteur privés ayant rapporté des rapports dans les delais et complets durant la période de rapportage.
 Dénominateur: Nombre total des formations sanitaires.
 Rapportage: Les données sont collectées à partir de la complétude et promptitude du rapportage dans le système d'information national sanitaire.</v>
      </c>
      <c r="P25" s="128" t="str">
        <f>'Coverage Indicators'!C12</f>
        <v>M&amp;E-1: Pourcentage d’entités déclarantes présentant leurs rapports dans les délais selon les directives nationales</v>
      </c>
      <c r="Q25" s="110" t="s">
        <v>131</v>
      </c>
      <c r="R25" s="110" t="str">
        <f>'Coverage Indicators'!U12</f>
        <v>Percentage</v>
      </c>
      <c r="S25" s="14" t="str">
        <f>'Coverage Indicators'!V12</f>
        <v>Average</v>
      </c>
      <c r="T25" s="14"/>
      <c r="U25" s="111" t="s">
        <v>134</v>
      </c>
      <c r="V25" s="102" t="str">
        <f>if(U25&lt;&gt;"",VLOOKUP(U25,'Cat Combos'!B:E,4,0),"")</f>
        <v>vBNfvFQQ0q3</v>
      </c>
      <c r="W25" s="25"/>
      <c r="X25" s="25"/>
      <c r="Y25" s="25"/>
      <c r="Z25" s="25"/>
      <c r="AA25" s="25"/>
      <c r="AB25" s="39" t="s">
        <v>268</v>
      </c>
    </row>
    <row r="26" ht="12.0" customHeight="1">
      <c r="A26" s="100"/>
      <c r="B26" s="101"/>
      <c r="C26" s="103" t="s">
        <v>54</v>
      </c>
      <c r="D26" s="103" t="s">
        <v>57</v>
      </c>
      <c r="E26" s="104" t="s">
        <v>204</v>
      </c>
      <c r="F26" s="104" t="s">
        <v>269</v>
      </c>
      <c r="G26" s="127" t="str">
        <f>LEFT(F26,FIND("1",F26))</f>
        <v>HSS-other1</v>
      </c>
      <c r="H26" s="25">
        <f t="shared" si="8"/>
        <v>77</v>
      </c>
      <c r="I26" s="25" t="str">
        <f>IF(LEN(if(P26&lt;&gt;"",TRIM(Project!$B$3&amp;" "&amp;Data_Elements!$C26&amp;" "&amp;Data_Elements!$D26&amp;" "&amp;if(Q26="Tracker","TRK","")&amp;" - "&amp;Data_Elements!$P26),"")) &gt; 230, LEFT(if(P26&lt;&gt;"",TRIM(Project!$B$3&amp;" "&amp;Data_Elements!$C26&amp;" "&amp;Data_Elements!$D26&amp;" "&amp;if(Q26="Tracker","TRK","")&amp;" - "&amp;Data_Elements!$P26),""),230),if(P26&lt;&gt;"",TRIM(Project!$B$3&amp;" "&amp;Data_Elements!$C26&amp;" "&amp;Data_Elements!$D26&amp;" "&amp;if(Q26="Tracker","TRK","")&amp;" - "&amp;Data_Elements!$P26),""))</f>
        <v>GF MG - HSS-other1- Pourcentage d'alertes verifiées sur les alertes notifiées</v>
      </c>
      <c r="J26" s="107" t="str">
        <f>if(G26&lt;&gt;"",TRIM(Project!$B$3&amp;" "&amp;Data_Elements!$C26&amp;" "&amp;Data_Elements!$D26&amp;" "&amp;" - "&amp;Data_Elements!$G26),if(P26&lt;&gt;"",TRIM(Project!$B$3&amp;" "&amp;Data_Elements!$C26&amp;" "&amp;Data_Elements!$D26&amp;" "&amp;" - "&amp;Data_Elements!$P26),""))</f>
        <v>GF MG - HSS-other1</v>
      </c>
      <c r="K26" s="25" t="str">
        <f t="shared" si="9"/>
        <v>HSS-other1</v>
      </c>
      <c r="L26" s="25"/>
      <c r="M26" s="101"/>
      <c r="N26" s="101"/>
      <c r="O26" s="108" t="str">
        <f>'Coverage Indicators'!Q13</f>
        <v>Baseline: PUDR 2017. Le baseline est obtenu à partir du Rapport annuel DLP 2017. Source de données: Système d'Information National Sanitaire (SNIS).
 Hypothèses des cibles: Cet indicateur mesure la reponse aux alertes sur la situation du paludisme dans le pays. En 2016. le programme DLP a verifie 44 alertes sur 56 alertes notifies. 
 Definition de l'indicateur: Une "alerte" est definie comme une situation anormale decoulant de l'analyse de donnees hebdomadaires par un depassement de seuils notifies ou observes dans les cas de paludisme, les cas de fievre, ou les deces dus au paludisme. Le delai de verification est de 48 a 72 heures avec une limite maximale de 15 jours a partir du moment de l'investigation (juste apres la confirmation de l'alerte).
 Contribution NFM2: NFM2 soutient le renforcement du systeme national de surveillance (volet HSS de la subvention pour le MOH). Le ssysteme de surveillance national relegue les alertes paludismes a la DLP, qui est responsable de l'analyse de la situation et de l'organisation de la reponse. NFM2 finance les inevstigations et activites de riposte mise en oeuvre par la DLP dans la subvention de PSI.
 Numérateur : Nombre d'alertes verifiées sur la période considérée
 Dénominateur : Nombre d'alertes notifiées
 Rapportage: Les données sont collectées à partir du système de surveillance tant au niveau communautaire que les formations sanitaires.
 NFM2 inclut un stock de 50,000 MILD a utiliser en cas de riposte.</v>
      </c>
      <c r="P26" s="128" t="str">
        <f>'Coverage Indicators'!D13</f>
        <v>HSS-other1- Pourcentage d'alertes verifiées sur les alertes notifiées</v>
      </c>
      <c r="Q26" s="110" t="s">
        <v>131</v>
      </c>
      <c r="R26" s="110" t="str">
        <f>'Coverage Indicators'!U13</f>
        <v>Percentage</v>
      </c>
      <c r="S26" s="14" t="str">
        <f>'Coverage Indicators'!V13</f>
        <v>Average</v>
      </c>
      <c r="T26" s="14"/>
      <c r="U26" s="111" t="s">
        <v>134</v>
      </c>
      <c r="V26" s="102" t="str">
        <f>if(U26&lt;&gt;"",VLOOKUP(U26,'Cat Combos'!B:E,4,0),"")</f>
        <v>vBNfvFQQ0q3</v>
      </c>
      <c r="W26" s="25"/>
      <c r="X26" s="25"/>
      <c r="Y26" s="25"/>
      <c r="Z26" s="25"/>
      <c r="AA26" s="25"/>
      <c r="AB26" s="39" t="s">
        <v>276</v>
      </c>
    </row>
    <row r="27" ht="12.0" customHeight="1">
      <c r="A27" s="100"/>
      <c r="B27" s="101"/>
      <c r="C27" s="102"/>
      <c r="D27" s="102"/>
      <c r="E27" s="104"/>
      <c r="F27" s="104" t="str">
        <f>'Coverage Indicators'!C14</f>
        <v/>
      </c>
      <c r="G27" s="127"/>
      <c r="H27" s="25"/>
      <c r="I27" s="25"/>
      <c r="J27" s="107"/>
      <c r="K27" s="25"/>
      <c r="L27" s="25"/>
      <c r="M27" s="101"/>
      <c r="N27" s="101"/>
      <c r="O27" s="108" t="str">
        <f>'Coverage Indicators'!Q14</f>
        <v/>
      </c>
      <c r="P27" s="128" t="str">
        <f>'Coverage Indicators'!C14</f>
        <v/>
      </c>
      <c r="Q27" s="110"/>
      <c r="R27" s="110" t="str">
        <f>'Coverage Indicators'!U14</f>
        <v/>
      </c>
      <c r="S27" s="14"/>
      <c r="T27" s="14"/>
      <c r="U27" s="111"/>
      <c r="V27" s="102"/>
      <c r="W27" s="25"/>
      <c r="X27" s="25"/>
      <c r="Y27" s="25"/>
      <c r="Z27" s="25"/>
      <c r="AA27" s="25"/>
      <c r="AB27" s="65"/>
    </row>
    <row r="28" ht="12.0" customHeight="1">
      <c r="A28" s="100"/>
      <c r="B28" s="101"/>
      <c r="C28" s="102"/>
      <c r="D28" s="102"/>
      <c r="E28" s="104"/>
      <c r="F28" s="104" t="str">
        <f>'Coverage Indicators'!C15</f>
        <v/>
      </c>
      <c r="G28" s="127"/>
      <c r="H28" s="25"/>
      <c r="I28" s="25"/>
      <c r="J28" s="107"/>
      <c r="K28" s="25"/>
      <c r="L28" s="25"/>
      <c r="M28" s="101"/>
      <c r="N28" s="101"/>
      <c r="O28" s="108" t="str">
        <f>'Coverage Indicators'!Q15</f>
        <v/>
      </c>
      <c r="P28" s="128" t="str">
        <f>'Coverage Indicators'!C15</f>
        <v/>
      </c>
      <c r="Q28" s="110"/>
      <c r="R28" s="110" t="str">
        <f>'Coverage Indicators'!U15</f>
        <v/>
      </c>
      <c r="S28" s="14"/>
      <c r="T28" s="14"/>
      <c r="U28" s="111"/>
      <c r="V28" s="102"/>
      <c r="W28" s="25"/>
      <c r="X28" s="25"/>
      <c r="Y28" s="25"/>
      <c r="Z28" s="25"/>
      <c r="AA28" s="25"/>
      <c r="AB28" s="65"/>
    </row>
    <row r="29" ht="12.0" customHeight="1">
      <c r="A29" s="100"/>
      <c r="B29" s="101"/>
      <c r="C29" s="102"/>
      <c r="D29" s="102"/>
      <c r="E29" s="104"/>
      <c r="F29" s="104" t="str">
        <f>'Coverage Indicators'!C16</f>
        <v/>
      </c>
      <c r="G29" s="127"/>
      <c r="H29" s="25"/>
      <c r="I29" s="25"/>
      <c r="J29" s="107"/>
      <c r="K29" s="25"/>
      <c r="L29" s="25"/>
      <c r="M29" s="101"/>
      <c r="N29" s="101"/>
      <c r="O29" s="108" t="str">
        <f>'Coverage Indicators'!Q16</f>
        <v/>
      </c>
      <c r="P29" s="128" t="str">
        <f>'Coverage Indicators'!C16</f>
        <v/>
      </c>
      <c r="Q29" s="110"/>
      <c r="R29" s="110" t="str">
        <f>'Coverage Indicators'!U16</f>
        <v/>
      </c>
      <c r="S29" s="14"/>
      <c r="T29" s="14"/>
      <c r="U29" s="111"/>
      <c r="V29" s="102"/>
      <c r="W29" s="25"/>
      <c r="X29" s="25"/>
      <c r="Y29" s="25"/>
      <c r="Z29" s="25"/>
      <c r="AA29" s="25"/>
      <c r="AB29" s="65"/>
    </row>
    <row r="30" ht="12.0" customHeight="1">
      <c r="A30" s="100"/>
      <c r="B30" s="101"/>
      <c r="C30" s="102"/>
      <c r="D30" s="102"/>
      <c r="E30" s="104"/>
      <c r="F30" s="104" t="str">
        <f>'Coverage Indicators'!C17</f>
        <v/>
      </c>
      <c r="G30" s="127"/>
      <c r="H30" s="25"/>
      <c r="I30" s="25"/>
      <c r="J30" s="107"/>
      <c r="K30" s="25"/>
      <c r="L30" s="25"/>
      <c r="M30" s="101"/>
      <c r="N30" s="101"/>
      <c r="O30" s="108" t="str">
        <f>'Coverage Indicators'!Q17</f>
        <v/>
      </c>
      <c r="P30" s="128" t="str">
        <f>'Coverage Indicators'!C17</f>
        <v/>
      </c>
      <c r="Q30" s="110"/>
      <c r="R30" s="110" t="str">
        <f>'Coverage Indicators'!U17</f>
        <v/>
      </c>
      <c r="S30" s="14"/>
      <c r="T30" s="14"/>
      <c r="U30" s="111"/>
      <c r="V30" s="102"/>
      <c r="W30" s="25"/>
      <c r="X30" s="25"/>
      <c r="Y30" s="25"/>
      <c r="Z30" s="25"/>
      <c r="AA30" s="25"/>
      <c r="AB30" s="65"/>
    </row>
    <row r="31" ht="12.0" customHeight="1">
      <c r="A31" s="100"/>
      <c r="B31" s="101"/>
      <c r="C31" s="102"/>
      <c r="D31" s="102"/>
      <c r="E31" s="104"/>
      <c r="F31" s="104" t="str">
        <f>'Coverage Indicators'!C18</f>
        <v/>
      </c>
      <c r="G31" s="127"/>
      <c r="H31" s="25"/>
      <c r="I31" s="25"/>
      <c r="J31" s="107"/>
      <c r="K31" s="25"/>
      <c r="L31" s="25"/>
      <c r="M31" s="101"/>
      <c r="N31" s="101"/>
      <c r="O31" s="108" t="str">
        <f>'Coverage Indicators'!Q18</f>
        <v/>
      </c>
      <c r="P31" s="128" t="str">
        <f>'Coverage Indicators'!C18</f>
        <v/>
      </c>
      <c r="Q31" s="110"/>
      <c r="R31" s="110" t="str">
        <f>'Coverage Indicators'!U18</f>
        <v/>
      </c>
      <c r="S31" s="14"/>
      <c r="T31" s="14"/>
      <c r="U31" s="111"/>
      <c r="V31" s="102"/>
      <c r="W31" s="25"/>
      <c r="X31" s="25"/>
      <c r="Y31" s="25"/>
      <c r="Z31" s="25"/>
      <c r="AA31" s="25"/>
      <c r="AB31" s="65"/>
    </row>
    <row r="32" ht="12.0" customHeight="1">
      <c r="A32" s="100"/>
      <c r="B32" s="101"/>
      <c r="C32" s="102"/>
      <c r="D32" s="102"/>
      <c r="E32" s="104"/>
      <c r="F32" s="104" t="str">
        <f>'Coverage Indicators'!C19</f>
        <v/>
      </c>
      <c r="G32" s="127"/>
      <c r="H32" s="25"/>
      <c r="I32" s="25"/>
      <c r="J32" s="107"/>
      <c r="K32" s="25"/>
      <c r="L32" s="25"/>
      <c r="M32" s="101"/>
      <c r="N32" s="101"/>
      <c r="O32" s="108" t="str">
        <f>'Coverage Indicators'!Q19</f>
        <v/>
      </c>
      <c r="P32" s="128" t="str">
        <f>'Coverage Indicators'!C19</f>
        <v/>
      </c>
      <c r="Q32" s="110"/>
      <c r="R32" s="110" t="str">
        <f>'Coverage Indicators'!U19</f>
        <v/>
      </c>
      <c r="S32" s="14"/>
      <c r="T32" s="14"/>
      <c r="U32" s="111"/>
      <c r="V32" s="102"/>
      <c r="W32" s="25"/>
      <c r="X32" s="25"/>
      <c r="Y32" s="25"/>
      <c r="Z32" s="25"/>
      <c r="AA32" s="25"/>
      <c r="AB32" s="65"/>
    </row>
    <row r="33" ht="12.0" customHeight="1">
      <c r="A33" s="100"/>
      <c r="B33" s="101"/>
      <c r="C33" s="102"/>
      <c r="D33" s="102"/>
      <c r="E33" s="104"/>
      <c r="F33" s="104" t="str">
        <f>'Coverage Indicators'!C20</f>
        <v/>
      </c>
      <c r="G33" s="127"/>
      <c r="H33" s="25"/>
      <c r="I33" s="25"/>
      <c r="J33" s="107"/>
      <c r="K33" s="25"/>
      <c r="L33" s="25"/>
      <c r="M33" s="101"/>
      <c r="N33" s="101"/>
      <c r="O33" s="108" t="str">
        <f>'Coverage Indicators'!Q20</f>
        <v/>
      </c>
      <c r="P33" s="128" t="str">
        <f>'Coverage Indicators'!C20</f>
        <v/>
      </c>
      <c r="Q33" s="110"/>
      <c r="R33" s="110" t="str">
        <f>'Coverage Indicators'!U20</f>
        <v/>
      </c>
      <c r="S33" s="14"/>
      <c r="T33" s="14"/>
      <c r="U33" s="111"/>
      <c r="V33" s="102"/>
      <c r="W33" s="25"/>
      <c r="X33" s="25"/>
      <c r="Y33" s="25"/>
      <c r="Z33" s="25"/>
      <c r="AA33" s="25"/>
      <c r="AB33" s="65"/>
    </row>
    <row r="34" ht="12.0" customHeight="1">
      <c r="A34" s="100"/>
      <c r="B34" s="101"/>
      <c r="C34" s="102"/>
      <c r="D34" s="102"/>
      <c r="E34" s="104"/>
      <c r="F34" s="104" t="str">
        <f>'Coverage Indicators'!C21</f>
        <v/>
      </c>
      <c r="G34" s="127"/>
      <c r="H34" s="25"/>
      <c r="I34" s="25"/>
      <c r="J34" s="107"/>
      <c r="K34" s="25"/>
      <c r="L34" s="25"/>
      <c r="M34" s="101"/>
      <c r="N34" s="101"/>
      <c r="O34" s="108"/>
      <c r="P34" s="128" t="str">
        <f>'Coverage Indicators'!C21</f>
        <v/>
      </c>
      <c r="Q34" s="110"/>
      <c r="R34" s="110" t="str">
        <f>'Coverage Indicators'!U21</f>
        <v/>
      </c>
      <c r="S34" s="14"/>
      <c r="T34" s="14"/>
      <c r="U34" s="111"/>
      <c r="V34" s="102"/>
      <c r="W34" s="25"/>
      <c r="X34" s="25"/>
      <c r="Y34" s="25"/>
      <c r="Z34" s="25"/>
      <c r="AA34" s="25"/>
      <c r="AB34" s="65"/>
    </row>
    <row r="35" ht="12.0" customHeight="1">
      <c r="A35" s="100"/>
      <c r="B35" s="101"/>
      <c r="C35" s="102"/>
      <c r="D35" s="102"/>
      <c r="E35" s="104"/>
      <c r="F35" s="104" t="str">
        <f>'Coverage Indicators'!C22</f>
        <v/>
      </c>
      <c r="G35" s="127"/>
      <c r="H35" s="25"/>
      <c r="I35" s="25"/>
      <c r="J35" s="107"/>
      <c r="K35" s="25"/>
      <c r="L35" s="25"/>
      <c r="M35" s="101"/>
      <c r="N35" s="101"/>
      <c r="O35" s="108"/>
      <c r="P35" s="128" t="str">
        <f>'Coverage Indicators'!C22</f>
        <v/>
      </c>
      <c r="Q35" s="110"/>
      <c r="R35" s="110" t="str">
        <f>'Coverage Indicators'!U22</f>
        <v/>
      </c>
      <c r="S35" s="14"/>
      <c r="T35" s="14"/>
      <c r="U35" s="111"/>
      <c r="V35" s="102"/>
      <c r="W35" s="25"/>
      <c r="X35" s="25"/>
      <c r="Y35" s="25"/>
      <c r="Z35" s="25"/>
      <c r="AA35" s="25"/>
      <c r="AB35" s="65"/>
    </row>
    <row r="36" ht="12.0" customHeight="1">
      <c r="A36" s="100"/>
      <c r="B36" s="101"/>
      <c r="C36" s="102"/>
      <c r="D36" s="102"/>
      <c r="E36" s="104"/>
      <c r="F36" s="104" t="str">
        <f>'Coverage Indicators'!C23</f>
        <v/>
      </c>
      <c r="G36" s="127"/>
      <c r="H36" s="25"/>
      <c r="I36" s="25"/>
      <c r="J36" s="107"/>
      <c r="K36" s="25"/>
      <c r="L36" s="25"/>
      <c r="M36" s="101"/>
      <c r="N36" s="101"/>
      <c r="O36" s="108"/>
      <c r="P36" s="128" t="str">
        <f>'Coverage Indicators'!C23</f>
        <v/>
      </c>
      <c r="Q36" s="110"/>
      <c r="R36" s="110" t="str">
        <f>'Coverage Indicators'!U23</f>
        <v/>
      </c>
      <c r="S36" s="14"/>
      <c r="T36" s="14"/>
      <c r="U36" s="111"/>
      <c r="V36" s="102"/>
      <c r="W36" s="25"/>
      <c r="X36" s="25"/>
      <c r="Y36" s="25"/>
      <c r="Z36" s="25"/>
      <c r="AA36" s="25"/>
      <c r="AB36" s="65"/>
    </row>
    <row r="37" ht="12.0" customHeight="1">
      <c r="A37" s="100"/>
      <c r="B37" s="101"/>
      <c r="C37" s="102"/>
      <c r="D37" s="102"/>
      <c r="E37" s="104"/>
      <c r="F37" s="104" t="str">
        <f>'Coverage Indicators'!C24</f>
        <v/>
      </c>
      <c r="G37" s="127"/>
      <c r="H37" s="25"/>
      <c r="I37" s="25"/>
      <c r="J37" s="107"/>
      <c r="K37" s="25"/>
      <c r="L37" s="25"/>
      <c r="M37" s="101"/>
      <c r="N37" s="101"/>
      <c r="O37" s="108"/>
      <c r="P37" s="128" t="str">
        <f>'Coverage Indicators'!C24</f>
        <v/>
      </c>
      <c r="Q37" s="110"/>
      <c r="R37" s="110" t="str">
        <f>'Coverage Indicators'!U24</f>
        <v/>
      </c>
      <c r="S37" s="14"/>
      <c r="T37" s="14"/>
      <c r="U37" s="111"/>
      <c r="V37" s="102"/>
      <c r="W37" s="25"/>
      <c r="X37" s="25"/>
      <c r="Y37" s="25"/>
      <c r="Z37" s="25"/>
      <c r="AA37" s="25"/>
      <c r="AB37" s="65"/>
    </row>
    <row r="38" ht="12.0" customHeight="1">
      <c r="A38" s="100"/>
      <c r="B38" s="101"/>
      <c r="C38" s="102"/>
      <c r="D38" s="102"/>
      <c r="E38" s="104"/>
      <c r="F38" s="104" t="str">
        <f>'Coverage Indicators'!C25</f>
        <v/>
      </c>
      <c r="G38" s="127"/>
      <c r="H38" s="25"/>
      <c r="I38" s="25"/>
      <c r="J38" s="107"/>
      <c r="K38" s="25"/>
      <c r="L38" s="25"/>
      <c r="M38" s="101"/>
      <c r="N38" s="101"/>
      <c r="O38" s="108"/>
      <c r="P38" s="128" t="str">
        <f>'Coverage Indicators'!C25</f>
        <v/>
      </c>
      <c r="Q38" s="110"/>
      <c r="R38" s="110" t="str">
        <f>'Coverage Indicators'!U25</f>
        <v/>
      </c>
      <c r="S38" s="14"/>
      <c r="T38" s="14"/>
      <c r="U38" s="111"/>
      <c r="V38" s="102"/>
      <c r="W38" s="25"/>
      <c r="X38" s="25"/>
      <c r="Y38" s="25"/>
      <c r="Z38" s="25"/>
      <c r="AA38" s="25"/>
      <c r="AB38" s="65"/>
    </row>
    <row r="39" ht="12.0" customHeight="1">
      <c r="A39" s="100"/>
      <c r="B39" s="101"/>
      <c r="C39" s="102"/>
      <c r="D39" s="102"/>
      <c r="E39" s="104"/>
      <c r="F39" s="104" t="str">
        <f>'Coverage Indicators'!C26</f>
        <v>Période</v>
      </c>
      <c r="G39" s="127"/>
      <c r="H39" s="25"/>
      <c r="I39" s="25"/>
      <c r="J39" s="107"/>
      <c r="K39" s="25"/>
      <c r="L39" s="25"/>
      <c r="M39" s="101"/>
      <c r="N39" s="101"/>
      <c r="O39" s="108"/>
      <c r="P39" s="128" t="str">
        <f>'Coverage Indicators'!C26</f>
        <v>Période</v>
      </c>
      <c r="Q39" s="110"/>
      <c r="R39" s="110" t="str">
        <f>'Coverage Indicators'!U26</f>
        <v/>
      </c>
      <c r="S39" s="14"/>
      <c r="T39" s="14"/>
      <c r="U39" s="111"/>
      <c r="V39" s="102"/>
      <c r="W39" s="25"/>
      <c r="X39" s="25"/>
      <c r="Y39" s="25"/>
      <c r="Z39" s="25"/>
      <c r="AA39" s="25"/>
      <c r="AB39" s="65"/>
    </row>
    <row r="40" ht="12.0" customHeight="1">
      <c r="A40" s="100"/>
      <c r="B40" s="101"/>
      <c r="C40" s="102"/>
      <c r="D40" s="102"/>
      <c r="E40" s="104"/>
      <c r="F40" s="104" t="str">
        <f>'Coverage Indicators'!C27</f>
        <v>1-Jul-19 to 31-Dec-19</v>
      </c>
      <c r="G40" s="127"/>
      <c r="H40" s="25"/>
      <c r="I40" s="25"/>
      <c r="J40" s="107"/>
      <c r="K40" s="25"/>
      <c r="L40" s="25"/>
      <c r="M40" s="101"/>
      <c r="N40" s="101"/>
      <c r="O40" s="108"/>
      <c r="P40" s="128" t="str">
        <f>'Coverage Indicators'!C27</f>
        <v>1-Jul-19 to 31-Dec-19</v>
      </c>
      <c r="Q40" s="110"/>
      <c r="R40" s="110" t="str">
        <f>'Coverage Indicators'!U27</f>
        <v/>
      </c>
      <c r="S40" s="14"/>
      <c r="T40" s="14"/>
      <c r="U40" s="111"/>
      <c r="V40" s="102"/>
      <c r="W40" s="25"/>
      <c r="X40" s="25"/>
      <c r="Y40" s="25"/>
      <c r="Z40" s="25"/>
      <c r="AA40" s="25"/>
      <c r="AB40" s="65"/>
    </row>
    <row r="41" ht="12.0" customHeight="1">
      <c r="A41" s="100"/>
      <c r="B41" s="101"/>
      <c r="C41" s="102"/>
      <c r="D41" s="102"/>
      <c r="E41" s="104"/>
      <c r="F41" s="104" t="str">
        <f>'Coverage Indicators'!C28</f>
        <v>1-Jul-18 to 31-Dec-18</v>
      </c>
      <c r="G41" s="127"/>
      <c r="H41" s="25"/>
      <c r="I41" s="25"/>
      <c r="J41" s="107"/>
      <c r="K41" s="25"/>
      <c r="L41" s="25"/>
      <c r="M41" s="101"/>
      <c r="N41" s="101"/>
      <c r="O41" s="108"/>
      <c r="P41" s="128" t="str">
        <f>'Coverage Indicators'!C28</f>
        <v>1-Jul-18 to 31-Dec-18</v>
      </c>
      <c r="Q41" s="110"/>
      <c r="R41" s="110" t="str">
        <f>'Coverage Indicators'!U28</f>
        <v/>
      </c>
      <c r="S41" s="14"/>
      <c r="T41" s="14"/>
      <c r="U41" s="111"/>
      <c r="V41" s="102"/>
      <c r="W41" s="25"/>
      <c r="X41" s="25"/>
      <c r="Y41" s="25"/>
      <c r="Z41" s="25"/>
      <c r="AA41" s="25"/>
      <c r="AB41" s="65"/>
    </row>
    <row r="42" ht="12.0" customHeight="1">
      <c r="A42" s="100"/>
      <c r="B42" s="101"/>
      <c r="C42" s="102"/>
      <c r="D42" s="102"/>
      <c r="E42" s="104"/>
      <c r="F42" s="104"/>
      <c r="G42" s="127"/>
      <c r="H42" s="25"/>
      <c r="I42" s="25"/>
      <c r="J42" s="107"/>
      <c r="K42" s="25"/>
      <c r="L42" s="25"/>
      <c r="M42" s="101"/>
      <c r="N42" s="101"/>
      <c r="O42" s="108"/>
      <c r="P42" s="128" t="str">
        <f>'Coverage Indicators'!C29</f>
        <v>1-Jan-19 to 30-Jun-19</v>
      </c>
      <c r="Q42" s="110"/>
      <c r="R42" s="110" t="str">
        <f>'Coverage Indicators'!U29</f>
        <v/>
      </c>
      <c r="S42" s="14"/>
      <c r="T42" s="14"/>
      <c r="U42" s="111"/>
      <c r="V42" s="102"/>
      <c r="W42" s="25"/>
      <c r="X42" s="25"/>
      <c r="Y42" s="25"/>
      <c r="Z42" s="25"/>
      <c r="AA42" s="25"/>
      <c r="AB42" s="65"/>
    </row>
    <row r="43" ht="12.0" customHeight="1">
      <c r="A43" s="100"/>
      <c r="B43" s="101"/>
      <c r="C43" s="102"/>
      <c r="D43" s="102"/>
      <c r="E43" s="104"/>
      <c r="F43" s="104"/>
      <c r="G43" s="127"/>
      <c r="H43" s="25"/>
      <c r="I43" s="25"/>
      <c r="J43" s="107"/>
      <c r="K43" s="25"/>
      <c r="L43" s="25"/>
      <c r="M43" s="101"/>
      <c r="N43" s="101"/>
      <c r="O43" s="108"/>
      <c r="P43" s="128" t="str">
        <f>'Coverage Indicators'!C30</f>
        <v>1-Jul-19 to 31-Dec-19</v>
      </c>
      <c r="Q43" s="110"/>
      <c r="R43" s="110" t="str">
        <f>'Coverage Indicators'!U30</f>
        <v/>
      </c>
      <c r="S43" s="14"/>
      <c r="T43" s="14"/>
      <c r="U43" s="111"/>
      <c r="V43" s="102"/>
      <c r="W43" s="25"/>
      <c r="X43" s="25"/>
      <c r="Y43" s="25"/>
      <c r="Z43" s="25"/>
      <c r="AA43" s="25"/>
      <c r="AB43" s="65"/>
    </row>
    <row r="44" ht="12.0" customHeight="1">
      <c r="A44" s="100"/>
      <c r="B44" s="101"/>
      <c r="C44" s="102"/>
      <c r="D44" s="102"/>
      <c r="E44" s="104"/>
      <c r="F44" s="104"/>
      <c r="G44" s="127"/>
      <c r="H44" s="25"/>
      <c r="I44" s="25"/>
      <c r="J44" s="107"/>
      <c r="K44" s="25"/>
      <c r="L44" s="25"/>
      <c r="M44" s="101"/>
      <c r="N44" s="101"/>
      <c r="O44" s="108"/>
      <c r="P44" s="128" t="str">
        <f>'Coverage Indicators'!C31</f>
        <v>1-Jan-20 to 30-Jun-20</v>
      </c>
      <c r="Q44" s="110"/>
      <c r="R44" s="110" t="str">
        <f>'Coverage Indicators'!U31</f>
        <v/>
      </c>
      <c r="S44" s="14"/>
      <c r="T44" s="14"/>
      <c r="U44" s="111"/>
      <c r="V44" s="102"/>
      <c r="W44" s="25"/>
      <c r="X44" s="25"/>
      <c r="Y44" s="25"/>
      <c r="Z44" s="25"/>
      <c r="AA44" s="25"/>
      <c r="AB44" s="65"/>
    </row>
    <row r="45" ht="12.0" customHeight="1">
      <c r="A45" s="100"/>
      <c r="B45" s="101"/>
      <c r="C45" s="102"/>
      <c r="D45" s="102"/>
      <c r="E45" s="104"/>
      <c r="F45" s="104"/>
      <c r="G45" s="127"/>
      <c r="H45" s="25"/>
      <c r="I45" s="25"/>
      <c r="J45" s="107"/>
      <c r="K45" s="25"/>
      <c r="L45" s="25"/>
      <c r="M45" s="101"/>
      <c r="N45" s="101"/>
      <c r="O45" s="108"/>
      <c r="P45" s="128" t="str">
        <f>'Coverage Indicators'!C32</f>
        <v>1-Jul-20 to 31-Dec-20</v>
      </c>
      <c r="Q45" s="110"/>
      <c r="R45" s="110" t="str">
        <f>'Coverage Indicators'!U32</f>
        <v/>
      </c>
      <c r="S45" s="14"/>
      <c r="T45" s="14"/>
      <c r="U45" s="111"/>
      <c r="V45" s="102"/>
      <c r="W45" s="25"/>
      <c r="X45" s="25"/>
      <c r="Y45" s="25"/>
      <c r="Z45" s="25"/>
      <c r="AA45" s="25"/>
      <c r="AB45" s="65"/>
    </row>
    <row r="46" ht="12.0" customHeight="1">
      <c r="A46" s="100"/>
      <c r="B46" s="101"/>
      <c r="C46" s="102"/>
      <c r="D46" s="102"/>
      <c r="E46" s="104"/>
      <c r="F46" s="104"/>
      <c r="G46" s="127"/>
      <c r="H46" s="25"/>
      <c r="I46" s="25"/>
      <c r="J46" s="107"/>
      <c r="K46" s="25"/>
      <c r="L46" s="25"/>
      <c r="M46" s="101"/>
      <c r="N46" s="101"/>
      <c r="O46" s="108"/>
      <c r="P46" s="128" t="str">
        <f>'Coverage Indicators'!C33</f>
        <v>1-Jul-19 to 31-Dec-19</v>
      </c>
      <c r="Q46" s="110"/>
      <c r="R46" s="110" t="str">
        <f>'Coverage Indicators'!U33</f>
        <v/>
      </c>
      <c r="S46" s="14"/>
      <c r="T46" s="14"/>
      <c r="U46" s="111"/>
      <c r="V46" s="102"/>
      <c r="W46" s="25"/>
      <c r="X46" s="25"/>
      <c r="Y46" s="25"/>
      <c r="Z46" s="25"/>
      <c r="AA46" s="25"/>
      <c r="AB46" s="65"/>
    </row>
    <row r="47" ht="12.0" customHeight="1">
      <c r="A47" s="100"/>
      <c r="B47" s="101"/>
      <c r="C47" s="102"/>
      <c r="D47" s="102"/>
      <c r="E47" s="104"/>
      <c r="F47" s="104"/>
      <c r="G47" s="127"/>
      <c r="H47" s="25"/>
      <c r="I47" s="25"/>
      <c r="J47" s="107"/>
      <c r="K47" s="25"/>
      <c r="L47" s="25"/>
      <c r="M47" s="101"/>
      <c r="N47" s="101"/>
      <c r="O47" s="108"/>
      <c r="P47" s="128" t="str">
        <f>'Coverage Indicators'!C34</f>
        <v>1-Jul-18 to 31-Dec-18</v>
      </c>
      <c r="Q47" s="110"/>
      <c r="R47" s="110" t="str">
        <f>'Coverage Indicators'!U34</f>
        <v/>
      </c>
      <c r="S47" s="14"/>
      <c r="T47" s="14"/>
      <c r="U47" s="111"/>
      <c r="V47" s="102"/>
      <c r="W47" s="25"/>
      <c r="X47" s="25"/>
      <c r="Y47" s="25"/>
      <c r="Z47" s="25"/>
      <c r="AA47" s="25"/>
      <c r="AB47" s="65"/>
    </row>
    <row r="48" ht="12.0" customHeight="1">
      <c r="A48" s="100"/>
      <c r="B48" s="101"/>
      <c r="C48" s="102"/>
      <c r="D48" s="102"/>
      <c r="E48" s="104"/>
      <c r="F48" s="104"/>
      <c r="G48" s="127"/>
      <c r="H48" s="25"/>
      <c r="I48" s="25"/>
      <c r="J48" s="107"/>
      <c r="K48" s="25"/>
      <c r="L48" s="25"/>
      <c r="M48" s="101"/>
      <c r="N48" s="101"/>
      <c r="O48" s="108"/>
      <c r="P48" s="128" t="str">
        <f>'Coverage Indicators'!C35</f>
        <v>1-Jan-19 to 30-Jun-19</v>
      </c>
      <c r="Q48" s="110"/>
      <c r="R48" s="110" t="str">
        <f>'Coverage Indicators'!U35</f>
        <v/>
      </c>
      <c r="S48" s="14"/>
      <c r="T48" s="14"/>
      <c r="U48" s="111"/>
      <c r="V48" s="102"/>
      <c r="W48" s="25"/>
      <c r="X48" s="25"/>
      <c r="Y48" s="25"/>
      <c r="Z48" s="25"/>
      <c r="AA48" s="25"/>
      <c r="AB48" s="65"/>
    </row>
    <row r="49" ht="12.0" customHeight="1">
      <c r="A49" s="100"/>
      <c r="B49" s="101"/>
      <c r="C49" s="102"/>
      <c r="D49" s="102"/>
      <c r="E49" s="104"/>
      <c r="F49" s="104"/>
      <c r="G49" s="127"/>
      <c r="H49" s="25"/>
      <c r="I49" s="25"/>
      <c r="J49" s="107"/>
      <c r="K49" s="25"/>
      <c r="L49" s="25"/>
      <c r="M49" s="101"/>
      <c r="N49" s="101"/>
      <c r="O49" s="108"/>
      <c r="P49" s="128" t="str">
        <f>'Coverage Indicators'!C36</f>
        <v>1-Jul-19 to 31-Dec-19</v>
      </c>
      <c r="Q49" s="110"/>
      <c r="R49" s="110" t="str">
        <f>'Coverage Indicators'!U36</f>
        <v/>
      </c>
      <c r="S49" s="14"/>
      <c r="T49" s="14"/>
      <c r="U49" s="111"/>
      <c r="V49" s="102"/>
      <c r="W49" s="25"/>
      <c r="X49" s="25"/>
      <c r="Y49" s="25"/>
      <c r="Z49" s="25"/>
      <c r="AA49" s="25"/>
      <c r="AB49" s="65"/>
    </row>
    <row r="50" ht="12.0" customHeight="1">
      <c r="A50" s="100"/>
      <c r="B50" s="101"/>
      <c r="C50" s="102"/>
      <c r="D50" s="102"/>
      <c r="E50" s="104"/>
      <c r="F50" s="104"/>
      <c r="G50" s="127"/>
      <c r="H50" s="25"/>
      <c r="I50" s="25"/>
      <c r="J50" s="107"/>
      <c r="K50" s="25"/>
      <c r="L50" s="25"/>
      <c r="M50" s="101"/>
      <c r="N50" s="101"/>
      <c r="O50" s="108"/>
      <c r="P50" s="128" t="str">
        <f>'Coverage Indicators'!C37</f>
        <v>1-Jan-20 to 30-Jun-20</v>
      </c>
      <c r="Q50" s="110"/>
      <c r="R50" s="110" t="str">
        <f>'Coverage Indicators'!U37</f>
        <v/>
      </c>
      <c r="S50" s="14"/>
      <c r="T50" s="14"/>
      <c r="U50" s="111"/>
      <c r="V50" s="102"/>
      <c r="W50" s="25"/>
      <c r="X50" s="25"/>
      <c r="Y50" s="25"/>
      <c r="Z50" s="25"/>
      <c r="AA50" s="25"/>
      <c r="AB50" s="65"/>
    </row>
    <row r="51" ht="12.0" customHeight="1">
      <c r="A51" s="100"/>
      <c r="B51" s="101"/>
      <c r="C51" s="102"/>
      <c r="D51" s="102"/>
      <c r="E51" s="104"/>
      <c r="F51" s="104"/>
      <c r="G51" s="127"/>
      <c r="H51" s="25"/>
      <c r="I51" s="25"/>
      <c r="J51" s="107"/>
      <c r="K51" s="25"/>
      <c r="L51" s="25"/>
      <c r="M51" s="101"/>
      <c r="N51" s="101"/>
      <c r="O51" s="108"/>
      <c r="P51" s="128" t="str">
        <f>'Coverage Indicators'!C38</f>
        <v>1-Jul-20 to 31-Dec-20</v>
      </c>
      <c r="Q51" s="110"/>
      <c r="R51" s="110" t="str">
        <f>'Coverage Indicators'!U38</f>
        <v/>
      </c>
      <c r="S51" s="14"/>
      <c r="T51" s="14"/>
      <c r="U51" s="111"/>
      <c r="V51" s="102"/>
      <c r="W51" s="25"/>
      <c r="X51" s="25"/>
      <c r="Y51" s="25"/>
      <c r="Z51" s="25"/>
      <c r="AA51" s="25"/>
      <c r="AB51" s="65"/>
    </row>
    <row r="52" ht="12.0" customHeight="1">
      <c r="A52" s="100"/>
      <c r="B52" s="101"/>
      <c r="C52" s="102"/>
      <c r="D52" s="102"/>
      <c r="E52" s="104"/>
      <c r="F52" s="104"/>
      <c r="G52" s="127"/>
      <c r="H52" s="25"/>
      <c r="I52" s="25"/>
      <c r="J52" s="107"/>
      <c r="K52" s="25"/>
      <c r="L52" s="25"/>
      <c r="M52" s="101"/>
      <c r="N52" s="101"/>
      <c r="O52" s="108"/>
      <c r="P52" s="128" t="str">
        <f>'Coverage Indicators'!C39</f>
        <v>1-Jul-19 to 31-Dec-19</v>
      </c>
      <c r="Q52" s="110"/>
      <c r="R52" s="110" t="str">
        <f>'Coverage Indicators'!U39</f>
        <v/>
      </c>
      <c r="S52" s="14"/>
      <c r="T52" s="14"/>
      <c r="U52" s="111"/>
      <c r="V52" s="102"/>
      <c r="W52" s="25"/>
      <c r="X52" s="25"/>
      <c r="Y52" s="25"/>
      <c r="Z52" s="25"/>
      <c r="AA52" s="25"/>
      <c r="AB52" s="65"/>
    </row>
    <row r="53" ht="12.0" customHeight="1">
      <c r="A53" s="100"/>
      <c r="B53" s="101"/>
      <c r="C53" s="102"/>
      <c r="D53" s="102"/>
      <c r="E53" s="104"/>
      <c r="F53" s="104"/>
      <c r="G53" s="127"/>
      <c r="H53" s="25"/>
      <c r="I53" s="25"/>
      <c r="J53" s="107"/>
      <c r="K53" s="25"/>
      <c r="L53" s="25"/>
      <c r="M53" s="101"/>
      <c r="N53" s="101"/>
      <c r="O53" s="108"/>
      <c r="P53" s="128" t="str">
        <f>'Coverage Indicators'!C40</f>
        <v>1-Jul-18 to 31-Dec-18</v>
      </c>
      <c r="Q53" s="110"/>
      <c r="R53" s="110" t="str">
        <f>'Coverage Indicators'!U40</f>
        <v/>
      </c>
      <c r="S53" s="14"/>
      <c r="T53" s="14"/>
      <c r="U53" s="111"/>
      <c r="V53" s="102"/>
      <c r="W53" s="25"/>
      <c r="X53" s="25"/>
      <c r="Y53" s="25"/>
      <c r="Z53" s="25"/>
      <c r="AA53" s="25"/>
      <c r="AB53" s="65"/>
    </row>
    <row r="54" ht="12.0" customHeight="1">
      <c r="A54" s="100"/>
      <c r="B54" s="101"/>
      <c r="C54" s="102"/>
      <c r="D54" s="102"/>
      <c r="E54" s="104"/>
      <c r="F54" s="104"/>
      <c r="G54" s="127"/>
      <c r="H54" s="25"/>
      <c r="I54" s="25"/>
      <c r="J54" s="107"/>
      <c r="K54" s="25"/>
      <c r="L54" s="25"/>
      <c r="M54" s="101"/>
      <c r="N54" s="101"/>
      <c r="O54" s="108"/>
      <c r="P54" s="128" t="str">
        <f>'Coverage Indicators'!C41</f>
        <v>1-Jan-19 to 30-Jun-19</v>
      </c>
      <c r="Q54" s="110"/>
      <c r="R54" s="110" t="str">
        <f>'Coverage Indicators'!U41</f>
        <v/>
      </c>
      <c r="S54" s="14"/>
      <c r="T54" s="14"/>
      <c r="U54" s="111"/>
      <c r="V54" s="102"/>
      <c r="W54" s="25"/>
      <c r="X54" s="25"/>
      <c r="Y54" s="25"/>
      <c r="Z54" s="25"/>
      <c r="AA54" s="25"/>
      <c r="AB54" s="65"/>
    </row>
    <row r="55" ht="12.0" customHeight="1">
      <c r="A55" s="100"/>
      <c r="B55" s="101"/>
      <c r="C55" s="102"/>
      <c r="D55" s="102"/>
      <c r="E55" s="104"/>
      <c r="F55" s="104"/>
      <c r="G55" s="127"/>
      <c r="H55" s="25"/>
      <c r="I55" s="25"/>
      <c r="J55" s="107"/>
      <c r="K55" s="25"/>
      <c r="L55" s="25"/>
      <c r="M55" s="101"/>
      <c r="N55" s="101"/>
      <c r="O55" s="108"/>
      <c r="P55" s="128" t="str">
        <f>'Coverage Indicators'!C42</f>
        <v>1-Jul-19 to 31-Dec-19</v>
      </c>
      <c r="Q55" s="110"/>
      <c r="R55" s="110" t="str">
        <f>'Coverage Indicators'!U42</f>
        <v/>
      </c>
      <c r="S55" s="14"/>
      <c r="T55" s="14"/>
      <c r="U55" s="111"/>
      <c r="V55" s="102"/>
      <c r="W55" s="25"/>
      <c r="X55" s="25"/>
      <c r="Y55" s="25"/>
      <c r="Z55" s="25"/>
      <c r="AA55" s="25"/>
      <c r="AB55" s="65"/>
    </row>
    <row r="56" ht="12.0" customHeight="1">
      <c r="A56" s="100"/>
      <c r="B56" s="101"/>
      <c r="C56" s="102"/>
      <c r="D56" s="102"/>
      <c r="E56" s="104"/>
      <c r="F56" s="104"/>
      <c r="G56" s="127"/>
      <c r="H56" s="25"/>
      <c r="I56" s="25"/>
      <c r="J56" s="107"/>
      <c r="K56" s="25"/>
      <c r="L56" s="25"/>
      <c r="M56" s="101"/>
      <c r="N56" s="101"/>
      <c r="O56" s="108"/>
      <c r="P56" s="128" t="str">
        <f>'Coverage Indicators'!C43</f>
        <v>1-Jan-20 to 30-Jun-20</v>
      </c>
      <c r="Q56" s="110"/>
      <c r="R56" s="110" t="str">
        <f>'Coverage Indicators'!U43</f>
        <v/>
      </c>
      <c r="S56" s="14"/>
      <c r="T56" s="14"/>
      <c r="U56" s="111"/>
      <c r="V56" s="102"/>
      <c r="W56" s="25"/>
      <c r="X56" s="25"/>
      <c r="Y56" s="25"/>
      <c r="Z56" s="25"/>
      <c r="AA56" s="25"/>
      <c r="AB56" s="65"/>
    </row>
    <row r="57" ht="12.0" customHeight="1">
      <c r="A57" s="100"/>
      <c r="B57" s="101"/>
      <c r="C57" s="102"/>
      <c r="D57" s="102"/>
      <c r="E57" s="104"/>
      <c r="F57" s="104"/>
      <c r="G57" s="127"/>
      <c r="H57" s="25"/>
      <c r="I57" s="25"/>
      <c r="J57" s="107"/>
      <c r="K57" s="25"/>
      <c r="L57" s="25"/>
      <c r="M57" s="101"/>
      <c r="N57" s="101"/>
      <c r="O57" s="108"/>
      <c r="P57" s="128" t="str">
        <f>'Coverage Indicators'!C44</f>
        <v>1-Jul-20 to 31-Dec-20</v>
      </c>
      <c r="Q57" s="110"/>
      <c r="R57" s="110" t="str">
        <f>'Coverage Indicators'!U44</f>
        <v/>
      </c>
      <c r="S57" s="14"/>
      <c r="T57" s="14"/>
      <c r="U57" s="111"/>
      <c r="V57" s="102"/>
      <c r="W57" s="25"/>
      <c r="X57" s="25"/>
      <c r="Y57" s="25"/>
      <c r="Z57" s="25"/>
      <c r="AA57" s="25"/>
      <c r="AB57" s="65"/>
    </row>
    <row r="58" ht="12.0" customHeight="1">
      <c r="A58" s="100"/>
      <c r="B58" s="101"/>
      <c r="C58" s="102"/>
      <c r="D58" s="102"/>
      <c r="E58" s="104"/>
      <c r="F58" s="104"/>
      <c r="G58" s="127"/>
      <c r="H58" s="25"/>
      <c r="I58" s="25"/>
      <c r="J58" s="107"/>
      <c r="K58" s="25"/>
      <c r="L58" s="25"/>
      <c r="M58" s="101"/>
      <c r="N58" s="101"/>
      <c r="O58" s="108"/>
      <c r="P58" s="128" t="str">
        <f>'Coverage Indicators'!C45</f>
        <v>1-Jul-19 to 31-Dec-19</v>
      </c>
      <c r="Q58" s="110"/>
      <c r="R58" s="110" t="str">
        <f>'Coverage Indicators'!U45</f>
        <v/>
      </c>
      <c r="S58" s="14"/>
      <c r="T58" s="14"/>
      <c r="U58" s="111"/>
      <c r="V58" s="102"/>
      <c r="W58" s="25"/>
      <c r="X58" s="25"/>
      <c r="Y58" s="25"/>
      <c r="Z58" s="25"/>
      <c r="AA58" s="25"/>
      <c r="AB58" s="65"/>
    </row>
    <row r="59" ht="12.0" customHeight="1">
      <c r="A59" s="100"/>
      <c r="B59" s="101"/>
      <c r="C59" s="102"/>
      <c r="D59" s="102"/>
      <c r="E59" s="104"/>
      <c r="F59" s="104"/>
      <c r="G59" s="127"/>
      <c r="H59" s="25"/>
      <c r="I59" s="25"/>
      <c r="J59" s="107"/>
      <c r="K59" s="25"/>
      <c r="L59" s="25"/>
      <c r="M59" s="101"/>
      <c r="N59" s="101"/>
      <c r="O59" s="108"/>
      <c r="P59" s="128" t="str">
        <f>'Coverage Indicators'!C46</f>
        <v>1-Jul-18 to 31-Dec-18</v>
      </c>
      <c r="Q59" s="110"/>
      <c r="R59" s="110" t="str">
        <f>'Coverage Indicators'!U46</f>
        <v/>
      </c>
      <c r="S59" s="14"/>
      <c r="T59" s="14"/>
      <c r="U59" s="111"/>
      <c r="V59" s="102"/>
      <c r="W59" s="25"/>
      <c r="X59" s="25"/>
      <c r="Y59" s="25"/>
      <c r="Z59" s="25"/>
      <c r="AA59" s="25"/>
      <c r="AB59" s="65"/>
    </row>
    <row r="60" ht="12.0" customHeight="1">
      <c r="A60" s="100"/>
      <c r="B60" s="101"/>
      <c r="C60" s="102"/>
      <c r="D60" s="102"/>
      <c r="E60" s="104"/>
      <c r="F60" s="104"/>
      <c r="G60" s="127"/>
      <c r="H60" s="25"/>
      <c r="I60" s="25"/>
      <c r="J60" s="107"/>
      <c r="K60" s="25"/>
      <c r="L60" s="25"/>
      <c r="M60" s="101"/>
      <c r="N60" s="101"/>
      <c r="O60" s="108"/>
      <c r="P60" s="128" t="str">
        <f>'Coverage Indicators'!C47</f>
        <v>1-Jan-19 to 30-Jun-19</v>
      </c>
      <c r="Q60" s="110"/>
      <c r="R60" s="110" t="str">
        <f>'Coverage Indicators'!U47</f>
        <v/>
      </c>
      <c r="S60" s="14"/>
      <c r="T60" s="14"/>
      <c r="U60" s="111"/>
      <c r="V60" s="102"/>
      <c r="W60" s="25"/>
      <c r="X60" s="25"/>
      <c r="Y60" s="25"/>
      <c r="Z60" s="25"/>
      <c r="AA60" s="25"/>
      <c r="AB60" s="65"/>
    </row>
    <row r="61" ht="12.0" customHeight="1">
      <c r="A61" s="100"/>
      <c r="B61" s="101"/>
      <c r="C61" s="102"/>
      <c r="D61" s="102"/>
      <c r="E61" s="104"/>
      <c r="F61" s="104"/>
      <c r="G61" s="127"/>
      <c r="H61" s="25"/>
      <c r="I61" s="25"/>
      <c r="J61" s="107"/>
      <c r="K61" s="25"/>
      <c r="L61" s="25"/>
      <c r="M61" s="101"/>
      <c r="N61" s="101"/>
      <c r="O61" s="108"/>
      <c r="P61" s="128" t="str">
        <f>'Coverage Indicators'!C48</f>
        <v>1-Jul-19 to 31-Dec-19</v>
      </c>
      <c r="Q61" s="110"/>
      <c r="R61" s="110" t="str">
        <f>'Coverage Indicators'!U48</f>
        <v/>
      </c>
      <c r="S61" s="14"/>
      <c r="T61" s="14"/>
      <c r="U61" s="111"/>
      <c r="V61" s="102"/>
      <c r="W61" s="25"/>
      <c r="X61" s="25"/>
      <c r="Y61" s="25"/>
      <c r="Z61" s="25"/>
      <c r="AA61" s="25"/>
      <c r="AB61" s="65"/>
    </row>
    <row r="62" ht="12.0" customHeight="1">
      <c r="A62" s="100"/>
      <c r="B62" s="101"/>
      <c r="C62" s="102"/>
      <c r="D62" s="102"/>
      <c r="E62" s="104"/>
      <c r="F62" s="104"/>
      <c r="G62" s="127"/>
      <c r="H62" s="25"/>
      <c r="I62" s="25"/>
      <c r="J62" s="107"/>
      <c r="K62" s="25"/>
      <c r="L62" s="25"/>
      <c r="M62" s="101"/>
      <c r="N62" s="101"/>
      <c r="O62" s="108"/>
      <c r="P62" s="128" t="str">
        <f>'Coverage Indicators'!C49</f>
        <v>1-Jan-20 to 30-Jun-20</v>
      </c>
      <c r="Q62" s="110"/>
      <c r="R62" s="110" t="str">
        <f>'Coverage Indicators'!U49</f>
        <v/>
      </c>
      <c r="S62" s="14"/>
      <c r="T62" s="14"/>
      <c r="U62" s="111"/>
      <c r="V62" s="102"/>
      <c r="W62" s="25"/>
      <c r="X62" s="25"/>
      <c r="Y62" s="25"/>
      <c r="Z62" s="25"/>
      <c r="AA62" s="25"/>
      <c r="AB62" s="65"/>
    </row>
    <row r="63" ht="12.0" customHeight="1">
      <c r="A63" s="100"/>
      <c r="B63" s="101"/>
      <c r="C63" s="102"/>
      <c r="D63" s="102"/>
      <c r="E63" s="104"/>
      <c r="F63" s="104"/>
      <c r="G63" s="127"/>
      <c r="H63" s="25"/>
      <c r="I63" s="25"/>
      <c r="J63" s="107"/>
      <c r="K63" s="25"/>
      <c r="L63" s="25"/>
      <c r="M63" s="101"/>
      <c r="N63" s="101"/>
      <c r="O63" s="108"/>
      <c r="P63" s="128" t="str">
        <f>'Coverage Indicators'!C50</f>
        <v>1-Jul-20 to 31-Dec-20</v>
      </c>
      <c r="Q63" s="110"/>
      <c r="R63" s="110" t="str">
        <f>'Coverage Indicators'!U50</f>
        <v/>
      </c>
      <c r="S63" s="14"/>
      <c r="T63" s="14"/>
      <c r="U63" s="111"/>
      <c r="V63" s="102"/>
      <c r="W63" s="25"/>
      <c r="X63" s="25"/>
      <c r="Y63" s="25"/>
      <c r="Z63" s="25"/>
      <c r="AA63" s="25"/>
      <c r="AB63" s="65"/>
    </row>
    <row r="64" ht="12.0" customHeight="1">
      <c r="A64" s="100"/>
      <c r="B64" s="101"/>
      <c r="C64" s="102"/>
      <c r="D64" s="102"/>
      <c r="E64" s="104"/>
      <c r="F64" s="104"/>
      <c r="G64" s="127"/>
      <c r="H64" s="25"/>
      <c r="I64" s="25"/>
      <c r="J64" s="107"/>
      <c r="K64" s="25"/>
      <c r="L64" s="25"/>
      <c r="M64" s="101"/>
      <c r="N64" s="101"/>
      <c r="O64" s="108"/>
      <c r="P64" s="128" t="str">
        <f>'Coverage Indicators'!C51</f>
        <v>1-Jul-19 to 31-Dec-19</v>
      </c>
      <c r="Q64" s="110"/>
      <c r="R64" s="110" t="str">
        <f>'Coverage Indicators'!U51</f>
        <v/>
      </c>
      <c r="S64" s="14"/>
      <c r="T64" s="14"/>
      <c r="U64" s="111"/>
      <c r="V64" s="102"/>
      <c r="W64" s="25"/>
      <c r="X64" s="25"/>
      <c r="Y64" s="25"/>
      <c r="Z64" s="25"/>
      <c r="AA64" s="25"/>
      <c r="AB64" s="65"/>
    </row>
    <row r="65" ht="12.0" customHeight="1">
      <c r="A65" s="100"/>
      <c r="B65" s="101"/>
      <c r="C65" s="102"/>
      <c r="D65" s="102"/>
      <c r="E65" s="104"/>
      <c r="F65" s="104"/>
      <c r="G65" s="127"/>
      <c r="H65" s="25"/>
      <c r="I65" s="25"/>
      <c r="J65" s="107"/>
      <c r="K65" s="25"/>
      <c r="L65" s="25"/>
      <c r="M65" s="101"/>
      <c r="N65" s="101"/>
      <c r="O65" s="108"/>
      <c r="P65" s="128" t="str">
        <f>'Coverage Indicators'!C52</f>
        <v>1-Jul-18 to 31-Dec-18</v>
      </c>
      <c r="Q65" s="110"/>
      <c r="R65" s="110" t="str">
        <f>'Coverage Indicators'!U52</f>
        <v/>
      </c>
      <c r="S65" s="14"/>
      <c r="T65" s="14"/>
      <c r="U65" s="111"/>
      <c r="V65" s="102"/>
      <c r="W65" s="25"/>
      <c r="X65" s="25"/>
      <c r="Y65" s="25"/>
      <c r="Z65" s="25"/>
      <c r="AA65" s="25"/>
      <c r="AB65" s="65"/>
    </row>
    <row r="66" ht="12.0" customHeight="1">
      <c r="A66" s="100"/>
      <c r="B66" s="101"/>
      <c r="C66" s="102"/>
      <c r="D66" s="102"/>
      <c r="E66" s="104"/>
      <c r="F66" s="104"/>
      <c r="G66" s="127"/>
      <c r="H66" s="25"/>
      <c r="I66" s="25"/>
      <c r="J66" s="107"/>
      <c r="K66" s="25"/>
      <c r="L66" s="25"/>
      <c r="M66" s="101"/>
      <c r="N66" s="101"/>
      <c r="O66" s="108"/>
      <c r="P66" s="128" t="str">
        <f>'Coverage Indicators'!C53</f>
        <v>1-Jan-19 to 30-Jun-19</v>
      </c>
      <c r="Q66" s="110"/>
      <c r="R66" s="110" t="str">
        <f>'Coverage Indicators'!U53</f>
        <v/>
      </c>
      <c r="S66" s="14"/>
      <c r="T66" s="14"/>
      <c r="U66" s="111"/>
      <c r="V66" s="102"/>
      <c r="W66" s="25"/>
      <c r="X66" s="25"/>
      <c r="Y66" s="25"/>
      <c r="Z66" s="25"/>
      <c r="AA66" s="25"/>
      <c r="AB66" s="65"/>
    </row>
    <row r="67" ht="12.0" customHeight="1">
      <c r="A67" s="100"/>
      <c r="B67" s="101"/>
      <c r="C67" s="102"/>
      <c r="D67" s="102"/>
      <c r="E67" s="104"/>
      <c r="F67" s="104"/>
      <c r="G67" s="127"/>
      <c r="H67" s="25"/>
      <c r="I67" s="25"/>
      <c r="J67" s="107"/>
      <c r="K67" s="25"/>
      <c r="L67" s="25"/>
      <c r="M67" s="101"/>
      <c r="N67" s="101"/>
      <c r="O67" s="108"/>
      <c r="P67" s="128" t="str">
        <f>'Coverage Indicators'!C54</f>
        <v>1-Jul-19 to 31-Dec-19</v>
      </c>
      <c r="Q67" s="110"/>
      <c r="R67" s="110" t="str">
        <f>'Coverage Indicators'!U54</f>
        <v/>
      </c>
      <c r="S67" s="14"/>
      <c r="T67" s="14"/>
      <c r="U67" s="111"/>
      <c r="V67" s="102"/>
      <c r="W67" s="25"/>
      <c r="X67" s="25"/>
      <c r="Y67" s="25"/>
      <c r="Z67" s="25"/>
      <c r="AA67" s="25"/>
      <c r="AB67" s="65"/>
    </row>
    <row r="68" ht="12.0" customHeight="1">
      <c r="A68" s="100"/>
      <c r="B68" s="101"/>
      <c r="C68" s="102"/>
      <c r="D68" s="102"/>
      <c r="E68" s="104"/>
      <c r="F68" s="104"/>
      <c r="G68" s="127"/>
      <c r="H68" s="25"/>
      <c r="I68" s="25"/>
      <c r="J68" s="107"/>
      <c r="K68" s="25"/>
      <c r="L68" s="25"/>
      <c r="M68" s="101"/>
      <c r="N68" s="101"/>
      <c r="O68" s="108"/>
      <c r="P68" s="128" t="str">
        <f>'Coverage Indicators'!C55</f>
        <v>1-Jan-20 to 30-Jun-20</v>
      </c>
      <c r="Q68" s="110"/>
      <c r="R68" s="110" t="str">
        <f>'Coverage Indicators'!U55</f>
        <v/>
      </c>
      <c r="S68" s="14"/>
      <c r="T68" s="14"/>
      <c r="U68" s="111"/>
      <c r="V68" s="102"/>
      <c r="W68" s="25"/>
      <c r="X68" s="25"/>
      <c r="Y68" s="25"/>
      <c r="Z68" s="25"/>
      <c r="AA68" s="25"/>
      <c r="AB68" s="65"/>
    </row>
    <row r="69" ht="12.0" customHeight="1">
      <c r="A69" s="100"/>
      <c r="B69" s="101"/>
      <c r="C69" s="102"/>
      <c r="D69" s="102"/>
      <c r="E69" s="104"/>
      <c r="F69" s="104"/>
      <c r="G69" s="127"/>
      <c r="H69" s="25"/>
      <c r="I69" s="25"/>
      <c r="J69" s="107"/>
      <c r="K69" s="25"/>
      <c r="L69" s="25"/>
      <c r="M69" s="101"/>
      <c r="N69" s="101"/>
      <c r="O69" s="108"/>
      <c r="P69" s="128" t="str">
        <f>'Coverage Indicators'!C56</f>
        <v>1-Jul-20 to 31-Dec-20</v>
      </c>
      <c r="Q69" s="110"/>
      <c r="R69" s="110" t="str">
        <f>'Coverage Indicators'!U56</f>
        <v/>
      </c>
      <c r="S69" s="14"/>
      <c r="T69" s="14"/>
      <c r="U69" s="111"/>
      <c r="V69" s="102"/>
      <c r="W69" s="25"/>
      <c r="X69" s="25"/>
      <c r="Y69" s="25"/>
      <c r="Z69" s="25"/>
      <c r="AA69" s="25"/>
      <c r="AB69" s="65"/>
    </row>
    <row r="70" ht="12.0" customHeight="1">
      <c r="A70" s="100"/>
      <c r="B70" s="101"/>
      <c r="C70" s="102"/>
      <c r="D70" s="102"/>
      <c r="E70" s="104"/>
      <c r="F70" s="104"/>
      <c r="G70" s="127"/>
      <c r="H70" s="25"/>
      <c r="I70" s="25"/>
      <c r="J70" s="107"/>
      <c r="K70" s="25"/>
      <c r="L70" s="25"/>
      <c r="M70" s="101"/>
      <c r="N70" s="101"/>
      <c r="O70" s="108"/>
      <c r="P70" s="128" t="str">
        <f>'Coverage Indicators'!C57</f>
        <v>1-Jul-19 to 31-Dec-19</v>
      </c>
      <c r="Q70" s="110"/>
      <c r="R70" s="110" t="str">
        <f>'Coverage Indicators'!U57</f>
        <v/>
      </c>
      <c r="S70" s="14"/>
      <c r="T70" s="14"/>
      <c r="U70" s="111"/>
      <c r="V70" s="102"/>
      <c r="W70" s="25"/>
      <c r="X70" s="25"/>
      <c r="Y70" s="25"/>
      <c r="Z70" s="25"/>
      <c r="AA70" s="25"/>
      <c r="AB70" s="65"/>
    </row>
    <row r="71" ht="12.0" customHeight="1">
      <c r="A71" s="100"/>
      <c r="B71" s="101"/>
      <c r="C71" s="102"/>
      <c r="D71" s="102"/>
      <c r="E71" s="104"/>
      <c r="F71" s="104"/>
      <c r="G71" s="127"/>
      <c r="H71" s="25"/>
      <c r="I71" s="25"/>
      <c r="J71" s="107"/>
      <c r="K71" s="25"/>
      <c r="L71" s="25"/>
      <c r="M71" s="101"/>
      <c r="N71" s="101"/>
      <c r="O71" s="108"/>
      <c r="P71" s="128" t="str">
        <f>'Coverage Indicators'!C58</f>
        <v>1-Jul-18 to 31-Dec-18</v>
      </c>
      <c r="Q71" s="110"/>
      <c r="R71" s="110" t="str">
        <f>'Coverage Indicators'!U58</f>
        <v/>
      </c>
      <c r="S71" s="14"/>
      <c r="T71" s="14"/>
      <c r="U71" s="111"/>
      <c r="V71" s="102"/>
      <c r="W71" s="25"/>
      <c r="X71" s="25"/>
      <c r="Y71" s="25"/>
      <c r="Z71" s="25"/>
      <c r="AA71" s="25"/>
      <c r="AB71" s="65"/>
    </row>
    <row r="72" ht="12.0" customHeight="1">
      <c r="A72" s="100"/>
      <c r="B72" s="101"/>
      <c r="C72" s="102"/>
      <c r="D72" s="102"/>
      <c r="E72" s="104"/>
      <c r="F72" s="104"/>
      <c r="G72" s="127"/>
      <c r="H72" s="25"/>
      <c r="I72" s="25"/>
      <c r="J72" s="107"/>
      <c r="K72" s="25"/>
      <c r="L72" s="25"/>
      <c r="M72" s="101"/>
      <c r="N72" s="101"/>
      <c r="O72" s="108"/>
      <c r="P72" s="128" t="str">
        <f>'Coverage Indicators'!C59</f>
        <v>1-Jan-19 to 30-Jun-19</v>
      </c>
      <c r="Q72" s="110"/>
      <c r="R72" s="110" t="str">
        <f>'Coverage Indicators'!U59</f>
        <v/>
      </c>
      <c r="S72" s="14"/>
      <c r="T72" s="14"/>
      <c r="U72" s="111"/>
      <c r="V72" s="102"/>
      <c r="W72" s="25"/>
      <c r="X72" s="25"/>
      <c r="Y72" s="25"/>
      <c r="Z72" s="25"/>
      <c r="AA72" s="25"/>
      <c r="AB72" s="65"/>
    </row>
    <row r="73" ht="12.0" customHeight="1">
      <c r="A73" s="100"/>
      <c r="B73" s="101"/>
      <c r="C73" s="102"/>
      <c r="D73" s="102"/>
      <c r="E73" s="104"/>
      <c r="F73" s="104"/>
      <c r="G73" s="127"/>
      <c r="H73" s="25"/>
      <c r="I73" s="25"/>
      <c r="J73" s="107"/>
      <c r="K73" s="25"/>
      <c r="L73" s="25"/>
      <c r="M73" s="101"/>
      <c r="N73" s="101"/>
      <c r="O73" s="108"/>
      <c r="P73" s="128" t="str">
        <f>'Coverage Indicators'!C60</f>
        <v>1-Jul-19 to 31-Dec-19</v>
      </c>
      <c r="Q73" s="110"/>
      <c r="R73" s="110" t="str">
        <f>'Coverage Indicators'!U60</f>
        <v/>
      </c>
      <c r="S73" s="14"/>
      <c r="T73" s="14"/>
      <c r="U73" s="111"/>
      <c r="V73" s="102"/>
      <c r="W73" s="25"/>
      <c r="X73" s="25"/>
      <c r="Y73" s="25"/>
      <c r="Z73" s="25"/>
      <c r="AA73" s="25"/>
      <c r="AB73" s="65"/>
    </row>
    <row r="74" ht="12.0" customHeight="1">
      <c r="A74" s="100"/>
      <c r="B74" s="101"/>
      <c r="C74" s="102"/>
      <c r="D74" s="102"/>
      <c r="E74" s="104"/>
      <c r="F74" s="104"/>
      <c r="G74" s="127"/>
      <c r="H74" s="25"/>
      <c r="I74" s="25"/>
      <c r="J74" s="107"/>
      <c r="K74" s="25"/>
      <c r="L74" s="25"/>
      <c r="M74" s="101"/>
      <c r="N74" s="101"/>
      <c r="O74" s="108"/>
      <c r="P74" s="128"/>
      <c r="Q74" s="110"/>
      <c r="R74" s="110" t="str">
        <f>'Coverage Indicators'!U61</f>
        <v/>
      </c>
      <c r="S74" s="14"/>
      <c r="T74" s="14"/>
      <c r="U74" s="111"/>
      <c r="V74" s="102"/>
      <c r="W74" s="25"/>
      <c r="X74" s="25"/>
      <c r="Y74" s="25"/>
      <c r="Z74" s="25"/>
      <c r="AA74" s="25"/>
      <c r="AB74" s="65"/>
    </row>
    <row r="75" ht="12.0" customHeight="1">
      <c r="A75" s="100"/>
      <c r="B75" s="101"/>
      <c r="C75" s="102"/>
      <c r="D75" s="102"/>
      <c r="E75" s="104"/>
      <c r="F75" s="104"/>
      <c r="G75" s="127"/>
      <c r="H75" s="25"/>
      <c r="I75" s="25"/>
      <c r="J75" s="107"/>
      <c r="K75" s="25"/>
      <c r="L75" s="25"/>
      <c r="M75" s="101"/>
      <c r="N75" s="101"/>
      <c r="O75" s="108"/>
      <c r="P75" s="128"/>
      <c r="Q75" s="110"/>
      <c r="R75" s="110" t="str">
        <f>'Coverage Indicators'!U62</f>
        <v/>
      </c>
      <c r="S75" s="14"/>
      <c r="T75" s="14"/>
      <c r="U75" s="111"/>
      <c r="V75" s="102"/>
      <c r="W75" s="25"/>
      <c r="X75" s="25"/>
      <c r="Y75" s="25"/>
      <c r="Z75" s="25"/>
      <c r="AA75" s="25"/>
      <c r="AB75" s="65"/>
    </row>
    <row r="76" ht="12.0" customHeight="1">
      <c r="A76" s="100"/>
      <c r="B76" s="101"/>
      <c r="C76" s="102"/>
      <c r="D76" s="102"/>
      <c r="E76" s="104"/>
      <c r="F76" s="104"/>
      <c r="G76" s="127"/>
      <c r="H76" s="25"/>
      <c r="I76" s="25"/>
      <c r="J76" s="107"/>
      <c r="K76" s="25"/>
      <c r="L76" s="25"/>
      <c r="M76" s="101"/>
      <c r="N76" s="101"/>
      <c r="O76" s="108"/>
      <c r="P76" s="128"/>
      <c r="Q76" s="110"/>
      <c r="R76" s="110"/>
      <c r="S76" s="14"/>
      <c r="T76" s="14"/>
      <c r="U76" s="111"/>
      <c r="V76" s="102"/>
      <c r="W76" s="25"/>
      <c r="X76" s="25"/>
      <c r="Y76" s="25"/>
      <c r="Z76" s="25"/>
      <c r="AA76" s="25"/>
      <c r="AB76" s="65"/>
    </row>
    <row r="77" ht="12.0" customHeight="1">
      <c r="A77" s="100"/>
      <c r="B77" s="101"/>
      <c r="C77" s="102"/>
      <c r="D77" s="102"/>
      <c r="E77" s="104"/>
      <c r="F77" s="104"/>
      <c r="G77" s="127"/>
      <c r="H77" s="25"/>
      <c r="I77" s="25"/>
      <c r="J77" s="107"/>
      <c r="K77" s="25"/>
      <c r="L77" s="25"/>
      <c r="M77" s="101"/>
      <c r="N77" s="101"/>
      <c r="O77" s="108"/>
      <c r="P77" s="128"/>
      <c r="Q77" s="110"/>
      <c r="R77" s="110"/>
      <c r="S77" s="14"/>
      <c r="T77" s="14"/>
      <c r="U77" s="111"/>
      <c r="V77" s="102"/>
      <c r="W77" s="25"/>
      <c r="X77" s="25"/>
      <c r="Y77" s="25"/>
      <c r="Z77" s="25"/>
      <c r="AA77" s="25"/>
      <c r="AB77" s="65"/>
    </row>
    <row r="78" ht="12.0" customHeight="1">
      <c r="A78" s="100"/>
      <c r="B78" s="101"/>
      <c r="C78" s="102"/>
      <c r="D78" s="102"/>
      <c r="E78" s="104"/>
      <c r="F78" s="104"/>
      <c r="G78" s="127"/>
      <c r="H78" s="25"/>
      <c r="I78" s="25"/>
      <c r="J78" s="107"/>
      <c r="K78" s="25"/>
      <c r="L78" s="25"/>
      <c r="M78" s="101"/>
      <c r="N78" s="101"/>
      <c r="O78" s="108"/>
      <c r="P78" s="128"/>
      <c r="Q78" s="110"/>
      <c r="R78" s="110"/>
      <c r="S78" s="14"/>
      <c r="T78" s="14"/>
      <c r="U78" s="111"/>
      <c r="V78" s="102"/>
      <c r="W78" s="25"/>
      <c r="X78" s="25"/>
      <c r="Y78" s="25"/>
      <c r="Z78" s="25"/>
      <c r="AA78" s="25"/>
      <c r="AB78" s="65"/>
    </row>
  </sheetData>
  <conditionalFormatting sqref="J2:J78">
    <cfRule type="expression" dxfId="0" priority="1">
      <formula>LEN(J2)&gt;35</formula>
    </cfRule>
  </conditionalFormatting>
  <conditionalFormatting sqref="J2:J78">
    <cfRule type="expression" dxfId="1" priority="2">
      <formula>if(I2&lt;&gt;"",if(J2="",true))</formula>
    </cfRule>
  </conditionalFormatting>
  <dataValidations>
    <dataValidation type="list" allowBlank="1" sqref="R2:R78">
      <formula1>Value_type</formula1>
    </dataValidation>
    <dataValidation type="list" allowBlank="1" showErrorMessage="1" sqref="Y2:Y78">
      <formula1>Option_Sets</formula1>
    </dataValidation>
    <dataValidation type="list" allowBlank="1" sqref="S2:S78">
      <formula1>Aggregation_operator</formula1>
    </dataValidation>
    <dataValidation type="list" allowBlank="1" sqref="Q2:Q78">
      <formula1>Domain_type</formula1>
    </dataValidation>
    <dataValidation type="list" allowBlank="1" sqref="U2:U78">
      <formula1>CatCombos</formula1>
    </dataValidation>
    <dataValidation type="list" allowBlank="1" sqref="A2:A78">
      <formula1>Data_sets</formula1>
    </dataValidation>
    <dataValidation type="list" allowBlank="1" sqref="D2:D78">
      <formula1>Programs</formula1>
    </dataValidation>
    <dataValidation type="list" allowBlank="1" sqref="B2:C78">
      <formula1>Intervention_area</formula1>
    </dataValidation>
    <dataValidation type="list" allowBlank="1" sqref="T2:T78">
      <formula1>Yes_No</formula1>
    </dataValidation>
    <dataValidation type="list" allowBlank="1" sqref="W2:W78">
      <formula1>Option_Sets</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3" width="17.43"/>
    <col customWidth="1" min="4" max="4" width="16.86"/>
    <col customWidth="1" min="5" max="5" width="25.71"/>
    <col customWidth="1" min="6" max="6" width="38.43"/>
    <col customWidth="1" min="7" max="7" width="15.14"/>
    <col customWidth="1" min="8" max="8" width="11.71"/>
    <col customWidth="1" min="9" max="9" width="33.43"/>
    <col customWidth="1" min="10" max="10" width="44.43"/>
    <col customWidth="1" min="11" max="11" width="17.14"/>
    <col customWidth="1" hidden="1" min="12" max="13" width="25.29"/>
    <col customWidth="1" hidden="1" min="14" max="14" width="10.57"/>
    <col customWidth="1" hidden="1" min="15" max="15" width="33.57"/>
    <col customWidth="1" min="16" max="16" width="61.14"/>
    <col customWidth="1" min="17" max="17" width="25.29"/>
    <col customWidth="1" min="18" max="20" width="36.43"/>
    <col customWidth="1" min="21" max="21" width="23.0"/>
    <col customWidth="1" min="22" max="23" width="23.43"/>
    <col customWidth="1" min="24" max="24" width="22.14"/>
    <col customWidth="1" min="25" max="25" width="23.43"/>
    <col customWidth="1" min="26" max="26" width="20.71"/>
    <col customWidth="1" min="27" max="28" width="17.14"/>
  </cols>
  <sheetData>
    <row r="1" ht="27.0" customHeight="1">
      <c r="A1" s="91" t="s">
        <v>502</v>
      </c>
      <c r="B1" s="76" t="s">
        <v>503</v>
      </c>
      <c r="C1" s="92" t="s">
        <v>319</v>
      </c>
      <c r="D1" s="92" t="s">
        <v>2</v>
      </c>
      <c r="E1" s="93"/>
      <c r="F1" s="93" t="s">
        <v>1</v>
      </c>
      <c r="G1" s="94" t="s">
        <v>100</v>
      </c>
      <c r="H1" s="95" t="s">
        <v>101</v>
      </c>
      <c r="I1" s="82" t="s">
        <v>102</v>
      </c>
      <c r="J1" s="82" t="s">
        <v>103</v>
      </c>
      <c r="K1" s="96" t="s">
        <v>78</v>
      </c>
      <c r="L1" s="95" t="s">
        <v>104</v>
      </c>
      <c r="M1" s="82" t="s">
        <v>105</v>
      </c>
      <c r="N1" s="95" t="s">
        <v>106</v>
      </c>
      <c r="O1" s="97" t="s">
        <v>10</v>
      </c>
      <c r="P1" s="96" t="s">
        <v>107</v>
      </c>
      <c r="Q1" s="97" t="s">
        <v>108</v>
      </c>
      <c r="R1" s="76" t="s">
        <v>109</v>
      </c>
      <c r="S1" s="76" t="s">
        <v>110</v>
      </c>
      <c r="T1" s="76" t="s">
        <v>111</v>
      </c>
      <c r="U1" s="76" t="s">
        <v>112</v>
      </c>
      <c r="V1" s="75" t="s">
        <v>113</v>
      </c>
      <c r="W1" s="98" t="s">
        <v>114</v>
      </c>
      <c r="X1" s="95" t="s">
        <v>115</v>
      </c>
      <c r="Y1" s="98" t="s">
        <v>116</v>
      </c>
      <c r="Z1" s="95" t="s">
        <v>117</v>
      </c>
      <c r="AA1" s="76" t="s">
        <v>118</v>
      </c>
      <c r="AB1" s="99" t="s">
        <v>119</v>
      </c>
    </row>
    <row r="2" ht="36.0" customHeight="1">
      <c r="A2" s="100"/>
      <c r="B2" s="101"/>
      <c r="C2" s="102" t="s">
        <v>54</v>
      </c>
      <c r="D2" s="103" t="s">
        <v>60</v>
      </c>
      <c r="E2" s="104" t="s">
        <v>125</v>
      </c>
      <c r="F2" s="25" t="str">
        <f>IFERROR(__xludf.DUMMYFUNCTION("FILTER(ARRAYFORMULA(Outcome!B17:B37),NOT(ISBLANK(Outcome!B17:B37)))"),"Malaria O-1a: Proportion de la population ayant dormi sous une moustiquaire imprégnée d'insecticide la nuit précédente")</f>
        <v>Malaria O-1a: Proportion de la population ayant dormi sous une moustiquaire imprégnée d'insecticide la nuit précédente</v>
      </c>
      <c r="G2" s="106" t="str">
        <f t="shared" ref="G2:G6" si="1">LEFT(F2, FIND(":",F2))</f>
        <v>Malaria O-1a:</v>
      </c>
      <c r="H2" s="25">
        <f t="shared" ref="H2:H6" si="2">LEN(I2)</f>
        <v>130</v>
      </c>
      <c r="I2" s="25" t="str">
        <f>IF(LEN(if(P2&lt;&gt;"",TRIM(Project!$B$3&amp;" "&amp;Target_Data_Elements!$C2&amp;" "&amp;Target_Data_Elements!$D2&amp;" "&amp;if(Q2="Tracker","TRK","")&amp;" - "&amp;Target_Data_Elements!$P2),"")) &gt; 230,LEFT(if(P2&lt;&gt;"",TRIM(Project!$B$3&amp;" "&amp;Target_Data_Elements!$C2&amp;" "&amp;Target_Data_Elements!$D2&amp;" "&amp;if(Q2="Tracker","TRK","")&amp;" - "&amp;Target_Data_Elements!$P2),""),230),if(P2&lt;&gt;"",TRIM(Project!$B$3&amp;" "&amp;Target_Data_Elements!$C2&amp;" "&amp;Target_Data_Elements!$D2&amp;" "&amp;if(Q2="Tracker","TRK","")&amp;" - "&amp;Target_Data_Elements!$P2),""))</f>
        <v>GF MG TGT - Malaria O-1a: Proportion de la population ayant dormi sous une moustiquaire imprégnée d'insecticide la nuit précédente</v>
      </c>
      <c r="J2" s="107" t="str">
        <f>if(G2&lt;&gt;"",TRIM(Project!$B$3&amp;" "&amp;Target_Data_Elements!$C2&amp;" "&amp;Target_Data_Elements!$D2&amp;" "&amp;" - "&amp;Target_Data_Elements!$G2),if(P2&lt;&gt;"",TRIM(Project!$B$3&amp;" "&amp;Target_Data_Elements!$C2&amp;" "&amp;Target_Data_Elements!$D2&amp;" "&amp;" - "&amp;Target_Data_Elements!$P2),""))</f>
        <v>GF MG TGT - Malaria O-1a:</v>
      </c>
      <c r="K2" s="25" t="str">
        <f t="shared" ref="K2:K6" si="3">G2</f>
        <v>Malaria O-1a:</v>
      </c>
      <c r="L2" s="25"/>
      <c r="M2" s="101"/>
      <c r="N2" s="101"/>
      <c r="O2" s="108"/>
      <c r="P2" s="109" t="str">
        <f>IFERROR(__xludf.DUMMYFUNCTION("FILTER(ARRAYFORMULA(Outcome!B17:B37),NOT(ISBLANK(Outcome!B17:B37)))"),"Malaria O-1a: Proportion de la population ayant dormi sous une moustiquaire imprégnée d'insecticide la nuit précédente")</f>
        <v>Malaria O-1a: Proportion de la population ayant dormi sous une moustiquaire imprégnée d'insecticide la nuit précédente</v>
      </c>
      <c r="Q2" s="110" t="s">
        <v>131</v>
      </c>
      <c r="R2" s="110" t="str">
        <f>VLOOKUP(P2,Data_Elements!P2:R26,3,FALSE)</f>
        <v>Percentage</v>
      </c>
      <c r="S2" s="14" t="str">
        <f>VLOOKUP(P2,Data_Elements!P2:AB26,4,FALSE)</f>
        <v>Average</v>
      </c>
      <c r="T2" s="14" t="s">
        <v>47</v>
      </c>
      <c r="U2" s="111" t="s">
        <v>134</v>
      </c>
      <c r="V2" s="102" t="str">
        <f>if(U2&lt;&gt;"",VLOOKUP(U2,'Cat Combos'!B:E,4,0),"")</f>
        <v>vBNfvFQQ0q3</v>
      </c>
      <c r="W2" s="25"/>
      <c r="X2" s="25"/>
      <c r="Y2" s="25"/>
      <c r="Z2" s="25"/>
      <c r="AA2" s="25"/>
      <c r="AB2" s="39" t="s">
        <v>277</v>
      </c>
    </row>
    <row r="3" ht="12.0" customHeight="1">
      <c r="A3" s="100"/>
      <c r="B3" s="101"/>
      <c r="C3" s="102" t="s">
        <v>54</v>
      </c>
      <c r="D3" s="103" t="s">
        <v>60</v>
      </c>
      <c r="E3" s="104" t="s">
        <v>125</v>
      </c>
      <c r="F3" s="105" t="str">
        <f>IFERROR(__xludf.DUMMYFUNCTION("""COMPUTED_VALUE"""),"Malaria O-1b: Proportion d'enfants de moins de cinq ans qui ont dormi la nuit précédente sous une moustiquaire imprégnée d’insecticide*")</f>
        <v>Malaria O-1b: Proportion d'enfants de moins de cinq ans qui ont dormi la nuit précédente sous une moustiquaire imprégnée d’insecticide*</v>
      </c>
      <c r="G3" s="106" t="str">
        <f t="shared" si="1"/>
        <v>Malaria O-1b:</v>
      </c>
      <c r="H3" s="25">
        <f t="shared" si="2"/>
        <v>147</v>
      </c>
      <c r="I3" s="25" t="str">
        <f>IF(LEN(if(P3&lt;&gt;"",TRIM(Project!$B$3&amp;" "&amp;Target_Data_Elements!$C3&amp;" "&amp;Target_Data_Elements!$D3&amp;" "&amp;if(Q3="Tracker","TRK","")&amp;" - "&amp;Target_Data_Elements!$P3),"")) &gt; 230,LEFT(if(P3&lt;&gt;"",TRIM(Project!$B$3&amp;" "&amp;Target_Data_Elements!$C3&amp;" "&amp;Target_Data_Elements!$D3&amp;" "&amp;if(Q3="Tracker","TRK","")&amp;" - "&amp;Target_Data_Elements!$P3),""),230),if(P3&lt;&gt;"",TRIM(Project!$B$3&amp;" "&amp;Target_Data_Elements!$C3&amp;" "&amp;Target_Data_Elements!$D3&amp;" "&amp;if(Q3="Tracker","TRK","")&amp;" - "&amp;Target_Data_Elements!$P3),""))</f>
        <v>GF MG TGT - Malaria O-1b: Proportion d'enfants de moins de cinq ans qui ont dormi la nuit précédente sous une moustiquaire imprégnée d’insecticide*</v>
      </c>
      <c r="J3" s="107" t="str">
        <f>if(G3&lt;&gt;"",TRIM(Project!$B$3&amp;" "&amp;Target_Data_Elements!$C3&amp;" "&amp;Target_Data_Elements!$D3&amp;" "&amp;" - "&amp;Target_Data_Elements!$G3),if(P3&lt;&gt;"",TRIM(Project!$B$3&amp;" "&amp;Target_Data_Elements!$C3&amp;" "&amp;Target_Data_Elements!$D3&amp;" "&amp;" - "&amp;Target_Data_Elements!$P3),""))</f>
        <v>GF MG TGT - Malaria O-1b:</v>
      </c>
      <c r="K3" s="25" t="str">
        <f t="shared" si="3"/>
        <v>Malaria O-1b:</v>
      </c>
      <c r="L3" s="25"/>
      <c r="M3" s="101"/>
      <c r="N3" s="101"/>
      <c r="O3" s="108"/>
      <c r="P3" s="109" t="str">
        <f>IFERROR(__xludf.DUMMYFUNCTION("""COMPUTED_VALUE"""),"Malaria O-1b: Proportion d'enfants de moins de cinq ans qui ont dormi la nuit précédente sous une moustiquaire imprégnée d’insecticide*")</f>
        <v>Malaria O-1b: Proportion d'enfants de moins de cinq ans qui ont dormi la nuit précédente sous une moustiquaire imprégnée d’insecticide*</v>
      </c>
      <c r="Q3" s="110" t="s">
        <v>131</v>
      </c>
      <c r="R3" s="110" t="str">
        <f>VLOOKUP(P3,Data_Elements!P3:R27,3,FALSE)</f>
        <v>Percentage</v>
      </c>
      <c r="S3" s="14" t="str">
        <f>VLOOKUP(P3,Data_Elements!P3:AB27,4,FALSE)</f>
        <v>Average</v>
      </c>
      <c r="T3" s="14" t="s">
        <v>47</v>
      </c>
      <c r="U3" s="112" t="s">
        <v>134</v>
      </c>
      <c r="V3" s="102" t="str">
        <f>if(U3&lt;&gt;"",VLOOKUP(U3,'Cat Combos'!B:E,4,0),"")</f>
        <v>vBNfvFQQ0q3</v>
      </c>
      <c r="W3" s="25"/>
      <c r="X3" s="25"/>
      <c r="Y3" s="25"/>
      <c r="Z3" s="25"/>
      <c r="AA3" s="25"/>
      <c r="AB3" s="39" t="s">
        <v>280</v>
      </c>
    </row>
    <row r="4" ht="12.0" customHeight="1">
      <c r="A4" s="100"/>
      <c r="B4" s="101"/>
      <c r="C4" s="102" t="s">
        <v>54</v>
      </c>
      <c r="D4" s="103" t="s">
        <v>60</v>
      </c>
      <c r="E4" s="104" t="s">
        <v>125</v>
      </c>
      <c r="F4" s="105" t="str">
        <f>IFERROR(__xludf.DUMMYFUNCTION("""COMPUTED_VALUE"""),"Malaria O-1c: Proportion de femmes enceintes qui ont dormi sous une moustiquaire imprégnée d’insecticide* la nuit précédente")</f>
        <v>Malaria O-1c: Proportion de femmes enceintes qui ont dormi sous une moustiquaire imprégnée d’insecticide* la nuit précédente</v>
      </c>
      <c r="G4" s="106" t="str">
        <f t="shared" si="1"/>
        <v>Malaria O-1c:</v>
      </c>
      <c r="H4" s="25">
        <f t="shared" si="2"/>
        <v>136</v>
      </c>
      <c r="I4" s="25" t="str">
        <f>IF(LEN(if(P4&lt;&gt;"",TRIM(Project!$B$3&amp;" "&amp;Target_Data_Elements!$C4&amp;" "&amp;Target_Data_Elements!$D4&amp;" "&amp;if(Q4="Tracker","TRK","")&amp;" - "&amp;Target_Data_Elements!$P4),"")) &gt; 230,LEFT(if(P4&lt;&gt;"",TRIM(Project!$B$3&amp;" "&amp;Target_Data_Elements!$C4&amp;" "&amp;Target_Data_Elements!$D4&amp;" "&amp;if(Q4="Tracker","TRK","")&amp;" - "&amp;Target_Data_Elements!$P4),""),230),if(P4&lt;&gt;"",TRIM(Project!$B$3&amp;" "&amp;Target_Data_Elements!$C4&amp;" "&amp;Target_Data_Elements!$D4&amp;" "&amp;if(Q4="Tracker","TRK","")&amp;" - "&amp;Target_Data_Elements!$P4),""))</f>
        <v>GF MG TGT - Malaria O-1c: Proportion de femmes enceintes qui ont dormi sous une moustiquaire imprégnée d’insecticide* la nuit précédente</v>
      </c>
      <c r="J4" s="107" t="str">
        <f>if(G4&lt;&gt;"",TRIM(Project!$B$3&amp;" "&amp;Target_Data_Elements!$C4&amp;" "&amp;Target_Data_Elements!$D4&amp;" "&amp;" - "&amp;Target_Data_Elements!$G4),if(P4&lt;&gt;"",TRIM(Project!$B$3&amp;" "&amp;Target_Data_Elements!$C4&amp;" "&amp;Target_Data_Elements!$D4&amp;" "&amp;" - "&amp;Target_Data_Elements!$P4),""))</f>
        <v>GF MG TGT - Malaria O-1c:</v>
      </c>
      <c r="K4" s="25" t="str">
        <f t="shared" si="3"/>
        <v>Malaria O-1c:</v>
      </c>
      <c r="L4" s="25"/>
      <c r="M4" s="101"/>
      <c r="N4" s="101"/>
      <c r="O4" s="108"/>
      <c r="P4" s="109" t="str">
        <f>IFERROR(__xludf.DUMMYFUNCTION("""COMPUTED_VALUE"""),"Malaria O-1c: Proportion de femmes enceintes qui ont dormi sous une moustiquaire imprégnée d’insecticide* la nuit précédente")</f>
        <v>Malaria O-1c: Proportion de femmes enceintes qui ont dormi sous une moustiquaire imprégnée d’insecticide* la nuit précédente</v>
      </c>
      <c r="Q4" s="110" t="s">
        <v>131</v>
      </c>
      <c r="R4" s="110" t="str">
        <f>VLOOKUP(P4,Data_Elements!P4:R28,3,FALSE)</f>
        <v>Percentage</v>
      </c>
      <c r="S4" s="14" t="str">
        <f>VLOOKUP(P4,Data_Elements!P4:AB28,4,FALSE)</f>
        <v>Average</v>
      </c>
      <c r="T4" s="14" t="s">
        <v>47</v>
      </c>
      <c r="U4" s="112" t="s">
        <v>134</v>
      </c>
      <c r="V4" s="102" t="str">
        <f>if(U4&lt;&gt;"",VLOOKUP(U4,'Cat Combos'!B:E,4,0),"")</f>
        <v>vBNfvFQQ0q3</v>
      </c>
      <c r="W4" s="25"/>
      <c r="X4" s="25"/>
      <c r="Y4" s="25"/>
      <c r="Z4" s="25"/>
      <c r="AA4" s="25"/>
      <c r="AB4" s="39" t="s">
        <v>283</v>
      </c>
    </row>
    <row r="5" ht="60.75" customHeight="1">
      <c r="A5" s="113"/>
      <c r="B5" s="114"/>
      <c r="C5" s="115" t="s">
        <v>54</v>
      </c>
      <c r="D5" s="141" t="s">
        <v>60</v>
      </c>
      <c r="E5" s="116" t="s">
        <v>125</v>
      </c>
      <c r="F5" s="117" t="str">
        <f>IFERROR(__xludf.DUMMYFUNCTION("""COMPUTED_VALUE"""),"Malaria O-4: Proportion de ménages équipés d'au moins une moustiquaire imprégnée d'insecticide pour deux personnes et/ou ayant fait l'objet de pulvérisation intradomiciliaire d'insecticide à effet rémanent au cours des 12 derniers mois")</f>
        <v>Malaria O-4: Proportion de ménages équipés d'au moins une moustiquaire imprégnée d'insecticide pour deux personnes et/ou ayant fait l'objet de pulvérisation intradomiciliaire d'insecticide à effet rémanent au cours des 12 derniers mois</v>
      </c>
      <c r="G5" s="118" t="str">
        <f t="shared" si="1"/>
        <v>Malaria O-4:</v>
      </c>
      <c r="H5" s="120">
        <f t="shared" si="2"/>
        <v>230</v>
      </c>
      <c r="I5" s="25" t="str">
        <f>IF(LEN(if(P5&lt;&gt;"",TRIM(Project!$B$3&amp;" "&amp;Target_Data_Elements!$C5&amp;" "&amp;Target_Data_Elements!$D5&amp;" "&amp;if(Q5="Tracker","TRK","")&amp;" - "&amp;Target_Data_Elements!$P5),"")) &gt; 230,LEFT(if(P5&lt;&gt;"",TRIM(Project!$B$3&amp;" "&amp;Target_Data_Elements!$C5&amp;" "&amp;Target_Data_Elements!$D5&amp;" "&amp;if(Q5="Tracker","TRK","")&amp;" - "&amp;Target_Data_Elements!$P5),""),230),if(P5&lt;&gt;"",TRIM(Project!$B$3&amp;" "&amp;Target_Data_Elements!$C5&amp;" "&amp;Target_Data_Elements!$D5&amp;" "&amp;if(Q5="Tracker","TRK","")&amp;" - "&amp;Target_Data_Elements!$P5),""))</f>
        <v>GF MG TGT - Malaria O-4: Proportion de ménages équipés d'au moins une moustiquaire imprégnée d'insecticide pour deux personnes et/ou ayant fait l'objet de pulvérisation intradomiciliaire d'insecticide à effet rémanent au cours des</v>
      </c>
      <c r="J5" s="119" t="str">
        <f>if(G5&lt;&gt;"",TRIM(Project!$B$3&amp;" "&amp;Target_Data_Elements!$C5&amp;" "&amp;Target_Data_Elements!$D5&amp;" "&amp;" - "&amp;Target_Data_Elements!$G5),if(P5&lt;&gt;"",TRIM(Project!$B$3&amp;" "&amp;Target_Data_Elements!$C5&amp;" "&amp;Target_Data_Elements!$D5&amp;" "&amp;" - "&amp;Target_Data_Elements!$P5),""))</f>
        <v>GF MG TGT - Malaria O-4:</v>
      </c>
      <c r="K5" s="120" t="str">
        <f t="shared" si="3"/>
        <v>Malaria O-4:</v>
      </c>
      <c r="L5" s="120"/>
      <c r="M5" s="114"/>
      <c r="N5" s="114"/>
      <c r="O5" s="121"/>
      <c r="P5" s="122" t="str">
        <f>IFERROR(__xludf.DUMMYFUNCTION("""COMPUTED_VALUE"""),"Malaria O-4: Proportion de ménages équipés d'au moins une moustiquaire imprégnée d'insecticide pour deux personnes et/ou ayant fait l'objet de pulvérisation intradomiciliaire d'insecticide à effet rémanent au cours des 12 derniers mois")</f>
        <v>Malaria O-4: Proportion de ménages équipés d'au moins une moustiquaire imprégnée d'insecticide pour deux personnes et/ou ayant fait l'objet de pulvérisation intradomiciliaire d'insecticide à effet rémanent au cours des 12 derniers mois</v>
      </c>
      <c r="Q5" s="123" t="s">
        <v>131</v>
      </c>
      <c r="R5" s="123" t="str">
        <f>VLOOKUP(P5,Data_Elements!P5:R29,3,FALSE)</f>
        <v>Percentage</v>
      </c>
      <c r="S5" s="124" t="str">
        <f>VLOOKUP(P5,Data_Elements!P5:AB29,4,FALSE)</f>
        <v>Average</v>
      </c>
      <c r="T5" s="124" t="s">
        <v>47</v>
      </c>
      <c r="U5" s="125" t="s">
        <v>134</v>
      </c>
      <c r="V5" s="115" t="str">
        <f>if(U5&lt;&gt;"",VLOOKUP(U5,'Cat Combos'!B:E,4,0),"")</f>
        <v>vBNfvFQQ0q3</v>
      </c>
      <c r="W5" s="120"/>
      <c r="X5" s="120"/>
      <c r="Y5" s="120"/>
      <c r="Z5" s="120"/>
      <c r="AA5" s="120"/>
      <c r="AB5" s="126" t="s">
        <v>286</v>
      </c>
    </row>
    <row r="6" ht="12.0" customHeight="1">
      <c r="A6" s="100"/>
      <c r="B6" s="101"/>
      <c r="C6" s="102" t="s">
        <v>54</v>
      </c>
      <c r="D6" s="103" t="s">
        <v>60</v>
      </c>
      <c r="E6" s="104" t="s">
        <v>125</v>
      </c>
      <c r="F6" s="105" t="str">
        <f>IFERROR(__xludf.DUMMYFUNCTION("""COMPUTED_VALUE"""),"Malaria O-6: Proportion de ménages disposant d'au moins une moustiquaire imprégnée d'insecticide pour deux personnes")</f>
        <v>Malaria O-6: Proportion de ménages disposant d'au moins une moustiquaire imprégnée d'insecticide pour deux personnes</v>
      </c>
      <c r="G6" s="106" t="str">
        <f t="shared" si="1"/>
        <v>Malaria O-6:</v>
      </c>
      <c r="H6" s="25">
        <f t="shared" si="2"/>
        <v>128</v>
      </c>
      <c r="I6" s="25" t="str">
        <f>IF(LEN(if(P6&lt;&gt;"",TRIM(Project!$B$3&amp;" "&amp;Target_Data_Elements!$C6&amp;" "&amp;Target_Data_Elements!$D6&amp;" "&amp;if(Q6="Tracker","TRK","")&amp;" - "&amp;Target_Data_Elements!$P6),"")) &gt; 230,LEFT(if(P6&lt;&gt;"",TRIM(Project!$B$3&amp;" "&amp;Target_Data_Elements!$C6&amp;" "&amp;Target_Data_Elements!$D6&amp;" "&amp;if(Q6="Tracker","TRK","")&amp;" - "&amp;Target_Data_Elements!$P6),""),230),if(P6&lt;&gt;"",TRIM(Project!$B$3&amp;" "&amp;Target_Data_Elements!$C6&amp;" "&amp;Target_Data_Elements!$D6&amp;" "&amp;if(Q6="Tracker","TRK","")&amp;" - "&amp;Target_Data_Elements!$P6),""))</f>
        <v>GF MG TGT - Malaria O-6: Proportion de ménages disposant d'au moins une moustiquaire imprégnée d'insecticide pour deux personnes</v>
      </c>
      <c r="J6" s="107" t="str">
        <f>if(G6&lt;&gt;"",TRIM(Project!$B$3&amp;" "&amp;Target_Data_Elements!$C6&amp;" "&amp;Target_Data_Elements!$D6&amp;" "&amp;" - "&amp;Target_Data_Elements!$G6),if(P6&lt;&gt;"",TRIM(Project!$B$3&amp;" "&amp;Target_Data_Elements!$C6&amp;" "&amp;Target_Data_Elements!$D6&amp;" "&amp;" - "&amp;Target_Data_Elements!$P6),""))</f>
        <v>GF MG TGT - Malaria O-6:</v>
      </c>
      <c r="K6" s="25" t="str">
        <f t="shared" si="3"/>
        <v>Malaria O-6:</v>
      </c>
      <c r="L6" s="25"/>
      <c r="M6" s="101"/>
      <c r="N6" s="101"/>
      <c r="O6" s="108"/>
      <c r="P6" s="109" t="str">
        <f>IFERROR(__xludf.DUMMYFUNCTION("""COMPUTED_VALUE"""),"Malaria O-6: Proportion de ménages disposant d'au moins une moustiquaire imprégnée d'insecticide pour deux personnes")</f>
        <v>Malaria O-6: Proportion de ménages disposant d'au moins une moustiquaire imprégnée d'insecticide pour deux personnes</v>
      </c>
      <c r="Q6" s="110" t="s">
        <v>131</v>
      </c>
      <c r="R6" s="110" t="str">
        <f>VLOOKUP(P6,Data_Elements!P6:R30,3,FALSE)</f>
        <v>Percentage</v>
      </c>
      <c r="S6" s="14" t="str">
        <f>VLOOKUP(P6,Data_Elements!P6:AB30,4,FALSE)</f>
        <v>Average</v>
      </c>
      <c r="T6" s="14" t="s">
        <v>47</v>
      </c>
      <c r="U6" s="111" t="s">
        <v>134</v>
      </c>
      <c r="V6" s="102" t="str">
        <f>if(U6&lt;&gt;"",VLOOKUP(U6,'Cat Combos'!B:E,4,0),"")</f>
        <v>vBNfvFQQ0q3</v>
      </c>
      <c r="W6" s="25"/>
      <c r="X6" s="25"/>
      <c r="Y6" s="25"/>
      <c r="Z6" s="25"/>
      <c r="AA6" s="25"/>
      <c r="AB6" s="39" t="s">
        <v>289</v>
      </c>
    </row>
    <row r="7" ht="12.0" customHeight="1">
      <c r="A7" s="129"/>
      <c r="B7" s="130"/>
      <c r="C7" s="131"/>
      <c r="D7" s="131"/>
      <c r="E7" s="132"/>
      <c r="F7" s="132"/>
      <c r="G7" s="133"/>
      <c r="H7" s="134"/>
      <c r="I7" s="134"/>
      <c r="J7" s="135"/>
      <c r="K7" s="134"/>
      <c r="L7" s="134"/>
      <c r="M7" s="130"/>
      <c r="N7" s="130"/>
      <c r="O7" s="136"/>
      <c r="P7" s="137"/>
      <c r="Q7" s="138"/>
      <c r="R7" s="138"/>
      <c r="S7" s="139"/>
      <c r="T7" s="139"/>
      <c r="U7" s="140"/>
      <c r="V7" s="131"/>
      <c r="W7" s="134"/>
      <c r="X7" s="134"/>
      <c r="Y7" s="134"/>
      <c r="Z7" s="134"/>
      <c r="AA7" s="134"/>
    </row>
    <row r="8" ht="12.0" customHeight="1">
      <c r="A8" s="100"/>
      <c r="B8" s="101"/>
      <c r="C8" s="103" t="s">
        <v>54</v>
      </c>
      <c r="D8" s="103" t="s">
        <v>60</v>
      </c>
      <c r="E8" s="104" t="s">
        <v>163</v>
      </c>
      <c r="F8" s="104" t="str">
        <f>IFERROR(__xludf.DUMMYFUNCTION("FILTER(ARRAYFORMULA(Impact!B18:B41),NOT(ISBLANK(Impact!B18:B41)))"),"Malaria I-1(M): Cas de paludisme enregistrés, présumés et confirmés")</f>
        <v>Malaria I-1(M): Cas de paludisme enregistrés, présumés et confirmés</v>
      </c>
      <c r="G8" s="127" t="str">
        <f t="shared" ref="G8:G13" si="4">LEFT(F8,FIND(":",F8))</f>
        <v>Malaria I-1(M):</v>
      </c>
      <c r="H8" s="25">
        <f t="shared" ref="H8:H13" si="5">LEN(I8)</f>
        <v>79</v>
      </c>
      <c r="I8" s="25" t="str">
        <f>IF(LEN(if(P8&lt;&gt;"",TRIM(Project!$B$3&amp;" "&amp;Target_Data_Elements!$C8&amp;" "&amp;Target_Data_Elements!$D8&amp;" "&amp;if(Q8="Tracker","TRK","")&amp;" - "&amp;Target_Data_Elements!$P8),"")) &gt; 230,LEFT(if(P8&lt;&gt;"",TRIM(Project!$B$3&amp;" "&amp;Target_Data_Elements!$C8&amp;" "&amp;Target_Data_Elements!$D8&amp;" "&amp;if(Q8="Tracker","TRK","")&amp;" - "&amp;Target_Data_Elements!$P8),""),230),if(P8&lt;&gt;"",TRIM(Project!$B$3&amp;" "&amp;Target_Data_Elements!$C8&amp;" "&amp;Target_Data_Elements!$D8&amp;" "&amp;if(Q8="Tracker","TRK","")&amp;" - "&amp;Target_Data_Elements!$P8),""))</f>
        <v>GF MG TGT - Malaria I-1(M): Cas de paludisme enregistrés, présumés et confirmés</v>
      </c>
      <c r="J8" s="107" t="str">
        <f>if(G8&lt;&gt;"",TRIM(Project!$B$3&amp;" "&amp;Target_Data_Elements!$C8&amp;" "&amp;Target_Data_Elements!$D8&amp;" "&amp;" - "&amp;Target_Data_Elements!$G8),if(P8&lt;&gt;"",TRIM(Project!$B$3&amp;" "&amp;Target_Data_Elements!$C8&amp;" "&amp;Target_Data_Elements!$D8&amp;" "&amp;" - "&amp;Target_Data_Elements!$P8),""))</f>
        <v>GF MG TGT - Malaria I-1(M):</v>
      </c>
      <c r="K8" s="25" t="str">
        <f t="shared" ref="K8:K13" si="6">G8</f>
        <v>Malaria I-1(M):</v>
      </c>
      <c r="L8" s="25"/>
      <c r="M8" s="101"/>
      <c r="N8" s="101"/>
      <c r="O8" s="108"/>
      <c r="P8" s="128" t="str">
        <f>IFERROR(__xludf.DUMMYFUNCTION("FILTER(ARRAYFORMULA(Impact!B18:B41),NOT(ISBLANK(Impact!B18:B41)))"),"Malaria I-1(M): Cas de paludisme enregistrés, présumés et confirmés")</f>
        <v>Malaria I-1(M): Cas de paludisme enregistrés, présumés et confirmés</v>
      </c>
      <c r="Q8" s="110" t="s">
        <v>131</v>
      </c>
      <c r="R8" s="110" t="str">
        <f>VLOOKUP(P8,Data_Elements!P9:R33,3,FALSE)</f>
        <v>Integer</v>
      </c>
      <c r="S8" s="14" t="str">
        <f>VLOOKUP(P8,Data_Elements!P9:AB33,4,FALSE)</f>
        <v>Sum
</v>
      </c>
      <c r="T8" s="14" t="s">
        <v>47</v>
      </c>
      <c r="U8" s="111" t="s">
        <v>134</v>
      </c>
      <c r="V8" s="102" t="str">
        <f>if(U8&lt;&gt;"",VLOOKUP(U8,'Cat Combos'!B:E,4,0),"")</f>
        <v>vBNfvFQQ0q3</v>
      </c>
      <c r="W8" s="25"/>
      <c r="X8" s="25"/>
      <c r="Y8" s="25"/>
      <c r="Z8" s="25"/>
      <c r="AA8" s="25"/>
      <c r="AB8" s="39" t="s">
        <v>297</v>
      </c>
    </row>
    <row r="9" ht="12.0" customHeight="1">
      <c r="A9" s="100"/>
      <c r="B9" s="101"/>
      <c r="C9" s="103" t="s">
        <v>54</v>
      </c>
      <c r="D9" s="103" t="s">
        <v>60</v>
      </c>
      <c r="E9" s="104" t="s">
        <v>163</v>
      </c>
      <c r="F9" s="104" t="str">
        <f>IFERROR(__xludf.DUMMYFUNCTION("""COMPUTED_VALUE"""),"Malaria I-2.1: Cas de paludisme confirmés (par microscopie ou test de dépistage rapide) : taux pour 1000 habitants par an")</f>
        <v>Malaria I-2.1: Cas de paludisme confirmés (par microscopie ou test de dépistage rapide) : taux pour 1000 habitants par an</v>
      </c>
      <c r="G9" s="127" t="str">
        <f t="shared" si="4"/>
        <v>Malaria I-2.1:</v>
      </c>
      <c r="H9" s="25">
        <f t="shared" si="5"/>
        <v>133</v>
      </c>
      <c r="I9" s="25" t="str">
        <f>IF(LEN(if(P9&lt;&gt;"",TRIM(Project!$B$3&amp;" "&amp;Target_Data_Elements!$C9&amp;" "&amp;Target_Data_Elements!$D9&amp;" "&amp;if(Q9="Tracker","TRK","")&amp;" - "&amp;Target_Data_Elements!$P9),"")) &gt; 230,LEFT(if(P9&lt;&gt;"",TRIM(Project!$B$3&amp;" "&amp;Target_Data_Elements!$C9&amp;" "&amp;Target_Data_Elements!$D9&amp;" "&amp;if(Q9="Tracker","TRK","")&amp;" - "&amp;Target_Data_Elements!$P9),""),230),if(P9&lt;&gt;"",TRIM(Project!$B$3&amp;" "&amp;Target_Data_Elements!$C9&amp;" "&amp;Target_Data_Elements!$D9&amp;" "&amp;if(Q9="Tracker","TRK","")&amp;" - "&amp;Target_Data_Elements!$P9),""))</f>
        <v>GF MG TGT - Malaria I-2.1: Cas de paludisme confirmés (par microscopie ou test de dépistage rapide) : taux pour 1000 habitants par an</v>
      </c>
      <c r="J9" s="107" t="str">
        <f>if(G9&lt;&gt;"",TRIM(Project!$B$3&amp;" "&amp;Target_Data_Elements!$C9&amp;" "&amp;Target_Data_Elements!$D9&amp;" "&amp;" - "&amp;Target_Data_Elements!$G9),if(P9&lt;&gt;"",TRIM(Project!$B$3&amp;" "&amp;Target_Data_Elements!$C9&amp;" "&amp;Target_Data_Elements!$D9&amp;" "&amp;" - "&amp;Target_Data_Elements!$P9),""))</f>
        <v>GF MG TGT - Malaria I-2.1:</v>
      </c>
      <c r="K9" s="25" t="str">
        <f t="shared" si="6"/>
        <v>Malaria I-2.1:</v>
      </c>
      <c r="L9" s="25"/>
      <c r="M9" s="101"/>
      <c r="N9" s="101"/>
      <c r="O9" s="108"/>
      <c r="P9" s="128" t="str">
        <f>IFERROR(__xludf.DUMMYFUNCTION("""COMPUTED_VALUE"""),"Malaria I-2.1: Cas de paludisme confirmés (par microscopie ou test de dépistage rapide) : taux pour 1000 habitants par an")</f>
        <v>Malaria I-2.1: Cas de paludisme confirmés (par microscopie ou test de dépistage rapide) : taux pour 1000 habitants par an</v>
      </c>
      <c r="Q9" s="110" t="s">
        <v>131</v>
      </c>
      <c r="R9" s="110" t="str">
        <f>VLOOKUP(P9,Data_Elements!P10:R34,3,FALSE)</f>
        <v>Integer</v>
      </c>
      <c r="S9" s="14" t="str">
        <f>VLOOKUP(P9,Data_Elements!P10:AB34,4,FALSE)</f>
        <v>Sum
</v>
      </c>
      <c r="T9" s="14" t="s">
        <v>47</v>
      </c>
      <c r="U9" s="111" t="s">
        <v>134</v>
      </c>
      <c r="V9" s="102" t="str">
        <f>if(U9&lt;&gt;"",VLOOKUP(U9,'Cat Combos'!B:E,4,0),"")</f>
        <v>vBNfvFQQ0q3</v>
      </c>
      <c r="W9" s="25"/>
      <c r="X9" s="25"/>
      <c r="Y9" s="25"/>
      <c r="Z9" s="25"/>
      <c r="AA9" s="25"/>
      <c r="AB9" s="39" t="s">
        <v>302</v>
      </c>
    </row>
    <row r="10" ht="35.25" customHeight="1">
      <c r="A10" s="100"/>
      <c r="B10" s="101"/>
      <c r="C10" s="103" t="s">
        <v>54</v>
      </c>
      <c r="D10" s="103" t="s">
        <v>60</v>
      </c>
      <c r="E10" s="104" t="s">
        <v>163</v>
      </c>
      <c r="F10" s="104" t="str">
        <f>IFERROR(__xludf.DUMMYFUNCTION("""COMPUTED_VALUE"""),"Malaria I-3.1(M): Nombre de décès de patients hospitalisés dus au paludisme : taux pour 100 000 habitants par an")</f>
        <v>Malaria I-3.1(M): Nombre de décès de patients hospitalisés dus au paludisme : taux pour 100 000 habitants par an</v>
      </c>
      <c r="G10" s="127" t="str">
        <f t="shared" si="4"/>
        <v>Malaria I-3.1(M):</v>
      </c>
      <c r="H10" s="25">
        <f t="shared" si="5"/>
        <v>124</v>
      </c>
      <c r="I10" s="25" t="str">
        <f>IF(LEN(if(P10&lt;&gt;"",TRIM(Project!$B$3&amp;" "&amp;Target_Data_Elements!$C10&amp;" "&amp;Target_Data_Elements!$D10&amp;" "&amp;if(Q10="Tracker","TRK","")&amp;" - "&amp;Target_Data_Elements!$P10),"")) &gt; 230,LEFT(if(P10&lt;&gt;"",TRIM(Project!$B$3&amp;" "&amp;Target_Data_Elements!$C10&amp;" "&amp;Target_Data_Elements!$D10&amp;" "&amp;if(Q10="Tracker","TRK","")&amp;" - "&amp;Target_Data_Elements!$P10),""),230),if(P10&lt;&gt;"",TRIM(Project!$B$3&amp;" "&amp;Target_Data_Elements!$C10&amp;" "&amp;Target_Data_Elements!$D10&amp;" "&amp;if(Q10="Tracker","TRK","")&amp;" - "&amp;Target_Data_Elements!$P10),""))</f>
        <v>GF MG TGT - Malaria I-3.1(M): Nombre de décès de patients hospitalisés dus au paludisme : taux pour 100 000 habitants par an</v>
      </c>
      <c r="J10" s="107" t="str">
        <f>if(G10&lt;&gt;"",TRIM(Project!$B$3&amp;" "&amp;Target_Data_Elements!$C10&amp;" "&amp;Target_Data_Elements!$D10&amp;" "&amp;" - "&amp;Target_Data_Elements!$G10),if(P10&lt;&gt;"",TRIM(Project!$B$3&amp;" "&amp;Target_Data_Elements!$C10&amp;" "&amp;Target_Data_Elements!$D10&amp;" "&amp;" - "&amp;Target_Data_Elements!$P10),""))</f>
        <v>GF MG TGT - Malaria I-3.1(M):</v>
      </c>
      <c r="K10" s="25" t="str">
        <f t="shared" si="6"/>
        <v>Malaria I-3.1(M):</v>
      </c>
      <c r="L10" s="25"/>
      <c r="M10" s="101"/>
      <c r="N10" s="101"/>
      <c r="O10" s="108"/>
      <c r="P10" s="128" t="str">
        <f>IFERROR(__xludf.DUMMYFUNCTION("""COMPUTED_VALUE"""),"Malaria I-3.1(M): Nombre de décès de patients hospitalisés dus au paludisme : taux pour 100 000 habitants par an")</f>
        <v>Malaria I-3.1(M): Nombre de décès de patients hospitalisés dus au paludisme : taux pour 100 000 habitants par an</v>
      </c>
      <c r="Q10" s="110" t="s">
        <v>131</v>
      </c>
      <c r="R10" s="110" t="str">
        <f>VLOOKUP(P10,Data_Elements!P11:R35,3,FALSE)</f>
        <v>Integer</v>
      </c>
      <c r="S10" s="14" t="str">
        <f>VLOOKUP(P10,Data_Elements!P11:AB35,4,FALSE)</f>
        <v>Sum
</v>
      </c>
      <c r="T10" s="14" t="s">
        <v>47</v>
      </c>
      <c r="U10" s="111" t="s">
        <v>134</v>
      </c>
      <c r="V10" s="102" t="str">
        <f>if(U10&lt;&gt;"",VLOOKUP(U10,'Cat Combos'!B:E,4,0),"")</f>
        <v>vBNfvFQQ0q3</v>
      </c>
      <c r="W10" s="25"/>
      <c r="X10" s="25"/>
      <c r="Y10" s="25"/>
      <c r="Z10" s="25"/>
      <c r="AA10" s="25"/>
      <c r="AB10" s="39" t="s">
        <v>305</v>
      </c>
    </row>
    <row r="11" ht="12.0" customHeight="1">
      <c r="A11" s="100"/>
      <c r="B11" s="101"/>
      <c r="C11" s="103" t="s">
        <v>54</v>
      </c>
      <c r="D11" s="103" t="s">
        <v>60</v>
      </c>
      <c r="E11" s="104" t="s">
        <v>163</v>
      </c>
      <c r="F11" s="104" t="str">
        <f>IFERROR(__xludf.DUMMYFUNCTION("""COMPUTED_VALUE"""),"Malaria I-4: Taux de positivité aux tests de paludisme")</f>
        <v>Malaria I-4: Taux de positivité aux tests de paludisme</v>
      </c>
      <c r="G11" s="127" t="str">
        <f t="shared" si="4"/>
        <v>Malaria I-4:</v>
      </c>
      <c r="H11" s="25">
        <f t="shared" si="5"/>
        <v>66</v>
      </c>
      <c r="I11" s="25" t="str">
        <f>IF(LEN(if(P11&lt;&gt;"",TRIM(Project!$B$3&amp;" "&amp;Target_Data_Elements!$C11&amp;" "&amp;Target_Data_Elements!$D11&amp;" "&amp;if(Q11="Tracker","TRK","")&amp;" - "&amp;Target_Data_Elements!$P11),"")) &gt; 230,LEFT(if(P11&lt;&gt;"",TRIM(Project!$B$3&amp;" "&amp;Target_Data_Elements!$C11&amp;" "&amp;Target_Data_Elements!$D11&amp;" "&amp;if(Q11="Tracker","TRK","")&amp;" - "&amp;Target_Data_Elements!$P11),""),230),if(P11&lt;&gt;"",TRIM(Project!$B$3&amp;" "&amp;Target_Data_Elements!$C11&amp;" "&amp;Target_Data_Elements!$D11&amp;" "&amp;if(Q11="Tracker","TRK","")&amp;" - "&amp;Target_Data_Elements!$P11),""))</f>
        <v>GF MG TGT - Malaria I-4: Taux de positivité aux tests de paludisme</v>
      </c>
      <c r="J11" s="107" t="str">
        <f>if(G11&lt;&gt;"",TRIM(Project!$B$3&amp;" "&amp;Target_Data_Elements!$C11&amp;" "&amp;Target_Data_Elements!$D11&amp;" "&amp;" - "&amp;Target_Data_Elements!$G11),if(P11&lt;&gt;"",TRIM(Project!$B$3&amp;" "&amp;Target_Data_Elements!$C11&amp;" "&amp;Target_Data_Elements!$D11&amp;" "&amp;" - "&amp;Target_Data_Elements!$P11),""))</f>
        <v>GF MG TGT - Malaria I-4:</v>
      </c>
      <c r="K11" s="25" t="str">
        <f t="shared" si="6"/>
        <v>Malaria I-4:</v>
      </c>
      <c r="L11" s="25"/>
      <c r="M11" s="101"/>
      <c r="N11" s="101"/>
      <c r="O11" s="108"/>
      <c r="P11" s="128" t="str">
        <f>IFERROR(__xludf.DUMMYFUNCTION("""COMPUTED_VALUE"""),"Malaria I-4: Taux de positivité aux tests de paludisme")</f>
        <v>Malaria I-4: Taux de positivité aux tests de paludisme</v>
      </c>
      <c r="Q11" s="110" t="s">
        <v>131</v>
      </c>
      <c r="R11" s="110" t="str">
        <f>VLOOKUP(P11,Data_Elements!P12:R36,3,FALSE)</f>
        <v>Integer</v>
      </c>
      <c r="S11" s="14" t="str">
        <f>VLOOKUP(P11,Data_Elements!P12:AB36,4,FALSE)</f>
        <v>Sum
</v>
      </c>
      <c r="T11" s="14" t="s">
        <v>47</v>
      </c>
      <c r="U11" s="111" t="s">
        <v>134</v>
      </c>
      <c r="V11" s="102" t="str">
        <f>if(U11&lt;&gt;"",VLOOKUP(U11,'Cat Combos'!B:E,4,0),"")</f>
        <v>vBNfvFQQ0q3</v>
      </c>
      <c r="W11" s="25"/>
      <c r="X11" s="25"/>
      <c r="Y11" s="25"/>
      <c r="Z11" s="25"/>
      <c r="AA11" s="25"/>
      <c r="AB11" s="39" t="s">
        <v>308</v>
      </c>
    </row>
    <row r="12" ht="12.0" customHeight="1">
      <c r="A12" s="100"/>
      <c r="B12" s="101"/>
      <c r="C12" s="103" t="s">
        <v>54</v>
      </c>
      <c r="D12" s="103" t="s">
        <v>60</v>
      </c>
      <c r="E12" s="104" t="s">
        <v>163</v>
      </c>
      <c r="F12" s="104" t="str">
        <f>IFERROR(__xludf.DUMMYFUNCTION("""COMPUTED_VALUE"""),"Malaria I-5: Prévalence parasitaire palustre : proportion d'enfants âgés de 6 à 59 mois présentant une infection palustre")</f>
        <v>Malaria I-5: Prévalence parasitaire palustre : proportion d'enfants âgés de 6 à 59 mois présentant une infection palustre</v>
      </c>
      <c r="G12" s="127" t="str">
        <f t="shared" si="4"/>
        <v>Malaria I-5:</v>
      </c>
      <c r="H12" s="25">
        <f t="shared" si="5"/>
        <v>133</v>
      </c>
      <c r="I12" s="25" t="str">
        <f>IF(LEN(if(P12&lt;&gt;"",TRIM(Project!$B$3&amp;" "&amp;Target_Data_Elements!$C12&amp;" "&amp;Target_Data_Elements!$D12&amp;" "&amp;if(Q12="Tracker","TRK","")&amp;" - "&amp;Target_Data_Elements!$P12),"")) &gt; 230,LEFT(if(P12&lt;&gt;"",TRIM(Project!$B$3&amp;" "&amp;Target_Data_Elements!$C12&amp;" "&amp;Target_Data_Elements!$D12&amp;" "&amp;if(Q12="Tracker","TRK","")&amp;" - "&amp;Target_Data_Elements!$P12),""),230),if(P12&lt;&gt;"",TRIM(Project!$B$3&amp;" "&amp;Target_Data_Elements!$C12&amp;" "&amp;Target_Data_Elements!$D12&amp;" "&amp;if(Q12="Tracker","TRK","")&amp;" - "&amp;Target_Data_Elements!$P12),""))</f>
        <v>GF MG TGT - Malaria I-5: Prévalence parasitaire palustre : proportion d'enfants âgés de 6 à 59 mois présentant une infection palustre</v>
      </c>
      <c r="J12" s="107" t="str">
        <f>if(G12&lt;&gt;"",TRIM(Project!$B$3&amp;" "&amp;Target_Data_Elements!$C12&amp;" "&amp;Target_Data_Elements!$D12&amp;" "&amp;" - "&amp;Target_Data_Elements!$G12),if(P12&lt;&gt;"",TRIM(Project!$B$3&amp;" "&amp;Target_Data_Elements!$C12&amp;" "&amp;Target_Data_Elements!$D12&amp;" "&amp;" - "&amp;Target_Data_Elements!$P12),""))</f>
        <v>GF MG TGT - Malaria I-5:</v>
      </c>
      <c r="K12" s="25" t="str">
        <f t="shared" si="6"/>
        <v>Malaria I-5:</v>
      </c>
      <c r="L12" s="25"/>
      <c r="M12" s="101"/>
      <c r="N12" s="101"/>
      <c r="O12" s="108"/>
      <c r="P12" s="128" t="str">
        <f>IFERROR(__xludf.DUMMYFUNCTION("""COMPUTED_VALUE"""),"Malaria I-5: Prévalence parasitaire palustre : proportion d'enfants âgés de 6 à 59 mois présentant une infection palustre")</f>
        <v>Malaria I-5: Prévalence parasitaire palustre : proportion d'enfants âgés de 6 à 59 mois présentant une infection palustre</v>
      </c>
      <c r="Q12" s="110" t="s">
        <v>131</v>
      </c>
      <c r="R12" s="110" t="str">
        <f>VLOOKUP(P12,Data_Elements!P13:R37,3,FALSE)</f>
        <v>Integer</v>
      </c>
      <c r="S12" s="14" t="str">
        <f>VLOOKUP(P12,Data_Elements!P13:AB37,4,FALSE)</f>
        <v>Sum
</v>
      </c>
      <c r="T12" s="14" t="s">
        <v>47</v>
      </c>
      <c r="U12" s="111" t="s">
        <v>134</v>
      </c>
      <c r="V12" s="102" t="str">
        <f>if(U12&lt;&gt;"",VLOOKUP(U12,'Cat Combos'!B:E,4,0),"")</f>
        <v>vBNfvFQQ0q3</v>
      </c>
      <c r="W12" s="25"/>
      <c r="X12" s="25"/>
      <c r="Y12" s="25"/>
      <c r="Z12" s="25"/>
      <c r="AA12" s="25"/>
      <c r="AB12" s="39" t="s">
        <v>311</v>
      </c>
    </row>
    <row r="13" ht="12.0" customHeight="1">
      <c r="A13" s="100"/>
      <c r="B13" s="101"/>
      <c r="C13" s="103" t="s">
        <v>54</v>
      </c>
      <c r="D13" s="103" t="s">
        <v>60</v>
      </c>
      <c r="E13" s="104" t="s">
        <v>163</v>
      </c>
      <c r="F13" s="104" t="str">
        <f>IFERROR(__xludf.DUMMYFUNCTION("""COMPUTED_VALUE"""),"Malaria I-6: Taux de mortalité des enfants de moins de 5 ans, toutes causes confondues, pour 1000 naissances vivantes")</f>
        <v>Malaria I-6: Taux de mortalité des enfants de moins de 5 ans, toutes causes confondues, pour 1000 naissances vivantes</v>
      </c>
      <c r="G13" s="127" t="str">
        <f t="shared" si="4"/>
        <v>Malaria I-6:</v>
      </c>
      <c r="H13" s="25">
        <f t="shared" si="5"/>
        <v>129</v>
      </c>
      <c r="I13" s="25" t="str">
        <f>IF(LEN(if(P13&lt;&gt;"",TRIM(Project!$B$3&amp;" "&amp;Target_Data_Elements!$C13&amp;" "&amp;Target_Data_Elements!$D13&amp;" "&amp;if(Q13="Tracker","TRK","")&amp;" - "&amp;Target_Data_Elements!$P13),"")) &gt; 230,LEFT(if(P13&lt;&gt;"",TRIM(Project!$B$3&amp;" "&amp;Target_Data_Elements!$C13&amp;" "&amp;Target_Data_Elements!$D13&amp;" "&amp;if(Q13="Tracker","TRK","")&amp;" - "&amp;Target_Data_Elements!$P13),""),230),if(P13&lt;&gt;"",TRIM(Project!$B$3&amp;" "&amp;Target_Data_Elements!$C13&amp;" "&amp;Target_Data_Elements!$D13&amp;" "&amp;if(Q13="Tracker","TRK","")&amp;" - "&amp;Target_Data_Elements!$P13),""))</f>
        <v>GF MG TGT - Malaria I-6: Taux de mortalité des enfants de moins de 5 ans, toutes causes confondues, pour 1000 naissances vivantes</v>
      </c>
      <c r="J13" s="107" t="str">
        <f>if(G13&lt;&gt;"",TRIM(Project!$B$3&amp;" "&amp;Target_Data_Elements!$C13&amp;" "&amp;Target_Data_Elements!$D13&amp;" "&amp;" - "&amp;Target_Data_Elements!$G13),if(P13&lt;&gt;"",TRIM(Project!$B$3&amp;" "&amp;Target_Data_Elements!$C13&amp;" "&amp;Target_Data_Elements!$D13&amp;" "&amp;" - "&amp;Target_Data_Elements!$P13),""))</f>
        <v>GF MG TGT - Malaria I-6:</v>
      </c>
      <c r="K13" s="25" t="str">
        <f t="shared" si="6"/>
        <v>Malaria I-6:</v>
      </c>
      <c r="L13" s="25"/>
      <c r="M13" s="101"/>
      <c r="N13" s="101"/>
      <c r="O13" s="108"/>
      <c r="P13" s="128" t="str">
        <f>IFERROR(__xludf.DUMMYFUNCTION("""COMPUTED_VALUE"""),"Malaria I-6: Taux de mortalité des enfants de moins de 5 ans, toutes causes confondues, pour 1000 naissances vivantes")</f>
        <v>Malaria I-6: Taux de mortalité des enfants de moins de 5 ans, toutes causes confondues, pour 1000 naissances vivantes</v>
      </c>
      <c r="Q13" s="110" t="s">
        <v>131</v>
      </c>
      <c r="R13" s="110" t="str">
        <f>VLOOKUP(P13,Data_Elements!P14:R38,3,FALSE)</f>
        <v>Percentage</v>
      </c>
      <c r="S13" s="14" t="str">
        <f>VLOOKUP(P13,Data_Elements!P14:AB38,4,FALSE)</f>
        <v>Sum
</v>
      </c>
      <c r="T13" s="14" t="s">
        <v>47</v>
      </c>
      <c r="U13" s="111" t="s">
        <v>134</v>
      </c>
      <c r="V13" s="102" t="str">
        <f>if(U13&lt;&gt;"",VLOOKUP(U13,'Cat Combos'!B:E,4,0),"")</f>
        <v>vBNfvFQQ0q3</v>
      </c>
      <c r="W13" s="25"/>
      <c r="X13" s="25"/>
      <c r="Y13" s="25"/>
      <c r="Z13" s="25"/>
      <c r="AA13" s="25"/>
      <c r="AB13" s="39" t="s">
        <v>314</v>
      </c>
    </row>
    <row r="14" ht="12.0" customHeight="1">
      <c r="A14" s="129"/>
      <c r="B14" s="130"/>
      <c r="C14" s="131"/>
      <c r="D14" s="131"/>
      <c r="E14" s="132"/>
      <c r="F14" s="132"/>
      <c r="G14" s="133"/>
      <c r="H14" s="134"/>
      <c r="I14" s="134" t="str">
        <f>if(P14&lt;&gt;"",TRIM(Project!$B$3&amp;" "&amp;Target_Data_Elements!$C14&amp;" "&amp;Target_Data_Elements!$D14&amp;" "&amp;if(Q14="Tracker","TRK","")&amp;" - "&amp;Target_Data_Elements!$P14),"")</f>
        <v/>
      </c>
      <c r="J14" s="135" t="str">
        <f>if(G14&lt;&gt;"",TRIM(Project!$B$3&amp;" "&amp;Target_Data_Elements!$C14&amp;" "&amp;Target_Data_Elements!$D14&amp;" "&amp;" - "&amp;Target_Data_Elements!$G14),if(P14&lt;&gt;"",TRIM(Project!$B$3&amp;" "&amp;Target_Data_Elements!$C14&amp;" "&amp;Target_Data_Elements!$D14&amp;" "&amp;" - "&amp;Target_Data_Elements!$P14),""))</f>
        <v/>
      </c>
      <c r="K14" s="134"/>
      <c r="L14" s="134"/>
      <c r="M14" s="130"/>
      <c r="N14" s="130"/>
      <c r="O14" s="136" t="str">
        <f>Impact!K8</f>
        <v/>
      </c>
      <c r="P14" s="137" t="str">
        <f>Impact!B8</f>
        <v/>
      </c>
      <c r="Q14" s="138"/>
      <c r="R14" s="138" t="str">
        <f>Impact!T8</f>
        <v/>
      </c>
      <c r="S14" s="139" t="str">
        <f>Impact!S8</f>
        <v/>
      </c>
      <c r="T14" s="139"/>
      <c r="U14" s="111"/>
      <c r="V14" s="102"/>
      <c r="W14" s="134"/>
      <c r="X14" s="134"/>
      <c r="Y14" s="134"/>
      <c r="Z14" s="134"/>
      <c r="AA14" s="134"/>
    </row>
    <row r="15" ht="12.0" customHeight="1">
      <c r="A15" s="100"/>
      <c r="B15" s="101"/>
      <c r="C15" s="103" t="s">
        <v>54</v>
      </c>
      <c r="D15" s="103" t="s">
        <v>60</v>
      </c>
      <c r="E15" s="104" t="s">
        <v>204</v>
      </c>
      <c r="F15" s="104" t="str">
        <f>IFERROR(__xludf.DUMMYFUNCTION("FILTER(ARRAYFORMULA('Coverage Indicators'!B27:B98),NOT(ISBLANK('Coverage Indicators'!B27:B98)))"),"VC-3(M): Nombre de moustiquaires imprégnées d'insecticide de longue durée distribuées de manière continue aux groupes à risque cibles")</f>
        <v>VC-3(M): Nombre de moustiquaires imprégnées d'insecticide de longue durée distribuées de manière continue aux groupes à risque cibles</v>
      </c>
      <c r="G15" s="127" t="str">
        <f t="shared" ref="G15:G24" si="7">LEFT(F15,FIND(":",F15))</f>
        <v>VC-3(M):</v>
      </c>
      <c r="H15" s="25">
        <f t="shared" ref="H15:H25" si="8">LEN(I15)</f>
        <v>145</v>
      </c>
      <c r="I15" s="25" t="str">
        <f>IF(LEN(if(P15&lt;&gt;"",TRIM(Project!$B$3&amp;" "&amp;Target_Data_Elements!$C15&amp;" "&amp;Target_Data_Elements!$D15&amp;" "&amp;if(Q15="Tracker","TRK","")&amp;" - "&amp;Target_Data_Elements!$P15),"")) &gt; 230,LEFT(if(P15&lt;&gt;"",TRIM(Project!$B$3&amp;" "&amp;Target_Data_Elements!$C15&amp;" "&amp;Target_Data_Elements!$D15&amp;" "&amp;if(Q15="Tracker","TRK","")&amp;" - "&amp;Target_Data_Elements!$P15),""),230),if(P15&lt;&gt;"",TRIM(Project!$B$3&amp;" "&amp;Target_Data_Elements!$C15&amp;" "&amp;Target_Data_Elements!$D15&amp;" "&amp;if(Q15="Tracker","TRK","")&amp;" - "&amp;Target_Data_Elements!$P15),""))</f>
        <v>GF MG TGT - VC-3(M): Nombre de moustiquaires imprégnées d'insecticide de longue durée distribuées de manière continue aux groupes à risque cibles</v>
      </c>
      <c r="J15" s="107" t="str">
        <f>if(G15&lt;&gt;"",TRIM(Project!$B$3&amp;" "&amp;Target_Data_Elements!$C15&amp;" "&amp;Target_Data_Elements!$D15&amp;" "&amp;" - "&amp;Target_Data_Elements!$G15),if(P15&lt;&gt;"",TRIM(Project!$B$3&amp;" "&amp;Target_Data_Elements!$C15&amp;" "&amp;Target_Data_Elements!$D15&amp;" "&amp;" - "&amp;Target_Data_Elements!$P15),""))</f>
        <v>GF MG TGT - VC-3(M):</v>
      </c>
      <c r="K15" s="25" t="str">
        <f t="shared" ref="K15:K25" si="9">G15</f>
        <v>VC-3(M):</v>
      </c>
      <c r="L15" s="25"/>
      <c r="M15" s="101"/>
      <c r="N15" s="101"/>
      <c r="O15" s="108"/>
      <c r="P15" s="128" t="str">
        <f>IFERROR(__xludf.DUMMYFUNCTION("FILTER(ARRAYFORMULA('Coverage Indicators'!B27:B98),NOT(ISBLANK('Coverage Indicators'!B27:B98)))"),"VC-3(M): Nombre de moustiquaires imprégnées d'insecticide de longue durée distribuées de manière continue aux groupes à risque cibles")</f>
        <v>VC-3(M): Nombre de moustiquaires imprégnées d'insecticide de longue durée distribuées de manière continue aux groupes à risque cibles</v>
      </c>
      <c r="Q15" s="110" t="s">
        <v>131</v>
      </c>
      <c r="R15" s="110" t="str">
        <f>VLOOKUP(P15,Data_Elements!P16:R40,3,FALSE)</f>
        <v>Positive or Zero Integer</v>
      </c>
      <c r="S15" s="14" t="str">
        <f>VLOOKUP(P15,Data_Elements!P16:AB40,4,FALSE)</f>
        <v>Sum</v>
      </c>
      <c r="T15" s="14" t="s">
        <v>47</v>
      </c>
      <c r="U15" s="111" t="s">
        <v>134</v>
      </c>
      <c r="V15" s="102" t="str">
        <f>if(U15&lt;&gt;"",VLOOKUP(U15,'Cat Combos'!B:E,4,0),"")</f>
        <v>vBNfvFQQ0q3</v>
      </c>
      <c r="W15" s="25"/>
      <c r="X15" s="25"/>
      <c r="Y15" s="25"/>
      <c r="Z15" s="25"/>
      <c r="AA15" s="25"/>
      <c r="AB15" s="39" t="s">
        <v>318</v>
      </c>
    </row>
    <row r="16" ht="12.0" customHeight="1">
      <c r="A16" s="100"/>
      <c r="B16" s="101"/>
      <c r="C16" s="103" t="s">
        <v>54</v>
      </c>
      <c r="D16" s="103" t="s">
        <v>60</v>
      </c>
      <c r="E16" s="104" t="s">
        <v>204</v>
      </c>
      <c r="F16" s="104" t="str">
        <f>IFERROR(__xludf.DUMMYFUNCTION("""COMPUTED_VALUE"""),"VC-3(Other): Nombre de moustiquaires imprégnées d'insecticide de longue durée distribuées à travers le Marketing Social")</f>
        <v>VC-3(Other): Nombre de moustiquaires imprégnées d'insecticide de longue durée distribuées à travers le Marketing Social</v>
      </c>
      <c r="G16" s="127" t="str">
        <f t="shared" si="7"/>
        <v>VC-3(Other):</v>
      </c>
      <c r="H16" s="25">
        <f t="shared" si="8"/>
        <v>131</v>
      </c>
      <c r="I16" s="25" t="str">
        <f>IF(LEN(if(P16&lt;&gt;"",TRIM(Project!$B$3&amp;" "&amp;Target_Data_Elements!$C16&amp;" "&amp;Target_Data_Elements!$D16&amp;" "&amp;if(Q16="Tracker","TRK","")&amp;" - "&amp;Target_Data_Elements!$P16),"")) &gt; 230,LEFT(if(P16&lt;&gt;"",TRIM(Project!$B$3&amp;" "&amp;Target_Data_Elements!$C16&amp;" "&amp;Target_Data_Elements!$D16&amp;" "&amp;if(Q16="Tracker","TRK","")&amp;" - "&amp;Target_Data_Elements!$P16),""),230),if(P16&lt;&gt;"",TRIM(Project!$B$3&amp;" "&amp;Target_Data_Elements!$C16&amp;" "&amp;Target_Data_Elements!$D16&amp;" "&amp;if(Q16="Tracker","TRK","")&amp;" - "&amp;Target_Data_Elements!$P16),""))</f>
        <v>GF MG TGT - VC-3(Other): Nombre de moustiquaires imprégnées d'insecticide de longue durée distribuées à travers le Marketing Social</v>
      </c>
      <c r="J16" s="107" t="str">
        <f>if(G16&lt;&gt;"",TRIM(Project!$B$3&amp;" "&amp;Target_Data_Elements!$C16&amp;" "&amp;Target_Data_Elements!$D16&amp;" "&amp;" - "&amp;Target_Data_Elements!$G16),if(P16&lt;&gt;"",TRIM(Project!$B$3&amp;" "&amp;Target_Data_Elements!$C16&amp;" "&amp;Target_Data_Elements!$D16&amp;" "&amp;" - "&amp;Target_Data_Elements!$P16),""))</f>
        <v>GF MG TGT - VC-3(Other):</v>
      </c>
      <c r="K16" s="25" t="str">
        <f t="shared" si="9"/>
        <v>VC-3(Other):</v>
      </c>
      <c r="L16" s="25"/>
      <c r="M16" s="101"/>
      <c r="N16" s="101"/>
      <c r="O16" s="108"/>
      <c r="P16" s="128" t="str">
        <f>IFERROR(__xludf.DUMMYFUNCTION("""COMPUTED_VALUE"""),"VC-3(Other): Nombre de moustiquaires imprégnées d'insecticide de longue durée distribuées à travers le Marketing Social")</f>
        <v>VC-3(Other): Nombre de moustiquaires imprégnées d'insecticide de longue durée distribuées à travers le Marketing Social</v>
      </c>
      <c r="Q16" s="110" t="s">
        <v>131</v>
      </c>
      <c r="R16" s="110" t="str">
        <f>VLOOKUP(P16,Data_Elements!P17:R41,3,FALSE)</f>
        <v>Positive or Zero Integer</v>
      </c>
      <c r="S16" s="14" t="str">
        <f>VLOOKUP(P16,Data_Elements!P17:AB41,4,FALSE)</f>
        <v>Sum</v>
      </c>
      <c r="T16" s="14" t="s">
        <v>47</v>
      </c>
      <c r="U16" s="111" t="s">
        <v>134</v>
      </c>
      <c r="V16" s="102" t="str">
        <f>if(U16&lt;&gt;"",VLOOKUP(U16,'Cat Combos'!B:E,4,0),"")</f>
        <v>vBNfvFQQ0q3</v>
      </c>
      <c r="W16" s="25"/>
      <c r="X16" s="25"/>
      <c r="Y16" s="25"/>
      <c r="Z16" s="25"/>
      <c r="AA16" s="25"/>
      <c r="AB16" s="39" t="s">
        <v>322</v>
      </c>
    </row>
    <row r="17" ht="12.0" customHeight="1">
      <c r="A17" s="100"/>
      <c r="B17" s="101"/>
      <c r="C17" s="103" t="s">
        <v>54</v>
      </c>
      <c r="D17" s="103" t="s">
        <v>60</v>
      </c>
      <c r="E17" s="104" t="s">
        <v>204</v>
      </c>
      <c r="F17" s="104" t="str">
        <f>IFERROR(__xludf.DUMMYFUNCTION("""COMPUTED_VALUE"""),"CM-1a(M): Proportion de cas suspect de paludisme soumis à un test parasitologique dans des établissements de santé du secteur public")</f>
        <v>CM-1a(M): Proportion de cas suspect de paludisme soumis à un test parasitologique dans des établissements de santé du secteur public</v>
      </c>
      <c r="G17" s="127" t="str">
        <f t="shared" si="7"/>
        <v>CM-1a(M):</v>
      </c>
      <c r="H17" s="25">
        <f t="shared" si="8"/>
        <v>144</v>
      </c>
      <c r="I17" s="25" t="str">
        <f>IF(LEN(if(P17&lt;&gt;"",TRIM(Project!$B$3&amp;" "&amp;Target_Data_Elements!$C17&amp;" "&amp;Target_Data_Elements!$D17&amp;" "&amp;if(Q17="Tracker","TRK","")&amp;" - "&amp;Target_Data_Elements!$P17),"")) &gt; 230,LEFT(if(P17&lt;&gt;"",TRIM(Project!$B$3&amp;" "&amp;Target_Data_Elements!$C17&amp;" "&amp;Target_Data_Elements!$D17&amp;" "&amp;if(Q17="Tracker","TRK","")&amp;" - "&amp;Target_Data_Elements!$P17),""),230),if(P17&lt;&gt;"",TRIM(Project!$B$3&amp;" "&amp;Target_Data_Elements!$C17&amp;" "&amp;Target_Data_Elements!$D17&amp;" "&amp;if(Q17="Tracker","TRK","")&amp;" - "&amp;Target_Data_Elements!$P17),""))</f>
        <v>GF MG TGT - CM-1a(M): Proportion de cas suspect de paludisme soumis à un test parasitologique dans des établissements de santé du secteur public</v>
      </c>
      <c r="J17" s="107" t="str">
        <f>if(G17&lt;&gt;"",TRIM(Project!$B$3&amp;" "&amp;Target_Data_Elements!$C17&amp;" "&amp;Target_Data_Elements!$D17&amp;" "&amp;" - "&amp;Target_Data_Elements!$G17),if(P17&lt;&gt;"",TRIM(Project!$B$3&amp;" "&amp;Target_Data_Elements!$C17&amp;" "&amp;Target_Data_Elements!$D17&amp;" "&amp;" - "&amp;Target_Data_Elements!$P17),""))</f>
        <v>GF MG TGT - CM-1a(M):</v>
      </c>
      <c r="K17" s="25" t="str">
        <f t="shared" si="9"/>
        <v>CM-1a(M):</v>
      </c>
      <c r="L17" s="25"/>
      <c r="M17" s="101"/>
      <c r="N17" s="101"/>
      <c r="O17" s="108"/>
      <c r="P17" s="128" t="str">
        <f>IFERROR(__xludf.DUMMYFUNCTION("""COMPUTED_VALUE"""),"CM-1a(M): Proportion de cas suspect de paludisme soumis à un test parasitologique dans des établissements de santé du secteur public")</f>
        <v>CM-1a(M): Proportion de cas suspect de paludisme soumis à un test parasitologique dans des établissements de santé du secteur public</v>
      </c>
      <c r="Q17" s="110" t="s">
        <v>131</v>
      </c>
      <c r="R17" s="110" t="str">
        <f>VLOOKUP(P17,Data_Elements!P18:R42,3,FALSE)</f>
        <v>Percentage</v>
      </c>
      <c r="S17" s="14" t="str">
        <f>VLOOKUP(P17,Data_Elements!P18:AB42,4,FALSE)</f>
        <v>Average</v>
      </c>
      <c r="T17" s="14" t="s">
        <v>47</v>
      </c>
      <c r="U17" s="111" t="s">
        <v>134</v>
      </c>
      <c r="V17" s="102" t="str">
        <f>if(U17&lt;&gt;"",VLOOKUP(U17,'Cat Combos'!B:E,4,0),"")</f>
        <v>vBNfvFQQ0q3</v>
      </c>
      <c r="W17" s="25"/>
      <c r="X17" s="25"/>
      <c r="Y17" s="25"/>
      <c r="Z17" s="25"/>
      <c r="AA17" s="25"/>
      <c r="AB17" s="39" t="s">
        <v>332</v>
      </c>
    </row>
    <row r="18" ht="12.0" customHeight="1">
      <c r="A18" s="100"/>
      <c r="B18" s="101"/>
      <c r="C18" s="103" t="s">
        <v>54</v>
      </c>
      <c r="D18" s="103" t="s">
        <v>60</v>
      </c>
      <c r="E18" s="104" t="s">
        <v>204</v>
      </c>
      <c r="F18" s="104" t="str">
        <f>IFERROR(__xludf.DUMMYFUNCTION("""COMPUTED_VALUE"""),"CM-1b(M): Proportion de cas suspects de paludisme soumis à un test parasitologique dans la communauté")</f>
        <v>CM-1b(M): Proportion de cas suspects de paludisme soumis à un test parasitologique dans la communauté</v>
      </c>
      <c r="G18" s="127" t="str">
        <f t="shared" si="7"/>
        <v>CM-1b(M):</v>
      </c>
      <c r="H18" s="25">
        <f t="shared" si="8"/>
        <v>113</v>
      </c>
      <c r="I18" s="25" t="str">
        <f>IF(LEN(if(P18&lt;&gt;"",TRIM(Project!$B$3&amp;" "&amp;Target_Data_Elements!$C18&amp;" "&amp;Target_Data_Elements!$D18&amp;" "&amp;if(Q18="Tracker","TRK","")&amp;" - "&amp;Target_Data_Elements!$P18),"")) &gt; 230,LEFT(if(P18&lt;&gt;"",TRIM(Project!$B$3&amp;" "&amp;Target_Data_Elements!$C18&amp;" "&amp;Target_Data_Elements!$D18&amp;" "&amp;if(Q18="Tracker","TRK","")&amp;" - "&amp;Target_Data_Elements!$P18),""),230),if(P18&lt;&gt;"",TRIM(Project!$B$3&amp;" "&amp;Target_Data_Elements!$C18&amp;" "&amp;Target_Data_Elements!$D18&amp;" "&amp;if(Q18="Tracker","TRK","")&amp;" - "&amp;Target_Data_Elements!$P18),""))</f>
        <v>GF MG TGT - CM-1b(M): Proportion de cas suspects de paludisme soumis à un test parasitologique dans la communauté</v>
      </c>
      <c r="J18" s="107" t="str">
        <f>if(G18&lt;&gt;"",TRIM(Project!$B$3&amp;" "&amp;Target_Data_Elements!$C18&amp;" "&amp;Target_Data_Elements!$D18&amp;" "&amp;" - "&amp;Target_Data_Elements!$G18),if(P18&lt;&gt;"",TRIM(Project!$B$3&amp;" "&amp;Target_Data_Elements!$C18&amp;" "&amp;Target_Data_Elements!$D18&amp;" "&amp;" - "&amp;Target_Data_Elements!$P18),""))</f>
        <v>GF MG TGT - CM-1b(M):</v>
      </c>
      <c r="K18" s="25" t="str">
        <f t="shared" si="9"/>
        <v>CM-1b(M):</v>
      </c>
      <c r="L18" s="25"/>
      <c r="M18" s="101"/>
      <c r="N18" s="101"/>
      <c r="O18" s="108"/>
      <c r="P18" s="128" t="str">
        <f>IFERROR(__xludf.DUMMYFUNCTION("""COMPUTED_VALUE"""),"CM-1b(M): Proportion de cas suspects de paludisme soumis à un test parasitologique dans la communauté")</f>
        <v>CM-1b(M): Proportion de cas suspects de paludisme soumis à un test parasitologique dans la communauté</v>
      </c>
      <c r="Q18" s="110" t="s">
        <v>131</v>
      </c>
      <c r="R18" s="110" t="str">
        <f>VLOOKUP(P18,Data_Elements!P19:R43,3,FALSE)</f>
        <v>Percentage</v>
      </c>
      <c r="S18" s="14" t="str">
        <f>VLOOKUP(P18,Data_Elements!P19:AB43,4,FALSE)</f>
        <v>Average</v>
      </c>
      <c r="T18" s="14" t="s">
        <v>47</v>
      </c>
      <c r="U18" s="111" t="s">
        <v>134</v>
      </c>
      <c r="V18" s="102" t="str">
        <f>if(U18&lt;&gt;"",VLOOKUP(U18,'Cat Combos'!B:E,4,0),"")</f>
        <v>vBNfvFQQ0q3</v>
      </c>
      <c r="W18" s="25"/>
      <c r="X18" s="25"/>
      <c r="Y18" s="25"/>
      <c r="Z18" s="25"/>
      <c r="AA18" s="25"/>
      <c r="AB18" s="39" t="s">
        <v>336</v>
      </c>
    </row>
    <row r="19" ht="12.0" customHeight="1">
      <c r="A19" s="100"/>
      <c r="B19" s="101"/>
      <c r="C19" s="103" t="s">
        <v>54</v>
      </c>
      <c r="D19" s="103" t="s">
        <v>60</v>
      </c>
      <c r="E19" s="104" t="s">
        <v>204</v>
      </c>
      <c r="F19" s="104" t="str">
        <f>IFERROR(__xludf.DUMMYFUNCTION("""COMPUTED_VALUE"""),"CM-1c(M): Proportion de cas suspects de paludisme soumis à un test parasitologique dans des locaux du secteur privé")</f>
        <v>CM-1c(M): Proportion de cas suspects de paludisme soumis à un test parasitologique dans des locaux du secteur privé</v>
      </c>
      <c r="G19" s="127" t="str">
        <f t="shared" si="7"/>
        <v>CM-1c(M):</v>
      </c>
      <c r="H19" s="25">
        <f t="shared" si="8"/>
        <v>127</v>
      </c>
      <c r="I19" s="25" t="str">
        <f>IF(LEN(if(P19&lt;&gt;"",TRIM(Project!$B$3&amp;" "&amp;Target_Data_Elements!$C19&amp;" "&amp;Target_Data_Elements!$D19&amp;" "&amp;if(Q19="Tracker","TRK","")&amp;" - "&amp;Target_Data_Elements!$P19),"")) &gt; 230,LEFT(if(P19&lt;&gt;"",TRIM(Project!$B$3&amp;" "&amp;Target_Data_Elements!$C19&amp;" "&amp;Target_Data_Elements!$D19&amp;" "&amp;if(Q19="Tracker","TRK","")&amp;" - "&amp;Target_Data_Elements!$P19),""),230),if(P19&lt;&gt;"",TRIM(Project!$B$3&amp;" "&amp;Target_Data_Elements!$C19&amp;" "&amp;Target_Data_Elements!$D19&amp;" "&amp;if(Q19="Tracker","TRK","")&amp;" - "&amp;Target_Data_Elements!$P19),""))</f>
        <v>GF MG TGT - CM-1c(M): Proportion de cas suspects de paludisme soumis à un test parasitologique dans des locaux du secteur privé</v>
      </c>
      <c r="J19" s="107" t="str">
        <f>if(G19&lt;&gt;"",TRIM(Project!$B$3&amp;" "&amp;Target_Data_Elements!$C19&amp;" "&amp;Target_Data_Elements!$D19&amp;" "&amp;" - "&amp;Target_Data_Elements!$G19),if(P19&lt;&gt;"",TRIM(Project!$B$3&amp;" "&amp;Target_Data_Elements!$C19&amp;" "&amp;Target_Data_Elements!$D19&amp;" "&amp;" - "&amp;Target_Data_Elements!$P19),""))</f>
        <v>GF MG TGT - CM-1c(M):</v>
      </c>
      <c r="K19" s="25" t="str">
        <f t="shared" si="9"/>
        <v>CM-1c(M):</v>
      </c>
      <c r="L19" s="25"/>
      <c r="M19" s="101"/>
      <c r="N19" s="101"/>
      <c r="O19" s="108"/>
      <c r="P19" s="128" t="str">
        <f>IFERROR(__xludf.DUMMYFUNCTION("""COMPUTED_VALUE"""),"CM-1c(M): Proportion de cas suspects de paludisme soumis à un test parasitologique dans des locaux du secteur privé")</f>
        <v>CM-1c(M): Proportion de cas suspects de paludisme soumis à un test parasitologique dans des locaux du secteur privé</v>
      </c>
      <c r="Q19" s="110" t="s">
        <v>131</v>
      </c>
      <c r="R19" s="110" t="str">
        <f>VLOOKUP(P19,Data_Elements!P20:R44,3,FALSE)</f>
        <v>Percentage</v>
      </c>
      <c r="S19" s="14" t="str">
        <f>VLOOKUP(P19,Data_Elements!P20:AB44,4,FALSE)</f>
        <v>Average</v>
      </c>
      <c r="T19" s="14" t="s">
        <v>47</v>
      </c>
      <c r="U19" s="111" t="s">
        <v>134</v>
      </c>
      <c r="V19" s="102" t="str">
        <f>if(U19&lt;&gt;"",VLOOKUP(U19,'Cat Combos'!B:E,4,0),"")</f>
        <v>vBNfvFQQ0q3</v>
      </c>
      <c r="W19" s="25"/>
      <c r="X19" s="25"/>
      <c r="Y19" s="25"/>
      <c r="Z19" s="25"/>
      <c r="AA19" s="25"/>
      <c r="AB19" s="39" t="s">
        <v>339</v>
      </c>
    </row>
    <row r="20" ht="12.0" customHeight="1">
      <c r="A20" s="100"/>
      <c r="B20" s="101"/>
      <c r="C20" s="103" t="s">
        <v>54</v>
      </c>
      <c r="D20" s="103" t="s">
        <v>60</v>
      </c>
      <c r="E20" s="104" t="s">
        <v>204</v>
      </c>
      <c r="F20" s="104" t="str">
        <f>IFERROR(__xludf.DUMMYFUNCTION("""COMPUTED_VALUE"""),"CM-2a(M): Proportion de cas de paludisme confirmés ayant reçu un traitement antipaludique de première intention, conformément à la politique nationale, dans des établissements de santé du secteur public")</f>
        <v>CM-2a(M): Proportion de cas de paludisme confirmés ayant reçu un traitement antipaludique de première intention, conformément à la politique nationale, dans des établissements de santé du secteur public</v>
      </c>
      <c r="G20" s="127" t="str">
        <f t="shared" si="7"/>
        <v>CM-2a(M):</v>
      </c>
      <c r="H20" s="25">
        <f t="shared" si="8"/>
        <v>214</v>
      </c>
      <c r="I20" s="25" t="str">
        <f>IF(LEN(if(P20&lt;&gt;"",TRIM(Project!$B$3&amp;" "&amp;Target_Data_Elements!$C20&amp;" "&amp;Target_Data_Elements!$D20&amp;" "&amp;if(Q20="Tracker","TRK","")&amp;" - "&amp;Target_Data_Elements!$P20),"")) &gt; 230,LEFT(if(P20&lt;&gt;"",TRIM(Project!$B$3&amp;" "&amp;Target_Data_Elements!$C20&amp;" "&amp;Target_Data_Elements!$D20&amp;" "&amp;if(Q20="Tracker","TRK","")&amp;" - "&amp;Target_Data_Elements!$P20),""),230),if(P20&lt;&gt;"",TRIM(Project!$B$3&amp;" "&amp;Target_Data_Elements!$C20&amp;" "&amp;Target_Data_Elements!$D20&amp;" "&amp;if(Q20="Tracker","TRK","")&amp;" - "&amp;Target_Data_Elements!$P20),""))</f>
        <v>GF MG TGT - CM-2a(M): Proportion de cas de paludisme confirmés ayant reçu un traitement antipaludique de première intention, conformément à la politique nationale, dans des établissements de santé du secteur public</v>
      </c>
      <c r="J20" s="107" t="str">
        <f>if(G20&lt;&gt;"",TRIM(Project!$B$3&amp;" "&amp;Target_Data_Elements!$C20&amp;" "&amp;Target_Data_Elements!$D20&amp;" "&amp;" - "&amp;Target_Data_Elements!$G20),if(P20&lt;&gt;"",TRIM(Project!$B$3&amp;" "&amp;Target_Data_Elements!$C20&amp;" "&amp;Target_Data_Elements!$D20&amp;" "&amp;" - "&amp;Target_Data_Elements!$P20),""))</f>
        <v>GF MG TGT - CM-2a(M):</v>
      </c>
      <c r="K20" s="25" t="str">
        <f t="shared" si="9"/>
        <v>CM-2a(M):</v>
      </c>
      <c r="L20" s="25"/>
      <c r="M20" s="101"/>
      <c r="N20" s="101"/>
      <c r="O20" s="108"/>
      <c r="P20" s="128" t="str">
        <f>IFERROR(__xludf.DUMMYFUNCTION("""COMPUTED_VALUE"""),"CM-2a(M): Proportion de cas de paludisme confirmés ayant reçu un traitement antipaludique de première intention, conformément à la politique nationale, dans des établissements de santé du secteur public")</f>
        <v>CM-2a(M): Proportion de cas de paludisme confirmés ayant reçu un traitement antipaludique de première intention, conformément à la politique nationale, dans des établissements de santé du secteur public</v>
      </c>
      <c r="Q20" s="110" t="s">
        <v>131</v>
      </c>
      <c r="R20" s="110" t="str">
        <f>VLOOKUP(P20,Data_Elements!P21:R45,3,FALSE)</f>
        <v>Percentage</v>
      </c>
      <c r="S20" s="14" t="str">
        <f>VLOOKUP(P20,Data_Elements!P21:AB45,4,FALSE)</f>
        <v>Average</v>
      </c>
      <c r="T20" s="14" t="s">
        <v>47</v>
      </c>
      <c r="U20" s="111" t="s">
        <v>134</v>
      </c>
      <c r="V20" s="102" t="str">
        <f>if(U20&lt;&gt;"",VLOOKUP(U20,'Cat Combos'!B:E,4,0),"")</f>
        <v>vBNfvFQQ0q3</v>
      </c>
      <c r="W20" s="25"/>
      <c r="X20" s="25"/>
      <c r="Y20" s="25"/>
      <c r="Z20" s="25"/>
      <c r="AA20" s="25"/>
      <c r="AB20" s="39" t="s">
        <v>342</v>
      </c>
    </row>
    <row r="21" ht="12.0" customHeight="1">
      <c r="A21" s="100"/>
      <c r="B21" s="101"/>
      <c r="C21" s="103" t="s">
        <v>54</v>
      </c>
      <c r="D21" s="103" t="s">
        <v>60</v>
      </c>
      <c r="E21" s="104" t="s">
        <v>204</v>
      </c>
      <c r="F21" s="104" t="str">
        <f>IFERROR(__xludf.DUMMYFUNCTION("""COMPUTED_VALUE"""),"CM-2b(M): Proportion de cas de paludisme confirmés ayant reçu un traitement antipaludique de première intention dans la communauté")</f>
        <v>CM-2b(M): Proportion de cas de paludisme confirmés ayant reçu un traitement antipaludique de première intention dans la communauté</v>
      </c>
      <c r="G21" s="127" t="str">
        <f t="shared" si="7"/>
        <v>CM-2b(M):</v>
      </c>
      <c r="H21" s="25">
        <f t="shared" si="8"/>
        <v>142</v>
      </c>
      <c r="I21" s="25" t="str">
        <f>IF(LEN(if(P21&lt;&gt;"",TRIM(Project!$B$3&amp;" "&amp;Target_Data_Elements!$C21&amp;" "&amp;Target_Data_Elements!$D21&amp;" "&amp;if(Q21="Tracker","TRK","")&amp;" - "&amp;Target_Data_Elements!$P21),"")) &gt; 230,LEFT(if(P21&lt;&gt;"",TRIM(Project!$B$3&amp;" "&amp;Target_Data_Elements!$C21&amp;" "&amp;Target_Data_Elements!$D21&amp;" "&amp;if(Q21="Tracker","TRK","")&amp;" - "&amp;Target_Data_Elements!$P21),""),230),if(P21&lt;&gt;"",TRIM(Project!$B$3&amp;" "&amp;Target_Data_Elements!$C21&amp;" "&amp;Target_Data_Elements!$D21&amp;" "&amp;if(Q21="Tracker","TRK","")&amp;" - "&amp;Target_Data_Elements!$P21),""))</f>
        <v>GF MG TGT - CM-2b(M): Proportion de cas de paludisme confirmés ayant reçu un traitement antipaludique de première intention dans la communauté</v>
      </c>
      <c r="J21" s="107" t="str">
        <f>if(G21&lt;&gt;"",TRIM(Project!$B$3&amp;" "&amp;Target_Data_Elements!$C21&amp;" "&amp;Target_Data_Elements!$D21&amp;" "&amp;" - "&amp;Target_Data_Elements!$G21),if(P21&lt;&gt;"",TRIM(Project!$B$3&amp;" "&amp;Target_Data_Elements!$C21&amp;" "&amp;Target_Data_Elements!$D21&amp;" "&amp;" - "&amp;Target_Data_Elements!$P21),""))</f>
        <v>GF MG TGT - CM-2b(M):</v>
      </c>
      <c r="K21" s="25" t="str">
        <f t="shared" si="9"/>
        <v>CM-2b(M):</v>
      </c>
      <c r="L21" s="25"/>
      <c r="M21" s="101"/>
      <c r="N21" s="101"/>
      <c r="O21" s="108"/>
      <c r="P21" s="128" t="str">
        <f>IFERROR(__xludf.DUMMYFUNCTION("""COMPUTED_VALUE"""),"CM-2b(M): Proportion de cas de paludisme confirmés ayant reçu un traitement antipaludique de première intention dans la communauté")</f>
        <v>CM-2b(M): Proportion de cas de paludisme confirmés ayant reçu un traitement antipaludique de première intention dans la communauté</v>
      </c>
      <c r="Q21" s="110" t="s">
        <v>131</v>
      </c>
      <c r="R21" s="110" t="str">
        <f>VLOOKUP(P21,Data_Elements!P22:R46,3,FALSE)</f>
        <v>Percentage</v>
      </c>
      <c r="S21" s="14" t="str">
        <f>VLOOKUP(P21,Data_Elements!P22:AB46,4,FALSE)</f>
        <v>Average</v>
      </c>
      <c r="T21" s="14" t="s">
        <v>47</v>
      </c>
      <c r="U21" s="111" t="s">
        <v>134</v>
      </c>
      <c r="V21" s="102" t="str">
        <f>if(U21&lt;&gt;"",VLOOKUP(U21,'Cat Combos'!B:E,4,0),"")</f>
        <v>vBNfvFQQ0q3</v>
      </c>
      <c r="W21" s="25"/>
      <c r="X21" s="25"/>
      <c r="Y21" s="25"/>
      <c r="Z21" s="25"/>
      <c r="AA21" s="25"/>
      <c r="AB21" s="39" t="s">
        <v>345</v>
      </c>
    </row>
    <row r="22" ht="12.0" customHeight="1">
      <c r="A22" s="100"/>
      <c r="B22" s="101"/>
      <c r="C22" s="103" t="s">
        <v>54</v>
      </c>
      <c r="D22" s="103" t="s">
        <v>60</v>
      </c>
      <c r="E22" s="104" t="s">
        <v>204</v>
      </c>
      <c r="F22" s="104" t="str">
        <f>IFERROR(__xludf.DUMMYFUNCTION("""COMPUTED_VALUE"""),"CM-2c(M): Proportion de cas de paludisme confirmés ayant reçu un traitement antipaludique de première intention dans des locaux du secteur privé")</f>
        <v>CM-2c(M): Proportion de cas de paludisme confirmés ayant reçu un traitement antipaludique de première intention dans des locaux du secteur privé</v>
      </c>
      <c r="G22" s="127" t="str">
        <f t="shared" si="7"/>
        <v>CM-2c(M):</v>
      </c>
      <c r="H22" s="25">
        <f t="shared" si="8"/>
        <v>156</v>
      </c>
      <c r="I22" s="25" t="str">
        <f>IF(LEN(if(P22&lt;&gt;"",TRIM(Project!$B$3&amp;" "&amp;Target_Data_Elements!$C22&amp;" "&amp;Target_Data_Elements!$D22&amp;" "&amp;if(Q22="Tracker","TRK","")&amp;" - "&amp;Target_Data_Elements!$P22),"")) &gt; 230,LEFT(if(P22&lt;&gt;"",TRIM(Project!$B$3&amp;" "&amp;Target_Data_Elements!$C22&amp;" "&amp;Target_Data_Elements!$D22&amp;" "&amp;if(Q22="Tracker","TRK","")&amp;" - "&amp;Target_Data_Elements!$P22),""),230),if(P22&lt;&gt;"",TRIM(Project!$B$3&amp;" "&amp;Target_Data_Elements!$C22&amp;" "&amp;Target_Data_Elements!$D22&amp;" "&amp;if(Q22="Tracker","TRK","")&amp;" - "&amp;Target_Data_Elements!$P22),""))</f>
        <v>GF MG TGT - CM-2c(M): Proportion de cas de paludisme confirmés ayant reçu un traitement antipaludique de première intention dans des locaux du secteur privé</v>
      </c>
      <c r="J22" s="107" t="str">
        <f>if(G22&lt;&gt;"",TRIM(Project!$B$3&amp;" "&amp;Target_Data_Elements!$C22&amp;" "&amp;Target_Data_Elements!$D22&amp;" "&amp;" - "&amp;Target_Data_Elements!$G22),if(P22&lt;&gt;"",TRIM(Project!$B$3&amp;" "&amp;Target_Data_Elements!$C22&amp;" "&amp;Target_Data_Elements!$D22&amp;" "&amp;" - "&amp;Target_Data_Elements!$P22),""))</f>
        <v>GF MG TGT - CM-2c(M):</v>
      </c>
      <c r="K22" s="25" t="str">
        <f t="shared" si="9"/>
        <v>CM-2c(M):</v>
      </c>
      <c r="L22" s="25"/>
      <c r="M22" s="101"/>
      <c r="N22" s="101"/>
      <c r="O22" s="108"/>
      <c r="P22" s="128" t="str">
        <f>IFERROR(__xludf.DUMMYFUNCTION("""COMPUTED_VALUE"""),"CM-2c(M): Proportion de cas de paludisme confirmés ayant reçu un traitement antipaludique de première intention dans des locaux du secteur privé")</f>
        <v>CM-2c(M): Proportion de cas de paludisme confirmés ayant reçu un traitement antipaludique de première intention dans des locaux du secteur privé</v>
      </c>
      <c r="Q22" s="110" t="s">
        <v>131</v>
      </c>
      <c r="R22" s="110" t="str">
        <f>VLOOKUP(P22,Data_Elements!P23:R47,3,FALSE)</f>
        <v>Percentage</v>
      </c>
      <c r="S22" s="14" t="str">
        <f>VLOOKUP(P22,Data_Elements!P23:AB47,4,FALSE)</f>
        <v>Average</v>
      </c>
      <c r="T22" s="14" t="s">
        <v>47</v>
      </c>
      <c r="U22" s="111" t="s">
        <v>134</v>
      </c>
      <c r="V22" s="102" t="str">
        <f>if(U22&lt;&gt;"",VLOOKUP(U22,'Cat Combos'!B:E,4,0),"")</f>
        <v>vBNfvFQQ0q3</v>
      </c>
      <c r="W22" s="25"/>
      <c r="X22" s="25"/>
      <c r="Y22" s="25"/>
      <c r="Z22" s="25"/>
      <c r="AA22" s="25"/>
      <c r="AB22" s="39" t="s">
        <v>348</v>
      </c>
    </row>
    <row r="23" ht="12.0" customHeight="1">
      <c r="A23" s="100"/>
      <c r="B23" s="101"/>
      <c r="C23" s="103" t="s">
        <v>54</v>
      </c>
      <c r="D23" s="103" t="s">
        <v>60</v>
      </c>
      <c r="E23" s="104" t="s">
        <v>204</v>
      </c>
      <c r="F23" s="104" t="str">
        <f>IFERROR(__xludf.DUMMYFUNCTION("""COMPUTED_VALUE"""),"SPI-1: Pourcentage de femmes bénéficiant de services de soins prénatals ayant reçu au moins 3 doses de traitement préventif intermittent")</f>
        <v>SPI-1: Pourcentage de femmes bénéficiant de services de soins prénatals ayant reçu au moins 3 doses de traitement préventif intermittent</v>
      </c>
      <c r="G23" s="127" t="str">
        <f t="shared" si="7"/>
        <v>SPI-1:</v>
      </c>
      <c r="H23" s="25">
        <f t="shared" si="8"/>
        <v>148</v>
      </c>
      <c r="I23" s="25" t="str">
        <f>IF(LEN(if(P23&lt;&gt;"",TRIM(Project!$B$3&amp;" "&amp;Target_Data_Elements!$C23&amp;" "&amp;Target_Data_Elements!$D23&amp;" "&amp;if(Q23="Tracker","TRK","")&amp;" - "&amp;Target_Data_Elements!$P23),"")) &gt; 230,LEFT(if(P23&lt;&gt;"",TRIM(Project!$B$3&amp;" "&amp;Target_Data_Elements!$C23&amp;" "&amp;Target_Data_Elements!$D23&amp;" "&amp;if(Q23="Tracker","TRK","")&amp;" - "&amp;Target_Data_Elements!$P23),""),230),if(P23&lt;&gt;"",TRIM(Project!$B$3&amp;" "&amp;Target_Data_Elements!$C23&amp;" "&amp;Target_Data_Elements!$D23&amp;" "&amp;if(Q23="Tracker","TRK","")&amp;" - "&amp;Target_Data_Elements!$P23),""))</f>
        <v>GF MG TGT - SPI-1: Pourcentage de femmes bénéficiant de services de soins prénatals ayant reçu au moins 3 doses de traitement préventif intermittent</v>
      </c>
      <c r="J23" s="107" t="str">
        <f>if(G23&lt;&gt;"",TRIM(Project!$B$3&amp;" "&amp;Target_Data_Elements!$C23&amp;" "&amp;Target_Data_Elements!$D23&amp;" "&amp;" - "&amp;Target_Data_Elements!$G23),if(P23&lt;&gt;"",TRIM(Project!$B$3&amp;" "&amp;Target_Data_Elements!$C23&amp;" "&amp;Target_Data_Elements!$D23&amp;" "&amp;" - "&amp;Target_Data_Elements!$P23),""))</f>
        <v>GF MG TGT - SPI-1:</v>
      </c>
      <c r="K23" s="25" t="str">
        <f t="shared" si="9"/>
        <v>SPI-1:</v>
      </c>
      <c r="L23" s="25"/>
      <c r="M23" s="101"/>
      <c r="N23" s="101"/>
      <c r="O23" s="108"/>
      <c r="P23" s="128" t="str">
        <f>IFERROR(__xludf.DUMMYFUNCTION("""COMPUTED_VALUE"""),"SPI-1: Pourcentage de femmes bénéficiant de services de soins prénatals ayant reçu au moins 3 doses de traitement préventif intermittent")</f>
        <v>SPI-1: Pourcentage de femmes bénéficiant de services de soins prénatals ayant reçu au moins 3 doses de traitement préventif intermittent</v>
      </c>
      <c r="Q23" s="110" t="s">
        <v>131</v>
      </c>
      <c r="R23" s="110" t="str">
        <f>VLOOKUP(P23,Data_Elements!P24:R48,3,FALSE)</f>
        <v>Percentage</v>
      </c>
      <c r="S23" s="14" t="str">
        <f>VLOOKUP(P23,Data_Elements!P24:AB48,4,FALSE)</f>
        <v>Average</v>
      </c>
      <c r="T23" s="14" t="s">
        <v>47</v>
      </c>
      <c r="U23" s="111" t="s">
        <v>134</v>
      </c>
      <c r="V23" s="102" t="str">
        <f>if(U23&lt;&gt;"",VLOOKUP(U23,'Cat Combos'!B:E,4,0),"")</f>
        <v>vBNfvFQQ0q3</v>
      </c>
      <c r="W23" s="25"/>
      <c r="X23" s="25"/>
      <c r="Y23" s="25"/>
      <c r="Z23" s="25"/>
      <c r="AA23" s="25"/>
      <c r="AB23" s="39" t="s">
        <v>351</v>
      </c>
    </row>
    <row r="24" ht="12.0" customHeight="1">
      <c r="A24" s="100"/>
      <c r="B24" s="101"/>
      <c r="C24" s="103" t="s">
        <v>54</v>
      </c>
      <c r="D24" s="103" t="s">
        <v>60</v>
      </c>
      <c r="E24" s="104" t="s">
        <v>204</v>
      </c>
      <c r="F24" s="104" t="str">
        <f>IFERROR(__xludf.DUMMYFUNCTION("""COMPUTED_VALUE"""),"M&amp;E-1: Pourcentage d’entités déclarantes présentant leurs rapports dans les délais selon les directives nationales")</f>
        <v>M&amp;E-1: Pourcentage d’entités déclarantes présentant leurs rapports dans les délais selon les directives nationales</v>
      </c>
      <c r="G24" s="127" t="str">
        <f t="shared" si="7"/>
        <v>M&amp;E-1:</v>
      </c>
      <c r="H24" s="25">
        <f t="shared" si="8"/>
        <v>126</v>
      </c>
      <c r="I24" s="25" t="str">
        <f>IF(LEN(if(P24&lt;&gt;"",TRIM(Project!$B$3&amp;" "&amp;Target_Data_Elements!$C24&amp;" "&amp;Target_Data_Elements!$D24&amp;" "&amp;if(Q24="Tracker","TRK","")&amp;" - "&amp;Target_Data_Elements!$P24),"")) &gt; 230,LEFT(if(P24&lt;&gt;"",TRIM(Project!$B$3&amp;" "&amp;Target_Data_Elements!$C24&amp;" "&amp;Target_Data_Elements!$D24&amp;" "&amp;if(Q24="Tracker","TRK","")&amp;" - "&amp;Target_Data_Elements!$P24),""),230),if(P24&lt;&gt;"",TRIM(Project!$B$3&amp;" "&amp;Target_Data_Elements!$C24&amp;" "&amp;Target_Data_Elements!$D24&amp;" "&amp;if(Q24="Tracker","TRK","")&amp;" - "&amp;Target_Data_Elements!$P24),""))</f>
        <v>GF MG TGT - M&amp;E-1: Pourcentage d’entités déclarantes présentant leurs rapports dans les délais selon les directives nationales</v>
      </c>
      <c r="J24" s="107" t="str">
        <f>if(G24&lt;&gt;"",TRIM(Project!$B$3&amp;" "&amp;Target_Data_Elements!$C24&amp;" "&amp;Target_Data_Elements!$D24&amp;" "&amp;" - "&amp;Target_Data_Elements!$G24),if(P24&lt;&gt;"",TRIM(Project!$B$3&amp;" "&amp;Target_Data_Elements!$C24&amp;" "&amp;Target_Data_Elements!$D24&amp;" "&amp;" - "&amp;Target_Data_Elements!$P24),""))</f>
        <v>GF MG TGT - M&amp;E-1:</v>
      </c>
      <c r="K24" s="25" t="str">
        <f t="shared" si="9"/>
        <v>M&amp;E-1:</v>
      </c>
      <c r="L24" s="25"/>
      <c r="M24" s="101"/>
      <c r="N24" s="101"/>
      <c r="O24" s="108"/>
      <c r="P24" s="128" t="str">
        <f>IFERROR(__xludf.DUMMYFUNCTION("""COMPUTED_VALUE"""),"M&amp;E-1: Pourcentage d’entités déclarantes présentant leurs rapports dans les délais selon les directives nationales")</f>
        <v>M&amp;E-1: Pourcentage d’entités déclarantes présentant leurs rapports dans les délais selon les directives nationales</v>
      </c>
      <c r="Q24" s="110" t="s">
        <v>131</v>
      </c>
      <c r="R24" s="110" t="str">
        <f>VLOOKUP(P24,Data_Elements!P25:R49,3,FALSE)</f>
        <v>Percentage</v>
      </c>
      <c r="S24" s="14" t="str">
        <f>VLOOKUP(P24,Data_Elements!P25:AB49,4,FALSE)</f>
        <v>Average</v>
      </c>
      <c r="T24" s="14" t="s">
        <v>47</v>
      </c>
      <c r="U24" s="111" t="s">
        <v>134</v>
      </c>
      <c r="V24" s="102" t="str">
        <f>if(U24&lt;&gt;"",VLOOKUP(U24,'Cat Combos'!B:E,4,0),"")</f>
        <v>vBNfvFQQ0q3</v>
      </c>
      <c r="W24" s="25"/>
      <c r="X24" s="25"/>
      <c r="Y24" s="25"/>
      <c r="Z24" s="25"/>
      <c r="AA24" s="25"/>
      <c r="AB24" s="39" t="s">
        <v>354</v>
      </c>
    </row>
    <row r="25" ht="12.0" customHeight="1">
      <c r="A25" s="100"/>
      <c r="B25" s="101"/>
      <c r="C25" s="103" t="s">
        <v>54</v>
      </c>
      <c r="D25" s="103" t="s">
        <v>60</v>
      </c>
      <c r="E25" s="104" t="s">
        <v>204</v>
      </c>
      <c r="F25" s="104" t="str">
        <f>IFERROR(__xludf.DUMMYFUNCTION("""COMPUTED_VALUE"""),"HSS-other1- Pourcentage d'alertes verifiées sur les alertes notifiées")</f>
        <v>HSS-other1- Pourcentage d'alertes verifiées sur les alertes notifiées</v>
      </c>
      <c r="G25" s="127" t="str">
        <f>LEFT(F25,FIND("1",F25))</f>
        <v>HSS-other1</v>
      </c>
      <c r="H25" s="25">
        <f t="shared" si="8"/>
        <v>81</v>
      </c>
      <c r="I25" s="25" t="str">
        <f>IF(LEN(if(P25&lt;&gt;"",TRIM(Project!$B$3&amp;" "&amp;Target_Data_Elements!$C25&amp;" "&amp;Target_Data_Elements!$D25&amp;" "&amp;if(Q25="Tracker","TRK","")&amp;" - "&amp;Target_Data_Elements!$P25),"")) &gt; 230,LEFT(if(P25&lt;&gt;"",TRIM(Project!$B$3&amp;" "&amp;Target_Data_Elements!$C25&amp;" "&amp;Target_Data_Elements!$D25&amp;" "&amp;if(Q25="Tracker","TRK","")&amp;" - "&amp;Target_Data_Elements!$P25),""),230),if(P25&lt;&gt;"",TRIM(Project!$B$3&amp;" "&amp;Target_Data_Elements!$C25&amp;" "&amp;Target_Data_Elements!$D25&amp;" "&amp;if(Q25="Tracker","TRK","")&amp;" - "&amp;Target_Data_Elements!$P25),""))</f>
        <v>GF MG TGT - HSS-other1- Pourcentage d'alertes verifiées sur les alertes notifiées</v>
      </c>
      <c r="J25" s="107" t="str">
        <f>if(G25&lt;&gt;"",TRIM(Project!$B$3&amp;" "&amp;Target_Data_Elements!$C25&amp;" "&amp;Target_Data_Elements!$D25&amp;" "&amp;" - "&amp;Target_Data_Elements!$G25),if(P25&lt;&gt;"",TRIM(Project!$B$3&amp;" "&amp;Target_Data_Elements!$C25&amp;" "&amp;Target_Data_Elements!$D25&amp;" "&amp;" - "&amp;Target_Data_Elements!$P25),""))</f>
        <v>GF MG TGT - HSS-other1</v>
      </c>
      <c r="K25" s="25" t="str">
        <f t="shared" si="9"/>
        <v>HSS-other1</v>
      </c>
      <c r="L25" s="25"/>
      <c r="M25" s="101"/>
      <c r="N25" s="101"/>
      <c r="O25" s="108"/>
      <c r="P25" s="128" t="str">
        <f>IFERROR(__xludf.DUMMYFUNCTION("""COMPUTED_VALUE"""),"HSS-other1- Pourcentage d'alertes verifiées sur les alertes notifiées")</f>
        <v>HSS-other1- Pourcentage d'alertes verifiées sur les alertes notifiées</v>
      </c>
      <c r="Q25" s="110" t="s">
        <v>131</v>
      </c>
      <c r="R25" s="110" t="str">
        <f>VLOOKUP(P25,Data_Elements!P26:R50,3,FALSE)</f>
        <v>Percentage</v>
      </c>
      <c r="S25" s="14" t="str">
        <f>VLOOKUP(P25,Data_Elements!P26:AB50,4,FALSE)</f>
        <v>Average</v>
      </c>
      <c r="T25" s="14" t="s">
        <v>47</v>
      </c>
      <c r="U25" s="111" t="s">
        <v>134</v>
      </c>
      <c r="V25" s="102" t="str">
        <f>if(U25&lt;&gt;"",VLOOKUP(U25,'Cat Combos'!B:E,4,0),"")</f>
        <v>vBNfvFQQ0q3</v>
      </c>
      <c r="W25" s="25"/>
      <c r="X25" s="25"/>
      <c r="Y25" s="25"/>
      <c r="Z25" s="25"/>
      <c r="AA25" s="25"/>
      <c r="AB25" s="39" t="s">
        <v>357</v>
      </c>
    </row>
  </sheetData>
  <conditionalFormatting sqref="J2:J25">
    <cfRule type="expression" dxfId="0" priority="1">
      <formula>LEN(J2)&gt;35</formula>
    </cfRule>
  </conditionalFormatting>
  <conditionalFormatting sqref="J2:J25">
    <cfRule type="expression" dxfId="1" priority="2">
      <formula>if(I2&lt;&gt;"",if(J2="",true))</formula>
    </cfRule>
  </conditionalFormatting>
  <dataValidations>
    <dataValidation type="list" allowBlank="1" sqref="R2:R25">
      <formula1>Value_type</formula1>
    </dataValidation>
    <dataValidation type="list" allowBlank="1" showErrorMessage="1" sqref="Y2:Y25">
      <formula1>Option_Sets</formula1>
    </dataValidation>
    <dataValidation type="list" allowBlank="1" sqref="S2:S25">
      <formula1>Aggregation_operator</formula1>
    </dataValidation>
    <dataValidation type="list" allowBlank="1" sqref="Q2:Q25">
      <formula1>Domain_type</formula1>
    </dataValidation>
    <dataValidation type="list" allowBlank="1" sqref="U2:U25">
      <formula1>CatCombos</formula1>
    </dataValidation>
    <dataValidation type="list" allowBlank="1" sqref="A2:A25">
      <formula1>Data_sets</formula1>
    </dataValidation>
    <dataValidation type="list" allowBlank="1" sqref="D2:D25">
      <formula1>Programs</formula1>
    </dataValidation>
    <dataValidation type="list" allowBlank="1" sqref="B2:C25">
      <formula1>Intervention_area</formula1>
    </dataValidation>
    <dataValidation type="list" allowBlank="1" sqref="T2:T25">
      <formula1>Yes_No</formula1>
    </dataValidation>
    <dataValidation type="list" allowBlank="1" sqref="W2:W25">
      <formula1>Option_Sets</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sheetData>
    <row r="1">
      <c r="A1" s="142" t="s">
        <v>504</v>
      </c>
      <c r="B1" s="143" t="s">
        <v>505</v>
      </c>
      <c r="C1" s="143" t="s">
        <v>506</v>
      </c>
      <c r="D1" s="143" t="s">
        <v>507</v>
      </c>
      <c r="E1" s="143" t="s">
        <v>508</v>
      </c>
      <c r="F1" s="143" t="s">
        <v>509</v>
      </c>
      <c r="G1" s="143" t="s">
        <v>510</v>
      </c>
      <c r="H1" s="144" t="s">
        <v>511</v>
      </c>
      <c r="I1" s="145"/>
      <c r="J1" s="143" t="s">
        <v>512</v>
      </c>
      <c r="K1" s="143" t="s">
        <v>513</v>
      </c>
      <c r="L1" s="143" t="s">
        <v>514</v>
      </c>
      <c r="M1" s="143" t="s">
        <v>515</v>
      </c>
      <c r="N1" s="143" t="s">
        <v>516</v>
      </c>
      <c r="O1" s="143" t="s">
        <v>517</v>
      </c>
    </row>
    <row r="2" ht="51.75" customHeight="1">
      <c r="A2" s="146">
        <v>1.0</v>
      </c>
      <c r="B2" s="109" t="s">
        <v>126</v>
      </c>
      <c r="C2" s="147"/>
      <c r="D2" s="148">
        <v>0.682</v>
      </c>
      <c r="E2" s="149">
        <v>2016.0</v>
      </c>
      <c r="F2" s="149" t="s">
        <v>518</v>
      </c>
      <c r="G2" s="150" t="s">
        <v>519</v>
      </c>
      <c r="H2" s="151"/>
      <c r="I2" s="152"/>
      <c r="J2" s="149" t="s">
        <v>56</v>
      </c>
      <c r="K2" s="153" t="s">
        <v>130</v>
      </c>
      <c r="L2" s="149" t="s">
        <v>520</v>
      </c>
      <c r="M2" s="154" t="s">
        <v>521</v>
      </c>
      <c r="N2" s="152"/>
      <c r="O2" s="152"/>
    </row>
    <row r="3" ht="63.75" customHeight="1">
      <c r="A3" s="146">
        <v>2.0</v>
      </c>
      <c r="B3" s="109" t="s">
        <v>137</v>
      </c>
      <c r="C3" s="147"/>
      <c r="D3" s="155">
        <v>0.73</v>
      </c>
      <c r="E3" s="149">
        <v>2016.0</v>
      </c>
      <c r="F3" s="149" t="s">
        <v>518</v>
      </c>
      <c r="G3" s="156"/>
      <c r="H3" s="151"/>
      <c r="I3" s="152"/>
      <c r="J3" s="149" t="s">
        <v>56</v>
      </c>
      <c r="K3" s="153" t="s">
        <v>141</v>
      </c>
      <c r="L3" s="149" t="s">
        <v>520</v>
      </c>
      <c r="M3" s="154" t="s">
        <v>522</v>
      </c>
      <c r="N3" s="152"/>
      <c r="O3" s="152"/>
    </row>
    <row r="4" ht="51.0" customHeight="1">
      <c r="A4" s="146">
        <v>3.0</v>
      </c>
      <c r="B4" s="109" t="s">
        <v>143</v>
      </c>
      <c r="C4" s="147"/>
      <c r="D4" s="155">
        <v>0.69</v>
      </c>
      <c r="E4" s="149">
        <v>2016.0</v>
      </c>
      <c r="F4" s="149" t="s">
        <v>518</v>
      </c>
      <c r="G4" s="156"/>
      <c r="H4" s="151"/>
      <c r="I4" s="152"/>
      <c r="J4" s="149" t="s">
        <v>56</v>
      </c>
      <c r="K4" s="153" t="s">
        <v>147</v>
      </c>
      <c r="L4" s="149" t="s">
        <v>520</v>
      </c>
      <c r="M4" s="154" t="s">
        <v>523</v>
      </c>
      <c r="N4" s="152"/>
      <c r="O4" s="152"/>
    </row>
    <row r="5" ht="57.75" customHeight="1">
      <c r="A5" s="146">
        <v>4.0</v>
      </c>
      <c r="B5" s="109" t="s">
        <v>149</v>
      </c>
      <c r="C5" s="147"/>
      <c r="D5" s="155">
        <v>0.81</v>
      </c>
      <c r="E5" s="149">
        <v>2016.0</v>
      </c>
      <c r="F5" s="149" t="s">
        <v>518</v>
      </c>
      <c r="G5" s="156"/>
      <c r="H5" s="151"/>
      <c r="I5" s="152"/>
      <c r="J5" s="149" t="s">
        <v>56</v>
      </c>
      <c r="K5" s="153" t="s">
        <v>153</v>
      </c>
      <c r="L5" s="149" t="s">
        <v>520</v>
      </c>
      <c r="M5" s="154" t="s">
        <v>524</v>
      </c>
      <c r="N5" s="152"/>
      <c r="O5" s="152"/>
    </row>
    <row r="6" ht="69.0" customHeight="1">
      <c r="A6" s="146">
        <v>5.0</v>
      </c>
      <c r="B6" s="109" t="s">
        <v>155</v>
      </c>
      <c r="C6" s="147"/>
      <c r="D6" s="155">
        <v>0.54</v>
      </c>
      <c r="E6" s="149">
        <v>2016.0</v>
      </c>
      <c r="F6" s="149" t="s">
        <v>518</v>
      </c>
      <c r="G6" s="156"/>
      <c r="H6" s="151"/>
      <c r="I6" s="152"/>
      <c r="J6" s="149" t="s">
        <v>56</v>
      </c>
      <c r="K6" s="153" t="s">
        <v>159</v>
      </c>
      <c r="L6" s="149" t="s">
        <v>520</v>
      </c>
      <c r="M6" s="154" t="s">
        <v>525</v>
      </c>
      <c r="N6" s="152"/>
      <c r="O6" s="152"/>
    </row>
    <row r="15">
      <c r="A15" s="157" t="s">
        <v>526</v>
      </c>
      <c r="B15" s="158"/>
      <c r="C15" s="158"/>
      <c r="D15" s="158"/>
      <c r="E15" s="158"/>
      <c r="F15" s="158"/>
      <c r="G15" s="158"/>
      <c r="H15" s="158"/>
    </row>
    <row r="16">
      <c r="A16" s="142" t="s">
        <v>504</v>
      </c>
      <c r="B16" s="142" t="s">
        <v>527</v>
      </c>
      <c r="C16" s="142" t="s">
        <v>528</v>
      </c>
      <c r="D16" s="142" t="s">
        <v>529</v>
      </c>
      <c r="E16" s="142" t="s">
        <v>530</v>
      </c>
      <c r="F16" s="142" t="s">
        <v>531</v>
      </c>
      <c r="G16" s="142" t="s">
        <v>532</v>
      </c>
      <c r="H16" s="142" t="s">
        <v>533</v>
      </c>
    </row>
    <row r="17">
      <c r="A17" s="159">
        <v>1.0</v>
      </c>
      <c r="B17" s="160" t="s">
        <v>126</v>
      </c>
      <c r="C17" s="159">
        <v>2018.0</v>
      </c>
      <c r="D17" s="152"/>
      <c r="E17" s="152"/>
      <c r="F17" s="152"/>
      <c r="G17" s="152"/>
      <c r="H17" s="152"/>
    </row>
    <row r="18">
      <c r="A18" s="159">
        <v>1.0</v>
      </c>
      <c r="B18" s="161"/>
      <c r="C18" s="159">
        <v>2019.0</v>
      </c>
      <c r="D18" s="152"/>
      <c r="E18" s="152"/>
      <c r="F18" s="148">
        <v>0.8</v>
      </c>
      <c r="G18" s="162">
        <v>43889.0</v>
      </c>
      <c r="H18" s="152"/>
    </row>
    <row r="19">
      <c r="A19" s="159">
        <v>1.0</v>
      </c>
      <c r="B19" s="161"/>
      <c r="C19" s="159">
        <v>2020.0</v>
      </c>
      <c r="D19" s="152"/>
      <c r="E19" s="152"/>
      <c r="F19" s="152"/>
      <c r="G19" s="152"/>
      <c r="H19" s="152"/>
    </row>
    <row r="20">
      <c r="A20" s="159">
        <v>1.0</v>
      </c>
      <c r="B20" s="161"/>
      <c r="C20" s="159">
        <v>2021.0</v>
      </c>
      <c r="D20" s="152"/>
      <c r="E20" s="152"/>
      <c r="F20" s="152"/>
      <c r="G20" s="152"/>
      <c r="H20" s="152"/>
    </row>
    <row r="21">
      <c r="A21" s="163">
        <v>2.0</v>
      </c>
      <c r="B21" s="164" t="s">
        <v>137</v>
      </c>
      <c r="C21" s="163">
        <v>2018.0</v>
      </c>
      <c r="D21" s="152"/>
      <c r="E21" s="152"/>
      <c r="F21" s="152"/>
      <c r="G21" s="152"/>
      <c r="H21" s="152"/>
    </row>
    <row r="22">
      <c r="A22" s="163">
        <v>2.0</v>
      </c>
      <c r="B22" s="165"/>
      <c r="C22" s="163">
        <v>2019.0</v>
      </c>
      <c r="D22" s="152"/>
      <c r="E22" s="152"/>
      <c r="F22" s="148">
        <v>0.84</v>
      </c>
      <c r="G22" s="162">
        <v>43889.0</v>
      </c>
      <c r="H22" s="152"/>
    </row>
    <row r="23">
      <c r="A23" s="163">
        <v>2.0</v>
      </c>
      <c r="B23" s="165"/>
      <c r="C23" s="163">
        <v>2020.0</v>
      </c>
      <c r="D23" s="152"/>
      <c r="E23" s="152"/>
      <c r="F23" s="152"/>
      <c r="G23" s="152"/>
      <c r="H23" s="152"/>
    </row>
    <row r="24">
      <c r="A24" s="163">
        <v>2.0</v>
      </c>
      <c r="B24" s="165"/>
      <c r="C24" s="163">
        <v>2021.0</v>
      </c>
      <c r="D24" s="152"/>
      <c r="E24" s="152"/>
      <c r="F24" s="152"/>
      <c r="G24" s="152"/>
      <c r="H24" s="152"/>
    </row>
    <row r="25">
      <c r="A25" s="159">
        <v>3.0</v>
      </c>
      <c r="B25" s="160" t="s">
        <v>143</v>
      </c>
      <c r="C25" s="159">
        <v>2018.0</v>
      </c>
      <c r="D25" s="152"/>
      <c r="E25" s="152"/>
      <c r="F25" s="152"/>
      <c r="G25" s="152"/>
      <c r="H25" s="152"/>
    </row>
    <row r="26">
      <c r="A26" s="159">
        <v>3.0</v>
      </c>
      <c r="B26" s="161"/>
      <c r="C26" s="159">
        <v>2019.0</v>
      </c>
      <c r="D26" s="152"/>
      <c r="E26" s="152"/>
      <c r="F26" s="148">
        <v>0.79</v>
      </c>
      <c r="G26" s="162">
        <v>43889.0</v>
      </c>
      <c r="H26" s="152"/>
    </row>
    <row r="27">
      <c r="A27" s="159">
        <v>3.0</v>
      </c>
      <c r="B27" s="161"/>
      <c r="C27" s="159">
        <v>2020.0</v>
      </c>
      <c r="D27" s="152"/>
      <c r="E27" s="152"/>
      <c r="F27" s="152"/>
      <c r="G27" s="152"/>
      <c r="H27" s="152"/>
    </row>
    <row r="28">
      <c r="A28" s="159">
        <v>3.0</v>
      </c>
      <c r="B28" s="161"/>
      <c r="C28" s="159">
        <v>2021.0</v>
      </c>
      <c r="D28" s="152"/>
      <c r="E28" s="152"/>
      <c r="F28" s="152"/>
      <c r="G28" s="152"/>
      <c r="H28" s="152"/>
    </row>
    <row r="29">
      <c r="A29" s="163">
        <v>4.0</v>
      </c>
      <c r="B29" s="164" t="s">
        <v>149</v>
      </c>
      <c r="C29" s="163">
        <v>2018.0</v>
      </c>
      <c r="D29" s="152"/>
      <c r="E29" s="152"/>
      <c r="F29" s="152"/>
      <c r="G29" s="152"/>
      <c r="H29" s="152"/>
    </row>
    <row r="30">
      <c r="A30" s="163">
        <v>4.0</v>
      </c>
      <c r="B30" s="165"/>
      <c r="C30" s="163">
        <v>2019.0</v>
      </c>
      <c r="D30" s="152"/>
      <c r="E30" s="152"/>
      <c r="F30" s="148">
        <v>0.89</v>
      </c>
      <c r="G30" s="162">
        <v>43889.0</v>
      </c>
      <c r="H30" s="152"/>
    </row>
    <row r="31">
      <c r="A31" s="163">
        <v>4.0</v>
      </c>
      <c r="B31" s="165"/>
      <c r="C31" s="163">
        <v>2020.0</v>
      </c>
      <c r="D31" s="152"/>
      <c r="E31" s="152"/>
      <c r="F31" s="152"/>
      <c r="G31" s="152"/>
      <c r="H31" s="152"/>
    </row>
    <row r="32">
      <c r="A32" s="163">
        <v>4.0</v>
      </c>
      <c r="B32" s="165"/>
      <c r="C32" s="163">
        <v>2021.0</v>
      </c>
      <c r="D32" s="152"/>
      <c r="E32" s="152"/>
      <c r="F32" s="152"/>
      <c r="G32" s="152"/>
      <c r="H32" s="152"/>
    </row>
    <row r="33">
      <c r="A33" s="159">
        <v>5.0</v>
      </c>
      <c r="B33" s="160" t="s">
        <v>155</v>
      </c>
      <c r="C33" s="159">
        <v>2018.0</v>
      </c>
      <c r="D33" s="152"/>
      <c r="E33" s="152"/>
      <c r="F33" s="152"/>
      <c r="G33" s="152"/>
      <c r="H33" s="152"/>
    </row>
    <row r="34">
      <c r="A34" s="159">
        <v>5.0</v>
      </c>
      <c r="B34" s="161"/>
      <c r="C34" s="159">
        <v>2019.0</v>
      </c>
      <c r="D34" s="152"/>
      <c r="E34" s="152"/>
      <c r="F34" s="148">
        <v>0.6</v>
      </c>
      <c r="G34" s="162">
        <v>43889.0</v>
      </c>
      <c r="H34" s="152"/>
    </row>
    <row r="35">
      <c r="A35" s="159">
        <v>5.0</v>
      </c>
      <c r="B35" s="161"/>
      <c r="C35" s="159">
        <v>2020.0</v>
      </c>
      <c r="D35" s="152"/>
      <c r="E35" s="152"/>
      <c r="F35" s="152"/>
      <c r="G35" s="152"/>
      <c r="H35" s="152"/>
    </row>
    <row r="36">
      <c r="A36" s="159">
        <v>5.0</v>
      </c>
      <c r="B36" s="161"/>
      <c r="C36" s="159">
        <v>2021.0</v>
      </c>
      <c r="D36" s="152"/>
      <c r="E36" s="152"/>
      <c r="F36" s="152"/>
      <c r="G36" s="152"/>
      <c r="H36" s="152"/>
    </row>
    <row r="37">
      <c r="A37" s="159">
        <v>5.0</v>
      </c>
      <c r="B37" s="161"/>
      <c r="C37" s="166"/>
      <c r="D37" s="152"/>
      <c r="E37" s="152"/>
      <c r="F37" s="152"/>
      <c r="G37" s="152"/>
      <c r="H37" s="152"/>
    </row>
  </sheetData>
  <mergeCells count="1">
    <mergeCell ref="A15:H1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9" max="9" width="14.14"/>
    <col customWidth="1" min="10" max="10" width="16.71"/>
    <col customWidth="1" min="11" max="11" width="18.71"/>
  </cols>
  <sheetData>
    <row r="1">
      <c r="A1" s="167" t="s">
        <v>534</v>
      </c>
      <c r="B1" s="143" t="s">
        <v>535</v>
      </c>
      <c r="C1" s="143" t="s">
        <v>536</v>
      </c>
      <c r="D1" s="143" t="s">
        <v>507</v>
      </c>
      <c r="E1" s="143" t="s">
        <v>508</v>
      </c>
      <c r="F1" s="143" t="s">
        <v>509</v>
      </c>
      <c r="G1" s="143" t="s">
        <v>510</v>
      </c>
      <c r="H1" s="144" t="s">
        <v>511</v>
      </c>
      <c r="I1" s="145"/>
      <c r="J1" s="143" t="s">
        <v>512</v>
      </c>
      <c r="K1" s="143" t="s">
        <v>513</v>
      </c>
      <c r="L1" s="143" t="s">
        <v>514</v>
      </c>
      <c r="M1" s="143" t="s">
        <v>515</v>
      </c>
      <c r="N1" s="143" t="s">
        <v>516</v>
      </c>
      <c r="O1" s="143" t="s">
        <v>517</v>
      </c>
      <c r="P1" s="168" t="s">
        <v>537</v>
      </c>
      <c r="Q1" s="168" t="s">
        <v>538</v>
      </c>
      <c r="R1" s="168" t="s">
        <v>539</v>
      </c>
      <c r="S1" s="168" t="s">
        <v>540</v>
      </c>
      <c r="T1" s="168" t="s">
        <v>541</v>
      </c>
      <c r="U1" s="169"/>
      <c r="V1" s="168" t="s">
        <v>542</v>
      </c>
      <c r="W1" s="169"/>
      <c r="X1" s="169"/>
    </row>
    <row r="2" ht="81.0" customHeight="1">
      <c r="A2" s="146">
        <v>1.0</v>
      </c>
      <c r="B2" s="109" t="s">
        <v>164</v>
      </c>
      <c r="C2" s="147"/>
      <c r="D2" s="170">
        <v>914251.0</v>
      </c>
      <c r="E2" s="171">
        <v>2017.0</v>
      </c>
      <c r="F2" s="149" t="s">
        <v>543</v>
      </c>
      <c r="G2" s="150" t="s">
        <v>544</v>
      </c>
      <c r="H2" s="151"/>
      <c r="I2" s="172"/>
      <c r="J2" s="173" t="s">
        <v>56</v>
      </c>
      <c r="K2" s="153" t="s">
        <v>168</v>
      </c>
      <c r="L2" s="173" t="s">
        <v>545</v>
      </c>
      <c r="M2" s="153" t="s">
        <v>546</v>
      </c>
      <c r="N2" s="174"/>
      <c r="O2" s="174"/>
      <c r="P2" t="b">
        <f t="shared" ref="P2:P7" si="1">int(D2)=D2</f>
        <v>1</v>
      </c>
      <c r="Q2" t="b">
        <f t="shared" ref="Q2:Q7" si="2">IF(P2,lEN(D2) &lt;= 4,FALSE)</f>
        <v>0</v>
      </c>
      <c r="R2">
        <f t="shared" ref="R2:R7" si="3">IF(Q2,0,1)</f>
        <v>1</v>
      </c>
      <c r="S2" t="str">
        <f>VLOOKUP(R2,Impact!AggregationType,2,FALSE)</f>
        <v>Sum</v>
      </c>
      <c r="T2" s="39" t="s">
        <v>169</v>
      </c>
      <c r="V2" s="39">
        <v>1.0</v>
      </c>
      <c r="W2" s="39" t="s">
        <v>211</v>
      </c>
      <c r="X2" s="39" t="s">
        <v>169</v>
      </c>
    </row>
    <row r="3" ht="66.75" customHeight="1">
      <c r="A3" s="146">
        <v>2.0</v>
      </c>
      <c r="B3" s="109" t="s">
        <v>172</v>
      </c>
      <c r="C3" s="147"/>
      <c r="D3" s="171">
        <v>37.05</v>
      </c>
      <c r="E3" s="171">
        <v>2017.0</v>
      </c>
      <c r="F3" s="149" t="s">
        <v>543</v>
      </c>
      <c r="G3" s="156"/>
      <c r="H3" s="151"/>
      <c r="I3" s="172"/>
      <c r="J3" s="173" t="s">
        <v>56</v>
      </c>
      <c r="K3" s="153" t="s">
        <v>176</v>
      </c>
      <c r="L3" s="173" t="s">
        <v>547</v>
      </c>
      <c r="M3" s="153" t="s">
        <v>548</v>
      </c>
      <c r="N3" s="174"/>
      <c r="O3" s="174"/>
      <c r="P3" t="b">
        <f t="shared" si="1"/>
        <v>0</v>
      </c>
      <c r="Q3" t="b">
        <f t="shared" si="2"/>
        <v>0</v>
      </c>
      <c r="R3">
        <f t="shared" si="3"/>
        <v>1</v>
      </c>
      <c r="S3" t="str">
        <f>VLOOKUP(R3,Impact!AggregationType,2,FALSE)</f>
        <v>Sum</v>
      </c>
      <c r="T3" s="39" t="s">
        <v>169</v>
      </c>
      <c r="V3" s="39">
        <v>0.0</v>
      </c>
      <c r="W3" s="39" t="s">
        <v>133</v>
      </c>
      <c r="X3" s="39" t="s">
        <v>132</v>
      </c>
    </row>
    <row r="4" ht="87.75" customHeight="1">
      <c r="A4" s="146">
        <v>3.0</v>
      </c>
      <c r="B4" s="109" t="s">
        <v>178</v>
      </c>
      <c r="C4" s="147"/>
      <c r="D4" s="171">
        <v>1.69</v>
      </c>
      <c r="E4" s="171">
        <v>2017.0</v>
      </c>
      <c r="F4" s="149" t="s">
        <v>543</v>
      </c>
      <c r="G4" s="150" t="s">
        <v>72</v>
      </c>
      <c r="H4" s="151"/>
      <c r="I4" s="172"/>
      <c r="J4" s="173" t="s">
        <v>56</v>
      </c>
      <c r="K4" s="153" t="s">
        <v>182</v>
      </c>
      <c r="L4" s="173" t="s">
        <v>547</v>
      </c>
      <c r="M4" s="153" t="s">
        <v>549</v>
      </c>
      <c r="N4" s="174"/>
      <c r="O4" s="174"/>
      <c r="P4" t="b">
        <f t="shared" si="1"/>
        <v>0</v>
      </c>
      <c r="Q4" t="b">
        <f t="shared" si="2"/>
        <v>0</v>
      </c>
      <c r="R4">
        <f t="shared" si="3"/>
        <v>1</v>
      </c>
      <c r="S4" t="str">
        <f>VLOOKUP(R4,Impact!AggregationType,2,FALSE)</f>
        <v>Sum</v>
      </c>
      <c r="T4" s="39" t="s">
        <v>169</v>
      </c>
    </row>
    <row r="5" ht="58.5" customHeight="1">
      <c r="A5" s="146">
        <v>4.0</v>
      </c>
      <c r="B5" s="109" t="s">
        <v>184</v>
      </c>
      <c r="C5" s="147"/>
      <c r="D5" s="171">
        <v>41.7</v>
      </c>
      <c r="E5" s="171">
        <v>2017.0</v>
      </c>
      <c r="F5" s="149" t="s">
        <v>543</v>
      </c>
      <c r="G5" s="150" t="s">
        <v>550</v>
      </c>
      <c r="H5" s="151"/>
      <c r="I5" s="172"/>
      <c r="J5" s="173" t="s">
        <v>56</v>
      </c>
      <c r="K5" s="153" t="s">
        <v>188</v>
      </c>
      <c r="L5" s="173" t="s">
        <v>547</v>
      </c>
      <c r="M5" s="153" t="s">
        <v>551</v>
      </c>
      <c r="N5" s="174"/>
      <c r="O5" s="174"/>
      <c r="P5" t="b">
        <f t="shared" si="1"/>
        <v>0</v>
      </c>
      <c r="Q5" t="b">
        <f t="shared" si="2"/>
        <v>0</v>
      </c>
      <c r="R5">
        <f t="shared" si="3"/>
        <v>1</v>
      </c>
      <c r="S5" t="str">
        <f>VLOOKUP(R5,Impact!AggregationType,2,FALSE)</f>
        <v>Sum</v>
      </c>
      <c r="T5" s="39" t="s">
        <v>169</v>
      </c>
    </row>
    <row r="6" ht="65.25" customHeight="1">
      <c r="A6" s="146">
        <v>5.0</v>
      </c>
      <c r="B6" s="109" t="s">
        <v>190</v>
      </c>
      <c r="C6" s="147"/>
      <c r="D6" s="155">
        <v>0.07</v>
      </c>
      <c r="E6" s="149">
        <v>2016.0</v>
      </c>
      <c r="F6" s="149" t="s">
        <v>518</v>
      </c>
      <c r="G6" s="150" t="s">
        <v>519</v>
      </c>
      <c r="H6" s="151"/>
      <c r="I6" s="172"/>
      <c r="J6" s="173" t="s">
        <v>56</v>
      </c>
      <c r="K6" s="153" t="s">
        <v>194</v>
      </c>
      <c r="L6" s="173" t="s">
        <v>518</v>
      </c>
      <c r="M6" s="153" t="s">
        <v>552</v>
      </c>
      <c r="N6" s="174"/>
      <c r="O6" s="174"/>
      <c r="P6" t="b">
        <f t="shared" si="1"/>
        <v>0</v>
      </c>
      <c r="Q6" t="b">
        <f t="shared" si="2"/>
        <v>0</v>
      </c>
      <c r="R6">
        <f t="shared" si="3"/>
        <v>1</v>
      </c>
      <c r="S6" t="str">
        <f>VLOOKUP(R6,Impact!AggregationType,2,FALSE)</f>
        <v>Sum</v>
      </c>
      <c r="T6" s="39" t="s">
        <v>169</v>
      </c>
    </row>
    <row r="7" ht="51.75" customHeight="1">
      <c r="A7" s="146">
        <v>6.0</v>
      </c>
      <c r="B7" s="175" t="s">
        <v>196</v>
      </c>
      <c r="C7" s="147"/>
      <c r="D7" s="173">
        <v>45.0</v>
      </c>
      <c r="E7" s="173">
        <v>2016.0</v>
      </c>
      <c r="F7" s="149" t="s">
        <v>543</v>
      </c>
      <c r="G7" s="150" t="s">
        <v>519</v>
      </c>
      <c r="H7" s="151"/>
      <c r="I7" s="172"/>
      <c r="J7" s="173" t="s">
        <v>56</v>
      </c>
      <c r="K7" s="153" t="s">
        <v>200</v>
      </c>
      <c r="L7" s="174"/>
      <c r="M7" s="176"/>
      <c r="N7" s="174"/>
      <c r="O7" s="174"/>
      <c r="P7" t="b">
        <f t="shared" si="1"/>
        <v>1</v>
      </c>
      <c r="Q7" t="b">
        <f t="shared" si="2"/>
        <v>1</v>
      </c>
      <c r="R7">
        <f t="shared" si="3"/>
        <v>0</v>
      </c>
      <c r="S7" t="str">
        <f>VLOOKUP(R7,Impact!AggregationType,2,FALSE)</f>
        <v>Average</v>
      </c>
      <c r="T7" s="39" t="s">
        <v>132</v>
      </c>
    </row>
    <row r="16">
      <c r="A16" s="177" t="s">
        <v>553</v>
      </c>
      <c r="B16" s="158"/>
      <c r="C16" s="158"/>
      <c r="D16" s="158"/>
      <c r="E16" s="158"/>
      <c r="F16" s="158"/>
      <c r="G16" s="158"/>
      <c r="H16" s="158"/>
    </row>
    <row r="17">
      <c r="A17" s="167" t="s">
        <v>534</v>
      </c>
      <c r="B17" s="178" t="s">
        <v>554</v>
      </c>
      <c r="C17" s="178" t="s">
        <v>528</v>
      </c>
      <c r="D17" s="178" t="s">
        <v>529</v>
      </c>
      <c r="E17" s="178" t="s">
        <v>530</v>
      </c>
      <c r="F17" s="178" t="s">
        <v>531</v>
      </c>
      <c r="G17" s="178" t="s">
        <v>532</v>
      </c>
      <c r="H17" s="178" t="s">
        <v>533</v>
      </c>
    </row>
    <row r="18">
      <c r="A18" s="179">
        <v>1.0</v>
      </c>
      <c r="B18" s="160" t="s">
        <v>164</v>
      </c>
      <c r="C18" s="159">
        <v>2018.0</v>
      </c>
      <c r="D18" s="180">
        <v>1289512.0</v>
      </c>
      <c r="E18" s="152"/>
      <c r="F18" s="152"/>
      <c r="G18" s="181">
        <v>43524.0</v>
      </c>
      <c r="H18" s="152"/>
    </row>
    <row r="19">
      <c r="A19" s="179">
        <v>1.0</v>
      </c>
      <c r="B19" s="161"/>
      <c r="C19" s="159">
        <v>2019.0</v>
      </c>
      <c r="D19" s="180">
        <v>849204.0</v>
      </c>
      <c r="E19" s="152"/>
      <c r="F19" s="152"/>
      <c r="G19" s="181">
        <v>43889.0</v>
      </c>
      <c r="H19" s="152"/>
    </row>
    <row r="20">
      <c r="A20" s="179">
        <v>1.0</v>
      </c>
      <c r="B20" s="161"/>
      <c r="C20" s="159">
        <v>2020.0</v>
      </c>
      <c r="D20" s="180">
        <v>562527.0</v>
      </c>
      <c r="E20" s="152"/>
      <c r="F20" s="152"/>
      <c r="G20" s="181">
        <v>44255.0</v>
      </c>
      <c r="H20" s="152"/>
    </row>
    <row r="21">
      <c r="A21" s="179">
        <v>1.0</v>
      </c>
      <c r="B21" s="161"/>
      <c r="C21" s="159">
        <v>2021.0</v>
      </c>
      <c r="D21" s="182">
        <v>374842.0</v>
      </c>
      <c r="E21" s="152"/>
      <c r="F21" s="152"/>
      <c r="G21" s="181">
        <v>44620.0</v>
      </c>
      <c r="H21" s="152"/>
    </row>
    <row r="22">
      <c r="A22" s="183">
        <v>2.0</v>
      </c>
      <c r="B22" s="164" t="s">
        <v>172</v>
      </c>
      <c r="C22" s="163">
        <v>2018.0</v>
      </c>
      <c r="D22" s="184">
        <v>50.53</v>
      </c>
      <c r="E22" s="152"/>
      <c r="F22" s="152"/>
      <c r="G22" s="181">
        <v>43524.0</v>
      </c>
      <c r="H22" s="152"/>
    </row>
    <row r="23">
      <c r="A23" s="183">
        <v>2.0</v>
      </c>
      <c r="B23" s="165"/>
      <c r="C23" s="163">
        <v>2019.0</v>
      </c>
      <c r="D23" s="184">
        <v>32.37</v>
      </c>
      <c r="E23" s="152"/>
      <c r="F23" s="152"/>
      <c r="G23" s="181">
        <v>43889.0</v>
      </c>
      <c r="H23" s="152"/>
    </row>
    <row r="24">
      <c r="A24" s="183">
        <v>2.0</v>
      </c>
      <c r="B24" s="165"/>
      <c r="C24" s="163">
        <v>2020.0</v>
      </c>
      <c r="D24" s="184">
        <v>20.86</v>
      </c>
      <c r="E24" s="152"/>
      <c r="F24" s="152"/>
      <c r="G24" s="181">
        <v>44255.0</v>
      </c>
      <c r="H24" s="152"/>
    </row>
    <row r="25">
      <c r="A25" s="183">
        <v>2.0</v>
      </c>
      <c r="B25" s="165"/>
      <c r="C25" s="163">
        <v>2021.0</v>
      </c>
      <c r="D25" s="184">
        <v>13.52</v>
      </c>
      <c r="E25" s="152"/>
      <c r="F25" s="152"/>
      <c r="G25" s="181">
        <v>44620.0</v>
      </c>
      <c r="H25" s="152"/>
    </row>
    <row r="26">
      <c r="A26" s="179">
        <v>3.0</v>
      </c>
      <c r="B26" s="160" t="s">
        <v>178</v>
      </c>
      <c r="C26" s="159">
        <v>2018.0</v>
      </c>
      <c r="D26" s="184">
        <v>0.66</v>
      </c>
      <c r="E26" s="152"/>
      <c r="F26" s="152"/>
      <c r="G26" s="181">
        <v>43524.0</v>
      </c>
      <c r="H26" s="152"/>
    </row>
    <row r="27">
      <c r="A27" s="179">
        <v>3.0</v>
      </c>
      <c r="B27" s="161"/>
      <c r="C27" s="159">
        <v>2019.0</v>
      </c>
      <c r="D27" s="184">
        <v>0.396</v>
      </c>
      <c r="E27" s="152"/>
      <c r="F27" s="152"/>
      <c r="G27" s="181">
        <v>43889.0</v>
      </c>
      <c r="H27" s="152"/>
    </row>
    <row r="28">
      <c r="A28" s="179">
        <v>3.0</v>
      </c>
      <c r="B28" s="161"/>
      <c r="C28" s="159">
        <v>2020.0</v>
      </c>
      <c r="D28" s="184">
        <v>0.238</v>
      </c>
      <c r="E28" s="152"/>
      <c r="F28" s="152"/>
      <c r="G28" s="181">
        <v>44255.0</v>
      </c>
      <c r="H28" s="152"/>
    </row>
    <row r="29">
      <c r="A29" s="179">
        <v>3.0</v>
      </c>
      <c r="B29" s="161"/>
      <c r="C29" s="159">
        <v>2021.0</v>
      </c>
      <c r="D29" s="185">
        <v>0.143</v>
      </c>
      <c r="E29" s="152"/>
      <c r="F29" s="152"/>
      <c r="G29" s="181">
        <v>44620.0</v>
      </c>
      <c r="H29" s="152"/>
    </row>
    <row r="30">
      <c r="A30" s="183">
        <v>4.0</v>
      </c>
      <c r="B30" s="164" t="s">
        <v>184</v>
      </c>
      <c r="C30" s="163">
        <v>2018.0</v>
      </c>
      <c r="D30" s="152"/>
      <c r="E30" s="152"/>
      <c r="F30" s="148">
        <v>0.2296</v>
      </c>
      <c r="G30" s="181">
        <v>43524.0</v>
      </c>
      <c r="H30" s="152"/>
    </row>
    <row r="31">
      <c r="A31" s="183">
        <v>4.0</v>
      </c>
      <c r="B31" s="165"/>
      <c r="C31" s="163">
        <v>2019.0</v>
      </c>
      <c r="D31" s="152"/>
      <c r="E31" s="152"/>
      <c r="F31" s="148">
        <v>0.1482</v>
      </c>
      <c r="G31" s="181">
        <v>43889.0</v>
      </c>
      <c r="H31" s="152"/>
    </row>
    <row r="32">
      <c r="A32" s="183">
        <v>4.0</v>
      </c>
      <c r="B32" s="165"/>
      <c r="C32" s="163">
        <v>2020.0</v>
      </c>
      <c r="D32" s="152"/>
      <c r="E32" s="152"/>
      <c r="F32" s="148">
        <v>0.0962</v>
      </c>
      <c r="G32" s="181">
        <v>44255.0</v>
      </c>
      <c r="H32" s="152"/>
    </row>
    <row r="33">
      <c r="A33" s="183">
        <v>4.0</v>
      </c>
      <c r="B33" s="165"/>
      <c r="C33" s="163">
        <v>2021.0</v>
      </c>
      <c r="D33" s="152"/>
      <c r="E33" s="152"/>
      <c r="F33" s="148">
        <v>0.0629</v>
      </c>
      <c r="G33" s="181">
        <v>44620.0</v>
      </c>
      <c r="H33" s="152"/>
    </row>
    <row r="34">
      <c r="A34" s="179">
        <v>5.0</v>
      </c>
      <c r="B34" s="160" t="s">
        <v>190</v>
      </c>
      <c r="C34" s="159">
        <v>2018.0</v>
      </c>
      <c r="D34" s="152"/>
      <c r="E34" s="152"/>
      <c r="F34" s="152"/>
      <c r="G34" s="174"/>
      <c r="H34" s="152"/>
    </row>
    <row r="35">
      <c r="A35" s="179">
        <v>5.0</v>
      </c>
      <c r="B35" s="161"/>
      <c r="C35" s="159">
        <v>2019.0</v>
      </c>
      <c r="D35" s="152"/>
      <c r="E35" s="152"/>
      <c r="F35" s="148">
        <v>0.03</v>
      </c>
      <c r="G35" s="181">
        <v>43889.0</v>
      </c>
      <c r="H35" s="152"/>
    </row>
    <row r="36">
      <c r="A36" s="179">
        <v>5.0</v>
      </c>
      <c r="B36" s="161"/>
      <c r="C36" s="159">
        <v>2020.0</v>
      </c>
      <c r="D36" s="152"/>
      <c r="E36" s="152"/>
      <c r="F36" s="152"/>
      <c r="G36" s="152"/>
      <c r="H36" s="152"/>
    </row>
    <row r="37">
      <c r="A37" s="179">
        <v>5.0</v>
      </c>
      <c r="B37" s="161"/>
      <c r="C37" s="159">
        <v>2021.0</v>
      </c>
      <c r="D37" s="152"/>
      <c r="E37" s="152"/>
      <c r="F37" s="152"/>
      <c r="G37" s="152"/>
      <c r="H37" s="152"/>
    </row>
    <row r="38">
      <c r="A38" s="183">
        <v>6.0</v>
      </c>
      <c r="B38" s="164" t="s">
        <v>196</v>
      </c>
      <c r="C38" s="163">
        <v>2018.0</v>
      </c>
      <c r="D38" s="173">
        <v>38.0</v>
      </c>
      <c r="E38" s="174"/>
      <c r="F38" s="174"/>
      <c r="G38" s="181">
        <v>43524.0</v>
      </c>
      <c r="H38" s="152"/>
    </row>
    <row r="39">
      <c r="A39" s="183">
        <v>6.0</v>
      </c>
      <c r="B39" s="165"/>
      <c r="C39" s="163">
        <v>2019.0</v>
      </c>
      <c r="D39" s="173">
        <v>33.0</v>
      </c>
      <c r="E39" s="174"/>
      <c r="F39" s="174"/>
      <c r="G39" s="181">
        <v>43889.0</v>
      </c>
      <c r="H39" s="152"/>
    </row>
    <row r="40">
      <c r="A40" s="183">
        <v>6.0</v>
      </c>
      <c r="B40" s="165"/>
      <c r="C40" s="163">
        <v>2020.0</v>
      </c>
      <c r="D40" s="173">
        <v>27.64</v>
      </c>
      <c r="E40" s="174"/>
      <c r="F40" s="174"/>
      <c r="G40" s="181">
        <v>44255.0</v>
      </c>
      <c r="H40" s="152"/>
    </row>
    <row r="41">
      <c r="A41" s="183">
        <v>6.0</v>
      </c>
      <c r="B41" s="165"/>
      <c r="C41" s="163">
        <v>2021.0</v>
      </c>
      <c r="D41" s="173">
        <v>23.49</v>
      </c>
      <c r="E41" s="174"/>
      <c r="F41" s="174"/>
      <c r="G41" s="181">
        <v>44620.0</v>
      </c>
      <c r="H41" s="152"/>
    </row>
  </sheetData>
  <mergeCells count="1">
    <mergeCell ref="A16:H1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143" t="s">
        <v>555</v>
      </c>
      <c r="B1" s="143" t="s">
        <v>556</v>
      </c>
      <c r="C1" s="143" t="s">
        <v>557</v>
      </c>
      <c r="D1" s="143" t="s">
        <v>558</v>
      </c>
      <c r="E1" s="143" t="s">
        <v>559</v>
      </c>
      <c r="F1" s="143" t="s">
        <v>560</v>
      </c>
      <c r="G1" s="143" t="s">
        <v>561</v>
      </c>
      <c r="H1" s="143" t="s">
        <v>562</v>
      </c>
      <c r="I1" s="145"/>
      <c r="J1" s="143" t="s">
        <v>509</v>
      </c>
      <c r="K1" s="143" t="s">
        <v>510</v>
      </c>
      <c r="L1" s="143" t="s">
        <v>563</v>
      </c>
      <c r="M1" s="144" t="s">
        <v>511</v>
      </c>
      <c r="N1" s="143" t="s">
        <v>512</v>
      </c>
      <c r="O1" s="143" t="s">
        <v>564</v>
      </c>
      <c r="P1" s="143" t="s">
        <v>565</v>
      </c>
      <c r="Q1" s="186" t="s">
        <v>513</v>
      </c>
    </row>
    <row r="2">
      <c r="A2" s="143" t="s">
        <v>570</v>
      </c>
      <c r="B2" s="143" t="s">
        <v>571</v>
      </c>
      <c r="C2" s="143" t="s">
        <v>572</v>
      </c>
      <c r="D2" s="143" t="s">
        <v>573</v>
      </c>
      <c r="E2" s="143" t="s">
        <v>574</v>
      </c>
      <c r="F2" s="143" t="s">
        <v>575</v>
      </c>
      <c r="G2" s="143" t="s">
        <v>576</v>
      </c>
      <c r="H2" s="143" t="s">
        <v>577</v>
      </c>
      <c r="I2" s="145"/>
      <c r="J2" s="143" t="s">
        <v>578</v>
      </c>
      <c r="K2" s="143" t="s">
        <v>579</v>
      </c>
      <c r="L2" s="143" t="s">
        <v>580</v>
      </c>
      <c r="M2" s="187" t="s">
        <v>581</v>
      </c>
      <c r="N2" s="143" t="s">
        <v>0</v>
      </c>
      <c r="O2" s="143" t="s">
        <v>582</v>
      </c>
      <c r="P2" s="143" t="s">
        <v>583</v>
      </c>
      <c r="Q2" s="143" t="s">
        <v>584</v>
      </c>
      <c r="R2" s="188" t="s">
        <v>585</v>
      </c>
      <c r="S2" s="190" t="s">
        <v>586</v>
      </c>
      <c r="T2" s="191" t="s">
        <v>540</v>
      </c>
      <c r="U2" s="191" t="s">
        <v>541</v>
      </c>
      <c r="V2" s="191" t="s">
        <v>587</v>
      </c>
      <c r="W2" s="192"/>
      <c r="X2" s="192"/>
      <c r="Y2" s="192"/>
      <c r="Z2" s="192"/>
    </row>
    <row r="3" ht="105.0" customHeight="1">
      <c r="A3" s="193">
        <v>2.0</v>
      </c>
      <c r="B3" s="175" t="s">
        <v>588</v>
      </c>
      <c r="C3" s="175" t="s">
        <v>205</v>
      </c>
      <c r="D3" s="176"/>
      <c r="E3" s="194">
        <v>544602.0</v>
      </c>
      <c r="F3" s="174"/>
      <c r="G3" s="174"/>
      <c r="H3" s="173">
        <v>2017.0</v>
      </c>
      <c r="I3" s="174"/>
      <c r="J3" s="173" t="s">
        <v>589</v>
      </c>
      <c r="K3" s="196" t="s">
        <v>590</v>
      </c>
      <c r="L3" s="197"/>
      <c r="M3" s="151"/>
      <c r="N3" s="173" t="s">
        <v>56</v>
      </c>
      <c r="O3" s="173" t="s">
        <v>591</v>
      </c>
      <c r="P3" s="173" t="s">
        <v>592</v>
      </c>
      <c r="Q3" s="200" t="s">
        <v>209</v>
      </c>
      <c r="S3" s="39" t="b">
        <f t="shared" ref="S3:S13" si="1">IF(ISBLANK(G3),TRUE,FALSE)</f>
        <v>1</v>
      </c>
      <c r="T3">
        <f t="shared" ref="T3:T13" si="2">IF(S3,1,0)</f>
        <v>1</v>
      </c>
      <c r="U3" s="39" t="s">
        <v>210</v>
      </c>
      <c r="V3" t="str">
        <f>VLOOKUP(T3,Impact!AggregationType,2,FALSE)</f>
        <v>Sum</v>
      </c>
    </row>
    <row r="4" ht="88.5" customHeight="1">
      <c r="A4" s="193">
        <v>3.0</v>
      </c>
      <c r="B4" s="175" t="s">
        <v>588</v>
      </c>
      <c r="C4" s="176"/>
      <c r="D4" s="175" t="s">
        <v>213</v>
      </c>
      <c r="E4" s="194">
        <v>389387.0</v>
      </c>
      <c r="F4" s="174"/>
      <c r="G4" s="174"/>
      <c r="H4" s="173">
        <v>2017.0</v>
      </c>
      <c r="I4" s="174"/>
      <c r="J4" s="173" t="s">
        <v>593</v>
      </c>
      <c r="K4" s="203"/>
      <c r="L4" s="197"/>
      <c r="M4" s="151"/>
      <c r="N4" s="173" t="s">
        <v>56</v>
      </c>
      <c r="O4" s="173" t="s">
        <v>594</v>
      </c>
      <c r="P4" s="173" t="s">
        <v>595</v>
      </c>
      <c r="Q4" s="200" t="s">
        <v>217</v>
      </c>
      <c r="S4" s="39" t="b">
        <f t="shared" si="1"/>
        <v>1</v>
      </c>
      <c r="T4">
        <f t="shared" si="2"/>
        <v>1</v>
      </c>
      <c r="U4" s="39" t="s">
        <v>210</v>
      </c>
      <c r="V4" t="str">
        <f>VLOOKUP(T4,Impact!AggregationType,2,FALSE)</f>
        <v>Sum</v>
      </c>
    </row>
    <row r="5" ht="94.5" customHeight="1">
      <c r="A5" s="193">
        <v>5.0</v>
      </c>
      <c r="B5" s="175" t="s">
        <v>596</v>
      </c>
      <c r="C5" s="175" t="s">
        <v>219</v>
      </c>
      <c r="D5" s="176"/>
      <c r="E5" s="206">
        <v>984799.0</v>
      </c>
      <c r="F5" s="206">
        <v>1090884.0</v>
      </c>
      <c r="G5" s="207">
        <v>0.903</v>
      </c>
      <c r="H5" s="173">
        <v>2017.0</v>
      </c>
      <c r="I5" s="174"/>
      <c r="J5" s="173" t="s">
        <v>597</v>
      </c>
      <c r="K5" s="196" t="s">
        <v>598</v>
      </c>
      <c r="L5" s="197"/>
      <c r="M5" s="151"/>
      <c r="N5" s="173" t="s">
        <v>56</v>
      </c>
      <c r="O5" s="173" t="s">
        <v>594</v>
      </c>
      <c r="P5" s="173" t="s">
        <v>592</v>
      </c>
      <c r="Q5" s="209" t="s">
        <v>223</v>
      </c>
      <c r="S5" s="39" t="b">
        <f t="shared" si="1"/>
        <v>0</v>
      </c>
      <c r="T5">
        <f t="shared" si="2"/>
        <v>0</v>
      </c>
      <c r="U5" s="39" t="s">
        <v>132</v>
      </c>
      <c r="V5" t="str">
        <f>VLOOKUP(T5,Impact!AggregationType,2,FALSE)</f>
        <v>Average</v>
      </c>
    </row>
    <row r="6" ht="87.0" customHeight="1">
      <c r="A6" s="193">
        <v>6.0</v>
      </c>
      <c r="B6" s="175" t="s">
        <v>596</v>
      </c>
      <c r="C6" s="175" t="s">
        <v>225</v>
      </c>
      <c r="D6" s="176"/>
      <c r="E6" s="194">
        <v>102183.0</v>
      </c>
      <c r="F6" s="206">
        <v>126463.0</v>
      </c>
      <c r="G6" s="207">
        <v>0.808</v>
      </c>
      <c r="H6" s="173">
        <v>2017.0</v>
      </c>
      <c r="I6" s="174"/>
      <c r="J6" s="173" t="s">
        <v>597</v>
      </c>
      <c r="K6" s="196" t="s">
        <v>599</v>
      </c>
      <c r="L6" s="197"/>
      <c r="M6" s="151"/>
      <c r="N6" s="173" t="s">
        <v>56</v>
      </c>
      <c r="O6" s="173" t="s">
        <v>594</v>
      </c>
      <c r="P6" s="173" t="s">
        <v>592</v>
      </c>
      <c r="Q6" s="209" t="s">
        <v>229</v>
      </c>
      <c r="S6" s="39" t="b">
        <f t="shared" si="1"/>
        <v>0</v>
      </c>
      <c r="T6">
        <f t="shared" si="2"/>
        <v>0</v>
      </c>
      <c r="U6" s="39" t="s">
        <v>132</v>
      </c>
      <c r="V6" t="str">
        <f>VLOOKUP(T6,Impact!AggregationType,2,FALSE)</f>
        <v>Average</v>
      </c>
    </row>
    <row r="7" ht="108.75" customHeight="1">
      <c r="A7" s="193">
        <v>7.0</v>
      </c>
      <c r="B7" s="175" t="s">
        <v>596</v>
      </c>
      <c r="C7" s="175" t="s">
        <v>231</v>
      </c>
      <c r="D7" s="176"/>
      <c r="E7" s="194">
        <v>20722.0</v>
      </c>
      <c r="F7" s="206">
        <v>26483.0</v>
      </c>
      <c r="G7" s="207">
        <v>0.782</v>
      </c>
      <c r="H7" s="173">
        <v>2017.0</v>
      </c>
      <c r="I7" s="174"/>
      <c r="J7" s="173" t="s">
        <v>600</v>
      </c>
      <c r="K7" s="196" t="s">
        <v>599</v>
      </c>
      <c r="L7" s="197"/>
      <c r="M7" s="151"/>
      <c r="N7" s="173" t="s">
        <v>56</v>
      </c>
      <c r="O7" s="173" t="s">
        <v>594</v>
      </c>
      <c r="P7" s="173" t="s">
        <v>592</v>
      </c>
      <c r="Q7" s="210" t="s">
        <v>235</v>
      </c>
      <c r="S7" s="39" t="b">
        <f t="shared" si="1"/>
        <v>0</v>
      </c>
      <c r="T7">
        <f t="shared" si="2"/>
        <v>0</v>
      </c>
      <c r="U7" s="39" t="s">
        <v>132</v>
      </c>
      <c r="V7" t="str">
        <f>VLOOKUP(T7,Impact!AggregationType,2,FALSE)</f>
        <v>Average</v>
      </c>
    </row>
    <row r="8" ht="96.75" customHeight="1">
      <c r="A8" s="193">
        <v>8.0</v>
      </c>
      <c r="B8" s="175" t="s">
        <v>596</v>
      </c>
      <c r="C8" s="175" t="s">
        <v>237</v>
      </c>
      <c r="D8" s="176"/>
      <c r="E8" s="206">
        <v>339530.0</v>
      </c>
      <c r="F8" s="206">
        <v>362749.0</v>
      </c>
      <c r="G8" s="207">
        <v>0.936</v>
      </c>
      <c r="H8" s="173">
        <v>2017.0</v>
      </c>
      <c r="I8" s="174"/>
      <c r="J8" s="173" t="s">
        <v>597</v>
      </c>
      <c r="K8" s="196" t="s">
        <v>72</v>
      </c>
      <c r="L8" s="197"/>
      <c r="M8" s="151"/>
      <c r="N8" s="173" t="s">
        <v>56</v>
      </c>
      <c r="O8" s="173" t="s">
        <v>594</v>
      </c>
      <c r="P8" s="173" t="s">
        <v>592</v>
      </c>
      <c r="Q8" s="153" t="s">
        <v>241</v>
      </c>
      <c r="S8" s="39" t="b">
        <f t="shared" si="1"/>
        <v>0</v>
      </c>
      <c r="T8">
        <f t="shared" si="2"/>
        <v>0</v>
      </c>
      <c r="U8" s="39" t="s">
        <v>132</v>
      </c>
      <c r="V8" t="str">
        <f>VLOOKUP(T8,Impact!AggregationType,2,FALSE)</f>
        <v>Average</v>
      </c>
    </row>
    <row r="9" ht="66.75" customHeight="1">
      <c r="A9" s="193">
        <v>9.0</v>
      </c>
      <c r="B9" s="175" t="s">
        <v>596</v>
      </c>
      <c r="C9" s="175" t="s">
        <v>243</v>
      </c>
      <c r="D9" s="176"/>
      <c r="E9" s="206">
        <v>42085.0</v>
      </c>
      <c r="F9" s="206">
        <v>50241.0</v>
      </c>
      <c r="G9" s="207">
        <v>0.838</v>
      </c>
      <c r="H9" s="173">
        <v>2017.0</v>
      </c>
      <c r="I9" s="174"/>
      <c r="J9" s="173" t="s">
        <v>597</v>
      </c>
      <c r="K9" s="196" t="s">
        <v>72</v>
      </c>
      <c r="L9" s="197"/>
      <c r="M9" s="151"/>
      <c r="N9" s="173" t="s">
        <v>56</v>
      </c>
      <c r="O9" s="173" t="s">
        <v>594</v>
      </c>
      <c r="P9" s="173" t="s">
        <v>592</v>
      </c>
      <c r="Q9" s="211" t="s">
        <v>247</v>
      </c>
      <c r="S9" s="39" t="b">
        <f t="shared" si="1"/>
        <v>0</v>
      </c>
      <c r="T9">
        <f t="shared" si="2"/>
        <v>0</v>
      </c>
      <c r="U9" s="39" t="s">
        <v>132</v>
      </c>
      <c r="V9" t="str">
        <f>VLOOKUP(T9,Impact!AggregationType,2,FALSE)</f>
        <v>Average</v>
      </c>
    </row>
    <row r="10" ht="93.0" customHeight="1">
      <c r="A10" s="193">
        <v>10.0</v>
      </c>
      <c r="B10" s="175" t="s">
        <v>596</v>
      </c>
      <c r="C10" s="175" t="s">
        <v>249</v>
      </c>
      <c r="D10" s="176"/>
      <c r="E10" s="194">
        <v>2239.0</v>
      </c>
      <c r="F10" s="206">
        <v>2537.0</v>
      </c>
      <c r="G10" s="207">
        <v>0.883</v>
      </c>
      <c r="H10" s="173">
        <v>2017.0</v>
      </c>
      <c r="I10" s="174"/>
      <c r="J10" s="173" t="s">
        <v>600</v>
      </c>
      <c r="K10" s="196" t="s">
        <v>72</v>
      </c>
      <c r="L10" s="197"/>
      <c r="M10" s="151"/>
      <c r="N10" s="173" t="s">
        <v>56</v>
      </c>
      <c r="O10" s="173" t="s">
        <v>594</v>
      </c>
      <c r="P10" s="173" t="s">
        <v>592</v>
      </c>
      <c r="Q10" s="200" t="s">
        <v>253</v>
      </c>
      <c r="S10" s="39" t="b">
        <f t="shared" si="1"/>
        <v>0</v>
      </c>
      <c r="T10">
        <f t="shared" si="2"/>
        <v>0</v>
      </c>
      <c r="U10" s="39" t="s">
        <v>132</v>
      </c>
      <c r="V10" t="str">
        <f>VLOOKUP(T10,Impact!AggregationType,2,FALSE)</f>
        <v>Average</v>
      </c>
    </row>
    <row r="11" ht="76.5" customHeight="1">
      <c r="A11" s="193">
        <v>11.0</v>
      </c>
      <c r="B11" s="175" t="s">
        <v>602</v>
      </c>
      <c r="C11" s="175" t="s">
        <v>255</v>
      </c>
      <c r="D11" s="176"/>
      <c r="E11" s="206">
        <v>78457.0</v>
      </c>
      <c r="F11" s="206">
        <v>354195.0</v>
      </c>
      <c r="G11" s="207">
        <v>0.222</v>
      </c>
      <c r="H11" s="173">
        <v>2017.0</v>
      </c>
      <c r="I11" s="174"/>
      <c r="J11" s="173" t="s">
        <v>597</v>
      </c>
      <c r="K11" s="203"/>
      <c r="L11" s="197"/>
      <c r="M11" s="151"/>
      <c r="N11" s="173" t="s">
        <v>56</v>
      </c>
      <c r="O11" s="173" t="s">
        <v>594</v>
      </c>
      <c r="P11" s="173" t="s">
        <v>592</v>
      </c>
      <c r="Q11" s="200" t="s">
        <v>259</v>
      </c>
      <c r="S11" s="39" t="b">
        <f t="shared" si="1"/>
        <v>0</v>
      </c>
      <c r="T11">
        <f t="shared" si="2"/>
        <v>0</v>
      </c>
      <c r="U11" s="39" t="s">
        <v>132</v>
      </c>
      <c r="V11" t="str">
        <f>VLOOKUP(T11,Impact!AggregationType,2,FALSE)</f>
        <v>Average</v>
      </c>
    </row>
    <row r="12" ht="65.25" customHeight="1">
      <c r="A12" s="193">
        <v>13.0</v>
      </c>
      <c r="B12" s="175" t="s">
        <v>603</v>
      </c>
      <c r="C12" s="175" t="s">
        <v>263</v>
      </c>
      <c r="D12" s="176"/>
      <c r="E12" s="194">
        <v>2461.0</v>
      </c>
      <c r="F12" s="206">
        <v>3168.0</v>
      </c>
      <c r="G12" s="207">
        <v>0.777</v>
      </c>
      <c r="H12" s="173">
        <v>2017.0</v>
      </c>
      <c r="I12" s="174"/>
      <c r="J12" s="173" t="s">
        <v>604</v>
      </c>
      <c r="K12" s="203"/>
      <c r="L12" s="197"/>
      <c r="M12" s="151"/>
      <c r="N12" s="173" t="s">
        <v>56</v>
      </c>
      <c r="O12" s="173" t="s">
        <v>591</v>
      </c>
      <c r="P12" s="173" t="s">
        <v>592</v>
      </c>
      <c r="Q12" s="200" t="s">
        <v>267</v>
      </c>
      <c r="S12" s="39" t="b">
        <f t="shared" si="1"/>
        <v>0</v>
      </c>
      <c r="T12">
        <f t="shared" si="2"/>
        <v>0</v>
      </c>
      <c r="U12" s="39" t="s">
        <v>132</v>
      </c>
      <c r="V12" t="str">
        <f>VLOOKUP(T12,Impact!AggregationType,2,FALSE)</f>
        <v>Average</v>
      </c>
    </row>
    <row r="13" ht="59.25" customHeight="1">
      <c r="A13" s="193">
        <v>15.0</v>
      </c>
      <c r="B13" s="175" t="s">
        <v>605</v>
      </c>
      <c r="C13" s="176"/>
      <c r="D13" s="175" t="s">
        <v>269</v>
      </c>
      <c r="E13" s="173">
        <v>35.0</v>
      </c>
      <c r="F13" s="173">
        <v>44.0</v>
      </c>
      <c r="G13" s="207">
        <v>0.795</v>
      </c>
      <c r="H13" s="173">
        <v>2016.0</v>
      </c>
      <c r="I13" s="174"/>
      <c r="J13" s="173" t="s">
        <v>597</v>
      </c>
      <c r="K13" s="203"/>
      <c r="L13" s="197"/>
      <c r="M13" s="151"/>
      <c r="N13" s="173" t="s">
        <v>56</v>
      </c>
      <c r="O13" s="173" t="s">
        <v>594</v>
      </c>
      <c r="P13" s="173" t="s">
        <v>592</v>
      </c>
      <c r="Q13" s="200" t="s">
        <v>275</v>
      </c>
      <c r="S13" s="39" t="b">
        <f t="shared" si="1"/>
        <v>0</v>
      </c>
      <c r="T13">
        <f t="shared" si="2"/>
        <v>0</v>
      </c>
      <c r="U13" s="39" t="s">
        <v>132</v>
      </c>
      <c r="V13" t="str">
        <f>VLOOKUP(T13,Impact!AggregationType,2,FALSE)</f>
        <v>Average</v>
      </c>
    </row>
    <row r="25">
      <c r="A25" s="157" t="s">
        <v>606</v>
      </c>
      <c r="B25" s="158"/>
      <c r="C25" s="158"/>
      <c r="D25" s="158"/>
      <c r="E25" s="158"/>
      <c r="F25" s="158"/>
      <c r="G25" s="158"/>
    </row>
    <row r="26">
      <c r="A26" s="142" t="s">
        <v>555</v>
      </c>
      <c r="B26" s="142" t="s">
        <v>607</v>
      </c>
      <c r="C26" s="142" t="s">
        <v>290</v>
      </c>
      <c r="D26" s="212" t="s">
        <v>529</v>
      </c>
      <c r="E26" s="142" t="s">
        <v>530</v>
      </c>
      <c r="F26" s="142" t="s">
        <v>531</v>
      </c>
      <c r="G26" s="142" t="s">
        <v>533</v>
      </c>
    </row>
    <row r="27">
      <c r="A27" s="163">
        <v>2.0</v>
      </c>
      <c r="B27" s="213" t="s">
        <v>205</v>
      </c>
      <c r="C27" s="183" t="s">
        <v>291</v>
      </c>
      <c r="D27" s="214">
        <v>338397.0</v>
      </c>
      <c r="E27" s="174"/>
      <c r="F27" s="174"/>
      <c r="G27" s="174"/>
    </row>
    <row r="28">
      <c r="A28" s="163">
        <v>2.0</v>
      </c>
      <c r="B28" s="215"/>
      <c r="C28" s="183" t="s">
        <v>292</v>
      </c>
      <c r="D28" s="214">
        <v>463992.0</v>
      </c>
      <c r="E28" s="174"/>
      <c r="F28" s="174"/>
      <c r="G28" s="174"/>
    </row>
    <row r="29">
      <c r="A29" s="163">
        <v>2.0</v>
      </c>
      <c r="B29" s="215"/>
      <c r="C29" s="183" t="s">
        <v>293</v>
      </c>
      <c r="D29" s="214">
        <v>463992.0</v>
      </c>
      <c r="E29" s="174"/>
      <c r="F29" s="174"/>
      <c r="G29" s="174"/>
    </row>
    <row r="30">
      <c r="A30" s="163">
        <v>2.0</v>
      </c>
      <c r="B30" s="215"/>
      <c r="C30" s="183" t="s">
        <v>291</v>
      </c>
      <c r="D30" s="214">
        <v>292896.0</v>
      </c>
      <c r="E30" s="174"/>
      <c r="F30" s="174"/>
      <c r="G30" s="174"/>
    </row>
    <row r="31">
      <c r="A31" s="163">
        <v>2.0</v>
      </c>
      <c r="B31" s="215"/>
      <c r="C31" s="183" t="s">
        <v>298</v>
      </c>
      <c r="D31" s="214">
        <v>292896.0</v>
      </c>
      <c r="E31" s="174"/>
      <c r="F31" s="174"/>
      <c r="G31" s="174"/>
    </row>
    <row r="32">
      <c r="A32" s="163">
        <v>2.0</v>
      </c>
      <c r="B32" s="215"/>
      <c r="C32" s="183" t="s">
        <v>299</v>
      </c>
      <c r="D32" s="216">
        <v>0.0</v>
      </c>
      <c r="E32" s="174"/>
      <c r="F32" s="174"/>
      <c r="G32" s="174"/>
    </row>
    <row r="33">
      <c r="A33" s="159">
        <v>3.0</v>
      </c>
      <c r="B33" s="217" t="s">
        <v>213</v>
      </c>
      <c r="C33" s="179" t="s">
        <v>291</v>
      </c>
      <c r="D33" s="214">
        <v>225000.0</v>
      </c>
      <c r="E33" s="174"/>
      <c r="F33" s="174"/>
      <c r="G33" s="174"/>
    </row>
    <row r="34">
      <c r="A34" s="159">
        <v>3.0</v>
      </c>
      <c r="B34" s="218"/>
      <c r="C34" s="179" t="s">
        <v>292</v>
      </c>
      <c r="D34" s="214">
        <v>225000.0</v>
      </c>
      <c r="E34" s="174"/>
      <c r="F34" s="174"/>
      <c r="G34" s="174"/>
    </row>
    <row r="35">
      <c r="A35" s="159">
        <v>3.0</v>
      </c>
      <c r="B35" s="218"/>
      <c r="C35" s="179" t="s">
        <v>293</v>
      </c>
      <c r="D35" s="214">
        <v>225000.0</v>
      </c>
      <c r="E35" s="174"/>
      <c r="F35" s="174"/>
      <c r="G35" s="174"/>
    </row>
    <row r="36">
      <c r="A36" s="159">
        <v>3.0</v>
      </c>
      <c r="B36" s="218"/>
      <c r="C36" s="179" t="s">
        <v>291</v>
      </c>
      <c r="D36" s="214">
        <v>225000.0</v>
      </c>
      <c r="E36" s="174"/>
      <c r="F36" s="174"/>
      <c r="G36" s="174"/>
    </row>
    <row r="37">
      <c r="A37" s="159">
        <v>3.0</v>
      </c>
      <c r="B37" s="218"/>
      <c r="C37" s="179" t="s">
        <v>298</v>
      </c>
      <c r="D37" s="214">
        <v>225000.0</v>
      </c>
      <c r="E37" s="174"/>
      <c r="F37" s="174"/>
      <c r="G37" s="174"/>
    </row>
    <row r="38">
      <c r="A38" s="159">
        <v>3.0</v>
      </c>
      <c r="B38" s="218"/>
      <c r="C38" s="179" t="s">
        <v>299</v>
      </c>
      <c r="D38" s="214">
        <v>225000.0</v>
      </c>
      <c r="E38" s="174"/>
      <c r="F38" s="174"/>
      <c r="G38" s="174"/>
    </row>
    <row r="39">
      <c r="A39" s="219">
        <v>5.0</v>
      </c>
      <c r="B39" s="217" t="s">
        <v>219</v>
      </c>
      <c r="C39" s="179" t="s">
        <v>291</v>
      </c>
      <c r="D39" s="214">
        <v>698002.0</v>
      </c>
      <c r="E39" s="173" t="s">
        <v>608</v>
      </c>
      <c r="F39" s="207">
        <v>0.95</v>
      </c>
      <c r="G39" s="174"/>
    </row>
    <row r="40">
      <c r="A40" s="159">
        <v>5.0</v>
      </c>
      <c r="B40" s="218"/>
      <c r="C40" s="179" t="s">
        <v>292</v>
      </c>
      <c r="D40" s="214">
        <v>1068145.0</v>
      </c>
      <c r="E40" s="173" t="s">
        <v>609</v>
      </c>
      <c r="F40" s="207">
        <v>0.95</v>
      </c>
      <c r="G40" s="174"/>
    </row>
    <row r="41">
      <c r="A41" s="159">
        <v>5.0</v>
      </c>
      <c r="B41" s="218"/>
      <c r="C41" s="179" t="s">
        <v>293</v>
      </c>
      <c r="D41" s="214">
        <v>712097.0</v>
      </c>
      <c r="E41" s="206">
        <v>749576.0</v>
      </c>
      <c r="F41" s="207">
        <v>0.95</v>
      </c>
      <c r="G41" s="174"/>
    </row>
    <row r="42">
      <c r="A42" s="159">
        <v>5.0</v>
      </c>
      <c r="B42" s="218"/>
      <c r="C42" s="179" t="s">
        <v>291</v>
      </c>
      <c r="D42" s="214">
        <v>1089634.0</v>
      </c>
      <c r="E42" s="206">
        <v>1146983.0</v>
      </c>
      <c r="F42" s="207">
        <v>0.95</v>
      </c>
      <c r="G42" s="174"/>
    </row>
    <row r="43">
      <c r="A43" s="159">
        <v>5.0</v>
      </c>
      <c r="B43" s="218"/>
      <c r="C43" s="179" t="s">
        <v>298</v>
      </c>
      <c r="D43" s="214">
        <v>726423.0</v>
      </c>
      <c r="E43" s="206">
        <v>764655.0</v>
      </c>
      <c r="F43" s="207">
        <v>0.95</v>
      </c>
      <c r="G43" s="174"/>
    </row>
    <row r="44">
      <c r="A44" s="159">
        <v>5.0</v>
      </c>
      <c r="B44" s="218"/>
      <c r="C44" s="179" t="s">
        <v>299</v>
      </c>
      <c r="D44" s="214">
        <v>1111573.0</v>
      </c>
      <c r="E44" s="206">
        <v>1170077.0</v>
      </c>
      <c r="F44" s="207">
        <v>0.95</v>
      </c>
      <c r="G44" s="174"/>
    </row>
    <row r="45">
      <c r="A45" s="163">
        <v>6.0</v>
      </c>
      <c r="B45" s="213" t="s">
        <v>225</v>
      </c>
      <c r="C45" s="183" t="s">
        <v>291</v>
      </c>
      <c r="D45" s="214">
        <v>689463.0</v>
      </c>
      <c r="E45" s="214">
        <v>725751.0</v>
      </c>
      <c r="F45" s="207">
        <v>0.95</v>
      </c>
      <c r="G45" s="174"/>
    </row>
    <row r="46">
      <c r="A46" s="163">
        <v>6.0</v>
      </c>
      <c r="B46" s="215"/>
      <c r="C46" s="183" t="s">
        <v>292</v>
      </c>
      <c r="D46" s="214">
        <v>1055080.0</v>
      </c>
      <c r="E46" s="214">
        <v>1110610.0</v>
      </c>
      <c r="F46" s="207">
        <v>0.95</v>
      </c>
      <c r="G46" s="174"/>
    </row>
    <row r="47">
      <c r="A47" s="163">
        <v>6.0</v>
      </c>
      <c r="B47" s="215"/>
      <c r="C47" s="183" t="s">
        <v>293</v>
      </c>
      <c r="D47" s="214">
        <v>703386.0</v>
      </c>
      <c r="E47" s="214">
        <v>740406.0</v>
      </c>
      <c r="F47" s="207">
        <v>0.95</v>
      </c>
      <c r="G47" s="174"/>
    </row>
    <row r="48">
      <c r="A48" s="163">
        <v>6.0</v>
      </c>
      <c r="B48" s="215"/>
      <c r="C48" s="183" t="s">
        <v>291</v>
      </c>
      <c r="D48" s="214">
        <v>1076305.0</v>
      </c>
      <c r="E48" s="214">
        <v>1132953.0</v>
      </c>
      <c r="F48" s="207">
        <v>0.95</v>
      </c>
      <c r="G48" s="174"/>
    </row>
    <row r="49">
      <c r="A49" s="163">
        <v>6.0</v>
      </c>
      <c r="B49" s="215"/>
      <c r="C49" s="183" t="s">
        <v>298</v>
      </c>
      <c r="D49" s="214">
        <v>717537.0</v>
      </c>
      <c r="E49" s="214">
        <v>755302.0</v>
      </c>
      <c r="F49" s="207">
        <v>0.95</v>
      </c>
      <c r="G49" s="174"/>
    </row>
    <row r="50">
      <c r="A50" s="163">
        <v>6.0</v>
      </c>
      <c r="B50" s="215"/>
      <c r="C50" s="183" t="s">
        <v>299</v>
      </c>
      <c r="D50" s="214">
        <v>1097976.0</v>
      </c>
      <c r="E50" s="214">
        <v>1155764.0</v>
      </c>
      <c r="F50" s="207">
        <v>0.95</v>
      </c>
      <c r="G50" s="174"/>
    </row>
    <row r="51">
      <c r="A51" s="159">
        <v>7.0</v>
      </c>
      <c r="B51" s="217" t="s">
        <v>231</v>
      </c>
      <c r="C51" s="179" t="s">
        <v>291</v>
      </c>
      <c r="D51" s="214">
        <v>747097.0</v>
      </c>
      <c r="E51" s="214">
        <v>786418.0</v>
      </c>
      <c r="F51" s="207">
        <v>0.95</v>
      </c>
      <c r="G51" s="174"/>
    </row>
    <row r="52">
      <c r="A52" s="159">
        <v>7.0</v>
      </c>
      <c r="B52" s="218"/>
      <c r="C52" s="179" t="s">
        <v>292</v>
      </c>
      <c r="D52" s="214">
        <v>117275.0</v>
      </c>
      <c r="E52" s="214">
        <v>123447.0</v>
      </c>
      <c r="F52" s="207">
        <v>0.95</v>
      </c>
      <c r="G52" s="174"/>
    </row>
    <row r="53">
      <c r="A53" s="159">
        <v>7.0</v>
      </c>
      <c r="B53" s="218"/>
      <c r="C53" s="179" t="s">
        <v>293</v>
      </c>
      <c r="D53" s="214">
        <v>762183.0</v>
      </c>
      <c r="E53" s="214">
        <v>802298.0</v>
      </c>
      <c r="F53" s="207">
        <v>0.95</v>
      </c>
      <c r="G53" s="174"/>
    </row>
    <row r="54">
      <c r="A54" s="159">
        <v>7.0</v>
      </c>
      <c r="B54" s="218"/>
      <c r="C54" s="179" t="s">
        <v>291</v>
      </c>
      <c r="D54" s="206">
        <v>1166275.0</v>
      </c>
      <c r="E54" s="206">
        <v>1227658.0</v>
      </c>
      <c r="F54" s="207">
        <v>0.95</v>
      </c>
      <c r="G54" s="174"/>
    </row>
    <row r="55">
      <c r="A55" s="159">
        <v>7.0</v>
      </c>
      <c r="B55" s="218"/>
      <c r="C55" s="179" t="s">
        <v>298</v>
      </c>
      <c r="D55" s="206">
        <v>777516.0</v>
      </c>
      <c r="E55" s="206">
        <v>818438.0</v>
      </c>
      <c r="F55" s="207">
        <v>0.95</v>
      </c>
      <c r="G55" s="174"/>
    </row>
    <row r="56">
      <c r="A56" s="159">
        <v>7.0</v>
      </c>
      <c r="B56" s="218"/>
      <c r="C56" s="179" t="s">
        <v>299</v>
      </c>
      <c r="D56" s="206">
        <v>1189757.0</v>
      </c>
      <c r="E56" s="206">
        <v>1252376.0</v>
      </c>
      <c r="F56" s="207">
        <v>0.95</v>
      </c>
      <c r="G56" s="174"/>
    </row>
    <row r="57">
      <c r="A57" s="163">
        <v>8.0</v>
      </c>
      <c r="B57" s="213" t="s">
        <v>237</v>
      </c>
      <c r="C57" s="183" t="s">
        <v>291</v>
      </c>
      <c r="D57" s="206">
        <v>160235.0</v>
      </c>
      <c r="E57" s="206">
        <v>168668.0</v>
      </c>
      <c r="F57" s="207">
        <v>0.95</v>
      </c>
      <c r="G57" s="174"/>
    </row>
    <row r="58">
      <c r="A58" s="163">
        <v>8.0</v>
      </c>
      <c r="B58" s="215"/>
      <c r="C58" s="183" t="s">
        <v>292</v>
      </c>
      <c r="D58" s="206">
        <v>158283.0</v>
      </c>
      <c r="E58" s="206">
        <v>166614.0</v>
      </c>
      <c r="F58" s="207">
        <v>0.95</v>
      </c>
      <c r="G58" s="174"/>
    </row>
    <row r="59">
      <c r="A59" s="163">
        <v>8.0</v>
      </c>
      <c r="B59" s="215"/>
      <c r="C59" s="183" t="s">
        <v>293</v>
      </c>
      <c r="D59" s="206">
        <v>105522.0</v>
      </c>
      <c r="E59" s="206">
        <v>111076.0</v>
      </c>
      <c r="F59" s="207">
        <v>0.95</v>
      </c>
      <c r="G59" s="174"/>
    </row>
    <row r="60">
      <c r="A60" s="163">
        <v>8.0</v>
      </c>
      <c r="B60" s="215"/>
      <c r="C60" s="183" t="s">
        <v>291</v>
      </c>
      <c r="D60" s="206">
        <v>104850.0</v>
      </c>
      <c r="E60" s="206">
        <v>110368.0</v>
      </c>
      <c r="F60" s="207">
        <v>0.95</v>
      </c>
      <c r="G60" s="174"/>
    </row>
    <row r="61">
      <c r="A61" s="163">
        <v>8.0</v>
      </c>
      <c r="B61" s="215"/>
      <c r="C61" s="183" t="s">
        <v>298</v>
      </c>
      <c r="D61" s="206">
        <v>69900.0</v>
      </c>
      <c r="E61" s="206">
        <v>73579.0</v>
      </c>
      <c r="F61" s="207">
        <v>0.95</v>
      </c>
      <c r="G61" s="174"/>
    </row>
    <row r="62">
      <c r="A62" s="163">
        <v>8.0</v>
      </c>
      <c r="B62" s="215"/>
      <c r="C62" s="183" t="s">
        <v>299</v>
      </c>
      <c r="D62" s="206">
        <v>46578.0</v>
      </c>
      <c r="E62" s="206">
        <v>49029.0</v>
      </c>
      <c r="F62" s="207">
        <v>0.95</v>
      </c>
      <c r="G62" s="174"/>
    </row>
    <row r="63">
      <c r="A63" s="159">
        <v>9.0</v>
      </c>
      <c r="B63" s="217" t="s">
        <v>243</v>
      </c>
      <c r="C63" s="179" t="s">
        <v>291</v>
      </c>
      <c r="D63" s="206">
        <v>168687.0</v>
      </c>
      <c r="E63" s="206">
        <v>187431.0</v>
      </c>
      <c r="F63" s="207">
        <v>0.9</v>
      </c>
      <c r="G63" s="174"/>
    </row>
    <row r="64">
      <c r="A64" s="159">
        <v>9.0</v>
      </c>
      <c r="B64" s="218"/>
      <c r="C64" s="179" t="s">
        <v>292</v>
      </c>
      <c r="D64" s="206">
        <v>137749.0</v>
      </c>
      <c r="E64" s="206">
        <v>148118.0</v>
      </c>
      <c r="F64" s="207">
        <v>0.93</v>
      </c>
      <c r="G64" s="174"/>
    </row>
    <row r="65">
      <c r="A65" s="159">
        <v>9.0</v>
      </c>
      <c r="B65" s="218"/>
      <c r="C65" s="179" t="s">
        <v>293</v>
      </c>
      <c r="D65" s="206">
        <v>91832.0</v>
      </c>
      <c r="E65" s="206">
        <v>98745.0</v>
      </c>
      <c r="F65" s="207">
        <v>0.93</v>
      </c>
      <c r="G65" s="174"/>
    </row>
    <row r="66">
      <c r="A66" s="159">
        <v>9.0</v>
      </c>
      <c r="B66" s="218"/>
      <c r="C66" s="179" t="s">
        <v>291</v>
      </c>
      <c r="D66" s="206">
        <v>93210.0</v>
      </c>
      <c r="E66" s="206">
        <v>98116.0</v>
      </c>
      <c r="F66" s="207">
        <v>0.95</v>
      </c>
      <c r="G66" s="174"/>
    </row>
    <row r="67">
      <c r="A67" s="159">
        <v>9.0</v>
      </c>
      <c r="B67" s="218"/>
      <c r="C67" s="179" t="s">
        <v>298</v>
      </c>
      <c r="D67" s="206">
        <v>62140.0</v>
      </c>
      <c r="E67" s="206">
        <v>65411.0</v>
      </c>
      <c r="F67" s="207">
        <v>0.95</v>
      </c>
      <c r="G67" s="174"/>
    </row>
    <row r="68">
      <c r="A68" s="159">
        <v>9.0</v>
      </c>
      <c r="B68" s="218"/>
      <c r="C68" s="179" t="s">
        <v>299</v>
      </c>
      <c r="D68" s="206">
        <v>62111.0</v>
      </c>
      <c r="E68" s="206">
        <v>65380.0</v>
      </c>
      <c r="F68" s="207">
        <v>0.95</v>
      </c>
      <c r="G68" s="174"/>
    </row>
    <row r="69">
      <c r="A69" s="163">
        <v>10.0</v>
      </c>
      <c r="B69" s="213" t="s">
        <v>249</v>
      </c>
      <c r="C69" s="183" t="s">
        <v>291</v>
      </c>
      <c r="D69" s="214">
        <v>171505.0</v>
      </c>
      <c r="E69" s="214">
        <v>180532.0</v>
      </c>
      <c r="F69" s="207">
        <v>0.95</v>
      </c>
      <c r="G69" s="174"/>
    </row>
    <row r="70">
      <c r="A70" s="163">
        <v>10.0</v>
      </c>
      <c r="B70" s="215"/>
      <c r="C70" s="183" t="s">
        <v>292</v>
      </c>
      <c r="D70" s="214">
        <v>169416.0</v>
      </c>
      <c r="E70" s="214">
        <v>178333.0</v>
      </c>
      <c r="F70" s="207">
        <v>0.95</v>
      </c>
      <c r="G70" s="174"/>
    </row>
    <row r="71">
      <c r="A71" s="163">
        <v>10.0</v>
      </c>
      <c r="B71" s="215"/>
      <c r="C71" s="183" t="s">
        <v>293</v>
      </c>
      <c r="D71" s="214">
        <v>112944.0</v>
      </c>
      <c r="E71" s="214">
        <v>118889.0</v>
      </c>
      <c r="F71" s="207">
        <v>0.95</v>
      </c>
      <c r="G71" s="174"/>
    </row>
    <row r="72">
      <c r="A72" s="163">
        <v>10.0</v>
      </c>
      <c r="B72" s="215"/>
      <c r="C72" s="183" t="s">
        <v>291</v>
      </c>
      <c r="D72" s="214">
        <v>112224.0</v>
      </c>
      <c r="E72" s="214">
        <v>118131.0</v>
      </c>
      <c r="F72" s="207">
        <v>0.95</v>
      </c>
      <c r="G72" s="174"/>
    </row>
    <row r="73">
      <c r="A73" s="163">
        <v>10.0</v>
      </c>
      <c r="B73" s="215"/>
      <c r="C73" s="183" t="s">
        <v>298</v>
      </c>
      <c r="D73" s="214">
        <v>74816.0</v>
      </c>
      <c r="E73" s="214">
        <v>78754.0</v>
      </c>
      <c r="F73" s="207">
        <v>0.95</v>
      </c>
      <c r="G73" s="174"/>
    </row>
    <row r="74">
      <c r="A74" s="163">
        <v>10.0</v>
      </c>
      <c r="B74" s="215"/>
      <c r="C74" s="183" t="s">
        <v>299</v>
      </c>
      <c r="D74" s="214">
        <v>74781.0</v>
      </c>
      <c r="E74" s="214">
        <v>78717.0</v>
      </c>
      <c r="F74" s="207">
        <v>0.95</v>
      </c>
      <c r="G74" s="174"/>
    </row>
    <row r="75">
      <c r="A75" s="159">
        <v>11.0</v>
      </c>
      <c r="B75" s="217" t="s">
        <v>255</v>
      </c>
      <c r="C75" s="179" t="s">
        <v>291</v>
      </c>
      <c r="D75" s="214">
        <v>114642.0</v>
      </c>
      <c r="E75" s="214">
        <v>208440.0</v>
      </c>
      <c r="F75" s="207">
        <v>0.55</v>
      </c>
      <c r="G75" s="174"/>
    </row>
    <row r="76">
      <c r="A76" s="159">
        <v>11.0</v>
      </c>
      <c r="B76" s="218"/>
      <c r="C76" s="179" t="s">
        <v>292</v>
      </c>
      <c r="D76" s="223">
        <v>143759.74</v>
      </c>
      <c r="E76" s="214">
        <v>239600.0</v>
      </c>
      <c r="F76" s="207">
        <v>0.6</v>
      </c>
      <c r="G76" s="174"/>
    </row>
    <row r="77">
      <c r="A77" s="159">
        <v>11.0</v>
      </c>
      <c r="B77" s="218"/>
      <c r="C77" s="179" t="s">
        <v>293</v>
      </c>
      <c r="D77" s="223">
        <v>143759.74</v>
      </c>
      <c r="E77" s="214">
        <v>239600.0</v>
      </c>
      <c r="F77" s="207">
        <v>0.6</v>
      </c>
      <c r="G77" s="174"/>
    </row>
    <row r="78">
      <c r="A78" s="159">
        <v>11.0</v>
      </c>
      <c r="B78" s="218"/>
      <c r="C78" s="179" t="s">
        <v>291</v>
      </c>
      <c r="D78" s="214">
        <v>179788.0</v>
      </c>
      <c r="E78" s="214">
        <v>276596.0</v>
      </c>
      <c r="F78" s="207">
        <v>0.65</v>
      </c>
      <c r="G78" s="174"/>
    </row>
    <row r="79">
      <c r="A79" s="159">
        <v>11.0</v>
      </c>
      <c r="B79" s="218"/>
      <c r="C79" s="179" t="s">
        <v>298</v>
      </c>
      <c r="D79" s="214">
        <v>179788.0</v>
      </c>
      <c r="E79" s="214">
        <v>276596.0</v>
      </c>
      <c r="F79" s="207">
        <v>0.65</v>
      </c>
      <c r="G79" s="174"/>
    </row>
    <row r="80">
      <c r="A80" s="159">
        <v>11.0</v>
      </c>
      <c r="B80" s="218"/>
      <c r="C80" s="179" t="s">
        <v>299</v>
      </c>
      <c r="D80" s="214">
        <v>189170.0</v>
      </c>
      <c r="E80" s="214">
        <v>291031.0</v>
      </c>
      <c r="F80" s="207">
        <v>0.65</v>
      </c>
      <c r="G80" s="174"/>
    </row>
    <row r="81">
      <c r="A81" s="163">
        <v>12.0</v>
      </c>
      <c r="B81" s="215"/>
      <c r="C81" s="183" t="s">
        <v>291</v>
      </c>
      <c r="D81" s="174"/>
      <c r="E81" s="174"/>
      <c r="F81" s="174"/>
      <c r="G81" s="174"/>
    </row>
    <row r="82">
      <c r="A82" s="163">
        <v>12.0</v>
      </c>
      <c r="B82" s="215"/>
      <c r="C82" s="183" t="s">
        <v>292</v>
      </c>
      <c r="D82" s="174"/>
      <c r="E82" s="174"/>
      <c r="F82" s="174"/>
      <c r="G82" s="174"/>
    </row>
    <row r="83">
      <c r="A83" s="163">
        <v>12.0</v>
      </c>
      <c r="B83" s="215"/>
      <c r="C83" s="183" t="s">
        <v>293</v>
      </c>
      <c r="D83" s="174"/>
      <c r="E83" s="174"/>
      <c r="F83" s="174"/>
      <c r="G83" s="174"/>
    </row>
    <row r="84">
      <c r="A84" s="163">
        <v>12.0</v>
      </c>
      <c r="B84" s="215"/>
      <c r="C84" s="183" t="s">
        <v>291</v>
      </c>
      <c r="D84" s="174"/>
      <c r="E84" s="174"/>
      <c r="F84" s="174"/>
      <c r="G84" s="174"/>
    </row>
    <row r="85">
      <c r="A85" s="163">
        <v>12.0</v>
      </c>
      <c r="B85" s="215"/>
      <c r="C85" s="183" t="s">
        <v>298</v>
      </c>
      <c r="D85" s="174"/>
      <c r="E85" s="174"/>
      <c r="F85" s="174"/>
      <c r="G85" s="174"/>
    </row>
    <row r="86">
      <c r="A86" s="163">
        <v>12.0</v>
      </c>
      <c r="B86" s="215"/>
      <c r="C86" s="183" t="s">
        <v>299</v>
      </c>
      <c r="D86" s="174"/>
      <c r="E86" s="174"/>
      <c r="F86" s="174"/>
      <c r="G86" s="174"/>
    </row>
    <row r="87">
      <c r="A87" s="159">
        <v>13.0</v>
      </c>
      <c r="B87" s="217" t="s">
        <v>263</v>
      </c>
      <c r="C87" s="179" t="s">
        <v>291</v>
      </c>
      <c r="D87" s="214">
        <v>1782.0</v>
      </c>
      <c r="E87" s="214">
        <v>1980.0</v>
      </c>
      <c r="F87" s="207">
        <v>0.9</v>
      </c>
      <c r="G87" s="174"/>
    </row>
    <row r="88">
      <c r="A88" s="159">
        <v>13.0</v>
      </c>
      <c r="B88" s="218"/>
      <c r="C88" s="179" t="s">
        <v>292</v>
      </c>
      <c r="D88" s="214">
        <v>2633.0</v>
      </c>
      <c r="E88" s="214">
        <v>2772.0</v>
      </c>
      <c r="F88" s="207">
        <v>0.95</v>
      </c>
      <c r="G88" s="174"/>
    </row>
    <row r="89">
      <c r="A89" s="159">
        <v>13.0</v>
      </c>
      <c r="B89" s="218"/>
      <c r="C89" s="179" t="s">
        <v>293</v>
      </c>
      <c r="D89" s="214">
        <v>2633.0</v>
      </c>
      <c r="E89" s="214">
        <v>2772.0</v>
      </c>
      <c r="F89" s="207">
        <v>0.95</v>
      </c>
      <c r="G89" s="174"/>
    </row>
    <row r="90">
      <c r="A90" s="159">
        <v>13.0</v>
      </c>
      <c r="B90" s="218"/>
      <c r="C90" s="179" t="s">
        <v>291</v>
      </c>
      <c r="D90" s="214">
        <v>3009.0</v>
      </c>
      <c r="E90" s="214">
        <v>3168.0</v>
      </c>
      <c r="F90" s="207">
        <v>0.95</v>
      </c>
      <c r="G90" s="174"/>
    </row>
    <row r="91">
      <c r="A91" s="159">
        <v>13.0</v>
      </c>
      <c r="B91" s="218"/>
      <c r="C91" s="179" t="s">
        <v>298</v>
      </c>
      <c r="D91" s="214">
        <v>3009.0</v>
      </c>
      <c r="E91" s="214">
        <v>3168.0</v>
      </c>
      <c r="F91" s="207">
        <v>0.95</v>
      </c>
      <c r="G91" s="174"/>
    </row>
    <row r="92">
      <c r="A92" s="159">
        <v>13.0</v>
      </c>
      <c r="B92" s="218"/>
      <c r="C92" s="179" t="s">
        <v>299</v>
      </c>
      <c r="D92" s="214">
        <v>3009.0</v>
      </c>
      <c r="E92" s="214">
        <v>3168.0</v>
      </c>
      <c r="F92" s="207">
        <v>0.95</v>
      </c>
      <c r="G92" s="174"/>
    </row>
    <row r="93">
      <c r="A93" s="159">
        <v>15.0</v>
      </c>
      <c r="B93" s="217" t="s">
        <v>269</v>
      </c>
      <c r="C93" s="179" t="s">
        <v>291</v>
      </c>
      <c r="D93" s="174"/>
      <c r="E93" s="174"/>
      <c r="F93" s="225">
        <v>0.95</v>
      </c>
      <c r="G93" s="174"/>
    </row>
    <row r="94">
      <c r="A94" s="159">
        <v>15.0</v>
      </c>
      <c r="B94" s="218"/>
      <c r="C94" s="179" t="s">
        <v>292</v>
      </c>
      <c r="D94" s="174"/>
      <c r="E94" s="174"/>
      <c r="F94" s="225">
        <v>1.0</v>
      </c>
      <c r="G94" s="174"/>
    </row>
    <row r="95">
      <c r="A95" s="159">
        <v>15.0</v>
      </c>
      <c r="B95" s="218"/>
      <c r="C95" s="179" t="s">
        <v>293</v>
      </c>
      <c r="D95" s="174"/>
      <c r="E95" s="174"/>
      <c r="F95" s="225">
        <v>1.0</v>
      </c>
      <c r="G95" s="174"/>
    </row>
    <row r="96">
      <c r="A96" s="159">
        <v>15.0</v>
      </c>
      <c r="B96" s="218"/>
      <c r="C96" s="179" t="s">
        <v>291</v>
      </c>
      <c r="D96" s="174"/>
      <c r="E96" s="174"/>
      <c r="F96" s="225">
        <v>1.0</v>
      </c>
      <c r="G96" s="174"/>
    </row>
    <row r="97">
      <c r="A97" s="159">
        <v>15.0</v>
      </c>
      <c r="B97" s="218"/>
      <c r="C97" s="179" t="s">
        <v>298</v>
      </c>
      <c r="D97" s="174"/>
      <c r="E97" s="174"/>
      <c r="F97" s="225">
        <v>1.0</v>
      </c>
      <c r="G97" s="174"/>
    </row>
    <row r="98">
      <c r="A98" s="159">
        <v>15.0</v>
      </c>
      <c r="B98" s="218"/>
      <c r="C98" s="179" t="s">
        <v>299</v>
      </c>
      <c r="D98" s="174"/>
      <c r="E98" s="174"/>
      <c r="F98" s="225">
        <v>1.0</v>
      </c>
      <c r="G98" s="174"/>
    </row>
  </sheetData>
  <mergeCells count="1">
    <mergeCell ref="A25:G2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5.71"/>
    <col customWidth="1" min="2" max="2" width="20.86"/>
    <col customWidth="1" min="3" max="3" width="12.29"/>
    <col customWidth="1" min="4" max="4" width="82.57"/>
    <col customWidth="1" min="5" max="5" width="29.29"/>
    <col customWidth="1" min="6" max="6" width="26.71"/>
  </cols>
  <sheetData>
    <row r="1">
      <c r="A1" s="39" t="s">
        <v>0</v>
      </c>
      <c r="B1" s="39" t="s">
        <v>566</v>
      </c>
      <c r="C1" s="39" t="s">
        <v>567</v>
      </c>
      <c r="D1" s="39" t="s">
        <v>568</v>
      </c>
      <c r="E1" s="39" t="s">
        <v>569</v>
      </c>
      <c r="F1" s="39" t="s">
        <v>12</v>
      </c>
    </row>
    <row r="2">
      <c r="A2" s="168" t="s">
        <v>56</v>
      </c>
      <c r="B2" s="169"/>
      <c r="C2" s="168"/>
      <c r="D2" s="169"/>
      <c r="E2" s="169"/>
      <c r="F2" s="169"/>
      <c r="G2" s="169"/>
      <c r="H2" s="169"/>
      <c r="I2" s="169"/>
      <c r="J2" s="169"/>
      <c r="K2" s="169"/>
      <c r="L2" s="169"/>
      <c r="M2" s="169"/>
      <c r="N2" s="169"/>
      <c r="O2" s="169"/>
      <c r="P2" s="169"/>
      <c r="Q2" s="169"/>
      <c r="R2" s="169"/>
      <c r="S2" s="169"/>
      <c r="T2" s="169"/>
      <c r="U2" s="169"/>
      <c r="V2" s="169"/>
      <c r="W2" s="169"/>
      <c r="X2" s="169"/>
      <c r="Y2" s="169"/>
      <c r="Z2" s="169"/>
    </row>
    <row r="3">
      <c r="A3" s="39" t="s">
        <v>56</v>
      </c>
      <c r="B3" t="str">
        <f t="shared" ref="B3:B23" si="1">LEFT(D3,FIND(":",D3))</f>
        <v>Malaria I-1(M):</v>
      </c>
      <c r="C3" s="39" t="s">
        <v>163</v>
      </c>
      <c r="D3" t="str">
        <f>Madagascar!B3</f>
        <v>Malaria I-1(M): Cas de paludisme enregistrés, présumés et confirmés</v>
      </c>
      <c r="E3" t="str">
        <f>Madagascar!G3</f>
        <v>Définition des cas,Espèce,Age</v>
      </c>
      <c r="F3" s="189">
        <f>Madagascar!D3</f>
        <v>914251</v>
      </c>
    </row>
    <row r="4">
      <c r="A4" s="39" t="s">
        <v>56</v>
      </c>
      <c r="B4" t="str">
        <f t="shared" si="1"/>
        <v>Malaria I-2.1:</v>
      </c>
      <c r="C4" s="39" t="s">
        <v>163</v>
      </c>
      <c r="D4" t="str">
        <f>Madagascar!B4</f>
        <v>Malaria I-2.1: Cas de paludisme confirmés (par microscopie ou test de dépistage rapide) : taux pour 1000 habitants par an</v>
      </c>
      <c r="E4" t="str">
        <f>Madagascar!G4</f>
        <v/>
      </c>
      <c r="F4">
        <f>Madagascar!D4</f>
        <v>37.05</v>
      </c>
    </row>
    <row r="5">
      <c r="A5" s="39" t="s">
        <v>56</v>
      </c>
      <c r="B5" t="str">
        <f t="shared" si="1"/>
        <v>Malaria I-3.1(M):</v>
      </c>
      <c r="C5" s="39" t="s">
        <v>163</v>
      </c>
      <c r="D5" t="str">
        <f>Madagascar!B5</f>
        <v>Malaria I-3.1(M): Nombre de décès de patients hospitalisés dus au paludisme : taux pour 100 000 habitants par an</v>
      </c>
      <c r="E5" t="str">
        <f>Madagascar!G5</f>
        <v>Age</v>
      </c>
      <c r="F5">
        <f>Madagascar!D5</f>
        <v>1.69</v>
      </c>
    </row>
    <row r="6">
      <c r="A6" s="39" t="s">
        <v>56</v>
      </c>
      <c r="B6" t="str">
        <f t="shared" si="1"/>
        <v>Malaria I-4:</v>
      </c>
      <c r="C6" s="39" t="s">
        <v>163</v>
      </c>
      <c r="D6" t="str">
        <f>Madagascar!B6</f>
        <v>Malaria I-4: Taux de positivité aux tests de paludisme</v>
      </c>
      <c r="E6" t="str">
        <f>Madagascar!G6</f>
        <v>Espèce,Type de tests</v>
      </c>
      <c r="F6">
        <f>Madagascar!D6</f>
        <v>41.7</v>
      </c>
    </row>
    <row r="7">
      <c r="A7" s="39" t="s">
        <v>56</v>
      </c>
      <c r="B7" t="str">
        <f t="shared" si="1"/>
        <v>Malaria I-5:</v>
      </c>
      <c r="C7" s="39" t="s">
        <v>163</v>
      </c>
      <c r="D7" t="str">
        <f>Madagascar!B7</f>
        <v>Malaria I-5: Prévalence parasitaire palustre : proportion d'enfants âgés de 6 à 59 mois présentant une infection palustre</v>
      </c>
      <c r="E7" t="str">
        <f>Madagascar!G7</f>
        <v>Sexe</v>
      </c>
      <c r="F7" s="195">
        <f>Madagascar!D7</f>
        <v>0.07</v>
      </c>
    </row>
    <row r="8">
      <c r="A8" s="39" t="s">
        <v>56</v>
      </c>
      <c r="B8" t="str">
        <f t="shared" si="1"/>
        <v>Malaria I-6:</v>
      </c>
      <c r="C8" s="39" t="s">
        <v>163</v>
      </c>
      <c r="D8" t="str">
        <f>Madagascar!B8</f>
        <v>Malaria I-6: Taux de mortalité des enfants de moins de 5 ans, toutes causes confondues, pour 1000 naissances vivantes</v>
      </c>
      <c r="E8" t="str">
        <f>Madagascar!G8</f>
        <v>Sexe</v>
      </c>
      <c r="F8">
        <f>Madagascar!D8</f>
        <v>45</v>
      </c>
    </row>
    <row r="9">
      <c r="A9" s="198" t="s">
        <v>56</v>
      </c>
      <c r="B9" s="199" t="str">
        <f t="shared" si="1"/>
        <v>Malaria O-1a:</v>
      </c>
      <c r="C9" s="201" t="s">
        <v>125</v>
      </c>
      <c r="D9" s="199" t="str">
        <f>Madagascar!B18</f>
        <v>Malaria O-1a: Proportion de la population ayant dormi sous une moustiquaire imprégnée d'insecticide la nuit précédente</v>
      </c>
      <c r="E9" s="199" t="str">
        <f>Madagascar!G18</f>
        <v>Sexe</v>
      </c>
      <c r="F9" s="202">
        <f>Madagascar!D18</f>
        <v>0.682</v>
      </c>
      <c r="G9" s="199"/>
      <c r="H9" s="199"/>
      <c r="I9" s="199"/>
      <c r="J9" s="199"/>
      <c r="K9" s="199"/>
      <c r="L9" s="199"/>
      <c r="M9" s="199"/>
      <c r="N9" s="199"/>
      <c r="O9" s="199"/>
      <c r="P9" s="199"/>
      <c r="Q9" s="199"/>
      <c r="R9" s="199"/>
      <c r="S9" s="199"/>
      <c r="T9" s="199"/>
      <c r="U9" s="199"/>
      <c r="V9" s="199"/>
      <c r="W9" s="199"/>
      <c r="X9" s="199"/>
      <c r="Y9" s="199"/>
      <c r="Z9" s="199"/>
    </row>
    <row r="10">
      <c r="A10" s="39" t="s">
        <v>56</v>
      </c>
      <c r="B10" t="str">
        <f t="shared" si="1"/>
        <v>Malaria O-1b:</v>
      </c>
      <c r="C10" s="39" t="s">
        <v>125</v>
      </c>
      <c r="D10" t="str">
        <f>Madagascar!B19</f>
        <v>Malaria O-1b: Proportion d'enfants de moins de cinq ans qui ont dormi la nuit précédente sous une moustiquaire imprégnée d’insecticide*</v>
      </c>
      <c r="E10" t="str">
        <f>Madagascar!G19</f>
        <v/>
      </c>
      <c r="F10" s="195">
        <f>Madagascar!D19</f>
        <v>0.73</v>
      </c>
    </row>
    <row r="11">
      <c r="A11" s="39" t="s">
        <v>56</v>
      </c>
      <c r="B11" t="str">
        <f t="shared" si="1"/>
        <v>Malaria O-1c:</v>
      </c>
      <c r="C11" s="39" t="s">
        <v>125</v>
      </c>
      <c r="D11" t="str">
        <f>Madagascar!B20</f>
        <v>Malaria O-1c: Proportion de femmes enceintes qui ont dormi sous une moustiquaire imprégnée d’insecticide* la nuit précédente</v>
      </c>
      <c r="E11" t="str">
        <f>Madagascar!G20</f>
        <v/>
      </c>
      <c r="F11" s="195">
        <f>Madagascar!D20</f>
        <v>0.69</v>
      </c>
    </row>
    <row r="12">
      <c r="A12" s="39" t="s">
        <v>56</v>
      </c>
      <c r="B12" t="str">
        <f t="shared" si="1"/>
        <v>Malaria O-6:</v>
      </c>
      <c r="C12" s="39" t="s">
        <v>125</v>
      </c>
      <c r="D12" t="str">
        <f>Madagascar!B21</f>
        <v>Malaria O-6: Proportion de ménages disposant d'au moins une moustiquaire imprégnée d'insecticide pour deux personnes</v>
      </c>
      <c r="E12" t="str">
        <f>Madagascar!G21</f>
        <v/>
      </c>
      <c r="F12" s="195">
        <f>Madagascar!D21</f>
        <v>0.54</v>
      </c>
    </row>
    <row r="13" ht="27.0" customHeight="1">
      <c r="A13" s="39" t="s">
        <v>56</v>
      </c>
      <c r="B13" t="str">
        <f t="shared" si="1"/>
        <v>Malaria O-4:</v>
      </c>
      <c r="C13" s="39" t="s">
        <v>125</v>
      </c>
      <c r="D13" t="str">
        <f>Madagascar!B22</f>
        <v>Malaria O-4: Proportion de ménages équipés d'au moins une moustiquaire imprégnée d'insecticide pour deux personnes et/ou ayant fait l'objet de pulvérisation intradomiciliaire d'insecticide à effet rémanent au cours des 12 derniers mois</v>
      </c>
      <c r="E13" t="str">
        <f>Madagascar!G22</f>
        <v/>
      </c>
      <c r="F13" s="195">
        <f>Madagascar!D22</f>
        <v>0.81</v>
      </c>
    </row>
    <row r="14">
      <c r="A14" s="198" t="s">
        <v>56</v>
      </c>
      <c r="B14" s="204" t="str">
        <f t="shared" si="1"/>
        <v>VC-3(M):</v>
      </c>
      <c r="C14" s="205" t="s">
        <v>204</v>
      </c>
      <c r="D14" s="204" t="str">
        <f>Madagascar!C29</f>
        <v>VC-3(M): Nombre de moustiquaires imprégnées d'insecticide de longue durée distribuées de manière continue aux groupes à risque cibles</v>
      </c>
      <c r="E14" s="204" t="str">
        <f>Madagascar!K29</f>
        <v>Groupe à risque cible</v>
      </c>
      <c r="F14" s="204" t="str">
        <f>Madagascar!G29</f>
        <v/>
      </c>
      <c r="G14" s="204"/>
      <c r="H14" s="204"/>
      <c r="I14" s="204"/>
      <c r="J14" s="204"/>
      <c r="K14" s="204"/>
      <c r="L14" s="204"/>
      <c r="M14" s="204"/>
      <c r="N14" s="204"/>
      <c r="O14" s="204"/>
      <c r="P14" s="204"/>
      <c r="Q14" s="204"/>
      <c r="R14" s="204"/>
      <c r="S14" s="204"/>
      <c r="T14" s="204"/>
      <c r="U14" s="204"/>
      <c r="V14" s="204"/>
      <c r="W14" s="204"/>
      <c r="X14" s="204"/>
      <c r="Y14" s="204"/>
      <c r="Z14" s="204"/>
    </row>
    <row r="15">
      <c r="A15" s="39" t="s">
        <v>56</v>
      </c>
      <c r="B15" t="str">
        <f t="shared" si="1"/>
        <v>VC-3(Other):</v>
      </c>
      <c r="C15" s="39" t="s">
        <v>204</v>
      </c>
      <c r="D15" t="str">
        <f>Madagascar!D30</f>
        <v>VC-3(Other): Nombre de moustiquaires imprégnées d'insecticide de longue durée distribuées à travers le Marketing Social</v>
      </c>
      <c r="E15" t="str">
        <f>Madagascar!K30</f>
        <v/>
      </c>
      <c r="F15" t="str">
        <f>Madagascar!G30</f>
        <v/>
      </c>
    </row>
    <row r="16">
      <c r="A16" s="39" t="s">
        <v>56</v>
      </c>
      <c r="B16" t="str">
        <f t="shared" si="1"/>
        <v>CM-1a(M):</v>
      </c>
      <c r="C16" s="39" t="s">
        <v>204</v>
      </c>
      <c r="D16" t="str">
        <f>Madagascar!C31</f>
        <v>CM-1a(M): Proportion de cas suspect de paludisme soumis à un test parasitologique dans des établissements de santé du secteur public</v>
      </c>
      <c r="E16" t="str">
        <f>Madagascar!K31</f>
        <v>Age,Type de tests</v>
      </c>
      <c r="F16" s="208">
        <f>Madagascar!G31</f>
        <v>0.903</v>
      </c>
    </row>
    <row r="17">
      <c r="A17" s="39" t="s">
        <v>56</v>
      </c>
      <c r="B17" t="str">
        <f t="shared" si="1"/>
        <v>CM-1b(M):</v>
      </c>
      <c r="C17" s="39" t="s">
        <v>204</v>
      </c>
      <c r="D17" t="str">
        <f>Madagascar!C32</f>
        <v>CM-1b(M): Proportion de cas suspects de paludisme soumis à un test parasitologique dans la communauté</v>
      </c>
      <c r="E17" t="str">
        <f>Madagascar!K32</f>
        <v>Type de tests,Age</v>
      </c>
      <c r="F17" s="208">
        <f>Madagascar!G32</f>
        <v>0.808</v>
      </c>
    </row>
    <row r="18">
      <c r="A18" s="39" t="s">
        <v>56</v>
      </c>
      <c r="B18" t="str">
        <f t="shared" si="1"/>
        <v>CM-1c(M):</v>
      </c>
      <c r="C18" s="39" t="s">
        <v>204</v>
      </c>
      <c r="D18" t="str">
        <f>Madagascar!C33</f>
        <v>CM-1c(M): Proportion de cas suspects de paludisme soumis à un test parasitologique dans des locaux du secteur privé</v>
      </c>
      <c r="E18" t="str">
        <f>Madagascar!K33</f>
        <v>Type de tests,Age</v>
      </c>
      <c r="F18" s="208">
        <f>Madagascar!G33</f>
        <v>0.782</v>
      </c>
    </row>
    <row r="19">
      <c r="A19" s="39" t="s">
        <v>56</v>
      </c>
      <c r="B19" t="str">
        <f t="shared" si="1"/>
        <v>CM-2a(M):</v>
      </c>
      <c r="C19" s="39" t="s">
        <v>204</v>
      </c>
      <c r="D19" t="str">
        <f>Madagascar!C34</f>
        <v>CM-2a(M): Proportion de cas de paludisme confirmés ayant reçu un traitement antipaludique de première intention, conformément à la politique nationale, dans des établissements de santé du secteur public</v>
      </c>
      <c r="E19" t="str">
        <f>Madagascar!K34</f>
        <v>Age</v>
      </c>
      <c r="F19" s="208">
        <f>Madagascar!G34</f>
        <v>0.936</v>
      </c>
    </row>
    <row r="20">
      <c r="A20" s="39" t="s">
        <v>56</v>
      </c>
      <c r="B20" t="str">
        <f t="shared" si="1"/>
        <v>CM-2b(M):</v>
      </c>
      <c r="C20" s="39" t="s">
        <v>204</v>
      </c>
      <c r="D20" t="str">
        <f>Madagascar!C35</f>
        <v>CM-2b(M): Proportion de cas de paludisme confirmés ayant reçu un traitement antipaludique de première intention dans la communauté</v>
      </c>
      <c r="E20" t="str">
        <f>Madagascar!K35</f>
        <v>Age</v>
      </c>
      <c r="F20" s="208">
        <f>Madagascar!G35</f>
        <v>0.838</v>
      </c>
    </row>
    <row r="21">
      <c r="A21" s="39" t="s">
        <v>56</v>
      </c>
      <c r="B21" t="str">
        <f t="shared" si="1"/>
        <v>CM-2c(M):</v>
      </c>
      <c r="C21" s="39" t="s">
        <v>204</v>
      </c>
      <c r="D21" t="str">
        <f>Madagascar!C36</f>
        <v>CM-2c(M): Proportion de cas de paludisme confirmés ayant reçu un traitement antipaludique de première intention dans des locaux du secteur privé</v>
      </c>
      <c r="E21" t="str">
        <f>Madagascar!K36</f>
        <v>Age</v>
      </c>
      <c r="F21" s="208">
        <f>Madagascar!G36</f>
        <v>0.883</v>
      </c>
    </row>
    <row r="22">
      <c r="A22" s="39" t="s">
        <v>56</v>
      </c>
      <c r="B22" t="str">
        <f t="shared" si="1"/>
        <v>SPI-1:</v>
      </c>
      <c r="C22" s="39" t="s">
        <v>204</v>
      </c>
      <c r="D22" t="str">
        <f>Madagascar!C37</f>
        <v>SPI-1: Pourcentage de femmes bénéficiant de services de soins prénatals ayant reçu au moins 3 doses de traitement préventif intermittent</v>
      </c>
      <c r="E22" t="str">
        <f>Madagascar!K37</f>
        <v/>
      </c>
      <c r="F22" s="208">
        <f>Madagascar!G37</f>
        <v>0.222</v>
      </c>
    </row>
    <row r="23">
      <c r="A23" s="39" t="s">
        <v>56</v>
      </c>
      <c r="B23" t="str">
        <f t="shared" si="1"/>
        <v>M&amp;E-1:</v>
      </c>
      <c r="C23" s="39" t="s">
        <v>204</v>
      </c>
      <c r="D23" t="str">
        <f>Madagascar!C38</f>
        <v>M&amp;E-1: Pourcentage d’entités déclarantes présentant leurs rapports dans les délais selon les directives nationales</v>
      </c>
      <c r="E23" t="str">
        <f>Madagascar!K38</f>
        <v/>
      </c>
      <c r="F23" s="208">
        <f>Madagascar!G38</f>
        <v>0.777</v>
      </c>
    </row>
    <row r="24">
      <c r="A24" s="39" t="s">
        <v>56</v>
      </c>
      <c r="B24" t="str">
        <f>LEFT(D24,FIND("1",D24))</f>
        <v>HSS-other1</v>
      </c>
      <c r="C24" s="39" t="s">
        <v>204</v>
      </c>
      <c r="D24" t="str">
        <f>Madagascar!D39</f>
        <v>HSS-other1- Pourcentage d'alertes verifiées sur les alertes notifiées</v>
      </c>
      <c r="E24" t="str">
        <f>Madagascar!K39</f>
        <v/>
      </c>
      <c r="F24" s="208">
        <f>Madagascar!G39</f>
        <v>0.795</v>
      </c>
    </row>
    <row r="25">
      <c r="A25" s="168" t="s">
        <v>601</v>
      </c>
      <c r="B25" s="169"/>
      <c r="C25" s="169"/>
      <c r="D25" s="169"/>
      <c r="E25" s="169"/>
      <c r="F25" s="169"/>
      <c r="G25" s="169"/>
      <c r="H25" s="169"/>
      <c r="I25" s="169"/>
      <c r="J25" s="169"/>
      <c r="K25" s="169"/>
      <c r="L25" s="169"/>
      <c r="M25" s="169"/>
      <c r="N25" s="169"/>
      <c r="O25" s="169"/>
      <c r="P25" s="169"/>
      <c r="Q25" s="169"/>
      <c r="R25" s="169"/>
      <c r="S25" s="169"/>
      <c r="T25" s="169"/>
      <c r="U25" s="169"/>
      <c r="V25" s="169"/>
      <c r="W25" s="169"/>
      <c r="X25" s="169"/>
      <c r="Y25" s="169"/>
      <c r="Z25" s="169"/>
    </row>
    <row r="26" ht="15.75" customHeight="1">
      <c r="A26" s="39" t="s">
        <v>601</v>
      </c>
      <c r="B26" t="str">
        <f t="shared" ref="B26:B47" si="2">LEFT(D26,FIND(":",D26))</f>
        <v>Malaria I-1(M):</v>
      </c>
      <c r="C26" s="39" t="s">
        <v>163</v>
      </c>
      <c r="D26" t="str">
        <f>'South Sudan'!B3</f>
        <v>Malaria I-1(M): Reported malaria cases (presumed and confirmed)</v>
      </c>
      <c r="E26" t="str">
        <f>'South Sudan'!G3</f>
        <v>Malaria case definition,Species,Age</v>
      </c>
      <c r="F26" s="189">
        <f>'South Sudan'!D3</f>
        <v>3935272</v>
      </c>
    </row>
    <row r="27">
      <c r="A27" s="39" t="s">
        <v>601</v>
      </c>
      <c r="B27" t="str">
        <f t="shared" si="2"/>
        <v>Malaria I-2.1:</v>
      </c>
      <c r="C27" s="39" t="s">
        <v>163</v>
      </c>
      <c r="D27" t="str">
        <f>'South Sudan'!B4</f>
        <v>Malaria I-2.1: Confirmed malaria cases (microscopy or RDT): rate per 1000 persons per year</v>
      </c>
      <c r="E27" t="str">
        <f>'South Sudan'!G4</f>
        <v/>
      </c>
      <c r="F27">
        <f>'South Sudan'!D4</f>
        <v>101</v>
      </c>
    </row>
    <row r="28">
      <c r="A28" s="39" t="s">
        <v>601</v>
      </c>
      <c r="B28" t="str">
        <f t="shared" si="2"/>
        <v>Malaria I-3.1(M):</v>
      </c>
      <c r="C28" s="39" t="s">
        <v>163</v>
      </c>
      <c r="D28" t="str">
        <f>'South Sudan'!B5</f>
        <v>Malaria I-3.1(M): Inpatient malaria deaths per year: rate per 100,000 persons per year</v>
      </c>
      <c r="E28" t="str">
        <f>'South Sudan'!G5</f>
        <v>Age</v>
      </c>
      <c r="F28">
        <f>'South Sudan'!D5</f>
        <v>12</v>
      </c>
    </row>
    <row r="29">
      <c r="A29" s="39" t="s">
        <v>601</v>
      </c>
      <c r="B29" t="str">
        <f t="shared" si="2"/>
        <v>Malaria I-4:</v>
      </c>
      <c r="C29" s="39" t="s">
        <v>163</v>
      </c>
      <c r="D29" t="str">
        <f>'South Sudan'!B6</f>
        <v>Malaria I-4: Malaria test positivity rate</v>
      </c>
      <c r="E29" t="str">
        <f>'South Sudan'!G6</f>
        <v>Species,Type of testing</v>
      </c>
      <c r="F29" s="195">
        <f>'South Sudan'!D6</f>
        <v>0.43</v>
      </c>
    </row>
    <row r="30" ht="17.25" customHeight="1">
      <c r="A30" s="39" t="s">
        <v>601</v>
      </c>
      <c r="B30" t="str">
        <f t="shared" si="2"/>
        <v>Malaria I-5:</v>
      </c>
      <c r="C30" s="39" t="s">
        <v>163</v>
      </c>
      <c r="D30" t="str">
        <f>'South Sudan'!B7</f>
        <v>Malaria I-5: Malaria parasite prevalence: Proportion of children aged 6-59 months with malaria infection</v>
      </c>
      <c r="E30" t="str">
        <f>'South Sudan'!G7</f>
        <v>Gender</v>
      </c>
      <c r="F30" s="195">
        <f>'South Sudan'!D7</f>
        <v>0.3</v>
      </c>
    </row>
    <row r="31">
      <c r="A31" s="39" t="s">
        <v>601</v>
      </c>
      <c r="B31" t="str">
        <f t="shared" si="2"/>
        <v>Malaria I-6:</v>
      </c>
      <c r="C31" s="39" t="s">
        <v>163</v>
      </c>
      <c r="D31" t="str">
        <f>'South Sudan'!B8</f>
        <v>Malaria I-6: All-cause under-5 mortality rate per 1000 live births</v>
      </c>
      <c r="E31" t="str">
        <f>'South Sudan'!G8</f>
        <v>Gender</v>
      </c>
      <c r="F31">
        <f>'South Sudan'!D8</f>
        <v>105</v>
      </c>
    </row>
    <row r="32">
      <c r="A32" s="201" t="s">
        <v>601</v>
      </c>
      <c r="B32" s="199" t="str">
        <f t="shared" si="2"/>
        <v>Malaria O-1a:</v>
      </c>
      <c r="C32" s="201" t="s">
        <v>125</v>
      </c>
      <c r="D32" s="199" t="str">
        <f>'South Sudan'!B23</f>
        <v>Malaria O-1a: Proportion of population that slept under an insecticide-treated net the previous night</v>
      </c>
      <c r="E32" s="199" t="str">
        <f>'South Sudan'!G23</f>
        <v>Gender</v>
      </c>
      <c r="F32" s="199"/>
      <c r="G32" s="199"/>
      <c r="H32" s="199"/>
      <c r="I32" s="199"/>
      <c r="J32" s="199"/>
      <c r="K32" s="199"/>
      <c r="L32" s="199"/>
      <c r="M32" s="199"/>
      <c r="N32" s="199"/>
      <c r="O32" s="199"/>
      <c r="P32" s="199"/>
      <c r="Q32" s="199"/>
      <c r="R32" s="199"/>
      <c r="S32" s="199"/>
      <c r="T32" s="199"/>
      <c r="U32" s="199"/>
      <c r="V32" s="199"/>
      <c r="W32" s="199"/>
      <c r="X32" s="199"/>
      <c r="Y32" s="199"/>
      <c r="Z32" s="199"/>
    </row>
    <row r="33" ht="19.5" customHeight="1">
      <c r="A33" s="39" t="s">
        <v>601</v>
      </c>
      <c r="B33" t="str">
        <f t="shared" si="2"/>
        <v>Malaria O-1b:</v>
      </c>
      <c r="C33" s="39" t="s">
        <v>125</v>
      </c>
      <c r="D33" t="str">
        <f>'South Sudan'!B24</f>
        <v>Malaria O-1b: Proportion of children under five years old who slept under an insecticide-treated net the previous night</v>
      </c>
      <c r="E33" t="str">
        <f>'South Sudan'!G24</f>
        <v/>
      </c>
    </row>
    <row r="34" ht="20.25" customHeight="1">
      <c r="A34" s="39" t="s">
        <v>601</v>
      </c>
      <c r="B34" t="str">
        <f t="shared" si="2"/>
        <v>Malaria O-1c:</v>
      </c>
      <c r="C34" s="39" t="s">
        <v>125</v>
      </c>
      <c r="D34" t="str">
        <f>'South Sudan'!B25</f>
        <v>Malaria O-1c: Proportion of pregnant women who slept under an insecticide-treated net the previous night</v>
      </c>
      <c r="E34" t="str">
        <f>'South Sudan'!G25</f>
        <v/>
      </c>
    </row>
    <row r="35">
      <c r="A35" s="39" t="s">
        <v>601</v>
      </c>
      <c r="B35" t="str">
        <f t="shared" si="2"/>
        <v>Malaria O-2:</v>
      </c>
      <c r="C35" s="39" t="s">
        <v>125</v>
      </c>
      <c r="D35" t="str">
        <f>'South Sudan'!B26</f>
        <v>Malaria O-2: Proportion of population with access to an ITN within their household</v>
      </c>
      <c r="E35" t="str">
        <f>'South Sudan'!G26</f>
        <v/>
      </c>
    </row>
    <row r="36">
      <c r="A36" s="39" t="s">
        <v>601</v>
      </c>
      <c r="B36" t="str">
        <f t="shared" si="2"/>
        <v>Malaria O-4:</v>
      </c>
      <c r="C36" s="39" t="s">
        <v>125</v>
      </c>
      <c r="D36" t="str">
        <f>'South Sudan'!B28</f>
        <v>Malaria O-4: Proportion of households with at least one insecticide-treated net for every two people and/or sprayed by IRS within the last 12 months</v>
      </c>
      <c r="E36" t="str">
        <f>'South Sudan'!G28</f>
        <v/>
      </c>
    </row>
    <row r="37">
      <c r="A37" s="39" t="s">
        <v>601</v>
      </c>
      <c r="B37" t="str">
        <f t="shared" si="2"/>
        <v>Malaria O-7(M):</v>
      </c>
      <c r="C37" s="39" t="s">
        <v>125</v>
      </c>
      <c r="D37" t="str">
        <f>'South Sudan'!B30</f>
        <v>Malaria O-7(M): Percentage of existing ITNs used the previous night</v>
      </c>
      <c r="E37" t="str">
        <f>'South Sudan'!G30</f>
        <v/>
      </c>
    </row>
    <row r="38">
      <c r="A38" s="201" t="s">
        <v>601</v>
      </c>
      <c r="B38" s="199" t="str">
        <f t="shared" si="2"/>
        <v>VC-1(M):</v>
      </c>
      <c r="C38" s="201" t="s">
        <v>204</v>
      </c>
      <c r="D38" s="199" t="str">
        <f>'South Sudan'!C43</f>
        <v>VC-1(M): Number of long-lasting insecticidal nets distributed to at-risk populations through mass campaigns</v>
      </c>
      <c r="E38" s="199" t="str">
        <f>'South Sudan'!K43</f>
        <v/>
      </c>
      <c r="F38" s="199" t="str">
        <f>'South Sudan'!G43</f>
        <v/>
      </c>
      <c r="G38" s="199"/>
      <c r="H38" s="199"/>
      <c r="I38" s="199"/>
      <c r="J38" s="199"/>
      <c r="K38" s="199"/>
      <c r="L38" s="199"/>
      <c r="M38" s="199"/>
      <c r="N38" s="199"/>
      <c r="O38" s="199"/>
      <c r="P38" s="199"/>
      <c r="Q38" s="199"/>
      <c r="R38" s="199"/>
      <c r="S38" s="199"/>
      <c r="T38" s="199"/>
      <c r="U38" s="199"/>
      <c r="V38" s="199"/>
      <c r="W38" s="199"/>
      <c r="X38" s="199"/>
      <c r="Y38" s="199"/>
      <c r="Z38" s="199"/>
    </row>
    <row r="39">
      <c r="A39" s="39" t="s">
        <v>601</v>
      </c>
      <c r="B39" t="str">
        <f t="shared" si="2"/>
        <v>CM-2a(M):</v>
      </c>
      <c r="C39" s="39" t="s">
        <v>204</v>
      </c>
      <c r="D39" t="str">
        <f>'South Sudan'!C46</f>
        <v>CM-2a(M): Proportion of confirmed malaria cases that received first-line antimalarial treatment at public sector health facilities</v>
      </c>
      <c r="E39" t="str">
        <f>'South Sudan'!K46</f>
        <v>Age</v>
      </c>
      <c r="F39" s="208">
        <f>'South Sudan'!G46</f>
        <v>0.7962</v>
      </c>
    </row>
    <row r="40">
      <c r="A40" s="39" t="s">
        <v>601</v>
      </c>
      <c r="B40" t="str">
        <f t="shared" si="2"/>
        <v>CM-1a(M):</v>
      </c>
      <c r="C40" s="39" t="s">
        <v>204</v>
      </c>
      <c r="D40" t="str">
        <f>'South Sudan'!C47</f>
        <v>CM-1a(M): Proportion of suspected malaria cases that receive a parasitological test at public sector health facilities</v>
      </c>
      <c r="E40" t="str">
        <f>'South Sudan'!K47</f>
        <v>Age,Type of testing</v>
      </c>
      <c r="F40" s="208">
        <f>'South Sudan'!G47</f>
        <v>0.37</v>
      </c>
    </row>
    <row r="41">
      <c r="A41" s="39" t="s">
        <v>601</v>
      </c>
      <c r="B41" t="str">
        <f t="shared" si="2"/>
        <v>CM-1b(M):</v>
      </c>
      <c r="C41" s="39" t="s">
        <v>204</v>
      </c>
      <c r="D41" t="str">
        <f>'South Sudan'!C48</f>
        <v>CM-1b(M): Proportion of suspected malaria cases that receive a parasitological test in the community</v>
      </c>
      <c r="E41" t="str">
        <f>'South Sudan'!K48</f>
        <v>Type of testing,Age</v>
      </c>
      <c r="F41" s="208">
        <f>'South Sudan'!G48</f>
        <v>0</v>
      </c>
    </row>
    <row r="42">
      <c r="A42" s="39" t="s">
        <v>601</v>
      </c>
      <c r="B42" t="str">
        <f t="shared" si="2"/>
        <v>CM-2b(M):</v>
      </c>
      <c r="C42" s="39" t="s">
        <v>204</v>
      </c>
      <c r="D42" t="str">
        <f>'South Sudan'!C49</f>
        <v>CM-2b(M): Proportion of confirmed malaria cases that received first-line antimalarial treatment in the community</v>
      </c>
      <c r="E42" t="str">
        <f>'South Sudan'!K49</f>
        <v>Age</v>
      </c>
      <c r="F42" s="208">
        <f>'South Sudan'!G49</f>
        <v>1</v>
      </c>
    </row>
    <row r="43">
      <c r="A43" s="39" t="s">
        <v>601</v>
      </c>
      <c r="B43" t="str">
        <f t="shared" si="2"/>
        <v>CM-3a:</v>
      </c>
      <c r="C43" s="39" t="s">
        <v>204</v>
      </c>
      <c r="D43" t="str">
        <f>'South Sudan'!C50</f>
        <v>CM-3a: Proportion of malaria cases (presumed and confirmed) that received first line antimalarial treatment at public sector health facilities</v>
      </c>
      <c r="E43" t="str">
        <f>'South Sudan'!K50</f>
        <v>Age</v>
      </c>
      <c r="F43" s="208">
        <f>'South Sudan'!G50</f>
        <v>0.337</v>
      </c>
    </row>
    <row r="44">
      <c r="A44" s="39" t="s">
        <v>601</v>
      </c>
      <c r="B44" t="str">
        <f t="shared" si="2"/>
        <v>CM-3b:</v>
      </c>
      <c r="C44" s="39" t="s">
        <v>204</v>
      </c>
      <c r="D44" t="str">
        <f>'South Sudan'!C51</f>
        <v>CM-3b: Proportion of malaria cases (presumed and confirmed) that received first line antimalarial treatment in the community</v>
      </c>
      <c r="E44" t="str">
        <f>'South Sudan'!K51</f>
        <v>Age</v>
      </c>
      <c r="F44" s="208">
        <f>'South Sudan'!G51</f>
        <v>1</v>
      </c>
    </row>
    <row r="45">
      <c r="A45" s="39" t="s">
        <v>601</v>
      </c>
      <c r="B45" t="str">
        <f t="shared" si="2"/>
        <v>CM-4:</v>
      </c>
      <c r="C45" s="39" t="s">
        <v>204</v>
      </c>
      <c r="D45" t="str">
        <f>'South Sudan'!C52</f>
        <v>CM-4: Proportion of health facilities without stock-outs of key commodities during the reporting period</v>
      </c>
      <c r="E45" t="str">
        <f>'South Sudan'!K52</f>
        <v/>
      </c>
      <c r="F45" s="208">
        <f>'South Sudan'!G52</f>
        <v>0.989</v>
      </c>
    </row>
    <row r="46">
      <c r="A46" s="39" t="s">
        <v>601</v>
      </c>
      <c r="B46" t="str">
        <f t="shared" si="2"/>
        <v>SPI-1:</v>
      </c>
      <c r="C46" s="39" t="s">
        <v>204</v>
      </c>
      <c r="D46" t="str">
        <f>'South Sudan'!C53</f>
        <v>SPI-1: Proportion of pregnant women attending antenatal clinics who received three or more doses of intermittent preventive treatment for malaria</v>
      </c>
      <c r="E46" t="str">
        <f>'South Sudan'!K53</f>
        <v/>
      </c>
      <c r="F46" s="208">
        <f>'South Sudan'!G53</f>
        <v>0.019</v>
      </c>
    </row>
    <row r="47">
      <c r="A47" s="39" t="s">
        <v>601</v>
      </c>
      <c r="B47" t="str">
        <f t="shared" si="2"/>
        <v>M&amp;E-2:</v>
      </c>
      <c r="C47" s="39" t="s">
        <v>204</v>
      </c>
      <c r="D47" t="str">
        <f>'South Sudan'!C56</f>
        <v>M&amp;E-2: Proportion of facility reports received over the reports expected during the reporting period</v>
      </c>
      <c r="E47" t="str">
        <f>'South Sudan'!K56</f>
        <v/>
      </c>
      <c r="F47" s="208">
        <f>'South Sudan'!G56</f>
        <v>0.766</v>
      </c>
    </row>
    <row r="48">
      <c r="D48" t="str">
        <f>'South Sudan'!D57</f>
        <v/>
      </c>
      <c r="F48" t="str">
        <f>'South Sudan'!G57</f>
        <v/>
      </c>
    </row>
    <row r="49">
      <c r="A49" s="39" t="s">
        <v>601</v>
      </c>
      <c r="B49" t="str">
        <f t="shared" ref="B49:B66" si="3">LEFT(D49,FIND(":",D49))</f>
        <v>Custom:</v>
      </c>
      <c r="C49" s="39" t="s">
        <v>204</v>
      </c>
      <c r="D49" t="str">
        <f>'South Sudan'!D58</f>
        <v>Custom: Percentage of CBDs submitting monthly reports during the reporting period (PSI)</v>
      </c>
      <c r="F49" s="208">
        <f>'South Sudan'!G58</f>
        <v>0.972</v>
      </c>
    </row>
    <row r="50">
      <c r="A50" s="168" t="s">
        <v>610</v>
      </c>
      <c r="B50" s="220" t="str">
        <f t="shared" si="3"/>
        <v>Malaria I-5:</v>
      </c>
      <c r="C50" s="168" t="s">
        <v>163</v>
      </c>
      <c r="D50" s="169" t="str">
        <f>Mali!B3</f>
        <v>Malaria I-5: Prévalence parasitaire palustre : proportion d'enfants âgés de 6 à 59 mois présentant une infection palustre</v>
      </c>
      <c r="E50" s="168" t="s">
        <v>519</v>
      </c>
      <c r="F50" s="221">
        <v>0.36</v>
      </c>
      <c r="G50" s="169"/>
      <c r="H50" s="169"/>
      <c r="I50" s="169"/>
      <c r="J50" s="169"/>
      <c r="K50" s="169"/>
      <c r="L50" s="169"/>
      <c r="M50" s="169"/>
      <c r="N50" s="169"/>
      <c r="O50" s="169"/>
      <c r="P50" s="169"/>
      <c r="Q50" s="169"/>
      <c r="R50" s="169"/>
      <c r="S50" s="169"/>
      <c r="T50" s="169"/>
      <c r="U50" s="169"/>
      <c r="V50" s="169"/>
      <c r="W50" s="169"/>
      <c r="X50" s="169"/>
      <c r="Y50" s="169"/>
      <c r="Z50" s="169"/>
    </row>
    <row r="51">
      <c r="A51" s="39" t="s">
        <v>610</v>
      </c>
      <c r="B51" s="222" t="str">
        <f t="shared" si="3"/>
        <v>Malaria I-2.1:</v>
      </c>
      <c r="C51" s="39" t="s">
        <v>163</v>
      </c>
      <c r="D51" t="str">
        <f>Mali!B4</f>
        <v>Malaria I-2.1: Cas de paludisme confirmés (par microscopie ou test de dépistage rapide) : taux pour 1000 habitants par an</v>
      </c>
      <c r="E51" s="39" t="s">
        <v>611</v>
      </c>
      <c r="F51" s="149">
        <v>111.0</v>
      </c>
    </row>
    <row r="52">
      <c r="A52" s="39" t="s">
        <v>610</v>
      </c>
      <c r="B52" s="222" t="str">
        <f t="shared" si="3"/>
        <v>Malaria I-3.1(M):</v>
      </c>
      <c r="C52" s="39" t="s">
        <v>163</v>
      </c>
      <c r="D52" t="str">
        <f>Mali!B5</f>
        <v>Malaria I-3.1(M): Nombre de décès de patients hospitalisés dus au paludisme : taux pour 100 000 habitants par an</v>
      </c>
      <c r="E52" s="39" t="s">
        <v>612</v>
      </c>
    </row>
    <row r="53">
      <c r="A53" s="39" t="s">
        <v>610</v>
      </c>
      <c r="B53" s="222" t="str">
        <f t="shared" si="3"/>
        <v>Malaria I-1(M):</v>
      </c>
      <c r="C53" s="39" t="s">
        <v>163</v>
      </c>
      <c r="D53" t="str">
        <f>Mali!B6</f>
        <v>Malaria I-1(M): Cas de paludisme enregistrés, présumés et confirmés</v>
      </c>
      <c r="E53" s="39" t="s">
        <v>613</v>
      </c>
    </row>
    <row r="54">
      <c r="A54" s="39" t="s">
        <v>610</v>
      </c>
      <c r="B54" s="222" t="str">
        <f t="shared" si="3"/>
        <v>Malaria O-1a:</v>
      </c>
      <c r="C54" s="39" t="s">
        <v>125</v>
      </c>
      <c r="D54" t="str">
        <f>Mali!B10</f>
        <v>Malaria O-1a: Proportion de la population ayant dormi sous une moustiquaire imprégnée d'insecticide la nuit précédente</v>
      </c>
      <c r="E54" s="39" t="s">
        <v>519</v>
      </c>
    </row>
    <row r="55">
      <c r="A55" s="39" t="s">
        <v>610</v>
      </c>
      <c r="B55" s="222" t="str">
        <f t="shared" si="3"/>
        <v>Malaria O-6:</v>
      </c>
      <c r="C55" s="39" t="s">
        <v>125</v>
      </c>
      <c r="D55" t="str">
        <f>Mali!B11</f>
        <v>Malaria O-6: Proportion de ménages disposant d'au moins une moustiquaire imprégnée d'insecticide pour deux personnes</v>
      </c>
    </row>
    <row r="56">
      <c r="A56" s="39" t="s">
        <v>610</v>
      </c>
      <c r="B56" s="222" t="str">
        <f t="shared" si="3"/>
        <v>Malaria O-1b:</v>
      </c>
      <c r="C56" s="39" t="s">
        <v>125</v>
      </c>
      <c r="D56" t="str">
        <f>Mali!B12</f>
        <v>Malaria O-1b: Proportion d'enfants de moins de cinq ans qui ont dormi la nuit précédente sous une moustiquaire imprégnée d’insecticide*</v>
      </c>
    </row>
    <row r="57">
      <c r="A57" s="39" t="s">
        <v>610</v>
      </c>
      <c r="B57" s="222" t="str">
        <f t="shared" si="3"/>
        <v>Malaria O-1c:</v>
      </c>
      <c r="C57" s="39" t="s">
        <v>125</v>
      </c>
      <c r="D57" t="str">
        <f>Mali!B13</f>
        <v>Malaria O-1c: Proportion de femmes enceintes qui ont dormi sous une moustiquaire imprégnée d’insecticide* la nuit précédente</v>
      </c>
    </row>
    <row r="58">
      <c r="A58" s="39" t="s">
        <v>610</v>
      </c>
      <c r="B58" s="222" t="str">
        <f t="shared" si="3"/>
        <v>VC-1(M):</v>
      </c>
      <c r="C58" s="39" t="s">
        <v>204</v>
      </c>
      <c r="D58" t="str">
        <f>Mali!C17</f>
        <v>VC-1(M): Nombre de moustiquaires imprégnées d’insecticide longue durée distribuées aux populations à risque à travers de campagnes à grande échelle</v>
      </c>
      <c r="F58" s="224">
        <v>3078255.0</v>
      </c>
    </row>
    <row r="59">
      <c r="A59" s="39" t="s">
        <v>610</v>
      </c>
      <c r="B59" s="222" t="str">
        <f t="shared" si="3"/>
        <v>SPI-1:</v>
      </c>
      <c r="C59" s="39" t="s">
        <v>204</v>
      </c>
      <c r="D59" t="str">
        <f>Mali!C18</f>
        <v>SPI-1: Pourcentage de femmes bénéficiant de services de soins prénatals ayant reçu au moins 3 doses de traitement préventif intermittent</v>
      </c>
    </row>
    <row r="60">
      <c r="A60" s="39" t="s">
        <v>610</v>
      </c>
      <c r="B60" s="222" t="str">
        <f t="shared" si="3"/>
        <v>SPI-2:</v>
      </c>
      <c r="C60" s="39" t="s">
        <v>204</v>
      </c>
      <c r="D60" t="str">
        <f>Mali!C19</f>
        <v>SPI-2: Pourcentage d'enfants de 3-59 mois ayant reçu le nombre total de doses de CPS (chimio-prophylaxie saisonnière) (3 ou 4) pour la saison de transmission dans les zones cibles</v>
      </c>
      <c r="E60" s="39" t="s">
        <v>519</v>
      </c>
    </row>
    <row r="61">
      <c r="A61" s="39" t="s">
        <v>610</v>
      </c>
      <c r="B61" s="222" t="str">
        <f t="shared" si="3"/>
        <v>CM-1a(M):</v>
      </c>
      <c r="C61" s="39" t="s">
        <v>204</v>
      </c>
      <c r="D61" t="str">
        <f>Mali!C20</f>
        <v>CM-1a(M): Proportion de cas suspect de paludisme soumis à un test parasitologique dans des établissements de santé du secteur public</v>
      </c>
      <c r="E61" s="39" t="s">
        <v>614</v>
      </c>
    </row>
    <row r="62">
      <c r="A62" s="39" t="s">
        <v>610</v>
      </c>
      <c r="B62" s="222" t="str">
        <f t="shared" si="3"/>
        <v>CM-1b(M):</v>
      </c>
      <c r="C62" s="39" t="s">
        <v>204</v>
      </c>
      <c r="D62" t="str">
        <f>Mali!C21</f>
        <v>CM-1b(M): Proportion de cas suspects de paludisme soumis à un test parasitologique dans la communauté</v>
      </c>
      <c r="E62" s="39" t="s">
        <v>614</v>
      </c>
    </row>
    <row r="63">
      <c r="A63" s="39" t="s">
        <v>610</v>
      </c>
      <c r="B63" s="222" t="str">
        <f t="shared" si="3"/>
        <v>CM-2a(M):</v>
      </c>
      <c r="C63" s="39" t="s">
        <v>204</v>
      </c>
      <c r="D63" t="str">
        <f>Mali!C22</f>
        <v>CM-2a(M): Proportion de cas de paludisme confirmés ayant reçu un traitement antipaludique de première intention, conformément à la politique nationale, dans des établissements de santé du secteur public</v>
      </c>
      <c r="E63" s="39" t="s">
        <v>615</v>
      </c>
    </row>
    <row r="64">
      <c r="A64" s="39" t="s">
        <v>610</v>
      </c>
      <c r="B64" s="222" t="str">
        <f t="shared" si="3"/>
        <v>CM-2b(M):</v>
      </c>
      <c r="C64" s="39" t="s">
        <v>204</v>
      </c>
      <c r="D64" t="str">
        <f>Mali!C23</f>
        <v>CM-2b(M): Proportion de cas de paludisme confirmés ayant reçu un traitement antipaludique de première intention dans la communauté</v>
      </c>
      <c r="E64" s="39" t="s">
        <v>614</v>
      </c>
    </row>
    <row r="65">
      <c r="A65" s="39" t="s">
        <v>610</v>
      </c>
      <c r="B65" s="222" t="str">
        <f t="shared" si="3"/>
        <v>CM-4:</v>
      </c>
      <c r="C65" s="39" t="s">
        <v>204</v>
      </c>
      <c r="D65" t="str">
        <f>Mali!C24</f>
        <v>CM-4: Pourcentage d'établissements de santé dont les principaux produits de base n'ont pas connu de rupture de stock (y compris les agents de santé communautaires)</v>
      </c>
    </row>
    <row r="66">
      <c r="A66" s="39" t="s">
        <v>610</v>
      </c>
      <c r="B66" s="222" t="str">
        <f t="shared" si="3"/>
        <v>M&amp;E-2:</v>
      </c>
      <c r="C66" s="39" t="s">
        <v>204</v>
      </c>
      <c r="D66" t="str">
        <f>Mali!C25</f>
        <v>M&amp;E-2: Proportion de rapports reçus des formations sanitaires par rapport aux rapports attendus attendus au cours de la période de rapportage</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ht="70.5" customHeight="1">
      <c r="A1" s="226" t="s">
        <v>162</v>
      </c>
      <c r="B1" s="158"/>
      <c r="C1" s="158"/>
      <c r="D1" s="158"/>
      <c r="E1" s="158"/>
      <c r="F1" s="158"/>
      <c r="G1" s="158"/>
      <c r="H1" s="158"/>
      <c r="I1" s="158"/>
      <c r="J1" s="158"/>
      <c r="K1" s="158"/>
      <c r="L1" s="158"/>
    </row>
    <row r="2" ht="70.5" customHeight="1">
      <c r="A2" s="143" t="s">
        <v>616</v>
      </c>
      <c r="B2" s="143" t="s">
        <v>572</v>
      </c>
      <c r="C2" s="143" t="s">
        <v>573</v>
      </c>
      <c r="D2" s="143" t="s">
        <v>617</v>
      </c>
      <c r="E2" s="143" t="s">
        <v>577</v>
      </c>
      <c r="F2" s="143" t="s">
        <v>578</v>
      </c>
      <c r="G2" s="143" t="s">
        <v>579</v>
      </c>
      <c r="H2" s="187" t="s">
        <v>581</v>
      </c>
      <c r="I2" s="145"/>
      <c r="J2" s="143" t="s">
        <v>0</v>
      </c>
      <c r="K2" s="143" t="s">
        <v>584</v>
      </c>
      <c r="L2" s="234" t="s">
        <v>517</v>
      </c>
    </row>
    <row r="3" ht="70.5" customHeight="1">
      <c r="A3" s="193">
        <v>1.0</v>
      </c>
      <c r="B3" s="175" t="s">
        <v>631</v>
      </c>
      <c r="C3" s="176"/>
      <c r="D3" s="206">
        <v>3935272.0</v>
      </c>
      <c r="E3" s="173">
        <v>2016.0</v>
      </c>
      <c r="F3" s="173" t="s">
        <v>632</v>
      </c>
      <c r="G3" s="196" t="s">
        <v>633</v>
      </c>
      <c r="H3" s="235" t="s">
        <v>634</v>
      </c>
      <c r="I3" s="236"/>
      <c r="J3" s="173" t="s">
        <v>601</v>
      </c>
      <c r="K3" s="175" t="s">
        <v>635</v>
      </c>
      <c r="L3" s="237"/>
    </row>
    <row r="4" ht="70.5" customHeight="1">
      <c r="A4" s="193">
        <v>2.0</v>
      </c>
      <c r="B4" s="175" t="s">
        <v>636</v>
      </c>
      <c r="C4" s="176"/>
      <c r="D4" s="239">
        <v>101.0</v>
      </c>
      <c r="E4" s="173">
        <v>2016.0</v>
      </c>
      <c r="F4" s="173" t="s">
        <v>632</v>
      </c>
      <c r="G4" s="203"/>
      <c r="H4" s="235" t="s">
        <v>634</v>
      </c>
      <c r="I4" s="236"/>
      <c r="J4" s="173" t="s">
        <v>601</v>
      </c>
      <c r="K4" s="175" t="s">
        <v>637</v>
      </c>
      <c r="L4" s="237"/>
    </row>
    <row r="5" ht="70.5" customHeight="1">
      <c r="A5" s="193">
        <v>3.0</v>
      </c>
      <c r="B5" s="175" t="s">
        <v>638</v>
      </c>
      <c r="C5" s="176"/>
      <c r="D5" s="239">
        <v>12.0</v>
      </c>
      <c r="E5" s="173">
        <v>2016.0</v>
      </c>
      <c r="F5" s="173" t="s">
        <v>632</v>
      </c>
      <c r="G5" s="196" t="s">
        <v>72</v>
      </c>
      <c r="H5" s="235" t="s">
        <v>634</v>
      </c>
      <c r="I5" s="236"/>
      <c r="J5" s="173" t="s">
        <v>601</v>
      </c>
      <c r="K5" s="175" t="s">
        <v>639</v>
      </c>
      <c r="L5" s="237"/>
    </row>
    <row r="6" ht="70.5" customHeight="1">
      <c r="A6" s="193">
        <v>4.0</v>
      </c>
      <c r="B6" s="175" t="s">
        <v>640</v>
      </c>
      <c r="C6" s="176"/>
      <c r="D6" s="241">
        <v>0.43</v>
      </c>
      <c r="E6" s="173">
        <v>2016.0</v>
      </c>
      <c r="F6" s="173" t="s">
        <v>632</v>
      </c>
      <c r="G6" s="196" t="s">
        <v>643</v>
      </c>
      <c r="H6" s="235" t="s">
        <v>634</v>
      </c>
      <c r="I6" s="236"/>
      <c r="J6" s="173" t="s">
        <v>601</v>
      </c>
      <c r="K6" s="175" t="s">
        <v>646</v>
      </c>
      <c r="L6" s="237"/>
    </row>
    <row r="7" ht="70.5" customHeight="1">
      <c r="A7" s="193">
        <v>5.0</v>
      </c>
      <c r="B7" s="175" t="s">
        <v>647</v>
      </c>
      <c r="C7" s="176"/>
      <c r="D7" s="241">
        <v>0.3</v>
      </c>
      <c r="E7" s="173">
        <v>2013.0</v>
      </c>
      <c r="F7" s="173" t="s">
        <v>520</v>
      </c>
      <c r="G7" s="196" t="s">
        <v>649</v>
      </c>
      <c r="H7" s="235" t="s">
        <v>634</v>
      </c>
      <c r="I7" s="236"/>
      <c r="J7" s="173" t="s">
        <v>601</v>
      </c>
      <c r="K7" s="175" t="s">
        <v>650</v>
      </c>
      <c r="L7" s="237"/>
    </row>
    <row r="8" ht="70.5" customHeight="1">
      <c r="A8" s="193">
        <v>6.0</v>
      </c>
      <c r="B8" s="175" t="s">
        <v>651</v>
      </c>
      <c r="C8" s="176"/>
      <c r="D8" s="239">
        <v>105.0</v>
      </c>
      <c r="E8" s="173">
        <v>2010.0</v>
      </c>
      <c r="F8" s="173" t="s">
        <v>652</v>
      </c>
      <c r="G8" s="196" t="s">
        <v>649</v>
      </c>
      <c r="H8" s="235" t="s">
        <v>634</v>
      </c>
      <c r="I8" s="236"/>
      <c r="J8" s="173" t="s">
        <v>601</v>
      </c>
      <c r="K8" s="175" t="s">
        <v>653</v>
      </c>
      <c r="L8" s="237"/>
    </row>
    <row r="9" ht="70.5" customHeight="1">
      <c r="A9" s="193">
        <v>7.0</v>
      </c>
      <c r="B9" s="176"/>
      <c r="C9" s="176"/>
      <c r="D9" s="174"/>
      <c r="E9" s="174"/>
      <c r="F9" s="174"/>
      <c r="G9" s="203"/>
      <c r="H9" s="243"/>
      <c r="I9" s="236"/>
      <c r="J9" s="174"/>
      <c r="K9" s="176"/>
      <c r="L9" s="237"/>
    </row>
    <row r="10" ht="70.5" customHeight="1">
      <c r="A10" s="193">
        <v>8.0</v>
      </c>
      <c r="B10" s="176"/>
      <c r="C10" s="176"/>
      <c r="D10" s="174"/>
      <c r="E10" s="174"/>
      <c r="F10" s="174"/>
      <c r="G10" s="203"/>
      <c r="H10" s="243"/>
      <c r="I10" s="236"/>
      <c r="J10" s="174"/>
      <c r="K10" s="176"/>
      <c r="L10" s="237"/>
    </row>
    <row r="11" ht="70.5" customHeight="1">
      <c r="A11" s="193">
        <v>9.0</v>
      </c>
      <c r="B11" s="176"/>
      <c r="C11" s="176"/>
      <c r="D11" s="174"/>
      <c r="E11" s="174"/>
      <c r="F11" s="174"/>
      <c r="G11" s="203"/>
      <c r="H11" s="243"/>
      <c r="I11" s="236"/>
      <c r="J11" s="174"/>
      <c r="K11" s="176"/>
      <c r="L11" s="237"/>
    </row>
    <row r="12" ht="70.5" customHeight="1">
      <c r="A12" s="193">
        <v>10.0</v>
      </c>
      <c r="B12" s="176"/>
      <c r="C12" s="176"/>
      <c r="D12" s="174"/>
      <c r="E12" s="174"/>
      <c r="F12" s="174"/>
      <c r="G12" s="203"/>
      <c r="H12" s="243"/>
      <c r="I12" s="236"/>
      <c r="J12" s="174"/>
      <c r="K12" s="176"/>
      <c r="L12" s="237"/>
    </row>
    <row r="13" ht="70.5" customHeight="1">
      <c r="A13" s="193">
        <v>11.0</v>
      </c>
      <c r="B13" s="176"/>
      <c r="C13" s="176"/>
      <c r="D13" s="174"/>
      <c r="E13" s="174"/>
      <c r="F13" s="174"/>
      <c r="G13" s="203"/>
      <c r="H13" s="243"/>
      <c r="I13" s="236"/>
      <c r="J13" s="174"/>
      <c r="K13" s="176"/>
      <c r="L13" s="237"/>
    </row>
    <row r="14" ht="70.5" customHeight="1">
      <c r="A14" s="193">
        <v>12.0</v>
      </c>
      <c r="B14" s="176"/>
      <c r="C14" s="176"/>
      <c r="D14" s="174"/>
      <c r="E14" s="174"/>
      <c r="F14" s="174"/>
      <c r="G14" s="203"/>
      <c r="H14" s="243"/>
      <c r="I14" s="236"/>
      <c r="J14" s="174"/>
      <c r="K14" s="176"/>
      <c r="L14" s="237"/>
    </row>
    <row r="15" ht="70.5" customHeight="1">
      <c r="A15" s="193">
        <v>13.0</v>
      </c>
      <c r="B15" s="176"/>
      <c r="C15" s="176"/>
      <c r="D15" s="174"/>
      <c r="E15" s="174"/>
      <c r="F15" s="174"/>
      <c r="G15" s="203"/>
      <c r="H15" s="243"/>
      <c r="I15" s="236"/>
      <c r="J15" s="174"/>
      <c r="K15" s="176"/>
      <c r="L15" s="237"/>
    </row>
    <row r="16" ht="70.5" customHeight="1">
      <c r="A16" s="193">
        <v>14.0</v>
      </c>
      <c r="B16" s="176"/>
      <c r="C16" s="176"/>
      <c r="D16" s="174"/>
      <c r="E16" s="174"/>
      <c r="F16" s="174"/>
      <c r="G16" s="203"/>
      <c r="H16" s="243"/>
      <c r="I16" s="236"/>
      <c r="J16" s="174"/>
      <c r="K16" s="176"/>
      <c r="L16" s="237"/>
    </row>
    <row r="17" ht="70.5" customHeight="1">
      <c r="A17" s="193">
        <v>15.0</v>
      </c>
      <c r="B17" s="176"/>
      <c r="C17" s="176"/>
      <c r="D17" s="174"/>
      <c r="E17" s="174"/>
      <c r="F17" s="174"/>
      <c r="G17" s="203"/>
      <c r="H17" s="243"/>
      <c r="I17" s="236"/>
      <c r="J17" s="174"/>
      <c r="K17" s="176"/>
      <c r="L17" s="237"/>
    </row>
    <row r="18" ht="70.5" customHeight="1"/>
    <row r="19" ht="70.5" customHeight="1"/>
    <row r="20" ht="70.5" customHeight="1"/>
    <row r="21" ht="70.5" customHeight="1">
      <c r="A21" s="238" t="s">
        <v>124</v>
      </c>
      <c r="B21" s="240"/>
      <c r="C21" s="240"/>
      <c r="D21" s="240"/>
      <c r="E21" s="240"/>
      <c r="F21" s="240"/>
      <c r="G21" s="240"/>
      <c r="H21" s="240"/>
      <c r="I21" s="240"/>
      <c r="J21" s="240"/>
      <c r="K21" s="240"/>
      <c r="L21" s="240"/>
    </row>
    <row r="22" ht="70.5" customHeight="1">
      <c r="A22" s="143" t="s">
        <v>641</v>
      </c>
      <c r="B22" s="143" t="s">
        <v>572</v>
      </c>
      <c r="C22" s="143" t="s">
        <v>573</v>
      </c>
      <c r="D22" s="143" t="s">
        <v>617</v>
      </c>
      <c r="E22" s="143" t="s">
        <v>577</v>
      </c>
      <c r="F22" s="143" t="s">
        <v>578</v>
      </c>
      <c r="G22" s="143" t="s">
        <v>579</v>
      </c>
      <c r="H22" s="187" t="s">
        <v>581</v>
      </c>
      <c r="I22" s="145"/>
      <c r="J22" s="143" t="s">
        <v>0</v>
      </c>
      <c r="K22" s="143" t="s">
        <v>584</v>
      </c>
      <c r="L22" s="234" t="s">
        <v>517</v>
      </c>
    </row>
    <row r="23" ht="70.5" customHeight="1">
      <c r="A23" s="146">
        <v>1.0</v>
      </c>
      <c r="B23" s="231" t="s">
        <v>664</v>
      </c>
      <c r="C23" s="197"/>
      <c r="D23" s="245">
        <v>0.431</v>
      </c>
      <c r="E23" s="216">
        <v>2013.0</v>
      </c>
      <c r="F23" s="216" t="s">
        <v>520</v>
      </c>
      <c r="G23" s="150" t="s">
        <v>649</v>
      </c>
      <c r="H23" s="235" t="s">
        <v>634</v>
      </c>
      <c r="I23" s="152"/>
      <c r="J23" s="149" t="s">
        <v>601</v>
      </c>
      <c r="K23" s="109" t="s">
        <v>666</v>
      </c>
      <c r="L23" s="237"/>
    </row>
    <row r="24" ht="70.5" customHeight="1">
      <c r="A24" s="146">
        <v>2.0</v>
      </c>
      <c r="B24" s="231" t="s">
        <v>667</v>
      </c>
      <c r="C24" s="197"/>
      <c r="D24" s="245">
        <v>0.661</v>
      </c>
      <c r="E24" s="216">
        <v>2013.0</v>
      </c>
      <c r="F24" s="216" t="s">
        <v>520</v>
      </c>
      <c r="G24" s="156"/>
      <c r="H24" s="235" t="s">
        <v>634</v>
      </c>
      <c r="I24" s="152"/>
      <c r="J24" s="149" t="s">
        <v>601</v>
      </c>
      <c r="K24" s="109" t="s">
        <v>668</v>
      </c>
      <c r="L24" s="237"/>
    </row>
    <row r="25" ht="70.5" customHeight="1">
      <c r="A25" s="146">
        <v>3.0</v>
      </c>
      <c r="B25" s="231" t="s">
        <v>669</v>
      </c>
      <c r="C25" s="197"/>
      <c r="D25" s="245">
        <v>0.73</v>
      </c>
      <c r="E25" s="216">
        <v>2013.0</v>
      </c>
      <c r="F25" s="216" t="s">
        <v>520</v>
      </c>
      <c r="G25" s="156"/>
      <c r="H25" s="235" t="s">
        <v>634</v>
      </c>
      <c r="I25" s="152"/>
      <c r="J25" s="149" t="s">
        <v>601</v>
      </c>
      <c r="K25" s="109" t="s">
        <v>670</v>
      </c>
      <c r="L25" s="237"/>
    </row>
    <row r="26" ht="70.5" customHeight="1">
      <c r="A26" s="146">
        <v>4.0</v>
      </c>
      <c r="B26" s="231" t="s">
        <v>671</v>
      </c>
      <c r="C26" s="197"/>
      <c r="D26" s="174"/>
      <c r="E26" s="174"/>
      <c r="F26" s="174"/>
      <c r="G26" s="156"/>
      <c r="H26" s="235" t="s">
        <v>634</v>
      </c>
      <c r="I26" s="152"/>
      <c r="J26" s="149" t="s">
        <v>601</v>
      </c>
      <c r="K26" s="109" t="s">
        <v>672</v>
      </c>
      <c r="L26" s="237"/>
    </row>
    <row r="27" ht="70.5" customHeight="1">
      <c r="A27" s="146">
        <v>5.0</v>
      </c>
      <c r="B27" s="197"/>
      <c r="C27" s="197"/>
      <c r="D27" s="174"/>
      <c r="E27" s="174"/>
      <c r="F27" s="174"/>
      <c r="G27" s="156"/>
      <c r="H27" s="235" t="s">
        <v>634</v>
      </c>
      <c r="I27" s="152"/>
      <c r="J27" s="152"/>
      <c r="K27" s="147"/>
      <c r="L27" s="237"/>
    </row>
    <row r="28" ht="70.5" customHeight="1">
      <c r="A28" s="193">
        <v>6.0</v>
      </c>
      <c r="B28" s="231" t="s">
        <v>675</v>
      </c>
      <c r="C28" s="197"/>
      <c r="D28" s="174"/>
      <c r="E28" s="174"/>
      <c r="F28" s="174"/>
      <c r="G28" s="249"/>
      <c r="H28" s="235" t="s">
        <v>634</v>
      </c>
      <c r="I28" s="250"/>
      <c r="J28" s="149" t="s">
        <v>601</v>
      </c>
      <c r="K28" s="109" t="s">
        <v>677</v>
      </c>
      <c r="L28" s="237"/>
    </row>
    <row r="29" ht="70.5" customHeight="1">
      <c r="A29" s="146">
        <v>7.0</v>
      </c>
      <c r="B29" s="197"/>
      <c r="C29" s="251"/>
      <c r="D29" s="252"/>
      <c r="E29" s="250"/>
      <c r="F29" s="250"/>
      <c r="G29" s="156"/>
      <c r="H29" s="235" t="s">
        <v>634</v>
      </c>
      <c r="I29" s="152"/>
      <c r="J29" s="152"/>
      <c r="K29" s="147"/>
      <c r="L29" s="237"/>
    </row>
    <row r="30" ht="70.5" customHeight="1">
      <c r="A30" s="146">
        <v>8.0</v>
      </c>
      <c r="B30" s="231" t="s">
        <v>678</v>
      </c>
      <c r="C30" s="251"/>
      <c r="D30" s="252"/>
      <c r="E30" s="250"/>
      <c r="F30" s="250"/>
      <c r="G30" s="156"/>
      <c r="H30" s="235" t="s">
        <v>634</v>
      </c>
      <c r="I30" s="152"/>
      <c r="J30" s="149" t="s">
        <v>601</v>
      </c>
      <c r="K30" s="109" t="s">
        <v>679</v>
      </c>
      <c r="L30" s="237"/>
    </row>
    <row r="31" ht="70.5" customHeight="1">
      <c r="A31" s="146">
        <v>9.0</v>
      </c>
      <c r="B31" s="254"/>
      <c r="C31" s="253"/>
      <c r="D31" s="252"/>
      <c r="E31" s="152"/>
      <c r="F31" s="152"/>
      <c r="G31" s="156"/>
      <c r="H31" s="235" t="s">
        <v>634</v>
      </c>
      <c r="I31" s="152"/>
      <c r="J31" s="152"/>
      <c r="K31" s="147"/>
      <c r="L31" s="237"/>
    </row>
    <row r="32" ht="70.5" customHeight="1">
      <c r="A32" s="146">
        <v>10.0</v>
      </c>
      <c r="B32" s="251"/>
      <c r="C32" s="253"/>
      <c r="D32" s="252"/>
      <c r="E32" s="152"/>
      <c r="F32" s="152"/>
      <c r="G32" s="156"/>
      <c r="H32" s="235" t="s">
        <v>634</v>
      </c>
      <c r="I32" s="152"/>
      <c r="J32" s="152"/>
      <c r="K32" s="147"/>
      <c r="L32" s="237"/>
    </row>
    <row r="33" ht="70.5" customHeight="1">
      <c r="A33" s="146">
        <v>11.0</v>
      </c>
      <c r="B33" s="147"/>
      <c r="C33" s="147"/>
      <c r="D33" s="152"/>
      <c r="E33" s="152"/>
      <c r="F33" s="152"/>
      <c r="G33" s="156"/>
      <c r="H33" s="243"/>
      <c r="I33" s="152"/>
      <c r="J33" s="152"/>
      <c r="K33" s="147"/>
      <c r="L33" s="237"/>
    </row>
    <row r="34" ht="70.5" customHeight="1">
      <c r="A34" s="146">
        <v>12.0</v>
      </c>
      <c r="B34" s="147"/>
      <c r="C34" s="147"/>
      <c r="D34" s="152"/>
      <c r="E34" s="152"/>
      <c r="F34" s="152"/>
      <c r="G34" s="156"/>
      <c r="H34" s="243"/>
      <c r="I34" s="152"/>
      <c r="J34" s="152"/>
      <c r="K34" s="147"/>
      <c r="L34" s="237"/>
    </row>
    <row r="35" ht="70.5" customHeight="1">
      <c r="A35" s="146">
        <v>13.0</v>
      </c>
      <c r="B35" s="147"/>
      <c r="C35" s="147"/>
      <c r="D35" s="152"/>
      <c r="E35" s="152"/>
      <c r="F35" s="152"/>
      <c r="G35" s="156"/>
      <c r="H35" s="243"/>
      <c r="I35" s="152"/>
      <c r="J35" s="152"/>
      <c r="K35" s="147"/>
      <c r="L35" s="237"/>
    </row>
    <row r="36" ht="70.5" customHeight="1">
      <c r="A36" s="146">
        <v>14.0</v>
      </c>
      <c r="B36" s="147"/>
      <c r="C36" s="147"/>
      <c r="D36" s="152"/>
      <c r="E36" s="152"/>
      <c r="F36" s="152"/>
      <c r="G36" s="156"/>
      <c r="H36" s="243"/>
      <c r="I36" s="152"/>
      <c r="J36" s="152"/>
      <c r="K36" s="147"/>
      <c r="L36" s="237"/>
    </row>
    <row r="37" ht="70.5" customHeight="1">
      <c r="A37" s="146">
        <v>15.0</v>
      </c>
      <c r="B37" s="147"/>
      <c r="C37" s="147"/>
      <c r="D37" s="152"/>
      <c r="E37" s="152"/>
      <c r="F37" s="152"/>
      <c r="G37" s="156"/>
      <c r="H37" s="243"/>
      <c r="I37" s="152"/>
      <c r="J37" s="152"/>
      <c r="K37" s="147"/>
      <c r="L37" s="237"/>
    </row>
    <row r="38" ht="70.5" customHeight="1"/>
    <row r="39" ht="70.5" customHeight="1"/>
    <row r="40" ht="70.5" customHeight="1"/>
    <row r="41" ht="70.5" customHeight="1">
      <c r="A41" s="157" t="s">
        <v>663</v>
      </c>
      <c r="B41" s="158"/>
      <c r="C41" s="158"/>
      <c r="D41" s="158"/>
      <c r="E41" s="158"/>
      <c r="F41" s="158"/>
      <c r="G41" s="158"/>
      <c r="H41" s="158"/>
      <c r="I41" s="158"/>
      <c r="J41" s="158"/>
      <c r="K41" s="158"/>
      <c r="L41" s="158"/>
      <c r="M41" s="158"/>
      <c r="N41" s="158"/>
      <c r="O41" s="158"/>
      <c r="P41" s="158"/>
      <c r="Q41" s="158"/>
      <c r="R41" s="158"/>
    </row>
    <row r="42" ht="70.5" customHeight="1">
      <c r="A42" s="143" t="s">
        <v>570</v>
      </c>
      <c r="B42" s="143" t="s">
        <v>571</v>
      </c>
      <c r="C42" s="143" t="s">
        <v>572</v>
      </c>
      <c r="D42" s="143" t="s">
        <v>573</v>
      </c>
      <c r="E42" s="143" t="s">
        <v>574</v>
      </c>
      <c r="F42" s="143" t="s">
        <v>575</v>
      </c>
      <c r="G42" s="143" t="s">
        <v>576</v>
      </c>
      <c r="H42" s="143" t="s">
        <v>577</v>
      </c>
      <c r="I42" s="145"/>
      <c r="J42" s="143" t="s">
        <v>578</v>
      </c>
      <c r="K42" s="143" t="s">
        <v>579</v>
      </c>
      <c r="L42" s="143" t="s">
        <v>580</v>
      </c>
      <c r="M42" s="187" t="s">
        <v>581</v>
      </c>
      <c r="N42" s="143" t="s">
        <v>0</v>
      </c>
      <c r="O42" s="143" t="s">
        <v>582</v>
      </c>
      <c r="P42" s="143" t="s">
        <v>583</v>
      </c>
      <c r="Q42" s="143" t="s">
        <v>584</v>
      </c>
      <c r="R42" s="234" t="s">
        <v>517</v>
      </c>
    </row>
    <row r="43" ht="70.5" customHeight="1">
      <c r="A43" s="146">
        <v>1.0</v>
      </c>
      <c r="B43" s="109" t="s">
        <v>689</v>
      </c>
      <c r="C43" s="109" t="s">
        <v>690</v>
      </c>
      <c r="D43" s="147"/>
      <c r="E43" s="255">
        <v>3045255.0</v>
      </c>
      <c r="F43" s="256"/>
      <c r="G43" s="256"/>
      <c r="H43" s="149">
        <v>2016.0</v>
      </c>
      <c r="I43" s="152"/>
      <c r="J43" s="149" t="s">
        <v>691</v>
      </c>
      <c r="K43" s="156"/>
      <c r="L43" s="253"/>
      <c r="M43" s="243"/>
      <c r="N43" s="149" t="s">
        <v>601</v>
      </c>
      <c r="O43" s="149" t="s">
        <v>594</v>
      </c>
      <c r="P43" s="149" t="s">
        <v>592</v>
      </c>
      <c r="Q43" s="109" t="s">
        <v>692</v>
      </c>
      <c r="R43" s="237"/>
    </row>
    <row r="44" ht="70.5" customHeight="1">
      <c r="A44" s="146">
        <v>2.0</v>
      </c>
      <c r="B44" s="147"/>
      <c r="C44" s="147"/>
      <c r="D44" s="147"/>
      <c r="E44" s="256"/>
      <c r="F44" s="256"/>
      <c r="G44" s="256"/>
      <c r="H44" s="152"/>
      <c r="I44" s="152"/>
      <c r="J44" s="152"/>
      <c r="K44" s="156"/>
      <c r="L44" s="253"/>
      <c r="M44" s="243"/>
      <c r="N44" s="152"/>
      <c r="O44" s="152"/>
      <c r="P44" s="152"/>
      <c r="Q44" s="147"/>
      <c r="R44" s="237"/>
    </row>
    <row r="45" ht="70.5" customHeight="1">
      <c r="A45" s="146">
        <v>3.0</v>
      </c>
      <c r="B45" s="147"/>
      <c r="C45" s="147"/>
      <c r="D45" s="147"/>
      <c r="E45" s="256"/>
      <c r="F45" s="256"/>
      <c r="G45" s="256"/>
      <c r="H45" s="152"/>
      <c r="I45" s="152"/>
      <c r="J45" s="152"/>
      <c r="K45" s="156"/>
      <c r="L45" s="253"/>
      <c r="M45" s="243"/>
      <c r="N45" s="152"/>
      <c r="O45" s="152"/>
      <c r="P45" s="152"/>
      <c r="Q45" s="147"/>
      <c r="R45" s="237"/>
    </row>
    <row r="46" ht="70.5" customHeight="1">
      <c r="A46" s="146">
        <v>4.0</v>
      </c>
      <c r="B46" s="109" t="s">
        <v>693</v>
      </c>
      <c r="C46" s="109" t="s">
        <v>694</v>
      </c>
      <c r="D46" s="147"/>
      <c r="E46" s="255">
        <v>3192.0</v>
      </c>
      <c r="F46" s="255">
        <v>4009.0</v>
      </c>
      <c r="G46" s="257">
        <v>0.7962</v>
      </c>
      <c r="H46" s="149">
        <v>2017.0</v>
      </c>
      <c r="I46" s="152"/>
      <c r="J46" s="149" t="s">
        <v>632</v>
      </c>
      <c r="K46" s="150" t="s">
        <v>72</v>
      </c>
      <c r="L46" s="253"/>
      <c r="M46" s="243"/>
      <c r="N46" s="149" t="s">
        <v>601</v>
      </c>
      <c r="O46" s="149" t="s">
        <v>594</v>
      </c>
      <c r="P46" s="149" t="s">
        <v>592</v>
      </c>
      <c r="Q46" s="109" t="s">
        <v>695</v>
      </c>
      <c r="R46" s="237"/>
    </row>
    <row r="47" ht="70.5" customHeight="1">
      <c r="A47" s="146">
        <v>5.0</v>
      </c>
      <c r="B47" s="109" t="s">
        <v>693</v>
      </c>
      <c r="C47" s="109" t="s">
        <v>696</v>
      </c>
      <c r="D47" s="147"/>
      <c r="E47" s="255">
        <v>1454870.0</v>
      </c>
      <c r="F47" s="255">
        <v>3935272.0</v>
      </c>
      <c r="G47" s="257">
        <v>0.37</v>
      </c>
      <c r="H47" s="149">
        <v>2016.0</v>
      </c>
      <c r="I47" s="152"/>
      <c r="J47" s="149" t="s">
        <v>632</v>
      </c>
      <c r="K47" s="150" t="s">
        <v>697</v>
      </c>
      <c r="L47" s="253"/>
      <c r="M47" s="243"/>
      <c r="N47" s="149" t="s">
        <v>601</v>
      </c>
      <c r="O47" s="149" t="s">
        <v>594</v>
      </c>
      <c r="P47" s="149" t="s">
        <v>592</v>
      </c>
      <c r="Q47" s="109" t="s">
        <v>698</v>
      </c>
      <c r="R47" s="237"/>
    </row>
    <row r="48" ht="70.5" customHeight="1">
      <c r="A48" s="146">
        <v>6.0</v>
      </c>
      <c r="B48" s="109" t="s">
        <v>693</v>
      </c>
      <c r="C48" s="109" t="s">
        <v>699</v>
      </c>
      <c r="D48" s="147"/>
      <c r="E48" s="258">
        <v>248.0</v>
      </c>
      <c r="F48" s="255">
        <v>733242.0</v>
      </c>
      <c r="G48" s="257">
        <v>0.0</v>
      </c>
      <c r="H48" s="149">
        <v>2016.0</v>
      </c>
      <c r="I48" s="152"/>
      <c r="J48" s="149" t="s">
        <v>700</v>
      </c>
      <c r="K48" s="150" t="s">
        <v>701</v>
      </c>
      <c r="L48" s="253"/>
      <c r="M48" s="243"/>
      <c r="N48" s="149" t="s">
        <v>601</v>
      </c>
      <c r="O48" s="149" t="s">
        <v>680</v>
      </c>
      <c r="P48" s="149" t="s">
        <v>592</v>
      </c>
      <c r="Q48" s="109" t="s">
        <v>702</v>
      </c>
      <c r="R48" s="237"/>
    </row>
    <row r="49" ht="70.5" customHeight="1">
      <c r="A49" s="146">
        <v>7.0</v>
      </c>
      <c r="B49" s="109" t="s">
        <v>693</v>
      </c>
      <c r="C49" s="109" t="s">
        <v>703</v>
      </c>
      <c r="D49" s="147"/>
      <c r="E49" s="258">
        <v>136.0</v>
      </c>
      <c r="F49" s="258">
        <v>136.0</v>
      </c>
      <c r="G49" s="257">
        <v>1.0</v>
      </c>
      <c r="H49" s="149">
        <v>2016.0</v>
      </c>
      <c r="I49" s="152"/>
      <c r="J49" s="149" t="s">
        <v>632</v>
      </c>
      <c r="K49" s="150" t="s">
        <v>72</v>
      </c>
      <c r="L49" s="253"/>
      <c r="M49" s="243"/>
      <c r="N49" s="149" t="s">
        <v>601</v>
      </c>
      <c r="O49" s="149" t="s">
        <v>680</v>
      </c>
      <c r="P49" s="149" t="s">
        <v>592</v>
      </c>
      <c r="Q49" s="109" t="s">
        <v>704</v>
      </c>
      <c r="R49" s="237"/>
    </row>
    <row r="50" ht="70.5" customHeight="1">
      <c r="A50" s="146">
        <v>8.0</v>
      </c>
      <c r="B50" s="109" t="s">
        <v>693</v>
      </c>
      <c r="C50" s="109" t="s">
        <v>705</v>
      </c>
      <c r="D50" s="147"/>
      <c r="E50" s="255">
        <v>1359433.0</v>
      </c>
      <c r="F50" s="255">
        <v>4038482.0</v>
      </c>
      <c r="G50" s="257">
        <v>0.337</v>
      </c>
      <c r="H50" s="259">
        <v>2015.0</v>
      </c>
      <c r="I50" s="152"/>
      <c r="J50" s="149" t="s">
        <v>632</v>
      </c>
      <c r="K50" s="150" t="s">
        <v>72</v>
      </c>
      <c r="L50" s="253"/>
      <c r="M50" s="243"/>
      <c r="N50" s="149" t="s">
        <v>601</v>
      </c>
      <c r="O50" s="149" t="s">
        <v>594</v>
      </c>
      <c r="P50" s="149" t="s">
        <v>592</v>
      </c>
      <c r="Q50" s="109" t="s">
        <v>706</v>
      </c>
      <c r="R50" s="237"/>
    </row>
    <row r="51" ht="70.5" customHeight="1">
      <c r="A51" s="146">
        <v>9.0</v>
      </c>
      <c r="B51" s="109" t="s">
        <v>693</v>
      </c>
      <c r="C51" s="109" t="s">
        <v>707</v>
      </c>
      <c r="D51" s="147"/>
      <c r="E51" s="255">
        <v>732994.0</v>
      </c>
      <c r="F51" s="255">
        <v>733242.0</v>
      </c>
      <c r="G51" s="257">
        <v>1.0</v>
      </c>
      <c r="H51" s="149">
        <v>2016.0</v>
      </c>
      <c r="I51" s="152"/>
      <c r="J51" s="149" t="s">
        <v>700</v>
      </c>
      <c r="K51" s="150" t="s">
        <v>72</v>
      </c>
      <c r="L51" s="253"/>
      <c r="M51" s="243"/>
      <c r="N51" s="149" t="s">
        <v>601</v>
      </c>
      <c r="O51" s="149" t="s">
        <v>594</v>
      </c>
      <c r="P51" s="149" t="s">
        <v>592</v>
      </c>
      <c r="Q51" s="109" t="s">
        <v>708</v>
      </c>
      <c r="R51" s="237"/>
    </row>
    <row r="52" ht="70.5" customHeight="1">
      <c r="A52" s="146">
        <v>10.0</v>
      </c>
      <c r="B52" s="109" t="s">
        <v>693</v>
      </c>
      <c r="C52" s="109" t="s">
        <v>709</v>
      </c>
      <c r="D52" s="147"/>
      <c r="E52" s="255">
        <v>1300.0</v>
      </c>
      <c r="F52" s="255">
        <v>1315.0</v>
      </c>
      <c r="G52" s="257">
        <v>0.989</v>
      </c>
      <c r="H52" s="149">
        <v>2016.0</v>
      </c>
      <c r="I52" s="152"/>
      <c r="J52" s="149" t="s">
        <v>632</v>
      </c>
      <c r="K52" s="156"/>
      <c r="L52" s="253"/>
      <c r="M52" s="243"/>
      <c r="N52" s="149" t="s">
        <v>601</v>
      </c>
      <c r="O52" s="149" t="s">
        <v>594</v>
      </c>
      <c r="P52" s="149" t="s">
        <v>592</v>
      </c>
      <c r="Q52" s="109" t="s">
        <v>710</v>
      </c>
      <c r="R52" s="237"/>
    </row>
    <row r="53" ht="70.5" customHeight="1">
      <c r="A53" s="146">
        <v>11.0</v>
      </c>
      <c r="B53" s="109" t="s">
        <v>711</v>
      </c>
      <c r="C53" s="109" t="s">
        <v>712</v>
      </c>
      <c r="D53" s="147"/>
      <c r="E53" s="255">
        <v>5805.0</v>
      </c>
      <c r="F53" s="255">
        <v>297979.0</v>
      </c>
      <c r="G53" s="257">
        <v>0.019</v>
      </c>
      <c r="H53" s="149">
        <v>2016.0</v>
      </c>
      <c r="I53" s="152"/>
      <c r="J53" s="149" t="s">
        <v>632</v>
      </c>
      <c r="K53" s="156"/>
      <c r="L53" s="253"/>
      <c r="M53" s="243"/>
      <c r="N53" s="149" t="s">
        <v>601</v>
      </c>
      <c r="O53" s="149" t="s">
        <v>594</v>
      </c>
      <c r="P53" s="149" t="s">
        <v>592</v>
      </c>
      <c r="Q53" s="109" t="s">
        <v>713</v>
      </c>
      <c r="R53" s="237"/>
    </row>
    <row r="54" ht="70.5" customHeight="1">
      <c r="A54" s="146">
        <v>12.0</v>
      </c>
      <c r="B54" s="147"/>
      <c r="C54" s="147"/>
      <c r="D54" s="147"/>
      <c r="E54" s="152"/>
      <c r="F54" s="152"/>
      <c r="G54" s="152"/>
      <c r="H54" s="152"/>
      <c r="I54" s="152"/>
      <c r="J54" s="152"/>
      <c r="K54" s="156"/>
      <c r="L54" s="253"/>
      <c r="M54" s="243"/>
      <c r="N54" s="149" t="s">
        <v>601</v>
      </c>
      <c r="O54" s="152"/>
      <c r="P54" s="152"/>
      <c r="Q54" s="147"/>
      <c r="R54" s="237"/>
    </row>
    <row r="55" ht="70.5" customHeight="1">
      <c r="A55" s="146">
        <v>13.0</v>
      </c>
      <c r="B55" s="147"/>
      <c r="C55" s="147"/>
      <c r="D55" s="147"/>
      <c r="E55" s="152"/>
      <c r="F55" s="152"/>
      <c r="G55" s="152"/>
      <c r="H55" s="152"/>
      <c r="I55" s="152"/>
      <c r="J55" s="152"/>
      <c r="K55" s="156"/>
      <c r="L55" s="253"/>
      <c r="M55" s="243"/>
      <c r="N55" s="149" t="s">
        <v>601</v>
      </c>
      <c r="O55" s="149" t="s">
        <v>594</v>
      </c>
      <c r="P55" s="149" t="s">
        <v>592</v>
      </c>
      <c r="Q55" s="109" t="s">
        <v>714</v>
      </c>
      <c r="R55" s="237"/>
    </row>
    <row r="56" ht="70.5" customHeight="1">
      <c r="A56" s="146">
        <v>14.0</v>
      </c>
      <c r="B56" s="109" t="s">
        <v>715</v>
      </c>
      <c r="C56" s="109" t="s">
        <v>716</v>
      </c>
      <c r="D56" s="147"/>
      <c r="E56" s="255">
        <v>12082.0</v>
      </c>
      <c r="F56" s="255">
        <v>15780.0</v>
      </c>
      <c r="G56" s="148">
        <v>0.766</v>
      </c>
      <c r="H56" s="149">
        <v>2016.0</v>
      </c>
      <c r="I56" s="152"/>
      <c r="J56" s="149" t="s">
        <v>632</v>
      </c>
      <c r="K56" s="156"/>
      <c r="L56" s="253"/>
      <c r="M56" s="243"/>
      <c r="N56" s="149" t="s">
        <v>601</v>
      </c>
      <c r="O56" s="149" t="s">
        <v>594</v>
      </c>
      <c r="P56" s="149" t="s">
        <v>592</v>
      </c>
      <c r="Q56" s="109" t="s">
        <v>717</v>
      </c>
      <c r="R56" s="237"/>
    </row>
    <row r="57" ht="70.5" customHeight="1">
      <c r="A57" s="146">
        <v>15.0</v>
      </c>
      <c r="B57" s="147"/>
      <c r="C57" s="147"/>
      <c r="D57" s="147"/>
      <c r="E57" s="256"/>
      <c r="F57" s="256"/>
      <c r="G57" s="152"/>
      <c r="H57" s="152"/>
      <c r="I57" s="152"/>
      <c r="J57" s="152"/>
      <c r="K57" s="156"/>
      <c r="L57" s="253"/>
      <c r="M57" s="243"/>
      <c r="N57" s="152"/>
      <c r="O57" s="152"/>
      <c r="P57" s="152"/>
      <c r="Q57" s="147"/>
      <c r="R57" s="237"/>
    </row>
    <row r="58" ht="70.5" customHeight="1">
      <c r="A58" s="146">
        <v>16.0</v>
      </c>
      <c r="B58" s="109" t="s">
        <v>715</v>
      </c>
      <c r="C58" s="147"/>
      <c r="D58" s="109" t="s">
        <v>718</v>
      </c>
      <c r="E58" s="180">
        <v>46100.0</v>
      </c>
      <c r="F58" s="180">
        <v>47434.0</v>
      </c>
      <c r="G58" s="148">
        <v>0.972</v>
      </c>
      <c r="H58" s="149">
        <v>2016.0</v>
      </c>
      <c r="I58" s="152"/>
      <c r="J58" s="149" t="s">
        <v>700</v>
      </c>
      <c r="K58" s="156"/>
      <c r="L58" s="253"/>
      <c r="M58" s="243"/>
      <c r="N58" s="149" t="s">
        <v>601</v>
      </c>
      <c r="O58" s="149" t="s">
        <v>719</v>
      </c>
      <c r="P58" s="149" t="s">
        <v>592</v>
      </c>
      <c r="Q58" s="109" t="s">
        <v>720</v>
      </c>
      <c r="R58" s="237"/>
    </row>
    <row r="59" ht="70.5" customHeight="1">
      <c r="A59" s="146">
        <v>17.0</v>
      </c>
      <c r="B59" s="147"/>
      <c r="C59" s="147"/>
      <c r="D59" s="147"/>
      <c r="E59" s="152"/>
      <c r="F59" s="152"/>
      <c r="G59" s="152"/>
      <c r="H59" s="152"/>
      <c r="I59" s="152"/>
      <c r="J59" s="152"/>
      <c r="K59" s="156"/>
      <c r="L59" s="253"/>
      <c r="M59" s="243"/>
      <c r="N59" s="149" t="s">
        <v>601</v>
      </c>
      <c r="O59" s="152"/>
      <c r="P59" s="152"/>
      <c r="Q59" s="147"/>
      <c r="R59" s="237"/>
    </row>
    <row r="60" ht="70.5" customHeight="1">
      <c r="A60" s="146">
        <v>18.0</v>
      </c>
      <c r="B60" s="147"/>
      <c r="C60" s="147"/>
      <c r="D60" s="147"/>
      <c r="E60" s="152"/>
      <c r="F60" s="152"/>
      <c r="G60" s="152"/>
      <c r="H60" s="152"/>
      <c r="I60" s="152"/>
      <c r="J60" s="152"/>
      <c r="K60" s="156"/>
      <c r="L60" s="253"/>
      <c r="M60" s="243"/>
      <c r="N60" s="149" t="s">
        <v>601</v>
      </c>
      <c r="O60" s="152"/>
      <c r="P60" s="152"/>
      <c r="Q60" s="147"/>
      <c r="R60" s="237"/>
    </row>
    <row r="61" ht="70.5" customHeight="1">
      <c r="A61" s="146">
        <v>19.0</v>
      </c>
      <c r="B61" s="147"/>
      <c r="C61" s="147"/>
      <c r="D61" s="147"/>
      <c r="E61" s="152"/>
      <c r="F61" s="152"/>
      <c r="G61" s="152"/>
      <c r="H61" s="152"/>
      <c r="I61" s="152"/>
      <c r="J61" s="152"/>
      <c r="K61" s="156"/>
      <c r="L61" s="253"/>
      <c r="M61" s="243"/>
      <c r="N61" s="149" t="s">
        <v>601</v>
      </c>
      <c r="O61" s="152"/>
      <c r="P61" s="152"/>
      <c r="Q61" s="147"/>
      <c r="R61" s="237"/>
    </row>
    <row r="62" ht="70.5" customHeight="1">
      <c r="A62" s="146">
        <v>20.0</v>
      </c>
      <c r="B62" s="147"/>
      <c r="C62" s="147"/>
      <c r="D62" s="147"/>
      <c r="E62" s="152"/>
      <c r="F62" s="152"/>
      <c r="G62" s="152"/>
      <c r="H62" s="152"/>
      <c r="I62" s="152"/>
      <c r="J62" s="152"/>
      <c r="K62" s="156"/>
      <c r="L62" s="253"/>
      <c r="M62" s="243"/>
      <c r="N62" s="149" t="s">
        <v>601</v>
      </c>
      <c r="O62" s="152"/>
      <c r="P62" s="152"/>
      <c r="Q62" s="147"/>
      <c r="R62" s="237"/>
    </row>
    <row r="63" ht="70.5" customHeight="1">
      <c r="A63" s="146">
        <v>21.0</v>
      </c>
      <c r="B63" s="147"/>
      <c r="C63" s="147"/>
      <c r="D63" s="147"/>
      <c r="E63" s="152"/>
      <c r="F63" s="152"/>
      <c r="G63" s="152"/>
      <c r="H63" s="152"/>
      <c r="I63" s="152"/>
      <c r="J63" s="152"/>
      <c r="K63" s="156"/>
      <c r="L63" s="253"/>
      <c r="M63" s="243"/>
      <c r="N63" s="149" t="s">
        <v>601</v>
      </c>
      <c r="O63" s="152"/>
      <c r="P63" s="152"/>
      <c r="Q63" s="147"/>
      <c r="R63" s="237"/>
    </row>
    <row r="64" ht="70.5" customHeight="1">
      <c r="A64" s="146">
        <v>22.0</v>
      </c>
      <c r="B64" s="147"/>
      <c r="C64" s="147"/>
      <c r="D64" s="147"/>
      <c r="E64" s="152"/>
      <c r="F64" s="152"/>
      <c r="G64" s="152"/>
      <c r="H64" s="152"/>
      <c r="I64" s="152"/>
      <c r="J64" s="152"/>
      <c r="K64" s="156"/>
      <c r="L64" s="253"/>
      <c r="M64" s="243"/>
      <c r="N64" s="149" t="s">
        <v>601</v>
      </c>
      <c r="O64" s="152"/>
      <c r="P64" s="152"/>
      <c r="Q64" s="147"/>
      <c r="R64" s="237"/>
    </row>
    <row r="65" ht="70.5" customHeight="1">
      <c r="A65" s="146">
        <v>23.0</v>
      </c>
      <c r="B65" s="147"/>
      <c r="C65" s="147"/>
      <c r="D65" s="147"/>
      <c r="E65" s="152"/>
      <c r="F65" s="152"/>
      <c r="G65" s="152"/>
      <c r="H65" s="152"/>
      <c r="I65" s="152"/>
      <c r="J65" s="152"/>
      <c r="K65" s="156"/>
      <c r="L65" s="253"/>
      <c r="M65" s="243"/>
      <c r="N65" s="149" t="s">
        <v>601</v>
      </c>
      <c r="O65" s="152"/>
      <c r="P65" s="152"/>
      <c r="Q65" s="147"/>
      <c r="R65" s="237"/>
    </row>
    <row r="66" ht="70.5" customHeight="1">
      <c r="A66" s="146">
        <v>24.0</v>
      </c>
      <c r="B66" s="147"/>
      <c r="C66" s="147"/>
      <c r="D66" s="147"/>
      <c r="E66" s="152"/>
      <c r="F66" s="152"/>
      <c r="G66" s="152"/>
      <c r="H66" s="152"/>
      <c r="I66" s="152"/>
      <c r="J66" s="152"/>
      <c r="K66" s="156"/>
      <c r="L66" s="253"/>
      <c r="M66" s="243"/>
      <c r="N66" s="149" t="s">
        <v>601</v>
      </c>
      <c r="O66" s="152"/>
      <c r="P66" s="152"/>
      <c r="Q66" s="147"/>
      <c r="R66" s="237"/>
    </row>
    <row r="67" ht="70.5" customHeight="1">
      <c r="A67" s="146">
        <v>25.0</v>
      </c>
      <c r="B67" s="147"/>
      <c r="C67" s="147"/>
      <c r="D67" s="147"/>
      <c r="E67" s="152"/>
      <c r="F67" s="152"/>
      <c r="G67" s="152"/>
      <c r="H67" s="152"/>
      <c r="I67" s="152"/>
      <c r="J67" s="152"/>
      <c r="K67" s="156"/>
      <c r="L67" s="253"/>
      <c r="M67" s="243"/>
      <c r="N67" s="149" t="s">
        <v>601</v>
      </c>
      <c r="O67" s="152"/>
      <c r="P67" s="152"/>
      <c r="Q67" s="147"/>
      <c r="R67" s="237"/>
    </row>
    <row r="68" ht="70.5" customHeight="1">
      <c r="A68" s="146">
        <v>26.0</v>
      </c>
      <c r="B68" s="147"/>
      <c r="C68" s="147"/>
      <c r="D68" s="147"/>
      <c r="E68" s="152"/>
      <c r="F68" s="152"/>
      <c r="G68" s="152"/>
      <c r="H68" s="152"/>
      <c r="I68" s="152"/>
      <c r="J68" s="152"/>
      <c r="K68" s="156"/>
      <c r="L68" s="253"/>
      <c r="M68" s="243"/>
      <c r="N68" s="149" t="s">
        <v>601</v>
      </c>
      <c r="O68" s="152"/>
      <c r="P68" s="152"/>
      <c r="Q68" s="147"/>
      <c r="R68" s="237"/>
    </row>
    <row r="69" ht="70.5" customHeight="1">
      <c r="A69" s="146">
        <v>27.0</v>
      </c>
      <c r="B69" s="147"/>
      <c r="C69" s="147"/>
      <c r="D69" s="147"/>
      <c r="E69" s="152"/>
      <c r="F69" s="152"/>
      <c r="G69" s="152"/>
      <c r="H69" s="152"/>
      <c r="I69" s="152"/>
      <c r="J69" s="152"/>
      <c r="K69" s="156"/>
      <c r="L69" s="253"/>
      <c r="M69" s="243"/>
      <c r="N69" s="149" t="s">
        <v>601</v>
      </c>
      <c r="O69" s="152"/>
      <c r="P69" s="152"/>
      <c r="Q69" s="147"/>
      <c r="R69" s="237"/>
    </row>
    <row r="70" ht="70.5" customHeight="1"/>
    <row r="71" ht="70.5" customHeight="1"/>
    <row r="72" ht="70.5" customHeight="1"/>
    <row r="73" ht="70.5" customHeight="1"/>
    <row r="74" ht="70.5" customHeight="1"/>
    <row r="75" ht="70.5" customHeight="1"/>
    <row r="76" ht="70.5" customHeight="1"/>
    <row r="77" ht="70.5" customHeight="1"/>
    <row r="78" ht="70.5" customHeight="1"/>
    <row r="79" ht="70.5" customHeight="1"/>
    <row r="80" ht="70.5" customHeight="1"/>
    <row r="81" ht="70.5" customHeight="1"/>
    <row r="82" ht="70.5" customHeight="1"/>
    <row r="83" ht="70.5" customHeight="1"/>
    <row r="84" ht="70.5" customHeight="1"/>
    <row r="85" ht="70.5" customHeight="1"/>
    <row r="86" ht="70.5" customHeight="1"/>
    <row r="87" ht="70.5" customHeight="1"/>
    <row r="88" ht="70.5" customHeight="1"/>
    <row r="89" ht="70.5" customHeight="1"/>
    <row r="90" ht="70.5" customHeight="1"/>
    <row r="91" ht="70.5" customHeight="1"/>
    <row r="92" ht="70.5" customHeight="1"/>
    <row r="93" ht="70.5" customHeight="1"/>
    <row r="94" ht="70.5" customHeight="1"/>
    <row r="95" ht="70.5" customHeight="1"/>
    <row r="96" ht="70.5" customHeight="1"/>
    <row r="97" ht="70.5" customHeight="1"/>
    <row r="98" ht="70.5" customHeight="1"/>
    <row r="99" ht="70.5" customHeight="1"/>
    <row r="100" ht="70.5" customHeight="1"/>
    <row r="101" ht="70.5" customHeight="1"/>
    <row r="102" ht="70.5" customHeight="1"/>
    <row r="103" ht="70.5" customHeight="1"/>
    <row r="104" ht="70.5" customHeight="1"/>
    <row r="105" ht="70.5" customHeight="1"/>
    <row r="106" ht="70.5" customHeight="1"/>
    <row r="107" ht="70.5" customHeight="1"/>
    <row r="108" ht="70.5" customHeight="1"/>
    <row r="109" ht="70.5" customHeight="1"/>
    <row r="110" ht="70.5" customHeight="1"/>
    <row r="111" ht="70.5" customHeight="1"/>
    <row r="112" ht="70.5" customHeight="1"/>
    <row r="113" ht="70.5" customHeight="1"/>
    <row r="114" ht="70.5" customHeight="1"/>
    <row r="115" ht="70.5" customHeight="1"/>
    <row r="116" ht="70.5" customHeight="1"/>
    <row r="117" ht="70.5" customHeight="1"/>
    <row r="118" ht="70.5" customHeight="1"/>
    <row r="119" ht="70.5" customHeight="1"/>
    <row r="120" ht="70.5" customHeight="1"/>
    <row r="121" ht="70.5" customHeight="1"/>
    <row r="122" ht="70.5" customHeight="1"/>
    <row r="123" ht="70.5" customHeight="1"/>
    <row r="124" ht="70.5" customHeight="1"/>
    <row r="125" ht="70.5" customHeight="1"/>
    <row r="126" ht="70.5" customHeight="1"/>
    <row r="127" ht="70.5" customHeight="1"/>
    <row r="128" ht="70.5" customHeight="1"/>
    <row r="129" ht="70.5" customHeight="1"/>
    <row r="130" ht="70.5" customHeight="1"/>
    <row r="131" ht="70.5" customHeight="1"/>
    <row r="132" ht="70.5" customHeight="1"/>
    <row r="133" ht="70.5" customHeight="1"/>
    <row r="134" ht="70.5" customHeight="1"/>
    <row r="135" ht="70.5" customHeight="1"/>
    <row r="136" ht="70.5" customHeight="1"/>
    <row r="137" ht="70.5" customHeight="1"/>
    <row r="138" ht="70.5" customHeight="1"/>
    <row r="139" ht="70.5" customHeight="1"/>
    <row r="140" ht="70.5" customHeight="1"/>
    <row r="141" ht="70.5" customHeight="1"/>
    <row r="142" ht="70.5" customHeight="1"/>
    <row r="143" ht="70.5" customHeight="1"/>
    <row r="144" ht="70.5" customHeight="1"/>
    <row r="145" ht="70.5" customHeight="1"/>
    <row r="146" ht="70.5" customHeight="1"/>
    <row r="147" ht="70.5" customHeight="1"/>
    <row r="148" ht="70.5" customHeight="1"/>
    <row r="149" ht="70.5" customHeight="1"/>
    <row r="150" ht="70.5" customHeight="1"/>
    <row r="151" ht="70.5" customHeight="1"/>
    <row r="152" ht="70.5" customHeight="1"/>
    <row r="153" ht="70.5" customHeight="1"/>
    <row r="154" ht="70.5" customHeight="1"/>
    <row r="155" ht="70.5" customHeight="1"/>
    <row r="156" ht="70.5" customHeight="1"/>
    <row r="157" ht="70.5" customHeight="1"/>
    <row r="158" ht="70.5" customHeight="1"/>
    <row r="159" ht="70.5" customHeight="1"/>
    <row r="160" ht="70.5" customHeight="1"/>
    <row r="161" ht="70.5" customHeight="1"/>
    <row r="162" ht="70.5" customHeight="1"/>
    <row r="163" ht="70.5" customHeight="1"/>
    <row r="164" ht="70.5" customHeight="1"/>
    <row r="165" ht="70.5" customHeight="1"/>
    <row r="166" ht="70.5" customHeight="1"/>
    <row r="167" ht="70.5" customHeight="1"/>
    <row r="168" ht="70.5" customHeight="1"/>
    <row r="169" ht="70.5" customHeight="1"/>
    <row r="170" ht="70.5" customHeight="1"/>
    <row r="171" ht="70.5" customHeight="1"/>
    <row r="172" ht="70.5" customHeight="1"/>
    <row r="173" ht="70.5" customHeight="1"/>
    <row r="174" ht="70.5" customHeight="1"/>
    <row r="175" ht="70.5" customHeight="1"/>
    <row r="176" ht="70.5" customHeight="1"/>
    <row r="177" ht="70.5" customHeight="1"/>
    <row r="178" ht="70.5" customHeight="1"/>
    <row r="179" ht="70.5" customHeight="1"/>
    <row r="180" ht="70.5" customHeight="1"/>
    <row r="181" ht="70.5" customHeight="1"/>
    <row r="182" ht="70.5" customHeight="1"/>
    <row r="183" ht="70.5" customHeight="1"/>
    <row r="184" ht="70.5" customHeight="1"/>
    <row r="185" ht="70.5" customHeight="1"/>
    <row r="186" ht="70.5" customHeight="1"/>
    <row r="187" ht="70.5" customHeight="1"/>
    <row r="188" ht="70.5" customHeight="1"/>
    <row r="189" ht="70.5" customHeight="1"/>
    <row r="190" ht="70.5" customHeight="1"/>
    <row r="191" ht="70.5" customHeight="1"/>
    <row r="192" ht="70.5" customHeight="1"/>
    <row r="193" ht="70.5" customHeight="1"/>
    <row r="194" ht="70.5" customHeight="1"/>
    <row r="195" ht="70.5" customHeight="1"/>
    <row r="196" ht="70.5" customHeight="1"/>
    <row r="197" ht="70.5" customHeight="1"/>
    <row r="198" ht="70.5" customHeight="1"/>
    <row r="199" ht="70.5" customHeight="1"/>
    <row r="200" ht="70.5" customHeight="1"/>
    <row r="201" ht="70.5" customHeight="1"/>
    <row r="202" ht="70.5" customHeight="1"/>
    <row r="203" ht="70.5" customHeight="1"/>
    <row r="204" ht="70.5" customHeight="1"/>
    <row r="205" ht="70.5" customHeight="1"/>
    <row r="206" ht="70.5" customHeight="1"/>
    <row r="207" ht="70.5" customHeight="1"/>
    <row r="208" ht="70.5" customHeight="1"/>
    <row r="209" ht="70.5" customHeight="1"/>
    <row r="210" ht="70.5" customHeight="1"/>
    <row r="211" ht="70.5" customHeight="1"/>
    <row r="212" ht="70.5" customHeight="1"/>
    <row r="213" ht="70.5" customHeight="1"/>
    <row r="214" ht="70.5" customHeight="1"/>
    <row r="215" ht="70.5" customHeight="1"/>
    <row r="216" ht="70.5" customHeight="1"/>
    <row r="217" ht="70.5" customHeight="1"/>
    <row r="218" ht="70.5" customHeight="1"/>
    <row r="219" ht="70.5" customHeight="1"/>
    <row r="220" ht="70.5" customHeight="1"/>
    <row r="221" ht="70.5" customHeight="1"/>
    <row r="222" ht="70.5" customHeight="1"/>
    <row r="223" ht="70.5" customHeight="1"/>
    <row r="224" ht="70.5" customHeight="1"/>
    <row r="225" ht="70.5" customHeight="1"/>
    <row r="226" ht="70.5" customHeight="1"/>
    <row r="227" ht="70.5" customHeight="1"/>
    <row r="228" ht="70.5" customHeight="1"/>
    <row r="229" ht="70.5" customHeight="1"/>
    <row r="230" ht="70.5" customHeight="1"/>
    <row r="231" ht="70.5" customHeight="1"/>
    <row r="232" ht="70.5" customHeight="1"/>
    <row r="233" ht="70.5" customHeight="1"/>
    <row r="234" ht="70.5" customHeight="1"/>
    <row r="235" ht="70.5" customHeight="1"/>
    <row r="236" ht="70.5" customHeight="1"/>
    <row r="237" ht="70.5" customHeight="1"/>
    <row r="238" ht="70.5" customHeight="1"/>
    <row r="239" ht="70.5" customHeight="1"/>
    <row r="240" ht="70.5" customHeight="1"/>
    <row r="241" ht="70.5" customHeight="1"/>
    <row r="242" ht="70.5" customHeight="1"/>
    <row r="243" ht="70.5" customHeight="1"/>
    <row r="244" ht="70.5" customHeight="1"/>
    <row r="245" ht="70.5" customHeight="1"/>
    <row r="246" ht="70.5" customHeight="1"/>
    <row r="247" ht="70.5" customHeight="1"/>
    <row r="248" ht="70.5" customHeight="1"/>
    <row r="249" ht="70.5" customHeight="1"/>
    <row r="250" ht="70.5" customHeight="1"/>
    <row r="251" ht="70.5" customHeight="1"/>
    <row r="252" ht="70.5" customHeight="1"/>
    <row r="253" ht="70.5" customHeight="1"/>
    <row r="254" ht="70.5" customHeight="1"/>
    <row r="255" ht="70.5" customHeight="1"/>
    <row r="256" ht="70.5" customHeight="1"/>
    <row r="257" ht="70.5" customHeight="1"/>
    <row r="258" ht="70.5" customHeight="1"/>
    <row r="259" ht="70.5" customHeight="1"/>
    <row r="260" ht="70.5" customHeight="1"/>
    <row r="261" ht="70.5" customHeight="1"/>
    <row r="262" ht="70.5" customHeight="1"/>
    <row r="263" ht="70.5" customHeight="1"/>
    <row r="264" ht="70.5" customHeight="1"/>
    <row r="265" ht="70.5" customHeight="1"/>
    <row r="266" ht="70.5" customHeight="1"/>
    <row r="267" ht="70.5" customHeight="1"/>
    <row r="268" ht="70.5" customHeight="1"/>
    <row r="269" ht="70.5" customHeight="1"/>
    <row r="270" ht="70.5" customHeight="1"/>
    <row r="271" ht="70.5" customHeight="1"/>
    <row r="272" ht="70.5" customHeight="1"/>
    <row r="273" ht="70.5" customHeight="1"/>
    <row r="274" ht="70.5" customHeight="1"/>
    <row r="275" ht="70.5" customHeight="1"/>
    <row r="276" ht="70.5" customHeight="1"/>
    <row r="277" ht="70.5" customHeight="1"/>
    <row r="278" ht="70.5" customHeight="1"/>
    <row r="279" ht="70.5" customHeight="1"/>
    <row r="280" ht="70.5" customHeight="1"/>
    <row r="281" ht="70.5" customHeight="1"/>
    <row r="282" ht="70.5" customHeight="1"/>
    <row r="283" ht="70.5" customHeight="1"/>
    <row r="284" ht="70.5" customHeight="1"/>
    <row r="285" ht="70.5" customHeight="1"/>
    <row r="286" ht="70.5" customHeight="1"/>
    <row r="287" ht="70.5" customHeight="1"/>
    <row r="288" ht="70.5" customHeight="1"/>
    <row r="289" ht="70.5" customHeight="1"/>
    <row r="290" ht="70.5" customHeight="1"/>
    <row r="291" ht="70.5" customHeight="1"/>
    <row r="292" ht="70.5" customHeight="1"/>
    <row r="293" ht="70.5" customHeight="1"/>
    <row r="294" ht="70.5" customHeight="1"/>
    <row r="295" ht="70.5" customHeight="1"/>
    <row r="296" ht="70.5" customHeight="1"/>
    <row r="297" ht="70.5" customHeight="1"/>
    <row r="298" ht="70.5" customHeight="1"/>
    <row r="299" ht="70.5" customHeight="1"/>
    <row r="300" ht="70.5" customHeight="1"/>
    <row r="301" ht="70.5" customHeight="1"/>
    <row r="302" ht="70.5" customHeight="1"/>
    <row r="303" ht="70.5" customHeight="1"/>
    <row r="304" ht="70.5" customHeight="1"/>
    <row r="305" ht="70.5" customHeight="1"/>
    <row r="306" ht="70.5" customHeight="1"/>
    <row r="307" ht="70.5" customHeight="1"/>
    <row r="308" ht="70.5" customHeight="1"/>
    <row r="309" ht="70.5" customHeight="1"/>
    <row r="310" ht="70.5" customHeight="1"/>
    <row r="311" ht="70.5" customHeight="1"/>
    <row r="312" ht="70.5" customHeight="1"/>
    <row r="313" ht="70.5" customHeight="1"/>
    <row r="314" ht="70.5" customHeight="1"/>
    <row r="315" ht="70.5" customHeight="1"/>
    <row r="316" ht="70.5" customHeight="1"/>
    <row r="317" ht="70.5" customHeight="1"/>
    <row r="318" ht="70.5" customHeight="1"/>
    <row r="319" ht="70.5" customHeight="1"/>
    <row r="320" ht="70.5" customHeight="1"/>
    <row r="321" ht="70.5" customHeight="1"/>
    <row r="322" ht="70.5" customHeight="1"/>
    <row r="323" ht="70.5" customHeight="1"/>
    <row r="324" ht="70.5" customHeight="1"/>
    <row r="325" ht="70.5" customHeight="1"/>
    <row r="326" ht="70.5" customHeight="1"/>
    <row r="327" ht="70.5" customHeight="1"/>
    <row r="328" ht="70.5" customHeight="1"/>
    <row r="329" ht="70.5" customHeight="1"/>
    <row r="330" ht="70.5" customHeight="1"/>
    <row r="331" ht="70.5" customHeight="1"/>
    <row r="332" ht="70.5" customHeight="1"/>
    <row r="333" ht="70.5" customHeight="1"/>
    <row r="334" ht="70.5" customHeight="1"/>
    <row r="335" ht="70.5" customHeight="1"/>
    <row r="336" ht="70.5" customHeight="1"/>
    <row r="337" ht="70.5" customHeight="1"/>
    <row r="338" ht="70.5" customHeight="1"/>
    <row r="339" ht="70.5" customHeight="1"/>
    <row r="340" ht="70.5" customHeight="1"/>
    <row r="341" ht="70.5" customHeight="1"/>
    <row r="342" ht="70.5" customHeight="1"/>
    <row r="343" ht="70.5" customHeight="1"/>
    <row r="344" ht="70.5" customHeight="1"/>
    <row r="345" ht="70.5" customHeight="1"/>
    <row r="346" ht="70.5" customHeight="1"/>
    <row r="347" ht="70.5" customHeight="1"/>
    <row r="348" ht="70.5" customHeight="1"/>
    <row r="349" ht="70.5" customHeight="1"/>
    <row r="350" ht="70.5" customHeight="1"/>
    <row r="351" ht="70.5" customHeight="1"/>
    <row r="352" ht="70.5" customHeight="1"/>
    <row r="353" ht="70.5" customHeight="1"/>
    <row r="354" ht="70.5" customHeight="1"/>
    <row r="355" ht="70.5" customHeight="1"/>
    <row r="356" ht="70.5" customHeight="1"/>
    <row r="357" ht="70.5" customHeight="1"/>
    <row r="358" ht="70.5" customHeight="1"/>
    <row r="359" ht="70.5" customHeight="1"/>
    <row r="360" ht="70.5" customHeight="1"/>
    <row r="361" ht="70.5" customHeight="1"/>
    <row r="362" ht="70.5" customHeight="1"/>
    <row r="363" ht="70.5" customHeight="1"/>
    <row r="364" ht="70.5" customHeight="1"/>
    <row r="365" ht="70.5" customHeight="1"/>
    <row r="366" ht="70.5" customHeight="1"/>
    <row r="367" ht="70.5" customHeight="1"/>
    <row r="368" ht="70.5" customHeight="1"/>
    <row r="369" ht="70.5" customHeight="1"/>
    <row r="370" ht="70.5" customHeight="1"/>
    <row r="371" ht="70.5" customHeight="1"/>
    <row r="372" ht="70.5" customHeight="1"/>
    <row r="373" ht="70.5" customHeight="1"/>
    <row r="374" ht="70.5" customHeight="1"/>
    <row r="375" ht="70.5" customHeight="1"/>
    <row r="376" ht="70.5" customHeight="1"/>
    <row r="377" ht="70.5" customHeight="1"/>
    <row r="378" ht="70.5" customHeight="1"/>
    <row r="379" ht="70.5" customHeight="1"/>
    <row r="380" ht="70.5" customHeight="1"/>
    <row r="381" ht="70.5" customHeight="1"/>
    <row r="382" ht="70.5" customHeight="1"/>
    <row r="383" ht="70.5" customHeight="1"/>
    <row r="384" ht="70.5" customHeight="1"/>
    <row r="385" ht="70.5" customHeight="1"/>
    <row r="386" ht="70.5" customHeight="1"/>
    <row r="387" ht="70.5" customHeight="1"/>
    <row r="388" ht="70.5" customHeight="1"/>
    <row r="389" ht="70.5" customHeight="1"/>
    <row r="390" ht="70.5" customHeight="1"/>
    <row r="391" ht="70.5" customHeight="1"/>
    <row r="392" ht="70.5" customHeight="1"/>
    <row r="393" ht="70.5" customHeight="1"/>
    <row r="394" ht="70.5" customHeight="1"/>
    <row r="395" ht="70.5" customHeight="1"/>
    <row r="396" ht="70.5" customHeight="1"/>
    <row r="397" ht="70.5" customHeight="1"/>
    <row r="398" ht="70.5" customHeight="1"/>
    <row r="399" ht="70.5" customHeight="1"/>
    <row r="400" ht="70.5" customHeight="1"/>
    <row r="401" ht="70.5" customHeight="1"/>
    <row r="402" ht="70.5" customHeight="1"/>
    <row r="403" ht="70.5" customHeight="1"/>
    <row r="404" ht="70.5" customHeight="1"/>
    <row r="405" ht="70.5" customHeight="1"/>
    <row r="406" ht="70.5" customHeight="1"/>
    <row r="407" ht="70.5" customHeight="1"/>
    <row r="408" ht="70.5" customHeight="1"/>
    <row r="409" ht="70.5" customHeight="1"/>
    <row r="410" ht="70.5" customHeight="1"/>
    <row r="411" ht="70.5" customHeight="1"/>
    <row r="412" ht="70.5" customHeight="1"/>
    <row r="413" ht="70.5" customHeight="1"/>
    <row r="414" ht="70.5" customHeight="1"/>
    <row r="415" ht="70.5" customHeight="1"/>
    <row r="416" ht="70.5" customHeight="1"/>
    <row r="417" ht="70.5" customHeight="1"/>
    <row r="418" ht="70.5" customHeight="1"/>
    <row r="419" ht="70.5" customHeight="1"/>
    <row r="420" ht="70.5" customHeight="1"/>
    <row r="421" ht="70.5" customHeight="1"/>
    <row r="422" ht="70.5" customHeight="1"/>
    <row r="423" ht="70.5" customHeight="1"/>
    <row r="424" ht="70.5" customHeight="1"/>
    <row r="425" ht="70.5" customHeight="1"/>
    <row r="426" ht="70.5" customHeight="1"/>
    <row r="427" ht="70.5" customHeight="1"/>
    <row r="428" ht="70.5" customHeight="1"/>
    <row r="429" ht="70.5" customHeight="1"/>
    <row r="430" ht="70.5" customHeight="1"/>
    <row r="431" ht="70.5" customHeight="1"/>
    <row r="432" ht="70.5" customHeight="1"/>
    <row r="433" ht="70.5" customHeight="1"/>
    <row r="434" ht="70.5" customHeight="1"/>
    <row r="435" ht="70.5" customHeight="1"/>
    <row r="436" ht="70.5" customHeight="1"/>
    <row r="437" ht="70.5" customHeight="1"/>
    <row r="438" ht="70.5" customHeight="1"/>
    <row r="439" ht="70.5" customHeight="1"/>
    <row r="440" ht="70.5" customHeight="1"/>
    <row r="441" ht="70.5" customHeight="1"/>
    <row r="442" ht="70.5" customHeight="1"/>
    <row r="443" ht="70.5" customHeight="1"/>
    <row r="444" ht="70.5" customHeight="1"/>
    <row r="445" ht="70.5" customHeight="1"/>
    <row r="446" ht="70.5" customHeight="1"/>
    <row r="447" ht="70.5" customHeight="1"/>
    <row r="448" ht="70.5" customHeight="1"/>
    <row r="449" ht="70.5" customHeight="1"/>
    <row r="450" ht="70.5" customHeight="1"/>
    <row r="451" ht="70.5" customHeight="1"/>
    <row r="452" ht="70.5" customHeight="1"/>
    <row r="453" ht="70.5" customHeight="1"/>
    <row r="454" ht="70.5" customHeight="1"/>
    <row r="455" ht="70.5" customHeight="1"/>
    <row r="456" ht="70.5" customHeight="1"/>
    <row r="457" ht="70.5" customHeight="1"/>
    <row r="458" ht="70.5" customHeight="1"/>
    <row r="459" ht="70.5" customHeight="1"/>
    <row r="460" ht="70.5" customHeight="1"/>
    <row r="461" ht="70.5" customHeight="1"/>
    <row r="462" ht="70.5" customHeight="1"/>
    <row r="463" ht="70.5" customHeight="1"/>
    <row r="464" ht="70.5" customHeight="1"/>
    <row r="465" ht="70.5" customHeight="1"/>
    <row r="466" ht="70.5" customHeight="1"/>
    <row r="467" ht="70.5" customHeight="1"/>
    <row r="468" ht="70.5" customHeight="1"/>
    <row r="469" ht="70.5" customHeight="1"/>
    <row r="470" ht="70.5" customHeight="1"/>
    <row r="471" ht="70.5" customHeight="1"/>
    <row r="472" ht="70.5" customHeight="1"/>
    <row r="473" ht="70.5" customHeight="1"/>
    <row r="474" ht="70.5" customHeight="1"/>
    <row r="475" ht="70.5" customHeight="1"/>
    <row r="476" ht="70.5" customHeight="1"/>
    <row r="477" ht="70.5" customHeight="1"/>
    <row r="478" ht="70.5" customHeight="1"/>
    <row r="479" ht="70.5" customHeight="1"/>
    <row r="480" ht="70.5" customHeight="1"/>
    <row r="481" ht="70.5" customHeight="1"/>
    <row r="482" ht="70.5" customHeight="1"/>
    <row r="483" ht="70.5" customHeight="1"/>
    <row r="484" ht="70.5" customHeight="1"/>
    <row r="485" ht="70.5" customHeight="1"/>
    <row r="486" ht="70.5" customHeight="1"/>
    <row r="487" ht="70.5" customHeight="1"/>
    <row r="488" ht="70.5" customHeight="1"/>
    <row r="489" ht="70.5" customHeight="1"/>
    <row r="490" ht="70.5" customHeight="1"/>
    <row r="491" ht="70.5" customHeight="1"/>
    <row r="492" ht="70.5" customHeight="1"/>
    <row r="493" ht="70.5" customHeight="1"/>
    <row r="494" ht="70.5" customHeight="1"/>
    <row r="495" ht="70.5" customHeight="1"/>
    <row r="496" ht="70.5" customHeight="1"/>
    <row r="497" ht="70.5" customHeight="1"/>
    <row r="498" ht="70.5" customHeight="1"/>
    <row r="499" ht="70.5" customHeight="1"/>
    <row r="500" ht="70.5" customHeight="1"/>
    <row r="501" ht="70.5" customHeight="1"/>
    <row r="502" ht="70.5" customHeight="1"/>
    <row r="503" ht="70.5" customHeight="1"/>
    <row r="504" ht="70.5" customHeight="1"/>
    <row r="505" ht="70.5" customHeight="1"/>
    <row r="506" ht="70.5" customHeight="1"/>
    <row r="507" ht="70.5" customHeight="1"/>
    <row r="508" ht="70.5" customHeight="1"/>
    <row r="509" ht="70.5" customHeight="1"/>
    <row r="510" ht="70.5" customHeight="1"/>
    <row r="511" ht="70.5" customHeight="1"/>
    <row r="512" ht="70.5" customHeight="1"/>
    <row r="513" ht="70.5" customHeight="1"/>
    <row r="514" ht="70.5" customHeight="1"/>
    <row r="515" ht="70.5" customHeight="1"/>
    <row r="516" ht="70.5" customHeight="1"/>
    <row r="517" ht="70.5" customHeight="1"/>
    <row r="518" ht="70.5" customHeight="1"/>
    <row r="519" ht="70.5" customHeight="1"/>
    <row r="520" ht="70.5" customHeight="1"/>
    <row r="521" ht="70.5" customHeight="1"/>
    <row r="522" ht="70.5" customHeight="1"/>
    <row r="523" ht="70.5" customHeight="1"/>
    <row r="524" ht="70.5" customHeight="1"/>
    <row r="525" ht="70.5" customHeight="1"/>
    <row r="526" ht="70.5" customHeight="1"/>
    <row r="527" ht="70.5" customHeight="1"/>
    <row r="528" ht="70.5" customHeight="1"/>
    <row r="529" ht="70.5" customHeight="1"/>
    <row r="530" ht="70.5" customHeight="1"/>
    <row r="531" ht="70.5" customHeight="1"/>
    <row r="532" ht="70.5" customHeight="1"/>
    <row r="533" ht="70.5" customHeight="1"/>
    <row r="534" ht="70.5" customHeight="1"/>
    <row r="535" ht="70.5" customHeight="1"/>
    <row r="536" ht="70.5" customHeight="1"/>
    <row r="537" ht="70.5" customHeight="1"/>
    <row r="538" ht="70.5" customHeight="1"/>
    <row r="539" ht="70.5" customHeight="1"/>
    <row r="540" ht="70.5" customHeight="1"/>
    <row r="541" ht="70.5" customHeight="1"/>
    <row r="542" ht="70.5" customHeight="1"/>
    <row r="543" ht="70.5" customHeight="1"/>
    <row r="544" ht="70.5" customHeight="1"/>
    <row r="545" ht="70.5" customHeight="1"/>
    <row r="546" ht="70.5" customHeight="1"/>
    <row r="547" ht="70.5" customHeight="1"/>
    <row r="548" ht="70.5" customHeight="1"/>
    <row r="549" ht="70.5" customHeight="1"/>
    <row r="550" ht="70.5" customHeight="1"/>
    <row r="551" ht="70.5" customHeight="1"/>
    <row r="552" ht="70.5" customHeight="1"/>
    <row r="553" ht="70.5" customHeight="1"/>
    <row r="554" ht="70.5" customHeight="1"/>
    <row r="555" ht="70.5" customHeight="1"/>
    <row r="556" ht="70.5" customHeight="1"/>
    <row r="557" ht="70.5" customHeight="1"/>
    <row r="558" ht="70.5" customHeight="1"/>
    <row r="559" ht="70.5" customHeight="1"/>
    <row r="560" ht="70.5" customHeight="1"/>
    <row r="561" ht="70.5" customHeight="1"/>
    <row r="562" ht="70.5" customHeight="1"/>
    <row r="563" ht="70.5" customHeight="1"/>
    <row r="564" ht="70.5" customHeight="1"/>
    <row r="565" ht="70.5" customHeight="1"/>
    <row r="566" ht="70.5" customHeight="1"/>
    <row r="567" ht="70.5" customHeight="1"/>
    <row r="568" ht="70.5" customHeight="1"/>
    <row r="569" ht="70.5" customHeight="1"/>
    <row r="570" ht="70.5" customHeight="1"/>
    <row r="571" ht="70.5" customHeight="1"/>
    <row r="572" ht="70.5" customHeight="1"/>
    <row r="573" ht="70.5" customHeight="1"/>
    <row r="574" ht="70.5" customHeight="1"/>
    <row r="575" ht="70.5" customHeight="1"/>
    <row r="576" ht="70.5" customHeight="1"/>
    <row r="577" ht="70.5" customHeight="1"/>
    <row r="578" ht="70.5" customHeight="1"/>
    <row r="579" ht="70.5" customHeight="1"/>
    <row r="580" ht="70.5" customHeight="1"/>
    <row r="581" ht="70.5" customHeight="1"/>
    <row r="582" ht="70.5" customHeight="1"/>
    <row r="583" ht="70.5" customHeight="1"/>
    <row r="584" ht="70.5" customHeight="1"/>
    <row r="585" ht="70.5" customHeight="1"/>
    <row r="586" ht="70.5" customHeight="1"/>
    <row r="587" ht="70.5" customHeight="1"/>
    <row r="588" ht="70.5" customHeight="1"/>
    <row r="589" ht="70.5" customHeight="1"/>
    <row r="590" ht="70.5" customHeight="1"/>
    <row r="591" ht="70.5" customHeight="1"/>
    <row r="592" ht="70.5" customHeight="1"/>
    <row r="593" ht="70.5" customHeight="1"/>
    <row r="594" ht="70.5" customHeight="1"/>
    <row r="595" ht="70.5" customHeight="1"/>
    <row r="596" ht="70.5" customHeight="1"/>
    <row r="597" ht="70.5" customHeight="1"/>
    <row r="598" ht="70.5" customHeight="1"/>
    <row r="599" ht="70.5" customHeight="1"/>
    <row r="600" ht="70.5" customHeight="1"/>
    <row r="601" ht="70.5" customHeight="1"/>
    <row r="602" ht="70.5" customHeight="1"/>
    <row r="603" ht="70.5" customHeight="1"/>
    <row r="604" ht="70.5" customHeight="1"/>
    <row r="605" ht="70.5" customHeight="1"/>
    <row r="606" ht="70.5" customHeight="1"/>
    <row r="607" ht="70.5" customHeight="1"/>
    <row r="608" ht="70.5" customHeight="1"/>
    <row r="609" ht="70.5" customHeight="1"/>
    <row r="610" ht="70.5" customHeight="1"/>
    <row r="611" ht="70.5" customHeight="1"/>
    <row r="612" ht="70.5" customHeight="1"/>
    <row r="613" ht="70.5" customHeight="1"/>
    <row r="614" ht="70.5" customHeight="1"/>
    <row r="615" ht="70.5" customHeight="1"/>
    <row r="616" ht="70.5" customHeight="1"/>
    <row r="617" ht="70.5" customHeight="1"/>
    <row r="618" ht="70.5" customHeight="1"/>
    <row r="619" ht="70.5" customHeight="1"/>
    <row r="620" ht="70.5" customHeight="1"/>
    <row r="621" ht="70.5" customHeight="1"/>
    <row r="622" ht="70.5" customHeight="1"/>
    <row r="623" ht="70.5" customHeight="1"/>
    <row r="624" ht="70.5" customHeight="1"/>
    <row r="625" ht="70.5" customHeight="1"/>
    <row r="626" ht="70.5" customHeight="1"/>
    <row r="627" ht="70.5" customHeight="1"/>
    <row r="628" ht="70.5" customHeight="1"/>
    <row r="629" ht="70.5" customHeight="1"/>
    <row r="630" ht="70.5" customHeight="1"/>
    <row r="631" ht="70.5" customHeight="1"/>
    <row r="632" ht="70.5" customHeight="1"/>
    <row r="633" ht="70.5" customHeight="1"/>
    <row r="634" ht="70.5" customHeight="1"/>
    <row r="635" ht="70.5" customHeight="1"/>
    <row r="636" ht="70.5" customHeight="1"/>
    <row r="637" ht="70.5" customHeight="1"/>
    <row r="638" ht="70.5" customHeight="1"/>
    <row r="639" ht="70.5" customHeight="1"/>
    <row r="640" ht="70.5" customHeight="1"/>
    <row r="641" ht="70.5" customHeight="1"/>
    <row r="642" ht="70.5" customHeight="1"/>
    <row r="643" ht="70.5" customHeight="1"/>
    <row r="644" ht="70.5" customHeight="1"/>
    <row r="645" ht="70.5" customHeight="1"/>
    <row r="646" ht="70.5" customHeight="1"/>
    <row r="647" ht="70.5" customHeight="1"/>
    <row r="648" ht="70.5" customHeight="1"/>
    <row r="649" ht="70.5" customHeight="1"/>
    <row r="650" ht="70.5" customHeight="1"/>
    <row r="651" ht="70.5" customHeight="1"/>
    <row r="652" ht="70.5" customHeight="1"/>
    <row r="653" ht="70.5" customHeight="1"/>
    <row r="654" ht="70.5" customHeight="1"/>
    <row r="655" ht="70.5" customHeight="1"/>
    <row r="656" ht="70.5" customHeight="1"/>
    <row r="657" ht="70.5" customHeight="1"/>
    <row r="658" ht="70.5" customHeight="1"/>
    <row r="659" ht="70.5" customHeight="1"/>
    <row r="660" ht="70.5" customHeight="1"/>
    <row r="661" ht="70.5" customHeight="1"/>
    <row r="662" ht="70.5" customHeight="1"/>
    <row r="663" ht="70.5" customHeight="1"/>
    <row r="664" ht="70.5" customHeight="1"/>
    <row r="665" ht="70.5" customHeight="1"/>
    <row r="666" ht="70.5" customHeight="1"/>
    <row r="667" ht="70.5" customHeight="1"/>
    <row r="668" ht="70.5" customHeight="1"/>
    <row r="669" ht="70.5" customHeight="1"/>
    <row r="670" ht="70.5" customHeight="1"/>
    <row r="671" ht="70.5" customHeight="1"/>
    <row r="672" ht="70.5" customHeight="1"/>
    <row r="673" ht="70.5" customHeight="1"/>
    <row r="674" ht="70.5" customHeight="1"/>
    <row r="675" ht="70.5" customHeight="1"/>
    <row r="676" ht="70.5" customHeight="1"/>
    <row r="677" ht="70.5" customHeight="1"/>
    <row r="678" ht="70.5" customHeight="1"/>
    <row r="679" ht="70.5" customHeight="1"/>
    <row r="680" ht="70.5" customHeight="1"/>
    <row r="681" ht="70.5" customHeight="1"/>
    <row r="682" ht="70.5" customHeight="1"/>
    <row r="683" ht="70.5" customHeight="1"/>
    <row r="684" ht="70.5" customHeight="1"/>
    <row r="685" ht="70.5" customHeight="1"/>
    <row r="686" ht="70.5" customHeight="1"/>
    <row r="687" ht="70.5" customHeight="1"/>
    <row r="688" ht="70.5" customHeight="1"/>
    <row r="689" ht="70.5" customHeight="1"/>
    <row r="690" ht="70.5" customHeight="1"/>
    <row r="691" ht="70.5" customHeight="1"/>
    <row r="692" ht="70.5" customHeight="1"/>
    <row r="693" ht="70.5" customHeight="1"/>
    <row r="694" ht="70.5" customHeight="1"/>
    <row r="695" ht="70.5" customHeight="1"/>
    <row r="696" ht="70.5" customHeight="1"/>
    <row r="697" ht="70.5" customHeight="1"/>
    <row r="698" ht="70.5" customHeight="1"/>
    <row r="699" ht="70.5" customHeight="1"/>
    <row r="700" ht="70.5" customHeight="1"/>
    <row r="701" ht="70.5" customHeight="1"/>
    <row r="702" ht="70.5" customHeight="1"/>
    <row r="703" ht="70.5" customHeight="1"/>
    <row r="704" ht="70.5" customHeight="1"/>
    <row r="705" ht="70.5" customHeight="1"/>
    <row r="706" ht="70.5" customHeight="1"/>
    <row r="707" ht="70.5" customHeight="1"/>
    <row r="708" ht="70.5" customHeight="1"/>
    <row r="709" ht="70.5" customHeight="1"/>
    <row r="710" ht="70.5" customHeight="1"/>
    <row r="711" ht="70.5" customHeight="1"/>
    <row r="712" ht="70.5" customHeight="1"/>
    <row r="713" ht="70.5" customHeight="1"/>
    <row r="714" ht="70.5" customHeight="1"/>
    <row r="715" ht="70.5" customHeight="1"/>
    <row r="716" ht="70.5" customHeight="1"/>
    <row r="717" ht="70.5" customHeight="1"/>
    <row r="718" ht="70.5" customHeight="1"/>
    <row r="719" ht="70.5" customHeight="1"/>
    <row r="720" ht="70.5" customHeight="1"/>
    <row r="721" ht="70.5" customHeight="1"/>
    <row r="722" ht="70.5" customHeight="1"/>
    <row r="723" ht="70.5" customHeight="1"/>
    <row r="724" ht="70.5" customHeight="1"/>
    <row r="725" ht="70.5" customHeight="1"/>
    <row r="726" ht="70.5" customHeight="1"/>
    <row r="727" ht="70.5" customHeight="1"/>
    <row r="728" ht="70.5" customHeight="1"/>
    <row r="729" ht="70.5" customHeight="1"/>
    <row r="730" ht="70.5" customHeight="1"/>
    <row r="731" ht="70.5" customHeight="1"/>
    <row r="732" ht="70.5" customHeight="1"/>
    <row r="733" ht="70.5" customHeight="1"/>
    <row r="734" ht="70.5" customHeight="1"/>
    <row r="735" ht="70.5" customHeight="1"/>
    <row r="736" ht="70.5" customHeight="1"/>
    <row r="737" ht="70.5" customHeight="1"/>
    <row r="738" ht="70.5" customHeight="1"/>
    <row r="739" ht="70.5" customHeight="1"/>
    <row r="740" ht="70.5" customHeight="1"/>
    <row r="741" ht="70.5" customHeight="1"/>
    <row r="742" ht="70.5" customHeight="1"/>
    <row r="743" ht="70.5" customHeight="1"/>
    <row r="744" ht="70.5" customHeight="1"/>
    <row r="745" ht="70.5" customHeight="1"/>
    <row r="746" ht="70.5" customHeight="1"/>
    <row r="747" ht="70.5" customHeight="1"/>
    <row r="748" ht="70.5" customHeight="1"/>
    <row r="749" ht="70.5" customHeight="1"/>
    <row r="750" ht="70.5" customHeight="1"/>
    <row r="751" ht="70.5" customHeight="1"/>
    <row r="752" ht="70.5" customHeight="1"/>
    <row r="753" ht="70.5" customHeight="1"/>
    <row r="754" ht="70.5" customHeight="1"/>
    <row r="755" ht="70.5" customHeight="1"/>
    <row r="756" ht="70.5" customHeight="1"/>
    <row r="757" ht="70.5" customHeight="1"/>
    <row r="758" ht="70.5" customHeight="1"/>
    <row r="759" ht="70.5" customHeight="1"/>
    <row r="760" ht="70.5" customHeight="1"/>
    <row r="761" ht="70.5" customHeight="1"/>
    <row r="762" ht="70.5" customHeight="1"/>
    <row r="763" ht="70.5" customHeight="1"/>
    <row r="764" ht="70.5" customHeight="1"/>
    <row r="765" ht="70.5" customHeight="1"/>
    <row r="766" ht="70.5" customHeight="1"/>
    <row r="767" ht="70.5" customHeight="1"/>
    <row r="768" ht="70.5" customHeight="1"/>
    <row r="769" ht="70.5" customHeight="1"/>
    <row r="770" ht="70.5" customHeight="1"/>
    <row r="771" ht="70.5" customHeight="1"/>
    <row r="772" ht="70.5" customHeight="1"/>
    <row r="773" ht="70.5" customHeight="1"/>
    <row r="774" ht="70.5" customHeight="1"/>
    <row r="775" ht="70.5" customHeight="1"/>
    <row r="776" ht="70.5" customHeight="1"/>
    <row r="777" ht="70.5" customHeight="1"/>
    <row r="778" ht="70.5" customHeight="1"/>
    <row r="779" ht="70.5" customHeight="1"/>
    <row r="780" ht="70.5" customHeight="1"/>
    <row r="781" ht="70.5" customHeight="1"/>
    <row r="782" ht="70.5" customHeight="1"/>
    <row r="783" ht="70.5" customHeight="1"/>
    <row r="784" ht="70.5" customHeight="1"/>
    <row r="785" ht="70.5" customHeight="1"/>
    <row r="786" ht="70.5" customHeight="1"/>
    <row r="787" ht="70.5" customHeight="1"/>
    <row r="788" ht="70.5" customHeight="1"/>
    <row r="789" ht="70.5" customHeight="1"/>
    <row r="790" ht="70.5" customHeight="1"/>
    <row r="791" ht="70.5" customHeight="1"/>
    <row r="792" ht="70.5" customHeight="1"/>
    <row r="793" ht="70.5" customHeight="1"/>
    <row r="794" ht="70.5" customHeight="1"/>
    <row r="795" ht="70.5" customHeight="1"/>
    <row r="796" ht="70.5" customHeight="1"/>
    <row r="797" ht="70.5" customHeight="1"/>
    <row r="798" ht="70.5" customHeight="1"/>
    <row r="799" ht="70.5" customHeight="1"/>
    <row r="800" ht="70.5" customHeight="1"/>
    <row r="801" ht="70.5" customHeight="1"/>
    <row r="802" ht="70.5" customHeight="1"/>
    <row r="803" ht="70.5" customHeight="1"/>
    <row r="804" ht="70.5" customHeight="1"/>
    <row r="805" ht="70.5" customHeight="1"/>
    <row r="806" ht="70.5" customHeight="1"/>
    <row r="807" ht="70.5" customHeight="1"/>
    <row r="808" ht="70.5" customHeight="1"/>
    <row r="809" ht="70.5" customHeight="1"/>
    <row r="810" ht="70.5" customHeight="1"/>
    <row r="811" ht="70.5" customHeight="1"/>
    <row r="812" ht="70.5" customHeight="1"/>
    <row r="813" ht="70.5" customHeight="1"/>
    <row r="814" ht="70.5" customHeight="1"/>
    <row r="815" ht="70.5" customHeight="1"/>
    <row r="816" ht="70.5" customHeight="1"/>
    <row r="817" ht="70.5" customHeight="1"/>
    <row r="818" ht="70.5" customHeight="1"/>
    <row r="819" ht="70.5" customHeight="1"/>
    <row r="820" ht="70.5" customHeight="1"/>
    <row r="821" ht="70.5" customHeight="1"/>
    <row r="822" ht="70.5" customHeight="1"/>
    <row r="823" ht="70.5" customHeight="1"/>
    <row r="824" ht="70.5" customHeight="1"/>
    <row r="825" ht="70.5" customHeight="1"/>
    <row r="826" ht="70.5" customHeight="1"/>
    <row r="827" ht="70.5" customHeight="1"/>
    <row r="828" ht="70.5" customHeight="1"/>
    <row r="829" ht="70.5" customHeight="1"/>
    <row r="830" ht="70.5" customHeight="1"/>
    <row r="831" ht="70.5" customHeight="1"/>
    <row r="832" ht="70.5" customHeight="1"/>
    <row r="833" ht="70.5" customHeight="1"/>
    <row r="834" ht="70.5" customHeight="1"/>
    <row r="835" ht="70.5" customHeight="1"/>
    <row r="836" ht="70.5" customHeight="1"/>
    <row r="837" ht="70.5" customHeight="1"/>
    <row r="838" ht="70.5" customHeight="1"/>
    <row r="839" ht="70.5" customHeight="1"/>
    <row r="840" ht="70.5" customHeight="1"/>
    <row r="841" ht="70.5" customHeight="1"/>
    <row r="842" ht="70.5" customHeight="1"/>
    <row r="843" ht="70.5" customHeight="1"/>
    <row r="844" ht="70.5" customHeight="1"/>
    <row r="845" ht="70.5" customHeight="1"/>
    <row r="846" ht="70.5" customHeight="1"/>
    <row r="847" ht="70.5" customHeight="1"/>
    <row r="848" ht="70.5" customHeight="1"/>
    <row r="849" ht="70.5" customHeight="1"/>
    <row r="850" ht="70.5" customHeight="1"/>
    <row r="851" ht="70.5" customHeight="1"/>
    <row r="852" ht="70.5" customHeight="1"/>
    <row r="853" ht="70.5" customHeight="1"/>
    <row r="854" ht="70.5" customHeight="1"/>
    <row r="855" ht="70.5" customHeight="1"/>
    <row r="856" ht="70.5" customHeight="1"/>
    <row r="857" ht="70.5" customHeight="1"/>
    <row r="858" ht="70.5" customHeight="1"/>
    <row r="859" ht="70.5" customHeight="1"/>
    <row r="860" ht="70.5" customHeight="1"/>
    <row r="861" ht="70.5" customHeight="1"/>
    <row r="862" ht="70.5" customHeight="1"/>
    <row r="863" ht="70.5" customHeight="1"/>
    <row r="864" ht="70.5" customHeight="1"/>
    <row r="865" ht="70.5" customHeight="1"/>
    <row r="866" ht="70.5" customHeight="1"/>
    <row r="867" ht="70.5" customHeight="1"/>
    <row r="868" ht="70.5" customHeight="1"/>
    <row r="869" ht="70.5" customHeight="1"/>
    <row r="870" ht="70.5" customHeight="1"/>
    <row r="871" ht="70.5" customHeight="1"/>
    <row r="872" ht="70.5" customHeight="1"/>
    <row r="873" ht="70.5" customHeight="1"/>
    <row r="874" ht="70.5" customHeight="1"/>
    <row r="875" ht="70.5" customHeight="1"/>
    <row r="876" ht="70.5" customHeight="1"/>
    <row r="877" ht="70.5" customHeight="1"/>
    <row r="878" ht="70.5" customHeight="1"/>
    <row r="879" ht="70.5" customHeight="1"/>
    <row r="880" ht="70.5" customHeight="1"/>
    <row r="881" ht="70.5" customHeight="1"/>
    <row r="882" ht="70.5" customHeight="1"/>
    <row r="883" ht="70.5" customHeight="1"/>
    <row r="884" ht="70.5" customHeight="1"/>
    <row r="885" ht="70.5" customHeight="1"/>
    <row r="886" ht="70.5" customHeight="1"/>
    <row r="887" ht="70.5" customHeight="1"/>
    <row r="888" ht="70.5" customHeight="1"/>
    <row r="889" ht="70.5" customHeight="1"/>
    <row r="890" ht="70.5" customHeight="1"/>
    <row r="891" ht="70.5" customHeight="1"/>
    <row r="892" ht="70.5" customHeight="1"/>
    <row r="893" ht="70.5" customHeight="1"/>
    <row r="894" ht="70.5" customHeight="1"/>
    <row r="895" ht="70.5" customHeight="1"/>
    <row r="896" ht="70.5" customHeight="1"/>
    <row r="897" ht="70.5" customHeight="1"/>
    <row r="898" ht="70.5" customHeight="1"/>
    <row r="899" ht="70.5" customHeight="1"/>
    <row r="900" ht="70.5" customHeight="1"/>
    <row r="901" ht="70.5" customHeight="1"/>
    <row r="902" ht="70.5" customHeight="1"/>
    <row r="903" ht="70.5" customHeight="1"/>
    <row r="904" ht="70.5" customHeight="1"/>
    <row r="905" ht="70.5" customHeight="1"/>
    <row r="906" ht="70.5" customHeight="1"/>
    <row r="907" ht="70.5" customHeight="1"/>
    <row r="908" ht="70.5" customHeight="1"/>
    <row r="909" ht="70.5" customHeight="1"/>
    <row r="910" ht="70.5" customHeight="1"/>
    <row r="911" ht="70.5" customHeight="1"/>
    <row r="912" ht="70.5" customHeight="1"/>
    <row r="913" ht="70.5" customHeight="1"/>
    <row r="914" ht="70.5" customHeight="1"/>
    <row r="915" ht="70.5" customHeight="1"/>
    <row r="916" ht="70.5" customHeight="1"/>
    <row r="917" ht="70.5" customHeight="1"/>
    <row r="918" ht="70.5" customHeight="1"/>
    <row r="919" ht="70.5" customHeight="1"/>
    <row r="920" ht="70.5" customHeight="1"/>
    <row r="921" ht="70.5" customHeight="1"/>
    <row r="922" ht="70.5" customHeight="1"/>
    <row r="923" ht="70.5" customHeight="1"/>
    <row r="924" ht="70.5" customHeight="1"/>
    <row r="925" ht="70.5" customHeight="1"/>
    <row r="926" ht="70.5" customHeight="1"/>
    <row r="927" ht="70.5" customHeight="1"/>
    <row r="928" ht="70.5" customHeight="1"/>
    <row r="929" ht="70.5" customHeight="1"/>
    <row r="930" ht="70.5" customHeight="1"/>
    <row r="931" ht="70.5" customHeight="1"/>
    <row r="932" ht="70.5" customHeight="1"/>
    <row r="933" ht="70.5" customHeight="1"/>
    <row r="934" ht="70.5" customHeight="1"/>
    <row r="935" ht="70.5" customHeight="1"/>
    <row r="936" ht="70.5" customHeight="1"/>
    <row r="937" ht="70.5" customHeight="1"/>
    <row r="938" ht="70.5" customHeight="1"/>
    <row r="939" ht="70.5" customHeight="1"/>
    <row r="940" ht="70.5" customHeight="1"/>
    <row r="941" ht="70.5" customHeight="1"/>
    <row r="942" ht="70.5" customHeight="1"/>
    <row r="943" ht="70.5" customHeight="1"/>
    <row r="944" ht="70.5" customHeight="1"/>
    <row r="945" ht="70.5" customHeight="1"/>
    <row r="946" ht="70.5" customHeight="1"/>
    <row r="947" ht="70.5" customHeight="1"/>
    <row r="948" ht="70.5" customHeight="1"/>
    <row r="949" ht="70.5" customHeight="1"/>
    <row r="950" ht="70.5" customHeight="1"/>
    <row r="951" ht="70.5" customHeight="1"/>
    <row r="952" ht="70.5" customHeight="1"/>
    <row r="953" ht="70.5" customHeight="1"/>
    <row r="954" ht="70.5" customHeight="1"/>
    <row r="955" ht="70.5" customHeight="1"/>
    <row r="956" ht="70.5" customHeight="1"/>
    <row r="957" ht="70.5" customHeight="1"/>
    <row r="958" ht="70.5" customHeight="1"/>
    <row r="959" ht="70.5" customHeight="1"/>
    <row r="960" ht="70.5" customHeight="1"/>
    <row r="961" ht="70.5" customHeight="1"/>
    <row r="962" ht="70.5" customHeight="1"/>
    <row r="963" ht="70.5" customHeight="1"/>
    <row r="964" ht="70.5" customHeight="1"/>
    <row r="965" ht="70.5" customHeight="1"/>
    <row r="966" ht="70.5" customHeight="1"/>
    <row r="967" ht="70.5" customHeight="1"/>
    <row r="968" ht="70.5" customHeight="1"/>
    <row r="969" ht="70.5" customHeight="1"/>
    <row r="970" ht="70.5" customHeight="1"/>
    <row r="971" ht="70.5" customHeight="1"/>
    <row r="972" ht="70.5" customHeight="1"/>
    <row r="973" ht="70.5" customHeight="1"/>
    <row r="974" ht="70.5" customHeight="1"/>
    <row r="975" ht="70.5" customHeight="1"/>
    <row r="976" ht="70.5" customHeight="1"/>
    <row r="977" ht="70.5" customHeight="1"/>
    <row r="978" ht="70.5" customHeight="1"/>
    <row r="979" ht="70.5" customHeight="1"/>
    <row r="980" ht="70.5" customHeight="1"/>
    <row r="981" ht="70.5" customHeight="1"/>
    <row r="982" ht="70.5" customHeight="1"/>
    <row r="983" ht="70.5" customHeight="1"/>
    <row r="984" ht="70.5" customHeight="1"/>
    <row r="985" ht="70.5" customHeight="1"/>
    <row r="986" ht="70.5" customHeight="1"/>
    <row r="987" ht="70.5" customHeight="1"/>
    <row r="988" ht="70.5" customHeight="1"/>
    <row r="989" ht="70.5" customHeight="1"/>
    <row r="990" ht="70.5" customHeight="1"/>
    <row r="991" ht="70.5" customHeight="1"/>
    <row r="992" ht="70.5" customHeight="1"/>
    <row r="993" ht="70.5" customHeight="1"/>
    <row r="994" ht="70.5" customHeight="1"/>
    <row r="995" ht="70.5" customHeight="1"/>
    <row r="996" ht="70.5" customHeight="1"/>
    <row r="997" ht="70.5" customHeight="1"/>
    <row r="998" ht="70.5" customHeight="1"/>
    <row r="999" ht="70.5" customHeight="1"/>
    <row r="1000" ht="70.5" customHeight="1"/>
  </sheetData>
  <mergeCells count="3">
    <mergeCell ref="A1:L1"/>
    <mergeCell ref="A21:L21"/>
    <mergeCell ref="A41:R4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2" max="2" width="40.29"/>
  </cols>
  <sheetData>
    <row r="1" ht="15.75" customHeight="1">
      <c r="A1" s="157" t="s">
        <v>162</v>
      </c>
      <c r="B1" s="158"/>
      <c r="C1" s="158"/>
      <c r="D1" s="158"/>
      <c r="E1" s="158"/>
      <c r="F1" s="158"/>
      <c r="G1" s="158"/>
      <c r="H1" s="158"/>
      <c r="I1" s="158"/>
      <c r="J1" s="158"/>
      <c r="K1" s="158"/>
      <c r="L1" s="158"/>
    </row>
    <row r="2" ht="15.75" customHeight="1">
      <c r="A2" s="143" t="s">
        <v>616</v>
      </c>
      <c r="B2" s="143" t="s">
        <v>572</v>
      </c>
      <c r="C2" s="143" t="s">
        <v>573</v>
      </c>
      <c r="D2" s="143" t="s">
        <v>617</v>
      </c>
      <c r="E2" s="143" t="s">
        <v>577</v>
      </c>
      <c r="F2" s="143" t="s">
        <v>578</v>
      </c>
      <c r="G2" s="143" t="s">
        <v>579</v>
      </c>
      <c r="H2" s="227" t="s">
        <v>581</v>
      </c>
      <c r="I2" s="145"/>
      <c r="J2" s="143" t="s">
        <v>0</v>
      </c>
      <c r="K2" s="143" t="s">
        <v>584</v>
      </c>
      <c r="L2" s="227" t="s">
        <v>517</v>
      </c>
    </row>
    <row r="3" ht="15.75" customHeight="1">
      <c r="A3" s="146">
        <v>1.0</v>
      </c>
      <c r="B3" s="109" t="s">
        <v>618</v>
      </c>
      <c r="C3" s="147"/>
      <c r="D3" s="149">
        <v>2.1</v>
      </c>
      <c r="E3" s="149">
        <v>2013.0</v>
      </c>
      <c r="F3" s="149" t="s">
        <v>619</v>
      </c>
      <c r="G3" s="150" t="s">
        <v>620</v>
      </c>
      <c r="H3" s="229"/>
      <c r="I3" s="172"/>
      <c r="J3" s="173" t="s">
        <v>621</v>
      </c>
      <c r="K3" s="231" t="s">
        <v>622</v>
      </c>
      <c r="L3" s="233"/>
    </row>
    <row r="4" ht="15.75" customHeight="1">
      <c r="A4" s="146">
        <v>2.0</v>
      </c>
      <c r="B4" s="109" t="s">
        <v>623</v>
      </c>
      <c r="C4" s="147"/>
      <c r="D4" s="149">
        <v>61.05</v>
      </c>
      <c r="E4" s="149">
        <v>2017.0</v>
      </c>
      <c r="F4" s="149" t="s">
        <v>624</v>
      </c>
      <c r="G4" s="150" t="s">
        <v>625</v>
      </c>
      <c r="H4" s="229"/>
      <c r="I4" s="172"/>
      <c r="J4" s="173" t="s">
        <v>621</v>
      </c>
      <c r="K4" s="231" t="s">
        <v>622</v>
      </c>
      <c r="L4" s="233"/>
    </row>
    <row r="5" ht="15.75" customHeight="1">
      <c r="A5" s="146">
        <v>3.0</v>
      </c>
      <c r="B5" s="109" t="s">
        <v>626</v>
      </c>
      <c r="C5" s="147"/>
      <c r="D5" s="148">
        <v>0.198</v>
      </c>
      <c r="E5" s="149">
        <v>2013.0</v>
      </c>
      <c r="F5" s="149" t="s">
        <v>627</v>
      </c>
      <c r="G5" s="150" t="s">
        <v>72</v>
      </c>
      <c r="H5" s="229"/>
      <c r="I5" s="172"/>
      <c r="J5" s="173" t="s">
        <v>621</v>
      </c>
      <c r="K5" s="231" t="s">
        <v>628</v>
      </c>
      <c r="L5" s="233"/>
    </row>
    <row r="6" ht="15.75" customHeight="1">
      <c r="A6" s="146">
        <v>4.0</v>
      </c>
      <c r="B6" s="109" t="s">
        <v>629</v>
      </c>
      <c r="C6" s="147"/>
      <c r="D6" s="148">
        <v>0.098</v>
      </c>
      <c r="E6" s="149">
        <v>2013.0</v>
      </c>
      <c r="F6" s="149" t="s">
        <v>627</v>
      </c>
      <c r="G6" s="150" t="s">
        <v>72</v>
      </c>
      <c r="H6" s="229"/>
      <c r="I6" s="172"/>
      <c r="J6" s="173" t="s">
        <v>621</v>
      </c>
      <c r="K6" s="231" t="s">
        <v>628</v>
      </c>
      <c r="L6" s="233"/>
    </row>
    <row r="7" ht="15.75" customHeight="1">
      <c r="A7" s="146">
        <v>5.0</v>
      </c>
      <c r="B7" s="109" t="s">
        <v>630</v>
      </c>
      <c r="C7" s="147"/>
      <c r="D7" s="148">
        <v>0.163</v>
      </c>
      <c r="E7" s="149">
        <v>2016.0</v>
      </c>
      <c r="F7" s="149" t="s">
        <v>624</v>
      </c>
      <c r="G7" s="156"/>
      <c r="H7" s="229"/>
      <c r="I7" s="172"/>
      <c r="J7" s="173" t="s">
        <v>621</v>
      </c>
      <c r="K7" s="231" t="s">
        <v>628</v>
      </c>
      <c r="L7" s="233"/>
    </row>
    <row r="8" ht="15.75" customHeight="1">
      <c r="A8" s="146">
        <v>6.0</v>
      </c>
      <c r="B8" s="147"/>
      <c r="C8" s="147"/>
      <c r="D8" s="152"/>
      <c r="E8" s="152"/>
      <c r="F8" s="152"/>
      <c r="G8" s="156"/>
      <c r="H8" s="229"/>
      <c r="I8" s="172"/>
      <c r="J8" s="173" t="s">
        <v>621</v>
      </c>
      <c r="K8" s="231" t="s">
        <v>622</v>
      </c>
      <c r="L8" s="233"/>
    </row>
    <row r="9" ht="15.75" customHeight="1">
      <c r="A9" s="146">
        <v>7.0</v>
      </c>
      <c r="B9" s="147"/>
      <c r="C9" s="147"/>
      <c r="D9" s="152"/>
      <c r="E9" s="152"/>
      <c r="F9" s="152"/>
      <c r="G9" s="156"/>
      <c r="H9" s="229"/>
      <c r="I9" s="172"/>
      <c r="J9" s="174"/>
      <c r="K9" s="176"/>
      <c r="L9" s="233"/>
    </row>
    <row r="10" ht="15.75" customHeight="1">
      <c r="A10" s="146">
        <v>8.0</v>
      </c>
      <c r="B10" s="147"/>
      <c r="C10" s="147"/>
      <c r="D10" s="152"/>
      <c r="E10" s="152"/>
      <c r="F10" s="152"/>
      <c r="G10" s="156"/>
      <c r="H10" s="229"/>
      <c r="I10" s="172"/>
      <c r="J10" s="174"/>
      <c r="K10" s="176"/>
      <c r="L10" s="233"/>
    </row>
    <row r="11" ht="15.75" customHeight="1">
      <c r="A11" s="146">
        <v>9.0</v>
      </c>
      <c r="B11" s="147"/>
      <c r="C11" s="147"/>
      <c r="D11" s="152"/>
      <c r="E11" s="152"/>
      <c r="F11" s="152"/>
      <c r="G11" s="156"/>
      <c r="H11" s="229"/>
      <c r="I11" s="172"/>
      <c r="J11" s="174"/>
      <c r="K11" s="176"/>
      <c r="L11" s="233"/>
    </row>
    <row r="12" ht="15.75" customHeight="1">
      <c r="A12" s="146">
        <v>10.0</v>
      </c>
      <c r="B12" s="147"/>
      <c r="C12" s="147"/>
      <c r="D12" s="152"/>
      <c r="E12" s="152"/>
      <c r="F12" s="152"/>
      <c r="G12" s="156"/>
      <c r="H12" s="229"/>
      <c r="I12" s="172"/>
      <c r="J12" s="174"/>
      <c r="K12" s="176"/>
      <c r="L12" s="233"/>
    </row>
    <row r="13" ht="15.75" customHeight="1">
      <c r="A13" s="146">
        <v>11.0</v>
      </c>
      <c r="B13" s="147"/>
      <c r="C13" s="147"/>
      <c r="D13" s="152"/>
      <c r="E13" s="152"/>
      <c r="F13" s="152"/>
      <c r="G13" s="156"/>
      <c r="H13" s="229"/>
      <c r="I13" s="172"/>
      <c r="J13" s="174"/>
      <c r="K13" s="176"/>
      <c r="L13" s="233"/>
    </row>
    <row r="14" ht="15.75" customHeight="1">
      <c r="A14" s="146">
        <v>12.0</v>
      </c>
      <c r="B14" s="147"/>
      <c r="C14" s="147"/>
      <c r="D14" s="152"/>
      <c r="E14" s="152"/>
      <c r="F14" s="152"/>
      <c r="G14" s="156"/>
      <c r="H14" s="229"/>
      <c r="I14" s="172"/>
      <c r="J14" s="174"/>
      <c r="K14" s="176"/>
      <c r="L14" s="233"/>
    </row>
    <row r="15" ht="15.75" customHeight="1">
      <c r="A15" s="146">
        <v>13.0</v>
      </c>
      <c r="B15" s="147"/>
      <c r="C15" s="147"/>
      <c r="D15" s="152"/>
      <c r="E15" s="152"/>
      <c r="F15" s="152"/>
      <c r="G15" s="156"/>
      <c r="H15" s="229"/>
      <c r="I15" s="172"/>
      <c r="J15" s="174"/>
      <c r="K15" s="176"/>
      <c r="L15" s="233"/>
    </row>
    <row r="16" ht="15.75" customHeight="1">
      <c r="A16" s="146">
        <v>14.0</v>
      </c>
      <c r="B16" s="147"/>
      <c r="C16" s="147"/>
      <c r="D16" s="152"/>
      <c r="E16" s="152"/>
      <c r="F16" s="152"/>
      <c r="G16" s="156"/>
      <c r="H16" s="229"/>
      <c r="I16" s="172"/>
      <c r="J16" s="174"/>
      <c r="K16" s="176"/>
      <c r="L16" s="233"/>
    </row>
    <row r="17" ht="15.75" customHeight="1">
      <c r="A17" s="146">
        <v>15.0</v>
      </c>
      <c r="B17" s="147"/>
      <c r="C17" s="147"/>
      <c r="D17" s="152"/>
      <c r="E17" s="152"/>
      <c r="F17" s="152"/>
      <c r="G17" s="156"/>
      <c r="H17" s="229"/>
      <c r="I17" s="172"/>
      <c r="J17" s="174"/>
      <c r="K17" s="176"/>
      <c r="L17" s="233"/>
    </row>
    <row r="18" ht="15.75" customHeight="1"/>
    <row r="19" ht="15.75" customHeight="1"/>
    <row r="20" ht="15.75" customHeight="1"/>
    <row r="21" ht="15.75" customHeight="1"/>
    <row r="22" ht="15.75" customHeight="1"/>
    <row r="23" ht="15.75" customHeight="1"/>
    <row r="24" ht="15.75" customHeight="1"/>
    <row r="25" ht="15.75" customHeight="1">
      <c r="A25" s="39" t="s">
        <v>125</v>
      </c>
    </row>
    <row r="26" ht="15.75" customHeight="1">
      <c r="A26" s="238" t="s">
        <v>124</v>
      </c>
      <c r="B26" s="240"/>
      <c r="C26" s="240"/>
      <c r="D26" s="240"/>
      <c r="E26" s="240"/>
      <c r="F26" s="240"/>
      <c r="G26" s="240"/>
      <c r="H26" s="240"/>
      <c r="I26" s="240"/>
      <c r="J26" s="240"/>
      <c r="K26" s="240"/>
      <c r="L26" s="240"/>
      <c r="M26" s="240"/>
    </row>
    <row r="27" ht="15.75" customHeight="1">
      <c r="A27" s="143" t="s">
        <v>641</v>
      </c>
      <c r="B27" s="143" t="s">
        <v>572</v>
      </c>
      <c r="C27" s="143" t="s">
        <v>573</v>
      </c>
      <c r="D27" s="143" t="s">
        <v>617</v>
      </c>
      <c r="E27" s="143" t="s">
        <v>577</v>
      </c>
      <c r="F27" s="143" t="s">
        <v>578</v>
      </c>
      <c r="G27" s="143" t="s">
        <v>579</v>
      </c>
      <c r="H27" s="227" t="s">
        <v>581</v>
      </c>
      <c r="I27" s="145"/>
      <c r="J27" s="145"/>
      <c r="K27" s="143" t="s">
        <v>0</v>
      </c>
      <c r="L27" s="143" t="s">
        <v>584</v>
      </c>
      <c r="M27" s="143" t="s">
        <v>517</v>
      </c>
    </row>
    <row r="28" ht="15.75" customHeight="1">
      <c r="A28" s="146">
        <v>1.0</v>
      </c>
      <c r="B28" s="109" t="s">
        <v>642</v>
      </c>
      <c r="C28" s="147"/>
      <c r="D28" s="155">
        <v>0.74</v>
      </c>
      <c r="E28" s="149">
        <v>2013.0</v>
      </c>
      <c r="F28" s="149" t="s">
        <v>644</v>
      </c>
      <c r="G28" s="150" t="s">
        <v>645</v>
      </c>
      <c r="H28" s="229"/>
      <c r="I28" s="152"/>
      <c r="J28" s="152"/>
      <c r="K28" s="149" t="s">
        <v>621</v>
      </c>
      <c r="L28" s="109" t="s">
        <v>648</v>
      </c>
      <c r="M28" s="242"/>
    </row>
    <row r="29" ht="15.75" customHeight="1">
      <c r="A29" s="146">
        <v>2.0</v>
      </c>
      <c r="B29" s="109" t="s">
        <v>654</v>
      </c>
      <c r="C29" s="147"/>
      <c r="D29" s="148">
        <v>0.195</v>
      </c>
      <c r="E29" s="149">
        <v>2013.0</v>
      </c>
      <c r="F29" s="149" t="s">
        <v>655</v>
      </c>
      <c r="G29" s="150" t="s">
        <v>72</v>
      </c>
      <c r="H29" s="229"/>
      <c r="I29" s="152"/>
      <c r="J29" s="152"/>
      <c r="K29" s="149" t="s">
        <v>621</v>
      </c>
      <c r="L29" s="244" t="s">
        <v>628</v>
      </c>
      <c r="M29" s="242"/>
    </row>
    <row r="30" ht="15.75" customHeight="1">
      <c r="A30" s="146">
        <v>3.0</v>
      </c>
      <c r="B30" s="109" t="s">
        <v>656</v>
      </c>
      <c r="C30" s="147"/>
      <c r="D30" s="148">
        <v>0.817</v>
      </c>
      <c r="E30" s="149">
        <v>2013.0</v>
      </c>
      <c r="F30" s="149" t="s">
        <v>655</v>
      </c>
      <c r="G30" s="150" t="s">
        <v>657</v>
      </c>
      <c r="H30" s="229"/>
      <c r="I30" s="152"/>
      <c r="J30" s="152"/>
      <c r="K30" s="149" t="s">
        <v>621</v>
      </c>
      <c r="L30" s="244" t="s">
        <v>628</v>
      </c>
      <c r="M30" s="242"/>
    </row>
    <row r="31" ht="15.75" customHeight="1">
      <c r="A31" s="146">
        <v>4.0</v>
      </c>
      <c r="B31" s="109" t="s">
        <v>658</v>
      </c>
      <c r="C31" s="147"/>
      <c r="D31" s="148">
        <v>0.2505</v>
      </c>
      <c r="E31" s="149">
        <v>2016.0</v>
      </c>
      <c r="F31" s="149" t="s">
        <v>659</v>
      </c>
      <c r="G31" s="150" t="s">
        <v>649</v>
      </c>
      <c r="H31" s="229"/>
      <c r="I31" s="152"/>
      <c r="J31" s="152"/>
      <c r="K31" s="149" t="s">
        <v>621</v>
      </c>
      <c r="L31" s="109" t="s">
        <v>660</v>
      </c>
      <c r="M31" s="242"/>
    </row>
    <row r="32" ht="15.75" customHeight="1">
      <c r="A32" s="146">
        <v>5.0</v>
      </c>
      <c r="B32" s="109" t="s">
        <v>661</v>
      </c>
      <c r="C32" s="147"/>
      <c r="D32" s="155">
        <v>0.22</v>
      </c>
      <c r="E32" s="149">
        <v>2013.0</v>
      </c>
      <c r="F32" s="149" t="s">
        <v>662</v>
      </c>
      <c r="G32" s="156"/>
      <c r="H32" s="229"/>
      <c r="I32" s="152"/>
      <c r="J32" s="152"/>
      <c r="K32" s="149" t="s">
        <v>621</v>
      </c>
      <c r="L32" s="244" t="s">
        <v>622</v>
      </c>
      <c r="M32" s="242"/>
    </row>
    <row r="33" ht="15.75" customHeight="1">
      <c r="A33" s="146">
        <v>6.0</v>
      </c>
      <c r="B33" s="147"/>
      <c r="C33" s="147"/>
      <c r="D33" s="152"/>
      <c r="E33" s="152"/>
      <c r="F33" s="152"/>
      <c r="G33" s="156"/>
      <c r="H33" s="229"/>
      <c r="I33" s="152"/>
      <c r="J33" s="152"/>
      <c r="K33" s="152"/>
      <c r="L33" s="147"/>
      <c r="M33" s="242"/>
    </row>
    <row r="34" ht="15.75" customHeight="1">
      <c r="A34" s="146">
        <v>7.0</v>
      </c>
      <c r="B34" s="147"/>
      <c r="C34" s="147"/>
      <c r="D34" s="152"/>
      <c r="E34" s="152"/>
      <c r="F34" s="152"/>
      <c r="G34" s="156"/>
      <c r="H34" s="229"/>
      <c r="I34" s="152"/>
      <c r="J34" s="152"/>
      <c r="K34" s="152"/>
      <c r="L34" s="147"/>
      <c r="M34" s="242"/>
    </row>
    <row r="35" ht="15.75" customHeight="1">
      <c r="A35" s="146">
        <v>8.0</v>
      </c>
      <c r="B35" s="147"/>
      <c r="C35" s="147"/>
      <c r="D35" s="152"/>
      <c r="E35" s="152"/>
      <c r="F35" s="152"/>
      <c r="G35" s="156"/>
      <c r="H35" s="229"/>
      <c r="I35" s="152"/>
      <c r="J35" s="152"/>
      <c r="K35" s="152"/>
      <c r="L35" s="147"/>
      <c r="M35" s="242"/>
    </row>
    <row r="36" ht="15.75" customHeight="1">
      <c r="A36" s="146">
        <v>9.0</v>
      </c>
      <c r="B36" s="147"/>
      <c r="C36" s="147"/>
      <c r="D36" s="152"/>
      <c r="E36" s="152"/>
      <c r="F36" s="152"/>
      <c r="G36" s="156"/>
      <c r="H36" s="229"/>
      <c r="I36" s="152"/>
      <c r="J36" s="152"/>
      <c r="K36" s="152"/>
      <c r="L36" s="147"/>
      <c r="M36" s="242"/>
    </row>
    <row r="37" ht="15.75" customHeight="1">
      <c r="A37" s="146">
        <v>10.0</v>
      </c>
      <c r="B37" s="147"/>
      <c r="C37" s="147"/>
      <c r="D37" s="152"/>
      <c r="E37" s="152"/>
      <c r="F37" s="152"/>
      <c r="G37" s="156"/>
      <c r="H37" s="229"/>
      <c r="I37" s="152"/>
      <c r="J37" s="152"/>
      <c r="K37" s="152"/>
      <c r="L37" s="147"/>
      <c r="M37" s="242"/>
    </row>
    <row r="38" ht="15.75" customHeight="1">
      <c r="A38" s="146">
        <v>11.0</v>
      </c>
      <c r="B38" s="147"/>
      <c r="C38" s="147"/>
      <c r="D38" s="152"/>
      <c r="E38" s="152"/>
      <c r="F38" s="152"/>
      <c r="G38" s="156"/>
      <c r="H38" s="229"/>
      <c r="I38" s="152"/>
      <c r="J38" s="152"/>
      <c r="K38" s="152"/>
      <c r="L38" s="147"/>
      <c r="M38" s="242"/>
    </row>
    <row r="39" ht="15.75" customHeight="1">
      <c r="A39" s="146">
        <v>12.0</v>
      </c>
      <c r="B39" s="147"/>
      <c r="C39" s="147"/>
      <c r="D39" s="152"/>
      <c r="E39" s="152"/>
      <c r="F39" s="152"/>
      <c r="G39" s="156"/>
      <c r="H39" s="229"/>
      <c r="I39" s="152"/>
      <c r="J39" s="152"/>
      <c r="K39" s="152"/>
      <c r="L39" s="147"/>
      <c r="M39" s="242"/>
    </row>
    <row r="40" ht="15.75" customHeight="1">
      <c r="A40" s="146">
        <v>13.0</v>
      </c>
      <c r="B40" s="147"/>
      <c r="C40" s="147"/>
      <c r="D40" s="152"/>
      <c r="E40" s="152"/>
      <c r="F40" s="152"/>
      <c r="G40" s="156"/>
      <c r="H40" s="229"/>
      <c r="I40" s="152"/>
      <c r="J40" s="152"/>
      <c r="K40" s="152"/>
      <c r="L40" s="147"/>
      <c r="M40" s="242"/>
    </row>
    <row r="41" ht="15.75" customHeight="1">
      <c r="A41" s="146">
        <v>14.0</v>
      </c>
      <c r="B41" s="147"/>
      <c r="C41" s="147"/>
      <c r="D41" s="152"/>
      <c r="E41" s="152"/>
      <c r="F41" s="152"/>
      <c r="G41" s="156"/>
      <c r="H41" s="229"/>
      <c r="I41" s="152"/>
      <c r="J41" s="152"/>
      <c r="K41" s="152"/>
      <c r="L41" s="147"/>
      <c r="M41" s="242"/>
    </row>
    <row r="42" ht="15.75" customHeight="1">
      <c r="A42" s="146">
        <v>15.0</v>
      </c>
      <c r="B42" s="147"/>
      <c r="C42" s="147"/>
      <c r="D42" s="152"/>
      <c r="E42" s="152"/>
      <c r="F42" s="152"/>
      <c r="G42" s="156"/>
      <c r="H42" s="229"/>
      <c r="I42" s="152"/>
      <c r="J42" s="152"/>
      <c r="K42" s="152"/>
      <c r="L42" s="147"/>
      <c r="M42" s="242"/>
    </row>
    <row r="43" ht="15.75" customHeight="1"/>
    <row r="44" ht="15.75" customHeight="1"/>
    <row r="45" ht="15.75" customHeight="1"/>
    <row r="46" ht="15.75" customHeight="1"/>
    <row r="47" ht="15.75" customHeight="1"/>
    <row r="48" ht="15.75" customHeight="1"/>
    <row r="49" ht="15.75" customHeight="1"/>
    <row r="50" ht="15.75" customHeight="1"/>
    <row r="51" ht="15.75" customHeight="1">
      <c r="A51" s="39" t="s">
        <v>204</v>
      </c>
    </row>
    <row r="52" ht="15.75" customHeight="1">
      <c r="A52" s="157" t="s">
        <v>663</v>
      </c>
      <c r="B52" s="158"/>
      <c r="C52" s="158"/>
      <c r="D52" s="158"/>
      <c r="E52" s="158"/>
      <c r="F52" s="158"/>
      <c r="G52" s="158"/>
      <c r="H52" s="158"/>
      <c r="I52" s="158"/>
      <c r="J52" s="158"/>
      <c r="K52" s="158"/>
      <c r="L52" s="158"/>
      <c r="M52" s="158"/>
      <c r="N52" s="158"/>
      <c r="O52" s="158"/>
      <c r="P52" s="158"/>
      <c r="Q52" s="158"/>
      <c r="R52" s="158"/>
      <c r="S52" s="158"/>
    </row>
    <row r="53" ht="15.75" customHeight="1">
      <c r="A53" s="143" t="s">
        <v>570</v>
      </c>
      <c r="B53" s="143" t="s">
        <v>571</v>
      </c>
      <c r="C53" s="143" t="s">
        <v>572</v>
      </c>
      <c r="D53" s="143" t="s">
        <v>573</v>
      </c>
      <c r="E53" s="143" t="s">
        <v>574</v>
      </c>
      <c r="F53" s="143" t="s">
        <v>575</v>
      </c>
      <c r="G53" s="143" t="s">
        <v>576</v>
      </c>
      <c r="H53" s="143" t="s">
        <v>577</v>
      </c>
      <c r="I53" s="246" t="s">
        <v>665</v>
      </c>
      <c r="J53" s="145"/>
      <c r="K53" s="143" t="s">
        <v>578</v>
      </c>
      <c r="L53" s="143" t="s">
        <v>579</v>
      </c>
      <c r="M53" s="143" t="s">
        <v>580</v>
      </c>
      <c r="N53" s="227" t="s">
        <v>581</v>
      </c>
      <c r="O53" s="143" t="s">
        <v>0</v>
      </c>
      <c r="P53" s="143" t="s">
        <v>582</v>
      </c>
      <c r="Q53" s="143" t="s">
        <v>583</v>
      </c>
      <c r="R53" s="143" t="s">
        <v>584</v>
      </c>
      <c r="S53" s="227" t="s">
        <v>517</v>
      </c>
    </row>
    <row r="54" ht="15.75" customHeight="1">
      <c r="A54" s="146">
        <v>1.0</v>
      </c>
      <c r="B54" s="109" t="s">
        <v>673</v>
      </c>
      <c r="C54" s="109" t="s">
        <v>674</v>
      </c>
      <c r="D54" s="147"/>
      <c r="E54" s="247">
        <v>1249.0</v>
      </c>
      <c r="F54" s="248">
        <v>20000.0</v>
      </c>
      <c r="G54" s="148">
        <v>0.063</v>
      </c>
      <c r="H54" s="149">
        <v>2017.0</v>
      </c>
      <c r="I54" s="152"/>
      <c r="J54" s="152"/>
      <c r="K54" s="149" t="s">
        <v>676</v>
      </c>
      <c r="L54" s="156"/>
      <c r="M54" s="253"/>
      <c r="N54" s="229"/>
      <c r="O54" s="149" t="s">
        <v>621</v>
      </c>
      <c r="P54" s="149" t="s">
        <v>680</v>
      </c>
      <c r="Q54" s="149" t="s">
        <v>592</v>
      </c>
      <c r="R54" s="109" t="s">
        <v>681</v>
      </c>
      <c r="S54" s="242"/>
    </row>
    <row r="55" ht="15.75" customHeight="1">
      <c r="A55" s="146">
        <v>2.0</v>
      </c>
      <c r="B55" s="109" t="s">
        <v>673</v>
      </c>
      <c r="C55" s="109" t="s">
        <v>682</v>
      </c>
      <c r="D55" s="147"/>
      <c r="E55" s="149">
        <v>561.0</v>
      </c>
      <c r="F55" s="248">
        <v>20000.0</v>
      </c>
      <c r="G55" s="148">
        <v>0.028</v>
      </c>
      <c r="H55" s="149">
        <v>2017.0</v>
      </c>
      <c r="I55" s="152"/>
      <c r="J55" s="152"/>
      <c r="K55" s="149" t="s">
        <v>676</v>
      </c>
      <c r="L55" s="156"/>
      <c r="M55" s="253"/>
      <c r="N55" s="229"/>
      <c r="O55" s="149" t="s">
        <v>621</v>
      </c>
      <c r="P55" s="149" t="s">
        <v>680</v>
      </c>
      <c r="Q55" s="149" t="s">
        <v>592</v>
      </c>
      <c r="R55" s="109" t="s">
        <v>683</v>
      </c>
      <c r="S55" s="242"/>
    </row>
    <row r="56" ht="15.75" customHeight="1">
      <c r="A56" s="146">
        <v>3.0</v>
      </c>
      <c r="B56" s="109" t="s">
        <v>684</v>
      </c>
      <c r="C56" s="109" t="s">
        <v>685</v>
      </c>
      <c r="D56" s="147"/>
      <c r="E56" s="247">
        <v>1268.0</v>
      </c>
      <c r="F56" s="248">
        <v>20000.0</v>
      </c>
      <c r="G56" s="148">
        <v>0.007</v>
      </c>
      <c r="H56" s="149">
        <v>2017.0</v>
      </c>
      <c r="I56" s="152"/>
      <c r="J56" s="152"/>
      <c r="K56" s="149" t="s">
        <v>676</v>
      </c>
      <c r="L56" s="156"/>
      <c r="M56" s="253"/>
      <c r="N56" s="229"/>
      <c r="O56" s="149" t="s">
        <v>621</v>
      </c>
      <c r="P56" s="149" t="s">
        <v>680</v>
      </c>
      <c r="Q56" s="149" t="s">
        <v>592</v>
      </c>
      <c r="R56" s="109" t="s">
        <v>686</v>
      </c>
      <c r="S56" s="242"/>
    </row>
    <row r="57" ht="15.75" customHeight="1">
      <c r="A57" s="146">
        <v>4.0</v>
      </c>
      <c r="B57" s="109" t="s">
        <v>684</v>
      </c>
      <c r="C57" s="109" t="s">
        <v>687</v>
      </c>
      <c r="D57" s="147"/>
      <c r="E57" s="149">
        <v>207.0</v>
      </c>
      <c r="F57" s="248">
        <v>20000.0</v>
      </c>
      <c r="G57" s="148">
        <v>0.001</v>
      </c>
      <c r="H57" s="149">
        <v>2017.0</v>
      </c>
      <c r="I57" s="152"/>
      <c r="J57" s="152"/>
      <c r="K57" s="149" t="s">
        <v>676</v>
      </c>
      <c r="L57" s="156"/>
      <c r="M57" s="253"/>
      <c r="N57" s="229"/>
      <c r="O57" s="149" t="s">
        <v>621</v>
      </c>
      <c r="P57" s="149" t="s">
        <v>680</v>
      </c>
      <c r="Q57" s="149" t="s">
        <v>592</v>
      </c>
      <c r="R57" s="109" t="s">
        <v>688</v>
      </c>
      <c r="S57" s="242"/>
    </row>
    <row r="58" ht="15.75" customHeight="1">
      <c r="A58" s="146">
        <v>5.0</v>
      </c>
      <c r="B58" s="147"/>
      <c r="C58" s="147"/>
      <c r="D58" s="147"/>
      <c r="E58" s="152"/>
      <c r="F58" s="152"/>
      <c r="G58" s="152"/>
      <c r="H58" s="152"/>
      <c r="I58" s="152"/>
      <c r="J58" s="152"/>
      <c r="K58" s="152"/>
      <c r="L58" s="156"/>
      <c r="M58" s="253"/>
      <c r="N58" s="229"/>
      <c r="O58" s="152"/>
      <c r="P58" s="152"/>
      <c r="Q58" s="152"/>
      <c r="R58" s="147"/>
      <c r="S58" s="242"/>
    </row>
    <row r="59" ht="15.75" customHeight="1">
      <c r="A59" s="146">
        <v>6.0</v>
      </c>
      <c r="B59" s="147"/>
      <c r="C59" s="147"/>
      <c r="D59" s="147"/>
      <c r="E59" s="152"/>
      <c r="F59" s="152"/>
      <c r="G59" s="152"/>
      <c r="H59" s="152"/>
      <c r="I59" s="152"/>
      <c r="J59" s="152"/>
      <c r="K59" s="152"/>
      <c r="L59" s="156"/>
      <c r="M59" s="253"/>
      <c r="N59" s="229"/>
      <c r="O59" s="152"/>
      <c r="P59" s="152"/>
      <c r="Q59" s="152"/>
      <c r="R59" s="147"/>
      <c r="S59" s="242"/>
    </row>
    <row r="60" ht="15.75" customHeight="1">
      <c r="A60" s="146">
        <v>7.0</v>
      </c>
      <c r="B60" s="147"/>
      <c r="C60" s="147"/>
      <c r="D60" s="147"/>
      <c r="E60" s="152"/>
      <c r="F60" s="152"/>
      <c r="G60" s="152"/>
      <c r="H60" s="152"/>
      <c r="I60" s="152"/>
      <c r="J60" s="152"/>
      <c r="K60" s="152"/>
      <c r="L60" s="156"/>
      <c r="M60" s="253"/>
      <c r="N60" s="229"/>
      <c r="O60" s="152"/>
      <c r="P60" s="152"/>
      <c r="Q60" s="152"/>
      <c r="R60" s="147"/>
      <c r="S60" s="242"/>
    </row>
    <row r="61" ht="15.75" customHeight="1">
      <c r="A61" s="146">
        <v>8.0</v>
      </c>
      <c r="B61" s="147"/>
      <c r="C61" s="147"/>
      <c r="D61" s="147"/>
      <c r="E61" s="152"/>
      <c r="F61" s="152"/>
      <c r="G61" s="152"/>
      <c r="H61" s="152"/>
      <c r="I61" s="152"/>
      <c r="J61" s="152"/>
      <c r="K61" s="152"/>
      <c r="L61" s="156"/>
      <c r="M61" s="253"/>
      <c r="N61" s="229"/>
      <c r="O61" s="152"/>
      <c r="P61" s="152"/>
      <c r="Q61" s="152"/>
      <c r="R61" s="147"/>
      <c r="S61" s="242"/>
    </row>
    <row r="62" ht="15.75" customHeight="1">
      <c r="A62" s="146">
        <v>9.0</v>
      </c>
      <c r="B62" s="147"/>
      <c r="C62" s="147"/>
      <c r="D62" s="147"/>
      <c r="E62" s="152"/>
      <c r="F62" s="152"/>
      <c r="G62" s="152"/>
      <c r="H62" s="152"/>
      <c r="I62" s="152"/>
      <c r="J62" s="152"/>
      <c r="K62" s="152"/>
      <c r="L62" s="156"/>
      <c r="M62" s="253"/>
      <c r="N62" s="229"/>
      <c r="O62" s="152"/>
      <c r="P62" s="152"/>
      <c r="Q62" s="152"/>
      <c r="R62" s="147"/>
      <c r="S62" s="242"/>
    </row>
    <row r="63" ht="15.75" customHeight="1">
      <c r="A63" s="146">
        <v>10.0</v>
      </c>
      <c r="B63" s="147"/>
      <c r="C63" s="147"/>
      <c r="D63" s="147"/>
      <c r="E63" s="152"/>
      <c r="F63" s="152"/>
      <c r="G63" s="152"/>
      <c r="H63" s="152"/>
      <c r="I63" s="152"/>
      <c r="J63" s="152"/>
      <c r="K63" s="152"/>
      <c r="L63" s="156"/>
      <c r="M63" s="253"/>
      <c r="N63" s="229"/>
      <c r="O63" s="152"/>
      <c r="P63" s="152"/>
      <c r="Q63" s="152"/>
      <c r="R63" s="147"/>
      <c r="S63" s="242"/>
    </row>
    <row r="64" ht="15.75" customHeight="1">
      <c r="A64" s="146">
        <v>11.0</v>
      </c>
      <c r="B64" s="147"/>
      <c r="C64" s="147"/>
      <c r="D64" s="147"/>
      <c r="E64" s="152"/>
      <c r="F64" s="152"/>
      <c r="G64" s="152"/>
      <c r="H64" s="152"/>
      <c r="I64" s="152"/>
      <c r="J64" s="152"/>
      <c r="K64" s="152"/>
      <c r="L64" s="156"/>
      <c r="M64" s="253"/>
      <c r="N64" s="229"/>
      <c r="O64" s="152"/>
      <c r="P64" s="152"/>
      <c r="Q64" s="152"/>
      <c r="R64" s="147"/>
      <c r="S64" s="242"/>
    </row>
    <row r="65" ht="15.75" customHeight="1">
      <c r="A65" s="146">
        <v>12.0</v>
      </c>
      <c r="B65" s="147"/>
      <c r="C65" s="147"/>
      <c r="D65" s="147"/>
      <c r="E65" s="152"/>
      <c r="F65" s="152"/>
      <c r="G65" s="152"/>
      <c r="H65" s="152"/>
      <c r="I65" s="152"/>
      <c r="J65" s="152"/>
      <c r="K65" s="152"/>
      <c r="L65" s="156"/>
      <c r="M65" s="253"/>
      <c r="N65" s="229"/>
      <c r="O65" s="152"/>
      <c r="P65" s="152"/>
      <c r="Q65" s="152"/>
      <c r="R65" s="147"/>
      <c r="S65" s="242"/>
    </row>
    <row r="66" ht="15.75" customHeight="1">
      <c r="A66" s="146">
        <v>13.0</v>
      </c>
      <c r="B66" s="147"/>
      <c r="C66" s="147"/>
      <c r="D66" s="147"/>
      <c r="E66" s="152"/>
      <c r="F66" s="152"/>
      <c r="G66" s="152"/>
      <c r="H66" s="152"/>
      <c r="I66" s="152"/>
      <c r="J66" s="152"/>
      <c r="K66" s="152"/>
      <c r="L66" s="156"/>
      <c r="M66" s="253"/>
      <c r="N66" s="229"/>
      <c r="O66" s="152"/>
      <c r="P66" s="152"/>
      <c r="Q66" s="152"/>
      <c r="R66" s="147"/>
      <c r="S66" s="242"/>
    </row>
    <row r="67" ht="15.75" customHeight="1">
      <c r="A67" s="146">
        <v>14.0</v>
      </c>
      <c r="B67" s="147"/>
      <c r="C67" s="147"/>
      <c r="D67" s="147"/>
      <c r="E67" s="152"/>
      <c r="F67" s="152"/>
      <c r="G67" s="152"/>
      <c r="H67" s="152"/>
      <c r="I67" s="152"/>
      <c r="J67" s="152"/>
      <c r="K67" s="152"/>
      <c r="L67" s="156"/>
      <c r="M67" s="253"/>
      <c r="N67" s="229"/>
      <c r="O67" s="152"/>
      <c r="P67" s="152"/>
      <c r="Q67" s="152"/>
      <c r="R67" s="147"/>
      <c r="S67" s="242"/>
    </row>
    <row r="68" ht="15.75" customHeight="1">
      <c r="A68" s="146">
        <v>15.0</v>
      </c>
      <c r="B68" s="147"/>
      <c r="C68" s="147"/>
      <c r="D68" s="147"/>
      <c r="E68" s="152"/>
      <c r="F68" s="152"/>
      <c r="G68" s="152"/>
      <c r="H68" s="152"/>
      <c r="I68" s="152"/>
      <c r="J68" s="152"/>
      <c r="K68" s="152"/>
      <c r="L68" s="156"/>
      <c r="M68" s="253"/>
      <c r="N68" s="229"/>
      <c r="O68" s="152"/>
      <c r="P68" s="152"/>
      <c r="Q68" s="152"/>
      <c r="R68" s="147"/>
      <c r="S68" s="242"/>
    </row>
    <row r="69" ht="15.75" customHeight="1">
      <c r="A69" s="146">
        <v>16.0</v>
      </c>
      <c r="B69" s="147"/>
      <c r="C69" s="147"/>
      <c r="D69" s="147"/>
      <c r="E69" s="152"/>
      <c r="F69" s="152"/>
      <c r="G69" s="152"/>
      <c r="H69" s="152"/>
      <c r="I69" s="152"/>
      <c r="J69" s="152"/>
      <c r="K69" s="152"/>
      <c r="L69" s="156"/>
      <c r="M69" s="253"/>
      <c r="N69" s="229"/>
      <c r="O69" s="152"/>
      <c r="P69" s="152"/>
      <c r="Q69" s="152"/>
      <c r="R69" s="147"/>
      <c r="S69" s="242"/>
    </row>
    <row r="70" ht="15.75" customHeight="1">
      <c r="A70" s="146">
        <v>17.0</v>
      </c>
      <c r="B70" s="147"/>
      <c r="C70" s="147"/>
      <c r="D70" s="147"/>
      <c r="E70" s="152"/>
      <c r="F70" s="152"/>
      <c r="G70" s="152"/>
      <c r="H70" s="152"/>
      <c r="I70" s="152"/>
      <c r="J70" s="152"/>
      <c r="K70" s="152"/>
      <c r="L70" s="156"/>
      <c r="M70" s="253"/>
      <c r="N70" s="229"/>
      <c r="O70" s="152"/>
      <c r="P70" s="152"/>
      <c r="Q70" s="152"/>
      <c r="R70" s="147"/>
      <c r="S70" s="242"/>
    </row>
    <row r="71" ht="15.75" customHeight="1">
      <c r="A71" s="146">
        <v>18.0</v>
      </c>
      <c r="B71" s="147"/>
      <c r="C71" s="147"/>
      <c r="D71" s="147"/>
      <c r="E71" s="152"/>
      <c r="F71" s="152"/>
      <c r="G71" s="152"/>
      <c r="H71" s="152"/>
      <c r="I71" s="152"/>
      <c r="J71" s="152"/>
      <c r="K71" s="152"/>
      <c r="L71" s="156"/>
      <c r="M71" s="253"/>
      <c r="N71" s="229"/>
      <c r="O71" s="152"/>
      <c r="P71" s="152"/>
      <c r="Q71" s="152"/>
      <c r="R71" s="147"/>
      <c r="S71" s="242"/>
    </row>
    <row r="72" ht="15.75" customHeight="1">
      <c r="A72" s="146">
        <v>19.0</v>
      </c>
      <c r="B72" s="147"/>
      <c r="C72" s="147"/>
      <c r="D72" s="147"/>
      <c r="E72" s="152"/>
      <c r="F72" s="152"/>
      <c r="G72" s="152"/>
      <c r="H72" s="152"/>
      <c r="I72" s="152"/>
      <c r="J72" s="152"/>
      <c r="K72" s="152"/>
      <c r="L72" s="156"/>
      <c r="M72" s="253"/>
      <c r="N72" s="229"/>
      <c r="O72" s="152"/>
      <c r="P72" s="152"/>
      <c r="Q72" s="152"/>
      <c r="R72" s="147"/>
      <c r="S72" s="242"/>
    </row>
    <row r="73" ht="15.75" customHeight="1">
      <c r="A73" s="146">
        <v>20.0</v>
      </c>
      <c r="B73" s="147"/>
      <c r="C73" s="147"/>
      <c r="D73" s="147"/>
      <c r="E73" s="152"/>
      <c r="F73" s="152"/>
      <c r="G73" s="152"/>
      <c r="H73" s="152"/>
      <c r="I73" s="152"/>
      <c r="J73" s="152"/>
      <c r="K73" s="152"/>
      <c r="L73" s="156"/>
      <c r="M73" s="253"/>
      <c r="N73" s="229"/>
      <c r="O73" s="152"/>
      <c r="P73" s="152"/>
      <c r="Q73" s="152"/>
      <c r="R73" s="147"/>
      <c r="S73" s="242"/>
    </row>
    <row r="74" ht="15.75" customHeight="1">
      <c r="A74" s="146">
        <v>21.0</v>
      </c>
      <c r="B74" s="147"/>
      <c r="C74" s="147"/>
      <c r="D74" s="147"/>
      <c r="E74" s="152"/>
      <c r="F74" s="152"/>
      <c r="G74" s="152"/>
      <c r="H74" s="152"/>
      <c r="I74" s="152"/>
      <c r="J74" s="152"/>
      <c r="K74" s="152"/>
      <c r="L74" s="156"/>
      <c r="M74" s="253"/>
      <c r="N74" s="229"/>
      <c r="O74" s="152"/>
      <c r="P74" s="152"/>
      <c r="Q74" s="152"/>
      <c r="R74" s="147"/>
      <c r="S74" s="242"/>
    </row>
    <row r="75" ht="15.75" customHeight="1">
      <c r="A75" s="146">
        <v>22.0</v>
      </c>
      <c r="B75" s="147"/>
      <c r="C75" s="147"/>
      <c r="D75" s="147"/>
      <c r="E75" s="152"/>
      <c r="F75" s="152"/>
      <c r="G75" s="152"/>
      <c r="H75" s="152"/>
      <c r="I75" s="152"/>
      <c r="J75" s="152"/>
      <c r="K75" s="152"/>
      <c r="L75" s="156"/>
      <c r="M75" s="253"/>
      <c r="N75" s="229"/>
      <c r="O75" s="152"/>
      <c r="P75" s="152"/>
      <c r="Q75" s="152"/>
      <c r="R75" s="147"/>
      <c r="S75" s="242"/>
    </row>
    <row r="76" ht="15.75" customHeight="1">
      <c r="A76" s="146">
        <v>23.0</v>
      </c>
      <c r="B76" s="147"/>
      <c r="C76" s="147"/>
      <c r="D76" s="147"/>
      <c r="E76" s="152"/>
      <c r="F76" s="152"/>
      <c r="G76" s="152"/>
      <c r="H76" s="152"/>
      <c r="I76" s="152"/>
      <c r="J76" s="152"/>
      <c r="K76" s="152"/>
      <c r="L76" s="156"/>
      <c r="M76" s="253"/>
      <c r="N76" s="229"/>
      <c r="O76" s="152"/>
      <c r="P76" s="152"/>
      <c r="Q76" s="152"/>
      <c r="R76" s="147"/>
      <c r="S76" s="242"/>
    </row>
    <row r="77" ht="15.75" customHeight="1">
      <c r="A77" s="146">
        <v>24.0</v>
      </c>
      <c r="B77" s="147"/>
      <c r="C77" s="147"/>
      <c r="D77" s="147"/>
      <c r="E77" s="152"/>
      <c r="F77" s="152"/>
      <c r="G77" s="152"/>
      <c r="H77" s="152"/>
      <c r="I77" s="152"/>
      <c r="J77" s="152"/>
      <c r="K77" s="152"/>
      <c r="L77" s="156"/>
      <c r="M77" s="253"/>
      <c r="N77" s="229"/>
      <c r="O77" s="152"/>
      <c r="P77" s="152"/>
      <c r="Q77" s="152"/>
      <c r="R77" s="147"/>
      <c r="S77" s="242"/>
    </row>
    <row r="78" ht="15.75" customHeight="1">
      <c r="A78" s="146">
        <v>25.0</v>
      </c>
      <c r="B78" s="147"/>
      <c r="C78" s="147"/>
      <c r="D78" s="147"/>
      <c r="E78" s="152"/>
      <c r="F78" s="152"/>
      <c r="G78" s="152"/>
      <c r="H78" s="152"/>
      <c r="I78" s="152"/>
      <c r="J78" s="152"/>
      <c r="K78" s="152"/>
      <c r="L78" s="156"/>
      <c r="M78" s="253"/>
      <c r="N78" s="229"/>
      <c r="O78" s="152"/>
      <c r="P78" s="152"/>
      <c r="Q78" s="152"/>
      <c r="R78" s="147"/>
      <c r="S78" s="242"/>
    </row>
    <row r="79" ht="15.75" customHeight="1">
      <c r="A79" s="146">
        <v>26.0</v>
      </c>
      <c r="B79" s="147"/>
      <c r="C79" s="147"/>
      <c r="D79" s="147"/>
      <c r="E79" s="152"/>
      <c r="F79" s="152"/>
      <c r="G79" s="152"/>
      <c r="H79" s="152"/>
      <c r="I79" s="152"/>
      <c r="J79" s="152"/>
      <c r="K79" s="152"/>
      <c r="L79" s="156"/>
      <c r="M79" s="253"/>
      <c r="N79" s="229"/>
      <c r="O79" s="152"/>
      <c r="P79" s="152"/>
      <c r="Q79" s="152"/>
      <c r="R79" s="147"/>
      <c r="S79" s="242"/>
    </row>
    <row r="80" ht="15.75" customHeight="1">
      <c r="A80" s="146">
        <v>27.0</v>
      </c>
      <c r="B80" s="147"/>
      <c r="C80" s="147"/>
      <c r="D80" s="147"/>
      <c r="E80" s="152"/>
      <c r="F80" s="152"/>
      <c r="G80" s="152"/>
      <c r="H80" s="152"/>
      <c r="I80" s="152"/>
      <c r="J80" s="152"/>
      <c r="K80" s="152"/>
      <c r="L80" s="156"/>
      <c r="M80" s="253"/>
      <c r="N80" s="229"/>
      <c r="O80" s="152"/>
      <c r="P80" s="152"/>
      <c r="Q80" s="152"/>
      <c r="R80" s="147"/>
      <c r="S80" s="242"/>
    </row>
    <row r="81" ht="15.75" customHeight="1">
      <c r="A81" s="146">
        <v>28.0</v>
      </c>
      <c r="B81" s="147"/>
      <c r="C81" s="147"/>
      <c r="D81" s="147"/>
      <c r="E81" s="152"/>
      <c r="F81" s="152"/>
      <c r="G81" s="152"/>
      <c r="H81" s="152"/>
      <c r="I81" s="152"/>
      <c r="J81" s="152"/>
      <c r="K81" s="152"/>
      <c r="L81" s="156"/>
      <c r="M81" s="253"/>
      <c r="N81" s="229"/>
      <c r="O81" s="152"/>
      <c r="P81" s="152"/>
      <c r="Q81" s="152"/>
      <c r="R81" s="147"/>
      <c r="S81" s="242"/>
    </row>
    <row r="82" ht="15.75" customHeight="1">
      <c r="A82" s="146">
        <v>29.0</v>
      </c>
      <c r="B82" s="147"/>
      <c r="C82" s="147"/>
      <c r="D82" s="147"/>
      <c r="E82" s="152"/>
      <c r="F82" s="152"/>
      <c r="G82" s="152"/>
      <c r="H82" s="152"/>
      <c r="I82" s="152"/>
      <c r="J82" s="152"/>
      <c r="K82" s="152"/>
      <c r="L82" s="156"/>
      <c r="M82" s="253"/>
      <c r="N82" s="229"/>
      <c r="O82" s="152"/>
      <c r="P82" s="152"/>
      <c r="Q82" s="152"/>
      <c r="R82" s="147"/>
      <c r="S82" s="242"/>
    </row>
    <row r="83" ht="15.75" customHeight="1">
      <c r="A83" s="146">
        <v>30.0</v>
      </c>
      <c r="B83" s="147"/>
      <c r="C83" s="147"/>
      <c r="D83" s="147"/>
      <c r="E83" s="152"/>
      <c r="F83" s="152"/>
      <c r="G83" s="152"/>
      <c r="H83" s="152"/>
      <c r="I83" s="152"/>
      <c r="J83" s="152"/>
      <c r="K83" s="152"/>
      <c r="L83" s="156"/>
      <c r="M83" s="253"/>
      <c r="N83" s="229"/>
      <c r="O83" s="152"/>
      <c r="P83" s="152"/>
      <c r="Q83" s="152"/>
      <c r="R83" s="147"/>
      <c r="S83" s="242"/>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L1"/>
    <mergeCell ref="A26:M26"/>
    <mergeCell ref="A52:S5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2" max="2" width="82.86"/>
  </cols>
  <sheetData>
    <row r="1" ht="78.0" customHeight="1">
      <c r="A1" s="228" t="s">
        <v>163</v>
      </c>
      <c r="B1" s="230"/>
      <c r="C1" s="230"/>
      <c r="D1" s="230"/>
      <c r="E1" s="230"/>
      <c r="F1" s="230"/>
      <c r="G1" s="230"/>
      <c r="H1" s="144"/>
      <c r="I1" s="232"/>
      <c r="J1" s="230"/>
      <c r="K1" s="230"/>
      <c r="L1" s="230"/>
      <c r="M1" s="230"/>
      <c r="N1" s="230"/>
      <c r="O1" s="230"/>
      <c r="P1" s="168"/>
      <c r="Q1" s="168"/>
      <c r="R1" s="168"/>
      <c r="S1" s="168"/>
      <c r="T1" s="168"/>
      <c r="U1" s="169"/>
      <c r="V1" s="168"/>
      <c r="W1" s="169"/>
      <c r="X1" s="169"/>
    </row>
    <row r="2" ht="78.0" customHeight="1">
      <c r="A2" s="167" t="s">
        <v>534</v>
      </c>
      <c r="B2" s="143" t="s">
        <v>535</v>
      </c>
      <c r="C2" s="143" t="s">
        <v>536</v>
      </c>
      <c r="D2" s="143" t="s">
        <v>507</v>
      </c>
      <c r="E2" s="143" t="s">
        <v>508</v>
      </c>
      <c r="F2" s="143" t="s">
        <v>509</v>
      </c>
      <c r="G2" s="143" t="s">
        <v>510</v>
      </c>
      <c r="H2" s="144" t="s">
        <v>511</v>
      </c>
      <c r="I2" s="145"/>
      <c r="J2" s="143" t="s">
        <v>512</v>
      </c>
      <c r="K2" s="143" t="s">
        <v>513</v>
      </c>
      <c r="L2" s="143" t="s">
        <v>514</v>
      </c>
      <c r="M2" s="143" t="s">
        <v>515</v>
      </c>
      <c r="N2" s="143" t="s">
        <v>516</v>
      </c>
      <c r="O2" s="143" t="s">
        <v>517</v>
      </c>
      <c r="P2" s="168" t="s">
        <v>537</v>
      </c>
      <c r="Q2" s="168" t="s">
        <v>538</v>
      </c>
      <c r="R2" s="168" t="s">
        <v>539</v>
      </c>
      <c r="S2" s="168" t="s">
        <v>540</v>
      </c>
      <c r="T2" s="168" t="s">
        <v>541</v>
      </c>
      <c r="U2" s="169"/>
      <c r="V2" s="168" t="s">
        <v>542</v>
      </c>
      <c r="W2" s="169"/>
      <c r="X2" s="169"/>
    </row>
    <row r="3" ht="78.0" customHeight="1">
      <c r="A3" s="146">
        <v>1.0</v>
      </c>
      <c r="B3" s="109" t="s">
        <v>164</v>
      </c>
      <c r="C3" s="147"/>
      <c r="D3" s="170">
        <v>914251.0</v>
      </c>
      <c r="E3" s="171">
        <v>2017.0</v>
      </c>
      <c r="F3" s="149" t="s">
        <v>543</v>
      </c>
      <c r="G3" s="150" t="s">
        <v>544</v>
      </c>
      <c r="H3" s="151"/>
      <c r="I3" s="172"/>
      <c r="J3" s="173" t="s">
        <v>56</v>
      </c>
      <c r="K3" s="153" t="s">
        <v>168</v>
      </c>
      <c r="L3" s="173" t="s">
        <v>545</v>
      </c>
      <c r="M3" s="153" t="s">
        <v>546</v>
      </c>
      <c r="N3" s="174"/>
      <c r="O3" s="174"/>
      <c r="P3" t="b">
        <f t="shared" ref="P3:P8" si="1">int(D3)=D3</f>
        <v>1</v>
      </c>
      <c r="Q3" t="b">
        <f t="shared" ref="Q3:Q8" si="2">IF(P3,lEN(D3) &lt;= 4,FALSE)</f>
        <v>0</v>
      </c>
      <c r="R3">
        <f t="shared" ref="R3:R8" si="3">IF(Q3,0,1)</f>
        <v>1</v>
      </c>
      <c r="S3" t="str">
        <f>VLOOKUP(R3,Impact!AggregationType,2,FALSE)</f>
        <v>Sum</v>
      </c>
      <c r="T3" s="39" t="s">
        <v>169</v>
      </c>
      <c r="V3" s="39">
        <v>1.0</v>
      </c>
      <c r="W3" s="39" t="s">
        <v>211</v>
      </c>
      <c r="X3" s="39" t="s">
        <v>169</v>
      </c>
    </row>
    <row r="4" ht="78.0" customHeight="1">
      <c r="A4" s="146">
        <v>2.0</v>
      </c>
      <c r="B4" s="109" t="s">
        <v>172</v>
      </c>
      <c r="C4" s="147"/>
      <c r="D4" s="171">
        <v>37.05</v>
      </c>
      <c r="E4" s="171">
        <v>2017.0</v>
      </c>
      <c r="F4" s="149" t="s">
        <v>543</v>
      </c>
      <c r="G4" s="156"/>
      <c r="H4" s="151"/>
      <c r="I4" s="172"/>
      <c r="J4" s="173" t="s">
        <v>56</v>
      </c>
      <c r="K4" s="153" t="s">
        <v>176</v>
      </c>
      <c r="L4" s="173" t="s">
        <v>547</v>
      </c>
      <c r="M4" s="153" t="s">
        <v>548</v>
      </c>
      <c r="N4" s="174"/>
      <c r="O4" s="174"/>
      <c r="P4" t="b">
        <f t="shared" si="1"/>
        <v>0</v>
      </c>
      <c r="Q4" t="b">
        <f t="shared" si="2"/>
        <v>0</v>
      </c>
      <c r="R4">
        <f t="shared" si="3"/>
        <v>1</v>
      </c>
      <c r="S4" t="str">
        <f>VLOOKUP(R4,Impact!AggregationType,2,FALSE)</f>
        <v>Sum</v>
      </c>
      <c r="T4" s="39" t="s">
        <v>169</v>
      </c>
      <c r="V4" s="39">
        <v>0.0</v>
      </c>
      <c r="W4" s="39" t="s">
        <v>133</v>
      </c>
      <c r="X4" s="39" t="s">
        <v>132</v>
      </c>
    </row>
    <row r="5" ht="78.0" customHeight="1">
      <c r="A5" s="146">
        <v>3.0</v>
      </c>
      <c r="B5" s="109" t="s">
        <v>178</v>
      </c>
      <c r="C5" s="147"/>
      <c r="D5" s="171">
        <v>1.69</v>
      </c>
      <c r="E5" s="171">
        <v>2017.0</v>
      </c>
      <c r="F5" s="149" t="s">
        <v>543</v>
      </c>
      <c r="G5" s="150" t="s">
        <v>72</v>
      </c>
      <c r="H5" s="151"/>
      <c r="I5" s="172"/>
      <c r="J5" s="173" t="s">
        <v>56</v>
      </c>
      <c r="K5" s="153" t="s">
        <v>182</v>
      </c>
      <c r="L5" s="173" t="s">
        <v>547</v>
      </c>
      <c r="M5" s="153" t="s">
        <v>549</v>
      </c>
      <c r="N5" s="174"/>
      <c r="O5" s="174"/>
      <c r="P5" t="b">
        <f t="shared" si="1"/>
        <v>0</v>
      </c>
      <c r="Q5" t="b">
        <f t="shared" si="2"/>
        <v>0</v>
      </c>
      <c r="R5">
        <f t="shared" si="3"/>
        <v>1</v>
      </c>
      <c r="S5" t="str">
        <f>VLOOKUP(R5,Impact!AggregationType,2,FALSE)</f>
        <v>Sum</v>
      </c>
      <c r="T5" s="39" t="s">
        <v>169</v>
      </c>
    </row>
    <row r="6" ht="78.0" customHeight="1">
      <c r="A6" s="146">
        <v>4.0</v>
      </c>
      <c r="B6" s="109" t="s">
        <v>184</v>
      </c>
      <c r="C6" s="147"/>
      <c r="D6" s="171">
        <v>41.7</v>
      </c>
      <c r="E6" s="171">
        <v>2017.0</v>
      </c>
      <c r="F6" s="149" t="s">
        <v>543</v>
      </c>
      <c r="G6" s="150" t="s">
        <v>550</v>
      </c>
      <c r="H6" s="151"/>
      <c r="I6" s="172"/>
      <c r="J6" s="173" t="s">
        <v>56</v>
      </c>
      <c r="K6" s="153" t="s">
        <v>188</v>
      </c>
      <c r="L6" s="173" t="s">
        <v>547</v>
      </c>
      <c r="M6" s="153" t="s">
        <v>551</v>
      </c>
      <c r="N6" s="174"/>
      <c r="O6" s="174"/>
      <c r="P6" t="b">
        <f t="shared" si="1"/>
        <v>0</v>
      </c>
      <c r="Q6" t="b">
        <f t="shared" si="2"/>
        <v>0</v>
      </c>
      <c r="R6">
        <f t="shared" si="3"/>
        <v>1</v>
      </c>
      <c r="S6" t="str">
        <f>VLOOKUP(R6,Impact!AggregationType,2,FALSE)</f>
        <v>Sum</v>
      </c>
      <c r="T6" s="39" t="s">
        <v>169</v>
      </c>
    </row>
    <row r="7" ht="78.0" customHeight="1">
      <c r="A7" s="146">
        <v>5.0</v>
      </c>
      <c r="B7" s="109" t="s">
        <v>190</v>
      </c>
      <c r="C7" s="147"/>
      <c r="D7" s="155">
        <v>0.07</v>
      </c>
      <c r="E7" s="149">
        <v>2016.0</v>
      </c>
      <c r="F7" s="149" t="s">
        <v>518</v>
      </c>
      <c r="G7" s="150" t="s">
        <v>519</v>
      </c>
      <c r="H7" s="151"/>
      <c r="I7" s="172"/>
      <c r="J7" s="173" t="s">
        <v>56</v>
      </c>
      <c r="K7" s="153" t="s">
        <v>194</v>
      </c>
      <c r="L7" s="173" t="s">
        <v>518</v>
      </c>
      <c r="M7" s="153" t="s">
        <v>552</v>
      </c>
      <c r="N7" s="174"/>
      <c r="O7" s="174"/>
      <c r="P7" t="b">
        <f t="shared" si="1"/>
        <v>0</v>
      </c>
      <c r="Q7" t="b">
        <f t="shared" si="2"/>
        <v>0</v>
      </c>
      <c r="R7">
        <f t="shared" si="3"/>
        <v>1</v>
      </c>
      <c r="S7" t="str">
        <f>VLOOKUP(R7,Impact!AggregationType,2,FALSE)</f>
        <v>Sum</v>
      </c>
      <c r="T7" s="39" t="s">
        <v>169</v>
      </c>
    </row>
    <row r="8" ht="78.0" customHeight="1">
      <c r="A8" s="146">
        <v>6.0</v>
      </c>
      <c r="B8" s="175" t="s">
        <v>196</v>
      </c>
      <c r="C8" s="147"/>
      <c r="D8" s="173">
        <v>45.0</v>
      </c>
      <c r="E8" s="173">
        <v>2016.0</v>
      </c>
      <c r="F8" s="149" t="s">
        <v>543</v>
      </c>
      <c r="G8" s="150" t="s">
        <v>519</v>
      </c>
      <c r="H8" s="151"/>
      <c r="I8" s="172"/>
      <c r="J8" s="173" t="s">
        <v>56</v>
      </c>
      <c r="K8" s="153" t="s">
        <v>200</v>
      </c>
      <c r="L8" s="174"/>
      <c r="M8" s="176"/>
      <c r="N8" s="174"/>
      <c r="O8" s="174"/>
      <c r="P8" t="b">
        <f t="shared" si="1"/>
        <v>1</v>
      </c>
      <c r="Q8" t="b">
        <f t="shared" si="2"/>
        <v>1</v>
      </c>
      <c r="R8">
        <f t="shared" si="3"/>
        <v>0</v>
      </c>
      <c r="S8" t="str">
        <f>VLOOKUP(R8,Impact!AggregationType,2,FALSE)</f>
        <v>Average</v>
      </c>
      <c r="T8" s="39" t="s">
        <v>132</v>
      </c>
    </row>
    <row r="9" ht="78.0" customHeight="1"/>
    <row r="10" ht="78.0" customHeight="1"/>
    <row r="11" ht="78.0" customHeight="1"/>
    <row r="12" ht="78.0" customHeight="1"/>
    <row r="13" ht="78.0" customHeight="1"/>
    <row r="14" ht="78.0" customHeight="1"/>
    <row r="15" ht="78.0" customHeight="1"/>
    <row r="16" ht="78.0" customHeight="1">
      <c r="A16" s="39" t="s">
        <v>125</v>
      </c>
    </row>
    <row r="17" ht="78.0" customHeight="1">
      <c r="A17" s="142" t="s">
        <v>504</v>
      </c>
      <c r="B17" s="143" t="s">
        <v>505</v>
      </c>
      <c r="C17" s="143" t="s">
        <v>506</v>
      </c>
      <c r="D17" s="143" t="s">
        <v>507</v>
      </c>
      <c r="E17" s="143" t="s">
        <v>508</v>
      </c>
      <c r="F17" s="143" t="s">
        <v>509</v>
      </c>
      <c r="G17" s="143" t="s">
        <v>510</v>
      </c>
      <c r="H17" s="144" t="s">
        <v>511</v>
      </c>
      <c r="I17" s="145"/>
      <c r="J17" s="143" t="s">
        <v>512</v>
      </c>
      <c r="K17" s="143" t="s">
        <v>513</v>
      </c>
      <c r="L17" s="143" t="s">
        <v>514</v>
      </c>
      <c r="M17" s="143" t="s">
        <v>515</v>
      </c>
      <c r="N17" s="143" t="s">
        <v>516</v>
      </c>
      <c r="O17" s="143" t="s">
        <v>517</v>
      </c>
    </row>
    <row r="18" ht="78.0" customHeight="1">
      <c r="A18" s="146">
        <v>1.0</v>
      </c>
      <c r="B18" s="109" t="s">
        <v>126</v>
      </c>
      <c r="C18" s="147"/>
      <c r="D18" s="148">
        <v>0.682</v>
      </c>
      <c r="E18" s="149">
        <v>2016.0</v>
      </c>
      <c r="F18" s="149" t="s">
        <v>518</v>
      </c>
      <c r="G18" s="150" t="s">
        <v>519</v>
      </c>
      <c r="H18" s="151"/>
      <c r="I18" s="152"/>
      <c r="J18" s="149" t="s">
        <v>56</v>
      </c>
      <c r="K18" s="153" t="s">
        <v>130</v>
      </c>
      <c r="L18" s="149" t="s">
        <v>520</v>
      </c>
      <c r="M18" s="154" t="s">
        <v>521</v>
      </c>
      <c r="N18" s="152"/>
      <c r="O18" s="152"/>
    </row>
    <row r="19" ht="78.0" customHeight="1">
      <c r="A19" s="146">
        <v>2.0</v>
      </c>
      <c r="B19" s="109" t="s">
        <v>137</v>
      </c>
      <c r="C19" s="147"/>
      <c r="D19" s="155">
        <v>0.73</v>
      </c>
      <c r="E19" s="149">
        <v>2016.0</v>
      </c>
      <c r="F19" s="149" t="s">
        <v>518</v>
      </c>
      <c r="G19" s="156"/>
      <c r="H19" s="151"/>
      <c r="I19" s="152"/>
      <c r="J19" s="149" t="s">
        <v>56</v>
      </c>
      <c r="K19" s="153" t="s">
        <v>141</v>
      </c>
      <c r="L19" s="149" t="s">
        <v>520</v>
      </c>
      <c r="M19" s="154" t="s">
        <v>522</v>
      </c>
      <c r="N19" s="152"/>
      <c r="O19" s="152"/>
    </row>
    <row r="20" ht="78.0" customHeight="1">
      <c r="A20" s="146">
        <v>3.0</v>
      </c>
      <c r="B20" s="109" t="s">
        <v>143</v>
      </c>
      <c r="C20" s="147"/>
      <c r="D20" s="155">
        <v>0.69</v>
      </c>
      <c r="E20" s="149">
        <v>2016.0</v>
      </c>
      <c r="F20" s="149" t="s">
        <v>518</v>
      </c>
      <c r="G20" s="156"/>
      <c r="H20" s="151"/>
      <c r="I20" s="152"/>
      <c r="J20" s="149" t="s">
        <v>56</v>
      </c>
      <c r="K20" s="153" t="s">
        <v>147</v>
      </c>
      <c r="L20" s="149" t="s">
        <v>520</v>
      </c>
      <c r="M20" s="154" t="s">
        <v>523</v>
      </c>
      <c r="N20" s="152"/>
      <c r="O20" s="152"/>
    </row>
    <row r="21" ht="78.0" customHeight="1">
      <c r="A21" s="146">
        <v>5.0</v>
      </c>
      <c r="B21" s="109" t="s">
        <v>155</v>
      </c>
      <c r="C21" s="147"/>
      <c r="D21" s="155">
        <v>0.54</v>
      </c>
      <c r="E21" s="149">
        <v>2016.0</v>
      </c>
      <c r="F21" s="149" t="s">
        <v>518</v>
      </c>
      <c r="G21" s="156"/>
      <c r="H21" s="151"/>
      <c r="I21" s="152"/>
      <c r="J21" s="149" t="s">
        <v>56</v>
      </c>
      <c r="K21" s="153" t="s">
        <v>159</v>
      </c>
      <c r="L21" s="149" t="s">
        <v>520</v>
      </c>
      <c r="M21" s="154" t="s">
        <v>525</v>
      </c>
      <c r="N21" s="152"/>
      <c r="O21" s="152"/>
    </row>
    <row r="22" ht="78.0" customHeight="1">
      <c r="A22" s="146">
        <v>4.0</v>
      </c>
      <c r="B22" s="109" t="s">
        <v>149</v>
      </c>
      <c r="C22" s="147"/>
      <c r="D22" s="155">
        <v>0.81</v>
      </c>
      <c r="E22" s="149">
        <v>2016.0</v>
      </c>
      <c r="F22" s="149" t="s">
        <v>518</v>
      </c>
      <c r="G22" s="156"/>
      <c r="H22" s="151"/>
      <c r="I22" s="152"/>
      <c r="J22" s="149" t="s">
        <v>56</v>
      </c>
      <c r="K22" s="153" t="s">
        <v>153</v>
      </c>
      <c r="L22" s="149" t="s">
        <v>520</v>
      </c>
      <c r="M22" s="154" t="s">
        <v>524</v>
      </c>
      <c r="N22" s="152"/>
      <c r="O22" s="152"/>
    </row>
    <row r="23" ht="78.0" customHeight="1"/>
    <row r="24" ht="78.0" customHeight="1"/>
    <row r="25" ht="78.0" customHeight="1"/>
    <row r="26" ht="78.0" customHeight="1">
      <c r="A26" s="39" t="s">
        <v>204</v>
      </c>
    </row>
    <row r="27" ht="78.0" customHeight="1">
      <c r="A27" s="143" t="s">
        <v>555</v>
      </c>
      <c r="B27" s="143" t="s">
        <v>556</v>
      </c>
      <c r="C27" s="143" t="s">
        <v>557</v>
      </c>
      <c r="D27" s="143" t="s">
        <v>558</v>
      </c>
      <c r="E27" s="143" t="s">
        <v>559</v>
      </c>
      <c r="F27" s="143" t="s">
        <v>560</v>
      </c>
      <c r="G27" s="143" t="s">
        <v>561</v>
      </c>
      <c r="H27" s="143" t="s">
        <v>562</v>
      </c>
      <c r="I27" s="145"/>
      <c r="J27" s="143" t="s">
        <v>509</v>
      </c>
      <c r="K27" s="143" t="s">
        <v>510</v>
      </c>
      <c r="L27" s="143" t="s">
        <v>563</v>
      </c>
      <c r="M27" s="144" t="s">
        <v>511</v>
      </c>
      <c r="N27" s="143" t="s">
        <v>512</v>
      </c>
      <c r="O27" s="143" t="s">
        <v>564</v>
      </c>
      <c r="P27" s="143" t="s">
        <v>565</v>
      </c>
      <c r="Q27" s="186" t="s">
        <v>513</v>
      </c>
    </row>
    <row r="28" ht="78.0" customHeight="1">
      <c r="A28" s="143" t="s">
        <v>570</v>
      </c>
      <c r="B28" s="143" t="s">
        <v>571</v>
      </c>
      <c r="C28" s="143" t="s">
        <v>572</v>
      </c>
      <c r="D28" s="143" t="s">
        <v>573</v>
      </c>
      <c r="E28" s="143" t="s">
        <v>574</v>
      </c>
      <c r="F28" s="143" t="s">
        <v>575</v>
      </c>
      <c r="G28" s="143" t="s">
        <v>576</v>
      </c>
      <c r="H28" s="143" t="s">
        <v>577</v>
      </c>
      <c r="I28" s="145"/>
      <c r="J28" s="143" t="s">
        <v>578</v>
      </c>
      <c r="K28" s="143" t="s">
        <v>579</v>
      </c>
      <c r="L28" s="143" t="s">
        <v>580</v>
      </c>
      <c r="M28" s="187" t="s">
        <v>581</v>
      </c>
      <c r="N28" s="143" t="s">
        <v>0</v>
      </c>
      <c r="O28" s="143" t="s">
        <v>582</v>
      </c>
      <c r="P28" s="143" t="s">
        <v>583</v>
      </c>
      <c r="Q28" s="143" t="s">
        <v>584</v>
      </c>
      <c r="R28" s="188" t="s">
        <v>585</v>
      </c>
      <c r="S28" s="190" t="s">
        <v>586</v>
      </c>
      <c r="T28" s="191" t="s">
        <v>540</v>
      </c>
      <c r="U28" s="191" t="s">
        <v>541</v>
      </c>
      <c r="V28" s="191" t="s">
        <v>587</v>
      </c>
    </row>
    <row r="29" ht="78.0" customHeight="1">
      <c r="A29" s="193">
        <v>2.0</v>
      </c>
      <c r="B29" s="175" t="s">
        <v>588</v>
      </c>
      <c r="C29" s="175" t="s">
        <v>205</v>
      </c>
      <c r="D29" s="176"/>
      <c r="E29" s="194">
        <v>544602.0</v>
      </c>
      <c r="F29" s="174"/>
      <c r="G29" s="174"/>
      <c r="H29" s="173">
        <v>2017.0</v>
      </c>
      <c r="I29" s="174"/>
      <c r="J29" s="173" t="s">
        <v>589</v>
      </c>
      <c r="K29" s="196" t="s">
        <v>590</v>
      </c>
      <c r="L29" s="197"/>
      <c r="M29" s="151"/>
      <c r="N29" s="173" t="s">
        <v>56</v>
      </c>
      <c r="O29" s="173" t="s">
        <v>591</v>
      </c>
      <c r="P29" s="173" t="s">
        <v>592</v>
      </c>
      <c r="Q29" s="200" t="s">
        <v>209</v>
      </c>
      <c r="S29" s="39" t="b">
        <f t="shared" ref="S29:S39" si="4">IF(ISBLANK(G29),TRUE,FALSE)</f>
        <v>1</v>
      </c>
      <c r="T29">
        <f t="shared" ref="T29:T39" si="5">IF(S29,1,0)</f>
        <v>1</v>
      </c>
      <c r="U29" s="39" t="s">
        <v>210</v>
      </c>
      <c r="V29" t="str">
        <f>VLOOKUP(T29,Impact!AggregationType,2,FALSE)</f>
        <v>Sum</v>
      </c>
    </row>
    <row r="30" ht="78.0" customHeight="1">
      <c r="A30" s="193">
        <v>3.0</v>
      </c>
      <c r="B30" s="175" t="s">
        <v>588</v>
      </c>
      <c r="C30" s="176"/>
      <c r="D30" s="175" t="s">
        <v>213</v>
      </c>
      <c r="E30" s="194">
        <v>389387.0</v>
      </c>
      <c r="F30" s="174"/>
      <c r="G30" s="174"/>
      <c r="H30" s="173">
        <v>2017.0</v>
      </c>
      <c r="I30" s="174"/>
      <c r="J30" s="173" t="s">
        <v>593</v>
      </c>
      <c r="K30" s="203"/>
      <c r="L30" s="197"/>
      <c r="M30" s="151"/>
      <c r="N30" s="173" t="s">
        <v>56</v>
      </c>
      <c r="O30" s="173" t="s">
        <v>594</v>
      </c>
      <c r="P30" s="173" t="s">
        <v>595</v>
      </c>
      <c r="Q30" s="200" t="s">
        <v>217</v>
      </c>
      <c r="S30" s="39" t="b">
        <f t="shared" si="4"/>
        <v>1</v>
      </c>
      <c r="T30">
        <f t="shared" si="5"/>
        <v>1</v>
      </c>
      <c r="U30" s="39" t="s">
        <v>210</v>
      </c>
      <c r="V30" t="str">
        <f>VLOOKUP(T30,Impact!AggregationType,2,FALSE)</f>
        <v>Sum</v>
      </c>
    </row>
    <row r="31" ht="78.0" customHeight="1">
      <c r="A31" s="193">
        <v>5.0</v>
      </c>
      <c r="B31" s="175" t="s">
        <v>596</v>
      </c>
      <c r="C31" s="175" t="s">
        <v>219</v>
      </c>
      <c r="D31" s="176"/>
      <c r="E31" s="206">
        <v>984799.0</v>
      </c>
      <c r="F31" s="206">
        <v>1090884.0</v>
      </c>
      <c r="G31" s="207">
        <v>0.903</v>
      </c>
      <c r="H31" s="173">
        <v>2017.0</v>
      </c>
      <c r="I31" s="174"/>
      <c r="J31" s="173" t="s">
        <v>597</v>
      </c>
      <c r="K31" s="196" t="s">
        <v>598</v>
      </c>
      <c r="L31" s="197"/>
      <c r="M31" s="151"/>
      <c r="N31" s="173" t="s">
        <v>56</v>
      </c>
      <c r="O31" s="173" t="s">
        <v>594</v>
      </c>
      <c r="P31" s="173" t="s">
        <v>592</v>
      </c>
      <c r="Q31" s="209" t="s">
        <v>223</v>
      </c>
      <c r="S31" s="39" t="b">
        <f t="shared" si="4"/>
        <v>0</v>
      </c>
      <c r="T31">
        <f t="shared" si="5"/>
        <v>0</v>
      </c>
      <c r="U31" s="39" t="s">
        <v>132</v>
      </c>
      <c r="V31" t="str">
        <f>VLOOKUP(T31,Impact!AggregationType,2,FALSE)</f>
        <v>Average</v>
      </c>
    </row>
    <row r="32" ht="78.0" customHeight="1">
      <c r="A32" s="193">
        <v>6.0</v>
      </c>
      <c r="B32" s="175" t="s">
        <v>596</v>
      </c>
      <c r="C32" s="175" t="s">
        <v>225</v>
      </c>
      <c r="D32" s="176"/>
      <c r="E32" s="194">
        <v>102183.0</v>
      </c>
      <c r="F32" s="206">
        <v>126463.0</v>
      </c>
      <c r="G32" s="207">
        <v>0.808</v>
      </c>
      <c r="H32" s="173">
        <v>2017.0</v>
      </c>
      <c r="I32" s="174"/>
      <c r="J32" s="173" t="s">
        <v>597</v>
      </c>
      <c r="K32" s="196" t="s">
        <v>599</v>
      </c>
      <c r="L32" s="197"/>
      <c r="M32" s="151"/>
      <c r="N32" s="173" t="s">
        <v>56</v>
      </c>
      <c r="O32" s="173" t="s">
        <v>594</v>
      </c>
      <c r="P32" s="173" t="s">
        <v>592</v>
      </c>
      <c r="Q32" s="209" t="s">
        <v>229</v>
      </c>
      <c r="S32" s="39" t="b">
        <f t="shared" si="4"/>
        <v>0</v>
      </c>
      <c r="T32">
        <f t="shared" si="5"/>
        <v>0</v>
      </c>
      <c r="U32" s="39" t="s">
        <v>132</v>
      </c>
      <c r="V32" t="str">
        <f>VLOOKUP(T32,Impact!AggregationType,2,FALSE)</f>
        <v>Average</v>
      </c>
    </row>
    <row r="33" ht="78.0" customHeight="1">
      <c r="A33" s="193">
        <v>7.0</v>
      </c>
      <c r="B33" s="175" t="s">
        <v>596</v>
      </c>
      <c r="C33" s="175" t="s">
        <v>231</v>
      </c>
      <c r="D33" s="176"/>
      <c r="E33" s="194">
        <v>20722.0</v>
      </c>
      <c r="F33" s="206">
        <v>26483.0</v>
      </c>
      <c r="G33" s="207">
        <v>0.782</v>
      </c>
      <c r="H33" s="173">
        <v>2017.0</v>
      </c>
      <c r="I33" s="174"/>
      <c r="J33" s="173" t="s">
        <v>600</v>
      </c>
      <c r="K33" s="196" t="s">
        <v>599</v>
      </c>
      <c r="L33" s="197"/>
      <c r="M33" s="151"/>
      <c r="N33" s="173" t="s">
        <v>56</v>
      </c>
      <c r="O33" s="173" t="s">
        <v>594</v>
      </c>
      <c r="P33" s="173" t="s">
        <v>592</v>
      </c>
      <c r="Q33" s="210" t="s">
        <v>235</v>
      </c>
      <c r="S33" s="39" t="b">
        <f t="shared" si="4"/>
        <v>0</v>
      </c>
      <c r="T33">
        <f t="shared" si="5"/>
        <v>0</v>
      </c>
      <c r="U33" s="39" t="s">
        <v>132</v>
      </c>
      <c r="V33" t="str">
        <f>VLOOKUP(T33,Impact!AggregationType,2,FALSE)</f>
        <v>Average</v>
      </c>
    </row>
    <row r="34" ht="78.0" customHeight="1">
      <c r="A34" s="193">
        <v>8.0</v>
      </c>
      <c r="B34" s="175" t="s">
        <v>596</v>
      </c>
      <c r="C34" s="175" t="s">
        <v>237</v>
      </c>
      <c r="D34" s="176"/>
      <c r="E34" s="206">
        <v>339530.0</v>
      </c>
      <c r="F34" s="206">
        <v>362749.0</v>
      </c>
      <c r="G34" s="207">
        <v>0.936</v>
      </c>
      <c r="H34" s="173">
        <v>2017.0</v>
      </c>
      <c r="I34" s="174"/>
      <c r="J34" s="173" t="s">
        <v>597</v>
      </c>
      <c r="K34" s="196" t="s">
        <v>72</v>
      </c>
      <c r="L34" s="197"/>
      <c r="M34" s="151"/>
      <c r="N34" s="173" t="s">
        <v>56</v>
      </c>
      <c r="O34" s="173" t="s">
        <v>594</v>
      </c>
      <c r="P34" s="173" t="s">
        <v>592</v>
      </c>
      <c r="Q34" s="153" t="s">
        <v>241</v>
      </c>
      <c r="S34" s="39" t="b">
        <f t="shared" si="4"/>
        <v>0</v>
      </c>
      <c r="T34">
        <f t="shared" si="5"/>
        <v>0</v>
      </c>
      <c r="U34" s="39" t="s">
        <v>132</v>
      </c>
      <c r="V34" t="str">
        <f>VLOOKUP(T34,Impact!AggregationType,2,FALSE)</f>
        <v>Average</v>
      </c>
    </row>
    <row r="35" ht="78.0" customHeight="1">
      <c r="A35" s="193">
        <v>9.0</v>
      </c>
      <c r="B35" s="175" t="s">
        <v>596</v>
      </c>
      <c r="C35" s="175" t="s">
        <v>243</v>
      </c>
      <c r="D35" s="176"/>
      <c r="E35" s="206">
        <v>42085.0</v>
      </c>
      <c r="F35" s="206">
        <v>50241.0</v>
      </c>
      <c r="G35" s="207">
        <v>0.838</v>
      </c>
      <c r="H35" s="173">
        <v>2017.0</v>
      </c>
      <c r="I35" s="174"/>
      <c r="J35" s="173" t="s">
        <v>597</v>
      </c>
      <c r="K35" s="196" t="s">
        <v>72</v>
      </c>
      <c r="L35" s="197"/>
      <c r="M35" s="151"/>
      <c r="N35" s="173" t="s">
        <v>56</v>
      </c>
      <c r="O35" s="173" t="s">
        <v>594</v>
      </c>
      <c r="P35" s="173" t="s">
        <v>592</v>
      </c>
      <c r="Q35" s="211" t="s">
        <v>247</v>
      </c>
      <c r="S35" s="39" t="b">
        <f t="shared" si="4"/>
        <v>0</v>
      </c>
      <c r="T35">
        <f t="shared" si="5"/>
        <v>0</v>
      </c>
      <c r="U35" s="39" t="s">
        <v>132</v>
      </c>
      <c r="V35" t="str">
        <f>VLOOKUP(T35,Impact!AggregationType,2,FALSE)</f>
        <v>Average</v>
      </c>
    </row>
    <row r="36" ht="78.0" customHeight="1">
      <c r="A36" s="193">
        <v>10.0</v>
      </c>
      <c r="B36" s="175" t="s">
        <v>596</v>
      </c>
      <c r="C36" s="175" t="s">
        <v>249</v>
      </c>
      <c r="D36" s="176"/>
      <c r="E36" s="194">
        <v>2239.0</v>
      </c>
      <c r="F36" s="206">
        <v>2537.0</v>
      </c>
      <c r="G36" s="207">
        <v>0.883</v>
      </c>
      <c r="H36" s="173">
        <v>2017.0</v>
      </c>
      <c r="I36" s="174"/>
      <c r="J36" s="173" t="s">
        <v>600</v>
      </c>
      <c r="K36" s="196" t="s">
        <v>72</v>
      </c>
      <c r="L36" s="197"/>
      <c r="M36" s="151"/>
      <c r="N36" s="173" t="s">
        <v>56</v>
      </c>
      <c r="O36" s="173" t="s">
        <v>594</v>
      </c>
      <c r="P36" s="173" t="s">
        <v>592</v>
      </c>
      <c r="Q36" s="200" t="s">
        <v>253</v>
      </c>
      <c r="S36" s="39" t="b">
        <f t="shared" si="4"/>
        <v>0</v>
      </c>
      <c r="T36">
        <f t="shared" si="5"/>
        <v>0</v>
      </c>
      <c r="U36" s="39" t="s">
        <v>132</v>
      </c>
      <c r="V36" t="str">
        <f>VLOOKUP(T36,Impact!AggregationType,2,FALSE)</f>
        <v>Average</v>
      </c>
    </row>
    <row r="37" ht="78.0" customHeight="1">
      <c r="A37" s="193">
        <v>11.0</v>
      </c>
      <c r="B37" s="175" t="s">
        <v>602</v>
      </c>
      <c r="C37" s="175" t="s">
        <v>255</v>
      </c>
      <c r="D37" s="176"/>
      <c r="E37" s="206">
        <v>78457.0</v>
      </c>
      <c r="F37" s="206">
        <v>354195.0</v>
      </c>
      <c r="G37" s="207">
        <v>0.222</v>
      </c>
      <c r="H37" s="173">
        <v>2017.0</v>
      </c>
      <c r="I37" s="174"/>
      <c r="J37" s="173" t="s">
        <v>597</v>
      </c>
      <c r="K37" s="203"/>
      <c r="L37" s="197"/>
      <c r="M37" s="151"/>
      <c r="N37" s="173" t="s">
        <v>56</v>
      </c>
      <c r="O37" s="173" t="s">
        <v>594</v>
      </c>
      <c r="P37" s="173" t="s">
        <v>592</v>
      </c>
      <c r="Q37" s="200" t="s">
        <v>259</v>
      </c>
      <c r="S37" s="39" t="b">
        <f t="shared" si="4"/>
        <v>0</v>
      </c>
      <c r="T37">
        <f t="shared" si="5"/>
        <v>0</v>
      </c>
      <c r="U37" s="39" t="s">
        <v>132</v>
      </c>
      <c r="V37" t="str">
        <f>VLOOKUP(T37,Impact!AggregationType,2,FALSE)</f>
        <v>Average</v>
      </c>
    </row>
    <row r="38" ht="78.0" customHeight="1">
      <c r="A38" s="193">
        <v>13.0</v>
      </c>
      <c r="B38" s="175" t="s">
        <v>603</v>
      </c>
      <c r="C38" s="175" t="s">
        <v>263</v>
      </c>
      <c r="D38" s="176"/>
      <c r="E38" s="194">
        <v>2461.0</v>
      </c>
      <c r="F38" s="206">
        <v>3168.0</v>
      </c>
      <c r="G38" s="207">
        <v>0.777</v>
      </c>
      <c r="H38" s="173">
        <v>2017.0</v>
      </c>
      <c r="I38" s="174"/>
      <c r="J38" s="173" t="s">
        <v>604</v>
      </c>
      <c r="K38" s="203"/>
      <c r="L38" s="197"/>
      <c r="M38" s="151"/>
      <c r="N38" s="173" t="s">
        <v>56</v>
      </c>
      <c r="O38" s="173" t="s">
        <v>591</v>
      </c>
      <c r="P38" s="173" t="s">
        <v>592</v>
      </c>
      <c r="Q38" s="200" t="s">
        <v>267</v>
      </c>
      <c r="S38" s="39" t="b">
        <f t="shared" si="4"/>
        <v>0</v>
      </c>
      <c r="T38">
        <f t="shared" si="5"/>
        <v>0</v>
      </c>
      <c r="U38" s="39" t="s">
        <v>132</v>
      </c>
      <c r="V38" t="str">
        <f>VLOOKUP(T38,Impact!AggregationType,2,FALSE)</f>
        <v>Average</v>
      </c>
    </row>
    <row r="39" ht="78.0" customHeight="1">
      <c r="A39" s="193">
        <v>15.0</v>
      </c>
      <c r="B39" s="175" t="s">
        <v>605</v>
      </c>
      <c r="C39" s="176"/>
      <c r="D39" s="175" t="s">
        <v>269</v>
      </c>
      <c r="E39" s="173">
        <v>35.0</v>
      </c>
      <c r="F39" s="173">
        <v>44.0</v>
      </c>
      <c r="G39" s="207">
        <v>0.795</v>
      </c>
      <c r="H39" s="173">
        <v>2016.0</v>
      </c>
      <c r="I39" s="174"/>
      <c r="J39" s="173" t="s">
        <v>597</v>
      </c>
      <c r="K39" s="203"/>
      <c r="L39" s="197"/>
      <c r="M39" s="151"/>
      <c r="N39" s="173" t="s">
        <v>56</v>
      </c>
      <c r="O39" s="173" t="s">
        <v>594</v>
      </c>
      <c r="P39" s="173" t="s">
        <v>592</v>
      </c>
      <c r="Q39" s="200" t="s">
        <v>275</v>
      </c>
      <c r="S39" s="39" t="b">
        <f t="shared" si="4"/>
        <v>0</v>
      </c>
      <c r="T39">
        <f t="shared" si="5"/>
        <v>0</v>
      </c>
      <c r="U39" s="39" t="s">
        <v>132</v>
      </c>
      <c r="V39" t="str">
        <f>VLOOKUP(T39,Impact!AggregationType,2,FALSE)</f>
        <v>Average</v>
      </c>
    </row>
    <row r="40" ht="78.0" customHeight="1"/>
    <row r="41" ht="78.0" customHeight="1"/>
    <row r="42" ht="78.0" customHeight="1"/>
    <row r="43" ht="78.0" customHeight="1"/>
    <row r="44" ht="78.0" customHeight="1"/>
    <row r="45" ht="78.0" customHeight="1"/>
    <row r="46" ht="78.0" customHeight="1"/>
    <row r="47" ht="78.0" customHeight="1"/>
    <row r="48" ht="78.0" customHeight="1"/>
    <row r="49" ht="78.0" customHeight="1"/>
    <row r="50" ht="78.0" customHeight="1"/>
    <row r="51" ht="78.0" customHeight="1"/>
    <row r="52" ht="78.0" customHeight="1"/>
    <row r="53" ht="78.0" customHeight="1"/>
    <row r="54" ht="78.0" customHeight="1"/>
    <row r="55" ht="78.0" customHeight="1"/>
    <row r="56" ht="78.0" customHeight="1"/>
    <row r="57" ht="78.0" customHeight="1"/>
    <row r="58" ht="78.0" customHeight="1"/>
    <row r="59" ht="78.0" customHeight="1"/>
    <row r="60" ht="78.0" customHeight="1"/>
    <row r="61" ht="78.0" customHeight="1"/>
    <row r="62" ht="78.0" customHeight="1"/>
    <row r="63" ht="78.0" customHeight="1"/>
    <row r="64" ht="78.0" customHeight="1"/>
    <row r="65" ht="78.0" customHeight="1"/>
    <row r="66" ht="78.0" customHeight="1"/>
    <row r="67" ht="78.0" customHeight="1"/>
    <row r="68" ht="78.0" customHeight="1"/>
    <row r="69" ht="78.0" customHeight="1"/>
    <row r="70" ht="78.0" customHeight="1"/>
    <row r="71" ht="78.0" customHeight="1"/>
    <row r="72" ht="78.0" customHeight="1"/>
    <row r="73" ht="78.0" customHeight="1"/>
    <row r="74" ht="78.0" customHeight="1"/>
    <row r="75" ht="78.0" customHeight="1"/>
    <row r="76" ht="78.0" customHeight="1"/>
    <row r="77" ht="78.0" customHeight="1"/>
    <row r="78" ht="78.0" customHeight="1"/>
    <row r="79" ht="78.0" customHeight="1"/>
    <row r="80" ht="78.0" customHeight="1"/>
    <row r="81" ht="78.0" customHeight="1"/>
    <row r="82" ht="78.0" customHeight="1"/>
    <row r="83" ht="78.0" customHeight="1"/>
    <row r="84" ht="78.0" customHeight="1"/>
    <row r="85" ht="78.0" customHeight="1"/>
    <row r="86" ht="78.0" customHeight="1"/>
    <row r="87" ht="78.0" customHeight="1"/>
    <row r="88" ht="78.0" customHeight="1"/>
    <row r="89" ht="78.0" customHeight="1"/>
    <row r="90" ht="78.0" customHeight="1"/>
    <row r="91" ht="78.0" customHeight="1"/>
    <row r="92" ht="78.0" customHeight="1"/>
    <row r="93" ht="78.0" customHeight="1"/>
    <row r="94" ht="78.0" customHeight="1"/>
    <row r="95" ht="78.0" customHeight="1"/>
    <row r="96" ht="78.0" customHeight="1"/>
    <row r="97" ht="78.0" customHeight="1"/>
    <row r="98" ht="78.0" customHeight="1"/>
    <row r="99" ht="78.0" customHeight="1"/>
    <row r="100" ht="78.0" customHeight="1"/>
    <row r="101" ht="78.0" customHeight="1"/>
    <row r="102" ht="78.0" customHeight="1"/>
    <row r="103" ht="78.0" customHeight="1"/>
    <row r="104" ht="78.0" customHeight="1"/>
    <row r="105" ht="78.0" customHeight="1"/>
    <row r="106" ht="78.0" customHeight="1"/>
    <row r="107" ht="78.0" customHeight="1"/>
    <row r="108" ht="78.0" customHeight="1"/>
    <row r="109" ht="78.0" customHeight="1"/>
    <row r="110" ht="78.0" customHeight="1"/>
    <row r="111" ht="78.0" customHeight="1"/>
    <row r="112" ht="78.0" customHeight="1"/>
    <row r="113" ht="78.0" customHeight="1"/>
    <row r="114" ht="78.0" customHeight="1"/>
    <row r="115" ht="78.0" customHeight="1"/>
    <row r="116" ht="78.0" customHeight="1"/>
    <row r="117" ht="78.0" customHeight="1"/>
    <row r="118" ht="78.0" customHeight="1"/>
    <row r="119" ht="78.0" customHeight="1"/>
    <row r="120" ht="78.0" customHeight="1"/>
    <row r="121" ht="78.0" customHeight="1"/>
    <row r="122" ht="78.0" customHeight="1"/>
    <row r="123" ht="78.0" customHeight="1"/>
    <row r="124" ht="78.0" customHeight="1"/>
    <row r="125" ht="78.0" customHeight="1"/>
    <row r="126" ht="78.0" customHeight="1"/>
    <row r="127" ht="78.0" customHeight="1"/>
    <row r="128" ht="78.0" customHeight="1"/>
    <row r="129" ht="78.0" customHeight="1"/>
    <row r="130" ht="78.0" customHeight="1"/>
    <row r="131" ht="78.0" customHeight="1"/>
    <row r="132" ht="78.0" customHeight="1"/>
    <row r="133" ht="78.0" customHeight="1"/>
    <row r="134" ht="78.0" customHeight="1"/>
    <row r="135" ht="78.0" customHeight="1"/>
    <row r="136" ht="78.0" customHeight="1"/>
    <row r="137" ht="78.0" customHeight="1"/>
    <row r="138" ht="78.0" customHeight="1"/>
    <row r="139" ht="78.0" customHeight="1"/>
    <row r="140" ht="78.0" customHeight="1"/>
    <row r="141" ht="78.0" customHeight="1"/>
    <row r="142" ht="78.0" customHeight="1"/>
    <row r="143" ht="78.0" customHeight="1"/>
    <row r="144" ht="78.0" customHeight="1"/>
    <row r="145" ht="78.0" customHeight="1"/>
    <row r="146" ht="78.0" customHeight="1"/>
    <row r="147" ht="78.0" customHeight="1"/>
    <row r="148" ht="78.0" customHeight="1"/>
    <row r="149" ht="78.0" customHeight="1"/>
    <row r="150" ht="78.0" customHeight="1"/>
    <row r="151" ht="78.0" customHeight="1"/>
    <row r="152" ht="78.0" customHeight="1"/>
    <row r="153" ht="78.0" customHeight="1"/>
    <row r="154" ht="78.0" customHeight="1"/>
    <row r="155" ht="78.0" customHeight="1"/>
    <row r="156" ht="78.0" customHeight="1"/>
    <row r="157" ht="78.0" customHeight="1"/>
    <row r="158" ht="78.0" customHeight="1"/>
    <row r="159" ht="78.0" customHeight="1"/>
    <row r="160" ht="78.0" customHeight="1"/>
    <row r="161" ht="78.0" customHeight="1"/>
    <row r="162" ht="78.0" customHeight="1"/>
    <row r="163" ht="78.0" customHeight="1"/>
    <row r="164" ht="78.0" customHeight="1"/>
    <row r="165" ht="78.0" customHeight="1"/>
    <row r="166" ht="78.0" customHeight="1"/>
    <row r="167" ht="78.0" customHeight="1"/>
    <row r="168" ht="78.0" customHeight="1"/>
    <row r="169" ht="78.0" customHeight="1"/>
    <row r="170" ht="78.0" customHeight="1"/>
    <row r="171" ht="78.0" customHeight="1"/>
    <row r="172" ht="78.0" customHeight="1"/>
    <row r="173" ht="78.0" customHeight="1"/>
    <row r="174" ht="78.0" customHeight="1"/>
    <row r="175" ht="78.0" customHeight="1"/>
    <row r="176" ht="78.0" customHeight="1"/>
    <row r="177" ht="78.0" customHeight="1"/>
    <row r="178" ht="78.0" customHeight="1"/>
    <row r="179" ht="78.0" customHeight="1"/>
    <row r="180" ht="78.0" customHeight="1"/>
    <row r="181" ht="78.0" customHeight="1"/>
    <row r="182" ht="78.0" customHeight="1"/>
    <row r="183" ht="78.0" customHeight="1"/>
    <row r="184" ht="78.0" customHeight="1"/>
    <row r="185" ht="78.0" customHeight="1"/>
    <row r="186" ht="78.0" customHeight="1"/>
    <row r="187" ht="78.0" customHeight="1"/>
    <row r="188" ht="78.0" customHeight="1"/>
    <row r="189" ht="78.0" customHeight="1"/>
    <row r="190" ht="78.0" customHeight="1"/>
    <row r="191" ht="78.0" customHeight="1"/>
    <row r="192" ht="78.0" customHeight="1"/>
    <row r="193" ht="78.0" customHeight="1"/>
    <row r="194" ht="78.0" customHeight="1"/>
    <row r="195" ht="78.0" customHeight="1"/>
    <row r="196" ht="78.0" customHeight="1"/>
    <row r="197" ht="78.0" customHeight="1"/>
    <row r="198" ht="78.0" customHeight="1"/>
    <row r="199" ht="78.0" customHeight="1"/>
    <row r="200" ht="78.0" customHeight="1"/>
    <row r="201" ht="78.0" customHeight="1"/>
    <row r="202" ht="78.0" customHeight="1"/>
    <row r="203" ht="78.0" customHeight="1"/>
    <row r="204" ht="78.0" customHeight="1"/>
    <row r="205" ht="78.0" customHeight="1"/>
    <row r="206" ht="78.0" customHeight="1"/>
    <row r="207" ht="78.0" customHeight="1"/>
    <row r="208" ht="78.0" customHeight="1"/>
    <row r="209" ht="78.0" customHeight="1"/>
    <row r="210" ht="78.0" customHeight="1"/>
    <row r="211" ht="78.0" customHeight="1"/>
    <row r="212" ht="78.0" customHeight="1"/>
    <row r="213" ht="78.0" customHeight="1"/>
    <row r="214" ht="78.0" customHeight="1"/>
    <row r="215" ht="78.0" customHeight="1"/>
    <row r="216" ht="78.0" customHeight="1"/>
    <row r="217" ht="78.0" customHeight="1"/>
    <row r="218" ht="78.0" customHeight="1"/>
    <row r="219" ht="78.0" customHeight="1"/>
    <row r="220" ht="78.0" customHeight="1"/>
    <row r="221" ht="78.0" customHeight="1"/>
    <row r="222" ht="78.0" customHeight="1"/>
    <row r="223" ht="78.0" customHeight="1"/>
    <row r="224" ht="78.0" customHeight="1"/>
    <row r="225" ht="78.0" customHeight="1"/>
    <row r="226" ht="78.0" customHeight="1"/>
    <row r="227" ht="78.0" customHeight="1"/>
    <row r="228" ht="78.0" customHeight="1"/>
    <row r="229" ht="78.0" customHeight="1"/>
    <row r="230" ht="78.0" customHeight="1"/>
    <row r="231" ht="78.0" customHeight="1"/>
    <row r="232" ht="78.0" customHeight="1"/>
    <row r="233" ht="78.0" customHeight="1"/>
    <row r="234" ht="78.0" customHeight="1"/>
    <row r="235" ht="78.0" customHeight="1"/>
    <row r="236" ht="78.0" customHeight="1"/>
    <row r="237" ht="78.0" customHeight="1"/>
    <row r="238" ht="78.0" customHeight="1"/>
    <row r="239" ht="78.0" customHeight="1"/>
    <row r="240" ht="78.0" customHeight="1"/>
    <row r="241" ht="78.0" customHeight="1"/>
    <row r="242" ht="78.0" customHeight="1"/>
    <row r="243" ht="78.0" customHeight="1"/>
    <row r="244" ht="78.0" customHeight="1"/>
    <row r="245" ht="78.0" customHeight="1"/>
    <row r="246" ht="78.0" customHeight="1"/>
    <row r="247" ht="78.0" customHeight="1"/>
    <row r="248" ht="78.0" customHeight="1"/>
    <row r="249" ht="78.0" customHeight="1"/>
    <row r="250" ht="78.0" customHeight="1"/>
    <row r="251" ht="78.0" customHeight="1"/>
    <row r="252" ht="78.0" customHeight="1"/>
    <row r="253" ht="78.0" customHeight="1"/>
    <row r="254" ht="78.0" customHeight="1"/>
    <row r="255" ht="78.0" customHeight="1"/>
    <row r="256" ht="78.0" customHeight="1"/>
    <row r="257" ht="78.0" customHeight="1"/>
    <row r="258" ht="78.0" customHeight="1"/>
    <row r="259" ht="78.0" customHeight="1"/>
    <row r="260" ht="78.0" customHeight="1"/>
    <row r="261" ht="78.0" customHeight="1"/>
    <row r="262" ht="78.0" customHeight="1"/>
    <row r="263" ht="78.0" customHeight="1"/>
    <row r="264" ht="78.0" customHeight="1"/>
    <row r="265" ht="78.0" customHeight="1"/>
    <row r="266" ht="78.0" customHeight="1"/>
    <row r="267" ht="78.0" customHeight="1"/>
    <row r="268" ht="78.0" customHeight="1"/>
    <row r="269" ht="78.0" customHeight="1"/>
    <row r="270" ht="78.0" customHeight="1"/>
    <row r="271" ht="78.0" customHeight="1"/>
    <row r="272" ht="78.0" customHeight="1"/>
    <row r="273" ht="78.0" customHeight="1"/>
    <row r="274" ht="78.0" customHeight="1"/>
    <row r="275" ht="78.0" customHeight="1"/>
    <row r="276" ht="78.0" customHeight="1"/>
    <row r="277" ht="78.0" customHeight="1"/>
    <row r="278" ht="78.0" customHeight="1"/>
    <row r="279" ht="78.0" customHeight="1"/>
    <row r="280" ht="78.0" customHeight="1"/>
    <row r="281" ht="78.0" customHeight="1"/>
    <row r="282" ht="78.0" customHeight="1"/>
    <row r="283" ht="78.0" customHeight="1"/>
    <row r="284" ht="78.0" customHeight="1"/>
    <row r="285" ht="78.0" customHeight="1"/>
    <row r="286" ht="78.0" customHeight="1"/>
    <row r="287" ht="78.0" customHeight="1"/>
    <row r="288" ht="78.0" customHeight="1"/>
    <row r="289" ht="78.0" customHeight="1"/>
    <row r="290" ht="78.0" customHeight="1"/>
    <row r="291" ht="78.0" customHeight="1"/>
    <row r="292" ht="78.0" customHeight="1"/>
    <row r="293" ht="78.0" customHeight="1"/>
    <row r="294" ht="78.0" customHeight="1"/>
    <row r="295" ht="78.0" customHeight="1"/>
    <row r="296" ht="78.0" customHeight="1"/>
    <row r="297" ht="78.0" customHeight="1"/>
    <row r="298" ht="78.0" customHeight="1"/>
    <row r="299" ht="78.0" customHeight="1"/>
    <row r="300" ht="78.0" customHeight="1"/>
    <row r="301" ht="78.0" customHeight="1"/>
    <row r="302" ht="78.0" customHeight="1"/>
    <row r="303" ht="78.0" customHeight="1"/>
    <row r="304" ht="78.0" customHeight="1"/>
    <row r="305" ht="78.0" customHeight="1"/>
    <row r="306" ht="78.0" customHeight="1"/>
    <row r="307" ht="78.0" customHeight="1"/>
    <row r="308" ht="78.0" customHeight="1"/>
    <row r="309" ht="78.0" customHeight="1"/>
    <row r="310" ht="78.0" customHeight="1"/>
    <row r="311" ht="78.0" customHeight="1"/>
    <row r="312" ht="78.0" customHeight="1"/>
    <row r="313" ht="78.0" customHeight="1"/>
    <row r="314" ht="78.0" customHeight="1"/>
    <row r="315" ht="78.0" customHeight="1"/>
    <row r="316" ht="78.0" customHeight="1"/>
    <row r="317" ht="78.0" customHeight="1"/>
    <row r="318" ht="78.0" customHeight="1"/>
    <row r="319" ht="78.0" customHeight="1"/>
    <row r="320" ht="78.0" customHeight="1"/>
    <row r="321" ht="78.0" customHeight="1"/>
    <row r="322" ht="78.0" customHeight="1"/>
    <row r="323" ht="78.0" customHeight="1"/>
    <row r="324" ht="78.0" customHeight="1"/>
    <row r="325" ht="78.0" customHeight="1"/>
    <row r="326" ht="78.0" customHeight="1"/>
    <row r="327" ht="78.0" customHeight="1"/>
    <row r="328" ht="78.0" customHeight="1"/>
    <row r="329" ht="78.0" customHeight="1"/>
    <row r="330" ht="78.0" customHeight="1"/>
    <row r="331" ht="78.0" customHeight="1"/>
    <row r="332" ht="78.0" customHeight="1"/>
    <row r="333" ht="78.0" customHeight="1"/>
    <row r="334" ht="78.0" customHeight="1"/>
    <row r="335" ht="78.0" customHeight="1"/>
    <row r="336" ht="78.0" customHeight="1"/>
    <row r="337" ht="78.0" customHeight="1"/>
    <row r="338" ht="78.0" customHeight="1"/>
    <row r="339" ht="78.0" customHeight="1"/>
    <row r="340" ht="78.0" customHeight="1"/>
    <row r="341" ht="78.0" customHeight="1"/>
    <row r="342" ht="78.0" customHeight="1"/>
    <row r="343" ht="78.0" customHeight="1"/>
    <row r="344" ht="78.0" customHeight="1"/>
    <row r="345" ht="78.0" customHeight="1"/>
    <row r="346" ht="78.0" customHeight="1"/>
    <row r="347" ht="78.0" customHeight="1"/>
    <row r="348" ht="78.0" customHeight="1"/>
    <row r="349" ht="78.0" customHeight="1"/>
    <row r="350" ht="78.0" customHeight="1"/>
    <row r="351" ht="78.0" customHeight="1"/>
    <row r="352" ht="78.0" customHeight="1"/>
    <row r="353" ht="78.0" customHeight="1"/>
    <row r="354" ht="78.0" customHeight="1"/>
    <row r="355" ht="78.0" customHeight="1"/>
    <row r="356" ht="78.0" customHeight="1"/>
    <row r="357" ht="78.0" customHeight="1"/>
    <row r="358" ht="78.0" customHeight="1"/>
    <row r="359" ht="78.0" customHeight="1"/>
    <row r="360" ht="78.0" customHeight="1"/>
    <row r="361" ht="78.0" customHeight="1"/>
    <row r="362" ht="78.0" customHeight="1"/>
    <row r="363" ht="78.0" customHeight="1"/>
    <row r="364" ht="78.0" customHeight="1"/>
    <row r="365" ht="78.0" customHeight="1"/>
    <row r="366" ht="78.0" customHeight="1"/>
    <row r="367" ht="78.0" customHeight="1"/>
    <row r="368" ht="78.0" customHeight="1"/>
    <row r="369" ht="78.0" customHeight="1"/>
    <row r="370" ht="78.0" customHeight="1"/>
    <row r="371" ht="78.0" customHeight="1"/>
    <row r="372" ht="78.0" customHeight="1"/>
    <row r="373" ht="78.0" customHeight="1"/>
    <row r="374" ht="78.0" customHeight="1"/>
    <row r="375" ht="78.0" customHeight="1"/>
    <row r="376" ht="78.0" customHeight="1"/>
    <row r="377" ht="78.0" customHeight="1"/>
    <row r="378" ht="78.0" customHeight="1"/>
    <row r="379" ht="78.0" customHeight="1"/>
    <row r="380" ht="78.0" customHeight="1"/>
    <row r="381" ht="78.0" customHeight="1"/>
    <row r="382" ht="78.0" customHeight="1"/>
    <row r="383" ht="78.0" customHeight="1"/>
    <row r="384" ht="78.0" customHeight="1"/>
    <row r="385" ht="78.0" customHeight="1"/>
    <row r="386" ht="78.0" customHeight="1"/>
    <row r="387" ht="78.0" customHeight="1"/>
    <row r="388" ht="78.0" customHeight="1"/>
    <row r="389" ht="78.0" customHeight="1"/>
    <row r="390" ht="78.0" customHeight="1"/>
    <row r="391" ht="78.0" customHeight="1"/>
    <row r="392" ht="78.0" customHeight="1"/>
    <row r="393" ht="78.0" customHeight="1"/>
    <row r="394" ht="78.0" customHeight="1"/>
    <row r="395" ht="78.0" customHeight="1"/>
    <row r="396" ht="78.0" customHeight="1"/>
    <row r="397" ht="78.0" customHeight="1"/>
    <row r="398" ht="78.0" customHeight="1"/>
    <row r="399" ht="78.0" customHeight="1"/>
    <row r="400" ht="78.0" customHeight="1"/>
    <row r="401" ht="78.0" customHeight="1"/>
    <row r="402" ht="78.0" customHeight="1"/>
    <row r="403" ht="78.0" customHeight="1"/>
    <row r="404" ht="78.0" customHeight="1"/>
    <row r="405" ht="78.0" customHeight="1"/>
    <row r="406" ht="78.0" customHeight="1"/>
    <row r="407" ht="78.0" customHeight="1"/>
    <row r="408" ht="78.0" customHeight="1"/>
    <row r="409" ht="78.0" customHeight="1"/>
    <row r="410" ht="78.0" customHeight="1"/>
    <row r="411" ht="78.0" customHeight="1"/>
    <row r="412" ht="78.0" customHeight="1"/>
    <row r="413" ht="78.0" customHeight="1"/>
    <row r="414" ht="78.0" customHeight="1"/>
    <row r="415" ht="78.0" customHeight="1"/>
    <row r="416" ht="78.0" customHeight="1"/>
    <row r="417" ht="78.0" customHeight="1"/>
    <row r="418" ht="78.0" customHeight="1"/>
    <row r="419" ht="78.0" customHeight="1"/>
    <row r="420" ht="78.0" customHeight="1"/>
    <row r="421" ht="78.0" customHeight="1"/>
    <row r="422" ht="78.0" customHeight="1"/>
    <row r="423" ht="78.0" customHeight="1"/>
    <row r="424" ht="78.0" customHeight="1"/>
    <row r="425" ht="78.0" customHeight="1"/>
    <row r="426" ht="78.0" customHeight="1"/>
    <row r="427" ht="78.0" customHeight="1"/>
    <row r="428" ht="78.0" customHeight="1"/>
    <row r="429" ht="78.0" customHeight="1"/>
    <row r="430" ht="78.0" customHeight="1"/>
    <row r="431" ht="78.0" customHeight="1"/>
    <row r="432" ht="78.0" customHeight="1"/>
    <row r="433" ht="78.0" customHeight="1"/>
    <row r="434" ht="78.0" customHeight="1"/>
    <row r="435" ht="78.0" customHeight="1"/>
    <row r="436" ht="78.0" customHeight="1"/>
    <row r="437" ht="78.0" customHeight="1"/>
    <row r="438" ht="78.0" customHeight="1"/>
    <row r="439" ht="78.0" customHeight="1"/>
    <row r="440" ht="78.0" customHeight="1"/>
    <row r="441" ht="78.0" customHeight="1"/>
    <row r="442" ht="78.0" customHeight="1"/>
    <row r="443" ht="78.0" customHeight="1"/>
    <row r="444" ht="78.0" customHeight="1"/>
    <row r="445" ht="78.0" customHeight="1"/>
    <row r="446" ht="78.0" customHeight="1"/>
    <row r="447" ht="78.0" customHeight="1"/>
    <row r="448" ht="78.0" customHeight="1"/>
    <row r="449" ht="78.0" customHeight="1"/>
    <row r="450" ht="78.0" customHeight="1"/>
    <row r="451" ht="78.0" customHeight="1"/>
    <row r="452" ht="78.0" customHeight="1"/>
    <row r="453" ht="78.0" customHeight="1"/>
    <row r="454" ht="78.0" customHeight="1"/>
    <row r="455" ht="78.0" customHeight="1"/>
    <row r="456" ht="78.0" customHeight="1"/>
    <row r="457" ht="78.0" customHeight="1"/>
    <row r="458" ht="78.0" customHeight="1"/>
    <row r="459" ht="78.0" customHeight="1"/>
    <row r="460" ht="78.0" customHeight="1"/>
    <row r="461" ht="78.0" customHeight="1"/>
    <row r="462" ht="78.0" customHeight="1"/>
    <row r="463" ht="78.0" customHeight="1"/>
    <row r="464" ht="78.0" customHeight="1"/>
    <row r="465" ht="78.0" customHeight="1"/>
    <row r="466" ht="78.0" customHeight="1"/>
    <row r="467" ht="78.0" customHeight="1"/>
    <row r="468" ht="78.0" customHeight="1"/>
    <row r="469" ht="78.0" customHeight="1"/>
    <row r="470" ht="78.0" customHeight="1"/>
    <row r="471" ht="78.0" customHeight="1"/>
    <row r="472" ht="78.0" customHeight="1"/>
    <row r="473" ht="78.0" customHeight="1"/>
    <row r="474" ht="78.0" customHeight="1"/>
    <row r="475" ht="78.0" customHeight="1"/>
    <row r="476" ht="78.0" customHeight="1"/>
    <row r="477" ht="78.0" customHeight="1"/>
    <row r="478" ht="78.0" customHeight="1"/>
    <row r="479" ht="78.0" customHeight="1"/>
    <row r="480" ht="78.0" customHeight="1"/>
    <row r="481" ht="78.0" customHeight="1"/>
    <row r="482" ht="78.0" customHeight="1"/>
    <row r="483" ht="78.0" customHeight="1"/>
    <row r="484" ht="78.0" customHeight="1"/>
    <row r="485" ht="78.0" customHeight="1"/>
    <row r="486" ht="78.0" customHeight="1"/>
    <row r="487" ht="78.0" customHeight="1"/>
    <row r="488" ht="78.0" customHeight="1"/>
    <row r="489" ht="78.0" customHeight="1"/>
    <row r="490" ht="78.0" customHeight="1"/>
    <row r="491" ht="78.0" customHeight="1"/>
    <row r="492" ht="78.0" customHeight="1"/>
    <row r="493" ht="78.0" customHeight="1"/>
    <row r="494" ht="78.0" customHeight="1"/>
    <row r="495" ht="78.0" customHeight="1"/>
    <row r="496" ht="78.0" customHeight="1"/>
    <row r="497" ht="78.0" customHeight="1"/>
    <row r="498" ht="78.0" customHeight="1"/>
    <row r="499" ht="78.0" customHeight="1"/>
    <row r="500" ht="78.0" customHeight="1"/>
    <row r="501" ht="78.0" customHeight="1"/>
    <row r="502" ht="78.0" customHeight="1"/>
    <row r="503" ht="78.0" customHeight="1"/>
    <row r="504" ht="78.0" customHeight="1"/>
    <row r="505" ht="78.0" customHeight="1"/>
    <row r="506" ht="78.0" customHeight="1"/>
    <row r="507" ht="78.0" customHeight="1"/>
    <row r="508" ht="78.0" customHeight="1"/>
    <row r="509" ht="78.0" customHeight="1"/>
    <row r="510" ht="78.0" customHeight="1"/>
    <row r="511" ht="78.0" customHeight="1"/>
    <row r="512" ht="78.0" customHeight="1"/>
    <row r="513" ht="78.0" customHeight="1"/>
    <row r="514" ht="78.0" customHeight="1"/>
    <row r="515" ht="78.0" customHeight="1"/>
    <row r="516" ht="78.0" customHeight="1"/>
    <row r="517" ht="78.0" customHeight="1"/>
    <row r="518" ht="78.0" customHeight="1"/>
    <row r="519" ht="78.0" customHeight="1"/>
    <row r="520" ht="78.0" customHeight="1"/>
    <row r="521" ht="78.0" customHeight="1"/>
    <row r="522" ht="78.0" customHeight="1"/>
    <row r="523" ht="78.0" customHeight="1"/>
    <row r="524" ht="78.0" customHeight="1"/>
    <row r="525" ht="78.0" customHeight="1"/>
    <row r="526" ht="78.0" customHeight="1"/>
    <row r="527" ht="78.0" customHeight="1"/>
    <row r="528" ht="78.0" customHeight="1"/>
    <row r="529" ht="78.0" customHeight="1"/>
    <row r="530" ht="78.0" customHeight="1"/>
    <row r="531" ht="78.0" customHeight="1"/>
    <row r="532" ht="78.0" customHeight="1"/>
    <row r="533" ht="78.0" customHeight="1"/>
    <row r="534" ht="78.0" customHeight="1"/>
    <row r="535" ht="78.0" customHeight="1"/>
    <row r="536" ht="78.0" customHeight="1"/>
    <row r="537" ht="78.0" customHeight="1"/>
    <row r="538" ht="78.0" customHeight="1"/>
    <row r="539" ht="78.0" customHeight="1"/>
    <row r="540" ht="78.0" customHeight="1"/>
    <row r="541" ht="78.0" customHeight="1"/>
    <row r="542" ht="78.0" customHeight="1"/>
    <row r="543" ht="78.0" customHeight="1"/>
    <row r="544" ht="78.0" customHeight="1"/>
    <row r="545" ht="78.0" customHeight="1"/>
    <row r="546" ht="78.0" customHeight="1"/>
    <row r="547" ht="78.0" customHeight="1"/>
    <row r="548" ht="78.0" customHeight="1"/>
    <row r="549" ht="78.0" customHeight="1"/>
    <row r="550" ht="78.0" customHeight="1"/>
    <row r="551" ht="78.0" customHeight="1"/>
    <row r="552" ht="78.0" customHeight="1"/>
    <row r="553" ht="78.0" customHeight="1"/>
    <row r="554" ht="78.0" customHeight="1"/>
    <row r="555" ht="78.0" customHeight="1"/>
    <row r="556" ht="78.0" customHeight="1"/>
    <row r="557" ht="78.0" customHeight="1"/>
    <row r="558" ht="78.0" customHeight="1"/>
    <row r="559" ht="78.0" customHeight="1"/>
    <row r="560" ht="78.0" customHeight="1"/>
    <row r="561" ht="78.0" customHeight="1"/>
    <row r="562" ht="78.0" customHeight="1"/>
    <row r="563" ht="78.0" customHeight="1"/>
    <row r="564" ht="78.0" customHeight="1"/>
    <row r="565" ht="78.0" customHeight="1"/>
    <row r="566" ht="78.0" customHeight="1"/>
    <row r="567" ht="78.0" customHeight="1"/>
    <row r="568" ht="78.0" customHeight="1"/>
    <row r="569" ht="78.0" customHeight="1"/>
    <row r="570" ht="78.0" customHeight="1"/>
    <row r="571" ht="78.0" customHeight="1"/>
    <row r="572" ht="78.0" customHeight="1"/>
    <row r="573" ht="78.0" customHeight="1"/>
    <row r="574" ht="78.0" customHeight="1"/>
    <row r="575" ht="78.0" customHeight="1"/>
    <row r="576" ht="78.0" customHeight="1"/>
    <row r="577" ht="78.0" customHeight="1"/>
    <row r="578" ht="78.0" customHeight="1"/>
    <row r="579" ht="78.0" customHeight="1"/>
    <row r="580" ht="78.0" customHeight="1"/>
    <row r="581" ht="78.0" customHeight="1"/>
    <row r="582" ht="78.0" customHeight="1"/>
    <row r="583" ht="78.0" customHeight="1"/>
    <row r="584" ht="78.0" customHeight="1"/>
    <row r="585" ht="78.0" customHeight="1"/>
    <row r="586" ht="78.0" customHeight="1"/>
    <row r="587" ht="78.0" customHeight="1"/>
    <row r="588" ht="78.0" customHeight="1"/>
    <row r="589" ht="78.0" customHeight="1"/>
    <row r="590" ht="78.0" customHeight="1"/>
    <row r="591" ht="78.0" customHeight="1"/>
    <row r="592" ht="78.0" customHeight="1"/>
    <row r="593" ht="78.0" customHeight="1"/>
    <row r="594" ht="78.0" customHeight="1"/>
    <row r="595" ht="78.0" customHeight="1"/>
    <row r="596" ht="78.0" customHeight="1"/>
    <row r="597" ht="78.0" customHeight="1"/>
    <row r="598" ht="78.0" customHeight="1"/>
    <row r="599" ht="78.0" customHeight="1"/>
    <row r="600" ht="78.0" customHeight="1"/>
    <row r="601" ht="78.0" customHeight="1"/>
    <row r="602" ht="78.0" customHeight="1"/>
    <row r="603" ht="78.0" customHeight="1"/>
    <row r="604" ht="78.0" customHeight="1"/>
    <row r="605" ht="78.0" customHeight="1"/>
    <row r="606" ht="78.0" customHeight="1"/>
    <row r="607" ht="78.0" customHeight="1"/>
    <row r="608" ht="78.0" customHeight="1"/>
    <row r="609" ht="78.0" customHeight="1"/>
    <row r="610" ht="78.0" customHeight="1"/>
    <row r="611" ht="78.0" customHeight="1"/>
    <row r="612" ht="78.0" customHeight="1"/>
    <row r="613" ht="78.0" customHeight="1"/>
    <row r="614" ht="78.0" customHeight="1"/>
    <row r="615" ht="78.0" customHeight="1"/>
    <row r="616" ht="78.0" customHeight="1"/>
    <row r="617" ht="78.0" customHeight="1"/>
    <row r="618" ht="78.0" customHeight="1"/>
    <row r="619" ht="78.0" customHeight="1"/>
    <row r="620" ht="78.0" customHeight="1"/>
    <row r="621" ht="78.0" customHeight="1"/>
    <row r="622" ht="78.0" customHeight="1"/>
    <row r="623" ht="78.0" customHeight="1"/>
    <row r="624" ht="78.0" customHeight="1"/>
    <row r="625" ht="78.0" customHeight="1"/>
    <row r="626" ht="78.0" customHeight="1"/>
    <row r="627" ht="78.0" customHeight="1"/>
    <row r="628" ht="78.0" customHeight="1"/>
    <row r="629" ht="78.0" customHeight="1"/>
    <row r="630" ht="78.0" customHeight="1"/>
    <row r="631" ht="78.0" customHeight="1"/>
    <row r="632" ht="78.0" customHeight="1"/>
    <row r="633" ht="78.0" customHeight="1"/>
    <row r="634" ht="78.0" customHeight="1"/>
    <row r="635" ht="78.0" customHeight="1"/>
    <row r="636" ht="78.0" customHeight="1"/>
    <row r="637" ht="78.0" customHeight="1"/>
    <row r="638" ht="78.0" customHeight="1"/>
    <row r="639" ht="78.0" customHeight="1"/>
    <row r="640" ht="78.0" customHeight="1"/>
    <row r="641" ht="78.0" customHeight="1"/>
    <row r="642" ht="78.0" customHeight="1"/>
    <row r="643" ht="78.0" customHeight="1"/>
    <row r="644" ht="78.0" customHeight="1"/>
    <row r="645" ht="78.0" customHeight="1"/>
    <row r="646" ht="78.0" customHeight="1"/>
    <row r="647" ht="78.0" customHeight="1"/>
    <row r="648" ht="78.0" customHeight="1"/>
    <row r="649" ht="78.0" customHeight="1"/>
    <row r="650" ht="78.0" customHeight="1"/>
    <row r="651" ht="78.0" customHeight="1"/>
    <row r="652" ht="78.0" customHeight="1"/>
    <row r="653" ht="78.0" customHeight="1"/>
    <row r="654" ht="78.0" customHeight="1"/>
    <row r="655" ht="78.0" customHeight="1"/>
    <row r="656" ht="78.0" customHeight="1"/>
    <row r="657" ht="78.0" customHeight="1"/>
    <row r="658" ht="78.0" customHeight="1"/>
    <row r="659" ht="78.0" customHeight="1"/>
    <row r="660" ht="78.0" customHeight="1"/>
    <row r="661" ht="78.0" customHeight="1"/>
    <row r="662" ht="78.0" customHeight="1"/>
    <row r="663" ht="78.0" customHeight="1"/>
    <row r="664" ht="78.0" customHeight="1"/>
    <row r="665" ht="78.0" customHeight="1"/>
    <row r="666" ht="78.0" customHeight="1"/>
    <row r="667" ht="78.0" customHeight="1"/>
    <row r="668" ht="78.0" customHeight="1"/>
    <row r="669" ht="78.0" customHeight="1"/>
    <row r="670" ht="78.0" customHeight="1"/>
    <row r="671" ht="78.0" customHeight="1"/>
    <row r="672" ht="78.0" customHeight="1"/>
    <row r="673" ht="78.0" customHeight="1"/>
    <row r="674" ht="78.0" customHeight="1"/>
    <row r="675" ht="78.0" customHeight="1"/>
    <row r="676" ht="78.0" customHeight="1"/>
    <row r="677" ht="78.0" customHeight="1"/>
    <row r="678" ht="78.0" customHeight="1"/>
    <row r="679" ht="78.0" customHeight="1"/>
    <row r="680" ht="78.0" customHeight="1"/>
    <row r="681" ht="78.0" customHeight="1"/>
    <row r="682" ht="78.0" customHeight="1"/>
    <row r="683" ht="78.0" customHeight="1"/>
    <row r="684" ht="78.0" customHeight="1"/>
    <row r="685" ht="78.0" customHeight="1"/>
    <row r="686" ht="78.0" customHeight="1"/>
    <row r="687" ht="78.0" customHeight="1"/>
    <row r="688" ht="78.0" customHeight="1"/>
    <row r="689" ht="78.0" customHeight="1"/>
    <row r="690" ht="78.0" customHeight="1"/>
    <row r="691" ht="78.0" customHeight="1"/>
    <row r="692" ht="78.0" customHeight="1"/>
    <row r="693" ht="78.0" customHeight="1"/>
    <row r="694" ht="78.0" customHeight="1"/>
    <row r="695" ht="78.0" customHeight="1"/>
    <row r="696" ht="78.0" customHeight="1"/>
    <row r="697" ht="78.0" customHeight="1"/>
    <row r="698" ht="78.0" customHeight="1"/>
    <row r="699" ht="78.0" customHeight="1"/>
    <row r="700" ht="78.0" customHeight="1"/>
    <row r="701" ht="78.0" customHeight="1"/>
    <row r="702" ht="78.0" customHeight="1"/>
    <row r="703" ht="78.0" customHeight="1"/>
    <row r="704" ht="78.0" customHeight="1"/>
    <row r="705" ht="78.0" customHeight="1"/>
    <row r="706" ht="78.0" customHeight="1"/>
    <row r="707" ht="78.0" customHeight="1"/>
    <row r="708" ht="78.0" customHeight="1"/>
    <row r="709" ht="78.0" customHeight="1"/>
    <row r="710" ht="78.0" customHeight="1"/>
    <row r="711" ht="78.0" customHeight="1"/>
    <row r="712" ht="78.0" customHeight="1"/>
    <row r="713" ht="78.0" customHeight="1"/>
    <row r="714" ht="78.0" customHeight="1"/>
    <row r="715" ht="78.0" customHeight="1"/>
    <row r="716" ht="78.0" customHeight="1"/>
    <row r="717" ht="78.0" customHeight="1"/>
    <row r="718" ht="78.0" customHeight="1"/>
    <row r="719" ht="78.0" customHeight="1"/>
    <row r="720" ht="78.0" customHeight="1"/>
    <row r="721" ht="78.0" customHeight="1"/>
    <row r="722" ht="78.0" customHeight="1"/>
    <row r="723" ht="78.0" customHeight="1"/>
    <row r="724" ht="78.0" customHeight="1"/>
    <row r="725" ht="78.0" customHeight="1"/>
    <row r="726" ht="78.0" customHeight="1"/>
    <row r="727" ht="78.0" customHeight="1"/>
    <row r="728" ht="78.0" customHeight="1"/>
    <row r="729" ht="78.0" customHeight="1"/>
    <row r="730" ht="78.0" customHeight="1"/>
    <row r="731" ht="78.0" customHeight="1"/>
    <row r="732" ht="78.0" customHeight="1"/>
    <row r="733" ht="78.0" customHeight="1"/>
    <row r="734" ht="78.0" customHeight="1"/>
    <row r="735" ht="78.0" customHeight="1"/>
    <row r="736" ht="78.0" customHeight="1"/>
    <row r="737" ht="78.0" customHeight="1"/>
    <row r="738" ht="78.0" customHeight="1"/>
    <row r="739" ht="78.0" customHeight="1"/>
    <row r="740" ht="78.0" customHeight="1"/>
    <row r="741" ht="78.0" customHeight="1"/>
    <row r="742" ht="78.0" customHeight="1"/>
    <row r="743" ht="78.0" customHeight="1"/>
    <row r="744" ht="78.0" customHeight="1"/>
    <row r="745" ht="78.0" customHeight="1"/>
    <row r="746" ht="78.0" customHeight="1"/>
    <row r="747" ht="78.0" customHeight="1"/>
    <row r="748" ht="78.0" customHeight="1"/>
    <row r="749" ht="78.0" customHeight="1"/>
    <row r="750" ht="78.0" customHeight="1"/>
    <row r="751" ht="78.0" customHeight="1"/>
    <row r="752" ht="78.0" customHeight="1"/>
    <row r="753" ht="78.0" customHeight="1"/>
    <row r="754" ht="78.0" customHeight="1"/>
    <row r="755" ht="78.0" customHeight="1"/>
    <row r="756" ht="78.0" customHeight="1"/>
    <row r="757" ht="78.0" customHeight="1"/>
    <row r="758" ht="78.0" customHeight="1"/>
    <row r="759" ht="78.0" customHeight="1"/>
    <row r="760" ht="78.0" customHeight="1"/>
    <row r="761" ht="78.0" customHeight="1"/>
    <row r="762" ht="78.0" customHeight="1"/>
    <row r="763" ht="78.0" customHeight="1"/>
    <row r="764" ht="78.0" customHeight="1"/>
    <row r="765" ht="78.0" customHeight="1"/>
    <row r="766" ht="78.0" customHeight="1"/>
    <row r="767" ht="78.0" customHeight="1"/>
    <row r="768" ht="78.0" customHeight="1"/>
    <row r="769" ht="78.0" customHeight="1"/>
    <row r="770" ht="78.0" customHeight="1"/>
    <row r="771" ht="78.0" customHeight="1"/>
    <row r="772" ht="78.0" customHeight="1"/>
    <row r="773" ht="78.0" customHeight="1"/>
    <row r="774" ht="78.0" customHeight="1"/>
    <row r="775" ht="78.0" customHeight="1"/>
    <row r="776" ht="78.0" customHeight="1"/>
    <row r="777" ht="78.0" customHeight="1"/>
    <row r="778" ht="78.0" customHeight="1"/>
    <row r="779" ht="78.0" customHeight="1"/>
    <row r="780" ht="78.0" customHeight="1"/>
    <row r="781" ht="78.0" customHeight="1"/>
    <row r="782" ht="78.0" customHeight="1"/>
    <row r="783" ht="78.0" customHeight="1"/>
    <row r="784" ht="78.0" customHeight="1"/>
    <row r="785" ht="78.0" customHeight="1"/>
    <row r="786" ht="78.0" customHeight="1"/>
    <row r="787" ht="78.0" customHeight="1"/>
    <row r="788" ht="78.0" customHeight="1"/>
    <row r="789" ht="78.0" customHeight="1"/>
    <row r="790" ht="78.0" customHeight="1"/>
    <row r="791" ht="78.0" customHeight="1"/>
    <row r="792" ht="78.0" customHeight="1"/>
    <row r="793" ht="78.0" customHeight="1"/>
    <row r="794" ht="78.0" customHeight="1"/>
    <row r="795" ht="78.0" customHeight="1"/>
    <row r="796" ht="78.0" customHeight="1"/>
    <row r="797" ht="78.0" customHeight="1"/>
    <row r="798" ht="78.0" customHeight="1"/>
    <row r="799" ht="78.0" customHeight="1"/>
    <row r="800" ht="78.0" customHeight="1"/>
    <row r="801" ht="78.0" customHeight="1"/>
    <row r="802" ht="78.0" customHeight="1"/>
    <row r="803" ht="78.0" customHeight="1"/>
    <row r="804" ht="78.0" customHeight="1"/>
    <row r="805" ht="78.0" customHeight="1"/>
    <row r="806" ht="78.0" customHeight="1"/>
    <row r="807" ht="78.0" customHeight="1"/>
    <row r="808" ht="78.0" customHeight="1"/>
    <row r="809" ht="78.0" customHeight="1"/>
    <row r="810" ht="78.0" customHeight="1"/>
    <row r="811" ht="78.0" customHeight="1"/>
    <row r="812" ht="78.0" customHeight="1"/>
    <row r="813" ht="78.0" customHeight="1"/>
    <row r="814" ht="78.0" customHeight="1"/>
    <row r="815" ht="78.0" customHeight="1"/>
    <row r="816" ht="78.0" customHeight="1"/>
    <row r="817" ht="78.0" customHeight="1"/>
    <row r="818" ht="78.0" customHeight="1"/>
    <row r="819" ht="78.0" customHeight="1"/>
    <row r="820" ht="78.0" customHeight="1"/>
    <row r="821" ht="78.0" customHeight="1"/>
    <row r="822" ht="78.0" customHeight="1"/>
    <row r="823" ht="78.0" customHeight="1"/>
    <row r="824" ht="78.0" customHeight="1"/>
    <row r="825" ht="78.0" customHeight="1"/>
    <row r="826" ht="78.0" customHeight="1"/>
    <row r="827" ht="78.0" customHeight="1"/>
    <row r="828" ht="78.0" customHeight="1"/>
    <row r="829" ht="78.0" customHeight="1"/>
    <row r="830" ht="78.0" customHeight="1"/>
    <row r="831" ht="78.0" customHeight="1"/>
    <row r="832" ht="78.0" customHeight="1"/>
    <row r="833" ht="78.0" customHeight="1"/>
    <row r="834" ht="78.0" customHeight="1"/>
    <row r="835" ht="78.0" customHeight="1"/>
    <row r="836" ht="78.0" customHeight="1"/>
    <row r="837" ht="78.0" customHeight="1"/>
    <row r="838" ht="78.0" customHeight="1"/>
    <row r="839" ht="78.0" customHeight="1"/>
    <row r="840" ht="78.0" customHeight="1"/>
    <row r="841" ht="78.0" customHeight="1"/>
    <row r="842" ht="78.0" customHeight="1"/>
    <row r="843" ht="78.0" customHeight="1"/>
    <row r="844" ht="78.0" customHeight="1"/>
    <row r="845" ht="78.0" customHeight="1"/>
    <row r="846" ht="78.0" customHeight="1"/>
    <row r="847" ht="78.0" customHeight="1"/>
    <row r="848" ht="78.0" customHeight="1"/>
    <row r="849" ht="78.0" customHeight="1"/>
    <row r="850" ht="78.0" customHeight="1"/>
    <row r="851" ht="78.0" customHeight="1"/>
    <row r="852" ht="78.0" customHeight="1"/>
    <row r="853" ht="78.0" customHeight="1"/>
    <row r="854" ht="78.0" customHeight="1"/>
    <row r="855" ht="78.0" customHeight="1"/>
    <row r="856" ht="78.0" customHeight="1"/>
    <row r="857" ht="78.0" customHeight="1"/>
    <row r="858" ht="78.0" customHeight="1"/>
    <row r="859" ht="78.0" customHeight="1"/>
    <row r="860" ht="78.0" customHeight="1"/>
    <row r="861" ht="78.0" customHeight="1"/>
    <row r="862" ht="78.0" customHeight="1"/>
    <row r="863" ht="78.0" customHeight="1"/>
    <row r="864" ht="78.0" customHeight="1"/>
    <row r="865" ht="78.0" customHeight="1"/>
    <row r="866" ht="78.0" customHeight="1"/>
    <row r="867" ht="78.0" customHeight="1"/>
    <row r="868" ht="78.0" customHeight="1"/>
    <row r="869" ht="78.0" customHeight="1"/>
    <row r="870" ht="78.0" customHeight="1"/>
    <row r="871" ht="78.0" customHeight="1"/>
    <row r="872" ht="78.0" customHeight="1"/>
    <row r="873" ht="78.0" customHeight="1"/>
    <row r="874" ht="78.0" customHeight="1"/>
    <row r="875" ht="78.0" customHeight="1"/>
    <row r="876" ht="78.0" customHeight="1"/>
    <row r="877" ht="78.0" customHeight="1"/>
    <row r="878" ht="78.0" customHeight="1"/>
    <row r="879" ht="78.0" customHeight="1"/>
    <row r="880" ht="78.0" customHeight="1"/>
    <row r="881" ht="78.0" customHeight="1"/>
    <row r="882" ht="78.0" customHeight="1"/>
    <row r="883" ht="78.0" customHeight="1"/>
    <row r="884" ht="78.0" customHeight="1"/>
    <row r="885" ht="78.0" customHeight="1"/>
    <row r="886" ht="78.0" customHeight="1"/>
    <row r="887" ht="78.0" customHeight="1"/>
    <row r="888" ht="78.0" customHeight="1"/>
    <row r="889" ht="78.0" customHeight="1"/>
    <row r="890" ht="78.0" customHeight="1"/>
    <row r="891" ht="78.0" customHeight="1"/>
    <row r="892" ht="78.0" customHeight="1"/>
    <row r="893" ht="78.0" customHeight="1"/>
    <row r="894" ht="78.0" customHeight="1"/>
    <row r="895" ht="78.0" customHeight="1"/>
    <row r="896" ht="78.0" customHeight="1"/>
    <row r="897" ht="78.0" customHeight="1"/>
    <row r="898" ht="78.0" customHeight="1"/>
    <row r="899" ht="78.0" customHeight="1"/>
    <row r="900" ht="78.0" customHeight="1"/>
    <row r="901" ht="78.0" customHeight="1"/>
    <row r="902" ht="78.0" customHeight="1"/>
    <row r="903" ht="78.0" customHeight="1"/>
    <row r="904" ht="78.0" customHeight="1"/>
    <row r="905" ht="78.0" customHeight="1"/>
    <row r="906" ht="78.0" customHeight="1"/>
    <row r="907" ht="78.0" customHeight="1"/>
    <row r="908" ht="78.0" customHeight="1"/>
    <row r="909" ht="78.0" customHeight="1"/>
    <row r="910" ht="78.0" customHeight="1"/>
    <row r="911" ht="78.0" customHeight="1"/>
    <row r="912" ht="78.0" customHeight="1"/>
    <row r="913" ht="78.0" customHeight="1"/>
    <row r="914" ht="78.0" customHeight="1"/>
    <row r="915" ht="78.0" customHeight="1"/>
    <row r="916" ht="78.0" customHeight="1"/>
    <row r="917" ht="78.0" customHeight="1"/>
    <row r="918" ht="78.0" customHeight="1"/>
    <row r="919" ht="78.0" customHeight="1"/>
    <row r="920" ht="78.0" customHeight="1"/>
    <row r="921" ht="78.0" customHeight="1"/>
    <row r="922" ht="78.0" customHeight="1"/>
    <row r="923" ht="78.0" customHeight="1"/>
    <row r="924" ht="78.0" customHeight="1"/>
    <row r="925" ht="78.0" customHeight="1"/>
    <row r="926" ht="78.0" customHeight="1"/>
    <row r="927" ht="78.0" customHeight="1"/>
    <row r="928" ht="78.0" customHeight="1"/>
    <row r="929" ht="78.0" customHeight="1"/>
    <row r="930" ht="78.0" customHeight="1"/>
    <row r="931" ht="78.0" customHeight="1"/>
    <row r="932" ht="78.0" customHeight="1"/>
    <row r="933" ht="78.0" customHeight="1"/>
    <row r="934" ht="78.0" customHeight="1"/>
    <row r="935" ht="78.0" customHeight="1"/>
    <row r="936" ht="78.0" customHeight="1"/>
    <row r="937" ht="78.0" customHeight="1"/>
    <row r="938" ht="78.0" customHeight="1"/>
    <row r="939" ht="78.0" customHeight="1"/>
    <row r="940" ht="78.0" customHeight="1"/>
    <row r="941" ht="78.0" customHeight="1"/>
    <row r="942" ht="78.0" customHeight="1"/>
    <row r="943" ht="78.0" customHeight="1"/>
    <row r="944" ht="78.0" customHeight="1"/>
    <row r="945" ht="78.0" customHeight="1"/>
    <row r="946" ht="78.0" customHeight="1"/>
    <row r="947" ht="78.0" customHeight="1"/>
    <row r="948" ht="78.0" customHeight="1"/>
    <row r="949" ht="78.0" customHeight="1"/>
    <row r="950" ht="78.0" customHeight="1"/>
    <row r="951" ht="78.0" customHeight="1"/>
    <row r="952" ht="78.0" customHeight="1"/>
    <row r="953" ht="78.0" customHeight="1"/>
    <row r="954" ht="78.0" customHeight="1"/>
    <row r="955" ht="78.0" customHeight="1"/>
    <row r="956" ht="78.0" customHeight="1"/>
    <row r="957" ht="78.0" customHeight="1"/>
    <row r="958" ht="78.0" customHeight="1"/>
    <row r="959" ht="78.0" customHeight="1"/>
    <row r="960" ht="78.0" customHeight="1"/>
    <row r="961" ht="78.0" customHeight="1"/>
    <row r="962" ht="78.0" customHeight="1"/>
    <row r="963" ht="78.0" customHeight="1"/>
    <row r="964" ht="78.0" customHeight="1"/>
    <row r="965" ht="78.0" customHeight="1"/>
    <row r="966" ht="78.0" customHeight="1"/>
    <row r="967" ht="78.0" customHeight="1"/>
    <row r="968" ht="78.0" customHeight="1"/>
    <row r="969" ht="78.0" customHeight="1"/>
    <row r="970" ht="78.0" customHeight="1"/>
    <row r="971" ht="78.0" customHeight="1"/>
    <row r="972" ht="78.0" customHeight="1"/>
    <row r="973" ht="78.0" customHeight="1"/>
    <row r="974" ht="78.0" customHeight="1"/>
    <row r="975" ht="78.0" customHeight="1"/>
    <row r="976" ht="78.0" customHeight="1"/>
    <row r="977" ht="78.0" customHeight="1"/>
    <row r="978" ht="78.0" customHeight="1"/>
    <row r="979" ht="78.0" customHeight="1"/>
    <row r="980" ht="78.0" customHeight="1"/>
    <row r="981" ht="78.0" customHeight="1"/>
    <row r="982" ht="78.0" customHeight="1"/>
    <row r="983" ht="78.0" customHeight="1"/>
    <row r="984" ht="78.0" customHeight="1"/>
    <row r="985" ht="78.0" customHeight="1"/>
    <row r="986" ht="78.0" customHeight="1"/>
    <row r="987" ht="78.0" customHeight="1"/>
    <row r="988" ht="78.0" customHeight="1"/>
    <row r="989" ht="78.0" customHeight="1"/>
    <row r="990" ht="78.0" customHeight="1"/>
    <row r="991" ht="78.0" customHeight="1"/>
    <row r="992" ht="78.0" customHeight="1"/>
    <row r="993" ht="78.0" customHeight="1"/>
    <row r="994" ht="78.0" customHeight="1"/>
    <row r="995" ht="78.0" customHeight="1"/>
    <row r="996" ht="78.0" customHeight="1"/>
    <row r="997" ht="78.0" customHeight="1"/>
    <row r="998" ht="78.0" customHeight="1"/>
    <row r="999" ht="78.0" customHeight="1"/>
    <row r="1000" ht="78.0"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157" t="s">
        <v>554</v>
      </c>
      <c r="B1" s="158"/>
      <c r="C1" s="158"/>
      <c r="D1" s="158"/>
      <c r="E1" s="158"/>
      <c r="F1" s="158"/>
      <c r="G1" s="158"/>
      <c r="H1" s="158"/>
      <c r="I1" s="158"/>
      <c r="J1" s="158"/>
      <c r="K1" s="158"/>
      <c r="L1" s="158"/>
      <c r="M1" s="158"/>
      <c r="N1" s="261"/>
      <c r="O1" s="263"/>
      <c r="P1" s="263"/>
      <c r="Q1" s="263"/>
      <c r="R1" s="263"/>
      <c r="S1" s="265"/>
      <c r="T1" s="265"/>
      <c r="U1" s="265"/>
      <c r="V1" s="265"/>
      <c r="W1" s="265"/>
      <c r="X1" s="265"/>
      <c r="Y1" s="265"/>
      <c r="Z1" s="265"/>
      <c r="AA1" s="265"/>
      <c r="AB1" s="265"/>
      <c r="AC1" s="265"/>
      <c r="AD1" s="265"/>
      <c r="AE1" s="265"/>
      <c r="AF1" s="265"/>
      <c r="AG1" s="265"/>
      <c r="AH1" s="265"/>
      <c r="AI1" s="265"/>
      <c r="AJ1" s="265"/>
      <c r="AK1" s="265"/>
      <c r="AL1" s="265"/>
      <c r="AM1" s="265"/>
      <c r="AN1" s="265"/>
      <c r="AO1" s="265"/>
      <c r="AP1" s="265"/>
      <c r="AQ1" s="265"/>
    </row>
    <row r="2">
      <c r="A2" s="167" t="s">
        <v>534</v>
      </c>
      <c r="B2" s="143" t="s">
        <v>535</v>
      </c>
      <c r="C2" s="143" t="s">
        <v>536</v>
      </c>
      <c r="D2" s="143" t="s">
        <v>507</v>
      </c>
      <c r="E2" s="143" t="s">
        <v>508</v>
      </c>
      <c r="F2" s="143" t="s">
        <v>509</v>
      </c>
      <c r="G2" s="143" t="s">
        <v>510</v>
      </c>
      <c r="H2" s="143" t="s">
        <v>512</v>
      </c>
      <c r="I2" s="143" t="s">
        <v>513</v>
      </c>
      <c r="J2" s="143" t="s">
        <v>514</v>
      </c>
      <c r="K2" s="143" t="s">
        <v>515</v>
      </c>
      <c r="L2" s="143" t="s">
        <v>516</v>
      </c>
      <c r="M2" s="143" t="s">
        <v>517</v>
      </c>
      <c r="N2" s="266"/>
      <c r="O2" s="268"/>
      <c r="P2" s="263"/>
      <c r="Q2" s="263"/>
      <c r="R2" s="263"/>
      <c r="S2" s="265"/>
      <c r="T2" s="265"/>
      <c r="U2" s="265"/>
      <c r="V2" s="265"/>
      <c r="W2" s="265"/>
      <c r="X2" s="265"/>
      <c r="Y2" s="265"/>
      <c r="Z2" s="265"/>
      <c r="AA2" s="265"/>
      <c r="AB2" s="265"/>
      <c r="AC2" s="265"/>
      <c r="AD2" s="265"/>
      <c r="AE2" s="265"/>
      <c r="AF2" s="265"/>
      <c r="AG2" s="265"/>
      <c r="AH2" s="265"/>
      <c r="AI2" s="265"/>
      <c r="AJ2" s="265"/>
      <c r="AK2" s="265"/>
      <c r="AL2" s="265"/>
      <c r="AM2" s="265"/>
      <c r="AN2" s="265"/>
      <c r="AO2" s="265"/>
      <c r="AP2" s="265"/>
      <c r="AQ2" s="265"/>
    </row>
    <row r="3">
      <c r="A3" s="270">
        <v>1.0</v>
      </c>
      <c r="B3" s="272" t="s">
        <v>731</v>
      </c>
      <c r="C3" s="273"/>
      <c r="D3" s="275">
        <v>0.36</v>
      </c>
      <c r="E3" s="272">
        <v>2015.0</v>
      </c>
      <c r="F3" s="272" t="s">
        <v>733</v>
      </c>
      <c r="G3" s="277" t="s">
        <v>519</v>
      </c>
      <c r="H3" s="278" t="s">
        <v>610</v>
      </c>
      <c r="I3" s="278" t="s">
        <v>735</v>
      </c>
      <c r="J3" s="278" t="s">
        <v>736</v>
      </c>
      <c r="K3" s="278" t="s">
        <v>737</v>
      </c>
      <c r="L3" s="280"/>
      <c r="M3" s="280"/>
      <c r="N3" s="281"/>
      <c r="O3" s="282"/>
      <c r="P3" s="283"/>
      <c r="Q3" s="283"/>
      <c r="R3" s="283"/>
      <c r="S3" s="284"/>
      <c r="T3" s="284"/>
      <c r="U3" s="284"/>
      <c r="V3" s="284"/>
      <c r="W3" s="284"/>
      <c r="X3" s="284"/>
      <c r="Y3" s="284"/>
      <c r="Z3" s="284"/>
      <c r="AA3" s="284"/>
      <c r="AB3" s="284"/>
      <c r="AC3" s="284"/>
      <c r="AD3" s="284"/>
      <c r="AE3" s="284"/>
      <c r="AF3" s="284"/>
      <c r="AG3" s="284"/>
      <c r="AH3" s="284"/>
      <c r="AI3" s="284"/>
      <c r="AJ3" s="284"/>
      <c r="AK3" s="284"/>
      <c r="AL3" s="284"/>
      <c r="AM3" s="284"/>
      <c r="AN3" s="284"/>
      <c r="AO3" s="284"/>
      <c r="AP3" s="284"/>
      <c r="AQ3" s="284"/>
    </row>
    <row r="4">
      <c r="A4" s="259">
        <v>2.0</v>
      </c>
      <c r="B4" s="244" t="s">
        <v>172</v>
      </c>
      <c r="C4" s="253"/>
      <c r="D4" s="149">
        <v>111.0</v>
      </c>
      <c r="E4" s="259">
        <v>2017.0</v>
      </c>
      <c r="F4" s="259" t="s">
        <v>741</v>
      </c>
      <c r="G4" s="285"/>
      <c r="H4" s="286" t="s">
        <v>610</v>
      </c>
      <c r="I4" s="287" t="s">
        <v>744</v>
      </c>
      <c r="J4" s="286" t="s">
        <v>746</v>
      </c>
      <c r="K4" s="289" t="s">
        <v>747</v>
      </c>
    </row>
    <row r="5">
      <c r="A5" s="259">
        <v>3.0</v>
      </c>
      <c r="B5" s="244" t="s">
        <v>178</v>
      </c>
      <c r="C5" s="253"/>
      <c r="D5" s="149">
        <v>10.38</v>
      </c>
      <c r="E5" s="259">
        <v>2017.0</v>
      </c>
      <c r="F5" s="259" t="s">
        <v>741</v>
      </c>
      <c r="G5" s="259" t="s">
        <v>72</v>
      </c>
      <c r="H5" s="286" t="s">
        <v>610</v>
      </c>
      <c r="I5" s="287" t="s">
        <v>749</v>
      </c>
      <c r="J5" s="286" t="s">
        <v>746</v>
      </c>
      <c r="K5" s="287" t="s">
        <v>750</v>
      </c>
    </row>
    <row r="6">
      <c r="A6" s="146">
        <v>4.0</v>
      </c>
      <c r="B6" s="109" t="s">
        <v>164</v>
      </c>
      <c r="C6" s="147"/>
      <c r="D6" s="285"/>
      <c r="E6" s="285"/>
      <c r="F6" s="285"/>
      <c r="G6" s="150" t="s">
        <v>544</v>
      </c>
      <c r="H6" s="291" t="s">
        <v>610</v>
      </c>
      <c r="I6" s="287" t="s">
        <v>751</v>
      </c>
      <c r="J6" s="292"/>
      <c r="K6" s="278" t="s">
        <v>753</v>
      </c>
    </row>
    <row r="8">
      <c r="A8" s="157" t="s">
        <v>527</v>
      </c>
      <c r="B8" s="158"/>
      <c r="C8" s="158"/>
      <c r="D8" s="158"/>
      <c r="E8" s="158"/>
      <c r="F8" s="158"/>
      <c r="G8" s="158"/>
      <c r="H8" s="158"/>
      <c r="I8" s="158"/>
      <c r="J8" s="158"/>
      <c r="K8" s="158"/>
      <c r="L8" s="158"/>
      <c r="M8" s="158"/>
      <c r="N8" s="158"/>
      <c r="O8" s="158"/>
      <c r="P8" s="293"/>
      <c r="Q8" s="294"/>
      <c r="R8" s="294"/>
      <c r="S8" s="294"/>
      <c r="T8" s="294"/>
      <c r="U8" s="294"/>
      <c r="V8" s="192"/>
      <c r="W8" s="192"/>
      <c r="X8" s="192"/>
      <c r="Y8" s="192"/>
      <c r="Z8" s="192"/>
      <c r="AA8" s="192"/>
      <c r="AB8" s="192"/>
      <c r="AC8" s="192"/>
      <c r="AD8" s="192"/>
      <c r="AE8" s="192"/>
      <c r="AF8" s="192"/>
      <c r="AG8" s="192"/>
      <c r="AH8" s="192"/>
      <c r="AI8" s="192"/>
      <c r="AJ8" s="192"/>
      <c r="AK8" s="192"/>
      <c r="AL8" s="192"/>
      <c r="AM8" s="192"/>
      <c r="AN8" s="192"/>
      <c r="AO8" s="192"/>
      <c r="AP8" s="192"/>
      <c r="AQ8" s="192"/>
    </row>
    <row r="9">
      <c r="A9" s="142" t="s">
        <v>504</v>
      </c>
      <c r="B9" s="143" t="s">
        <v>505</v>
      </c>
      <c r="C9" s="143" t="s">
        <v>506</v>
      </c>
      <c r="D9" s="143" t="s">
        <v>507</v>
      </c>
      <c r="E9" s="143" t="s">
        <v>508</v>
      </c>
      <c r="F9" s="143" t="s">
        <v>509</v>
      </c>
      <c r="G9" s="143" t="s">
        <v>510</v>
      </c>
      <c r="H9" s="143" t="s">
        <v>512</v>
      </c>
      <c r="I9" s="143" t="s">
        <v>513</v>
      </c>
      <c r="J9" s="143" t="s">
        <v>514</v>
      </c>
      <c r="K9" s="143" t="s">
        <v>515</v>
      </c>
      <c r="L9" s="143" t="s">
        <v>516</v>
      </c>
      <c r="M9" s="143" t="s">
        <v>517</v>
      </c>
      <c r="N9" s="295"/>
      <c r="O9" s="294"/>
      <c r="P9" s="294"/>
      <c r="Q9" s="294"/>
      <c r="R9" s="294"/>
      <c r="S9" s="294"/>
      <c r="T9" s="192"/>
      <c r="U9" s="192"/>
      <c r="V9" s="192"/>
      <c r="W9" s="192"/>
      <c r="X9" s="192"/>
      <c r="Y9" s="192"/>
      <c r="Z9" s="192"/>
      <c r="AA9" s="192"/>
      <c r="AB9" s="192"/>
      <c r="AC9" s="192"/>
      <c r="AD9" s="192"/>
      <c r="AE9" s="192"/>
      <c r="AF9" s="192"/>
      <c r="AG9" s="192"/>
      <c r="AH9" s="192"/>
      <c r="AI9" s="192"/>
      <c r="AJ9" s="192"/>
      <c r="AK9" s="192"/>
      <c r="AL9" s="192"/>
      <c r="AM9" s="192"/>
      <c r="AN9" s="192"/>
      <c r="AO9" s="192"/>
    </row>
    <row r="10">
      <c r="A10" s="146">
        <v>1.0</v>
      </c>
      <c r="B10" s="244" t="s">
        <v>126</v>
      </c>
      <c r="C10" s="253"/>
      <c r="D10" s="296">
        <v>0.68</v>
      </c>
      <c r="E10" s="149">
        <v>2015.0</v>
      </c>
      <c r="F10" s="149" t="s">
        <v>733</v>
      </c>
      <c r="G10" s="150" t="s">
        <v>519</v>
      </c>
      <c r="H10" s="297" t="s">
        <v>610</v>
      </c>
      <c r="I10" s="272" t="s">
        <v>762</v>
      </c>
      <c r="J10" s="297" t="s">
        <v>736</v>
      </c>
      <c r="K10" s="272" t="s">
        <v>763</v>
      </c>
    </row>
    <row r="11">
      <c r="A11" s="146">
        <v>2.0</v>
      </c>
      <c r="B11" s="244" t="s">
        <v>155</v>
      </c>
      <c r="C11" s="253"/>
      <c r="D11" s="296">
        <v>0.39</v>
      </c>
      <c r="E11" s="149">
        <v>2015.0</v>
      </c>
      <c r="F11" s="149" t="s">
        <v>733</v>
      </c>
      <c r="G11" s="156"/>
      <c r="H11" s="297" t="s">
        <v>610</v>
      </c>
      <c r="I11" s="272" t="s">
        <v>764</v>
      </c>
      <c r="J11" s="297" t="s">
        <v>736</v>
      </c>
      <c r="K11" s="272" t="s">
        <v>765</v>
      </c>
    </row>
    <row r="12">
      <c r="A12" s="146">
        <v>3.0</v>
      </c>
      <c r="B12" s="244" t="s">
        <v>137</v>
      </c>
      <c r="C12" s="253"/>
      <c r="D12" s="296">
        <v>0.71</v>
      </c>
      <c r="E12" s="149">
        <v>2015.0</v>
      </c>
      <c r="F12" s="149" t="s">
        <v>733</v>
      </c>
      <c r="G12" s="156"/>
      <c r="H12" s="297" t="s">
        <v>610</v>
      </c>
      <c r="I12" s="272" t="s">
        <v>766</v>
      </c>
      <c r="J12" s="297" t="s">
        <v>736</v>
      </c>
      <c r="K12" s="272" t="s">
        <v>767</v>
      </c>
    </row>
    <row r="13">
      <c r="A13" s="146">
        <v>4.0</v>
      </c>
      <c r="B13" s="244" t="s">
        <v>143</v>
      </c>
      <c r="C13" s="253"/>
      <c r="D13" s="296">
        <v>0.78</v>
      </c>
      <c r="E13" s="149">
        <v>2015.0</v>
      </c>
      <c r="F13" s="149" t="s">
        <v>733</v>
      </c>
      <c r="G13" s="156"/>
      <c r="H13" s="297" t="s">
        <v>610</v>
      </c>
      <c r="I13" s="272" t="s">
        <v>768</v>
      </c>
      <c r="J13" s="297" t="s">
        <v>736</v>
      </c>
      <c r="K13" s="272" t="s">
        <v>769</v>
      </c>
    </row>
    <row r="15">
      <c r="A15" s="157" t="s">
        <v>607</v>
      </c>
      <c r="B15" s="158"/>
      <c r="C15" s="158"/>
      <c r="D15" s="158"/>
      <c r="E15" s="158"/>
      <c r="F15" s="158"/>
      <c r="G15" s="158"/>
      <c r="H15" s="158"/>
      <c r="I15" s="158"/>
      <c r="J15" s="158"/>
      <c r="K15" s="158"/>
      <c r="L15" s="158"/>
      <c r="M15" s="158"/>
      <c r="N15" s="158"/>
      <c r="O15" s="158"/>
      <c r="P15" s="158"/>
      <c r="Q15" s="158"/>
      <c r="R15" s="158"/>
      <c r="S15" s="158"/>
      <c r="T15" s="158"/>
      <c r="U15" s="158"/>
      <c r="V15" s="158"/>
      <c r="W15" s="298"/>
      <c r="X15" s="192"/>
      <c r="Y15" s="192"/>
      <c r="Z15" s="192"/>
      <c r="AA15" s="192"/>
      <c r="AB15" s="192"/>
      <c r="AC15" s="192"/>
      <c r="AD15" s="192"/>
    </row>
    <row r="16">
      <c r="A16" s="143" t="s">
        <v>555</v>
      </c>
      <c r="B16" s="143" t="s">
        <v>556</v>
      </c>
      <c r="C16" s="143" t="s">
        <v>557</v>
      </c>
      <c r="D16" s="143" t="s">
        <v>558</v>
      </c>
      <c r="E16" s="143" t="s">
        <v>559</v>
      </c>
      <c r="F16" s="143" t="s">
        <v>560</v>
      </c>
      <c r="G16" s="143" t="s">
        <v>561</v>
      </c>
      <c r="H16" s="143" t="s">
        <v>562</v>
      </c>
      <c r="I16" s="145"/>
      <c r="J16" s="143" t="s">
        <v>509</v>
      </c>
      <c r="K16" s="143" t="s">
        <v>510</v>
      </c>
      <c r="L16" s="143" t="s">
        <v>563</v>
      </c>
      <c r="M16" s="143" t="s">
        <v>512</v>
      </c>
      <c r="N16" s="143" t="s">
        <v>564</v>
      </c>
      <c r="O16" s="143" t="s">
        <v>565</v>
      </c>
      <c r="P16" s="143" t="s">
        <v>513</v>
      </c>
      <c r="Q16" s="143" t="s">
        <v>514</v>
      </c>
      <c r="R16" s="143" t="s">
        <v>515</v>
      </c>
      <c r="S16" s="143" t="s">
        <v>516</v>
      </c>
      <c r="T16" s="143" t="s">
        <v>770</v>
      </c>
      <c r="U16" s="143" t="s">
        <v>517</v>
      </c>
      <c r="V16" s="295"/>
      <c r="W16" s="192"/>
      <c r="X16" s="192"/>
      <c r="Y16" s="192"/>
      <c r="Z16" s="192"/>
      <c r="AA16" s="192"/>
      <c r="AB16" s="192"/>
      <c r="AC16" s="192"/>
    </row>
    <row r="17">
      <c r="A17" s="299">
        <v>1.0</v>
      </c>
      <c r="B17" s="272" t="s">
        <v>588</v>
      </c>
      <c r="C17" s="272" t="s">
        <v>771</v>
      </c>
      <c r="D17" s="273"/>
      <c r="E17" s="224">
        <v>3078255.0</v>
      </c>
      <c r="F17" s="300"/>
      <c r="G17" s="300"/>
      <c r="H17" s="297">
        <v>2017.0</v>
      </c>
      <c r="I17" s="300"/>
      <c r="J17" s="301" t="s">
        <v>772</v>
      </c>
      <c r="K17" s="302"/>
      <c r="L17" s="303"/>
      <c r="M17" s="297" t="s">
        <v>610</v>
      </c>
      <c r="N17" s="297" t="s">
        <v>591</v>
      </c>
      <c r="O17" s="297" t="s">
        <v>592</v>
      </c>
      <c r="P17" s="304" t="s">
        <v>773</v>
      </c>
      <c r="Q17" s="297" t="s">
        <v>772</v>
      </c>
      <c r="R17" s="272" t="s">
        <v>774</v>
      </c>
      <c r="S17" s="300"/>
      <c r="T17" s="305" t="s">
        <v>775</v>
      </c>
      <c r="U17" s="300"/>
      <c r="V17" s="306"/>
      <c r="W17" s="307"/>
      <c r="X17" s="307"/>
      <c r="Y17" s="307"/>
      <c r="Z17" s="307"/>
      <c r="AA17" s="307"/>
      <c r="AB17" s="307"/>
      <c r="AC17" s="307"/>
    </row>
    <row r="18">
      <c r="A18" s="308">
        <v>2.0</v>
      </c>
      <c r="B18" s="278" t="s">
        <v>602</v>
      </c>
      <c r="C18" s="278" t="s">
        <v>255</v>
      </c>
      <c r="D18" s="280"/>
      <c r="E18" s="309">
        <v>131883.0</v>
      </c>
      <c r="F18" s="309">
        <v>337465.0</v>
      </c>
      <c r="G18" s="310">
        <v>0.391</v>
      </c>
      <c r="H18" s="291">
        <v>2017.0</v>
      </c>
      <c r="I18" s="292"/>
      <c r="J18" s="301" t="s">
        <v>741</v>
      </c>
      <c r="K18" s="311"/>
      <c r="L18" s="312"/>
      <c r="M18" s="291" t="s">
        <v>610</v>
      </c>
      <c r="N18" s="291" t="s">
        <v>594</v>
      </c>
      <c r="O18" s="291" t="s">
        <v>595</v>
      </c>
      <c r="P18" s="287" t="s">
        <v>776</v>
      </c>
      <c r="Q18" s="297" t="s">
        <v>741</v>
      </c>
      <c r="R18" s="278" t="s">
        <v>777</v>
      </c>
      <c r="S18" s="292"/>
      <c r="T18" s="313" t="s">
        <v>775</v>
      </c>
      <c r="U18" s="292"/>
      <c r="V18" s="314"/>
      <c r="W18" s="307"/>
      <c r="X18" s="307"/>
      <c r="Y18" s="307"/>
      <c r="Z18" s="307"/>
      <c r="AA18" s="307"/>
      <c r="AB18" s="307"/>
      <c r="AC18" s="307"/>
    </row>
    <row r="19">
      <c r="A19" s="149">
        <v>3.0</v>
      </c>
      <c r="B19" s="109" t="s">
        <v>602</v>
      </c>
      <c r="C19" s="109" t="s">
        <v>778</v>
      </c>
      <c r="D19" s="147"/>
      <c r="E19" s="152"/>
      <c r="F19" s="152"/>
      <c r="G19" s="148">
        <v>0.71</v>
      </c>
      <c r="H19" s="149">
        <v>2017.0</v>
      </c>
      <c r="I19" s="152"/>
      <c r="J19" s="259" t="s">
        <v>779</v>
      </c>
      <c r="K19" s="150" t="s">
        <v>519</v>
      </c>
      <c r="L19" s="147"/>
      <c r="M19" s="149" t="s">
        <v>610</v>
      </c>
      <c r="N19" s="149" t="s">
        <v>591</v>
      </c>
      <c r="O19" s="149" t="s">
        <v>595</v>
      </c>
      <c r="P19" s="315" t="s">
        <v>780</v>
      </c>
      <c r="Q19" s="301" t="s">
        <v>781</v>
      </c>
      <c r="R19" s="272" t="s">
        <v>782</v>
      </c>
      <c r="S19" s="300"/>
      <c r="T19" s="297" t="s">
        <v>775</v>
      </c>
    </row>
    <row r="20">
      <c r="A20" s="299">
        <v>4.0</v>
      </c>
      <c r="B20" s="304" t="s">
        <v>596</v>
      </c>
      <c r="C20" s="304" t="s">
        <v>219</v>
      </c>
      <c r="D20" s="303"/>
      <c r="E20" s="309">
        <v>3153658.0</v>
      </c>
      <c r="F20" s="316">
        <v>3355388.0</v>
      </c>
      <c r="G20" s="317">
        <v>0.94</v>
      </c>
      <c r="H20" s="297">
        <v>2017.0</v>
      </c>
      <c r="I20" s="300"/>
      <c r="J20" s="297" t="s">
        <v>741</v>
      </c>
      <c r="K20" s="318" t="s">
        <v>598</v>
      </c>
      <c r="L20" s="303"/>
      <c r="M20" s="297" t="s">
        <v>610</v>
      </c>
      <c r="N20" s="297" t="s">
        <v>594</v>
      </c>
      <c r="O20" s="297" t="s">
        <v>595</v>
      </c>
      <c r="P20" s="315" t="s">
        <v>783</v>
      </c>
      <c r="Q20" s="297" t="s">
        <v>784</v>
      </c>
      <c r="R20" s="272" t="s">
        <v>785</v>
      </c>
      <c r="S20" s="319"/>
      <c r="T20" s="319"/>
      <c r="U20" s="319"/>
      <c r="V20" s="319"/>
      <c r="W20" s="319"/>
      <c r="X20" s="319"/>
      <c r="Y20" s="319"/>
      <c r="Z20" s="319"/>
      <c r="AA20" s="319"/>
      <c r="AB20" s="319"/>
      <c r="AC20" s="319"/>
      <c r="AD20" s="319"/>
      <c r="AE20" s="319"/>
      <c r="AF20" s="319"/>
      <c r="AG20" s="319"/>
      <c r="AH20" s="319"/>
      <c r="AI20" s="319"/>
      <c r="AJ20" s="319"/>
      <c r="AK20" s="319"/>
      <c r="AL20" s="319"/>
      <c r="AM20" s="319"/>
      <c r="AN20" s="319"/>
      <c r="AO20" s="319"/>
      <c r="AP20" s="319"/>
      <c r="AQ20" s="319"/>
    </row>
    <row r="21">
      <c r="A21" s="193">
        <v>5.0</v>
      </c>
      <c r="B21" s="175" t="s">
        <v>596</v>
      </c>
      <c r="C21" s="175" t="s">
        <v>225</v>
      </c>
      <c r="D21" s="176"/>
      <c r="E21" s="206">
        <v>299912.0</v>
      </c>
      <c r="F21" s="206">
        <v>308869.0</v>
      </c>
      <c r="G21" s="207">
        <v>0.971</v>
      </c>
      <c r="H21" s="173">
        <v>2017.0</v>
      </c>
      <c r="I21" s="174"/>
      <c r="J21" s="173" t="s">
        <v>741</v>
      </c>
      <c r="K21" s="196" t="s">
        <v>599</v>
      </c>
      <c r="M21" s="173" t="s">
        <v>610</v>
      </c>
      <c r="N21" s="173" t="s">
        <v>594</v>
      </c>
      <c r="O21" s="173" t="s">
        <v>595</v>
      </c>
      <c r="P21" s="315" t="s">
        <v>786</v>
      </c>
      <c r="Q21" s="291" t="s">
        <v>784</v>
      </c>
      <c r="R21" s="278" t="s">
        <v>787</v>
      </c>
    </row>
    <row r="22">
      <c r="A22" s="308">
        <v>6.0</v>
      </c>
      <c r="B22" s="287" t="s">
        <v>596</v>
      </c>
      <c r="C22" s="287" t="s">
        <v>237</v>
      </c>
      <c r="D22" s="312"/>
      <c r="E22" s="309">
        <v>1327376.0</v>
      </c>
      <c r="F22" s="309">
        <v>1424223.0</v>
      </c>
      <c r="G22" s="310">
        <v>0.932</v>
      </c>
      <c r="H22" s="291">
        <v>2017.0</v>
      </c>
      <c r="I22" s="292"/>
      <c r="J22" s="291" t="s">
        <v>741</v>
      </c>
      <c r="M22" s="173" t="s">
        <v>610</v>
      </c>
      <c r="N22" s="173" t="s">
        <v>594</v>
      </c>
      <c r="O22" s="173" t="s">
        <v>595</v>
      </c>
      <c r="P22" s="315" t="s">
        <v>788</v>
      </c>
      <c r="Q22" s="291" t="s">
        <v>784</v>
      </c>
      <c r="R22" s="278" t="s">
        <v>789</v>
      </c>
    </row>
    <row r="23">
      <c r="A23" s="193">
        <v>7.0</v>
      </c>
      <c r="B23" s="175" t="s">
        <v>596</v>
      </c>
      <c r="C23" s="175" t="s">
        <v>243</v>
      </c>
      <c r="D23" s="176"/>
      <c r="E23" s="206">
        <v>175454.0</v>
      </c>
      <c r="F23" s="206">
        <v>179494.0</v>
      </c>
      <c r="G23" s="207">
        <v>0.977</v>
      </c>
      <c r="H23" s="173">
        <v>2017.0</v>
      </c>
      <c r="I23" s="174"/>
      <c r="J23" s="173" t="s">
        <v>741</v>
      </c>
      <c r="K23" s="196" t="s">
        <v>72</v>
      </c>
      <c r="M23" s="173" t="s">
        <v>610</v>
      </c>
      <c r="N23" s="173" t="s">
        <v>594</v>
      </c>
      <c r="O23" s="173" t="s">
        <v>595</v>
      </c>
      <c r="P23" s="315" t="s">
        <v>790</v>
      </c>
      <c r="Q23" s="291" t="s">
        <v>784</v>
      </c>
      <c r="R23" s="278" t="s">
        <v>789</v>
      </c>
    </row>
    <row r="24">
      <c r="A24" s="299">
        <v>8.0</v>
      </c>
      <c r="B24" s="272" t="s">
        <v>596</v>
      </c>
      <c r="C24" s="304" t="s">
        <v>791</v>
      </c>
      <c r="D24" s="273"/>
      <c r="E24" s="316">
        <v>1676.0</v>
      </c>
      <c r="F24" s="316">
        <v>2018.0</v>
      </c>
      <c r="G24" s="317">
        <v>0.831</v>
      </c>
      <c r="H24" s="297">
        <v>2017.0</v>
      </c>
      <c r="I24" s="300"/>
      <c r="J24" s="301" t="s">
        <v>792</v>
      </c>
      <c r="M24" s="173" t="s">
        <v>610</v>
      </c>
      <c r="N24" s="173" t="s">
        <v>594</v>
      </c>
      <c r="O24" s="39" t="s">
        <v>592</v>
      </c>
      <c r="P24" s="315" t="s">
        <v>790</v>
      </c>
      <c r="Q24" s="149" t="s">
        <v>793</v>
      </c>
      <c r="R24" s="278" t="s">
        <v>789</v>
      </c>
    </row>
    <row r="25">
      <c r="A25" s="146">
        <v>9.0</v>
      </c>
      <c r="B25" s="109" t="s">
        <v>603</v>
      </c>
      <c r="C25" s="109" t="s">
        <v>794</v>
      </c>
      <c r="D25" s="147"/>
      <c r="E25" s="248">
        <v>6601.0</v>
      </c>
      <c r="F25" s="248">
        <v>8072.0</v>
      </c>
      <c r="G25" s="296">
        <v>0.82</v>
      </c>
      <c r="H25" s="149">
        <v>2017.0</v>
      </c>
      <c r="I25" s="152"/>
      <c r="J25" s="259" t="s">
        <v>792</v>
      </c>
      <c r="M25" s="173" t="s">
        <v>610</v>
      </c>
      <c r="N25" s="173" t="s">
        <v>594</v>
      </c>
      <c r="O25" s="39" t="s">
        <v>592</v>
      </c>
      <c r="P25" s="315" t="s">
        <v>795</v>
      </c>
      <c r="Q25" s="149" t="s">
        <v>796</v>
      </c>
      <c r="R25" s="278" t="s">
        <v>789</v>
      </c>
    </row>
  </sheetData>
  <mergeCells count="3">
    <mergeCell ref="A1:M1"/>
    <mergeCell ref="A8:O8"/>
    <mergeCell ref="A15:V15"/>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4" width="35.86"/>
  </cols>
  <sheetData>
    <row r="1" ht="12.0" customHeight="1">
      <c r="A1" s="89" t="s">
        <v>49</v>
      </c>
      <c r="B1" s="89" t="s">
        <v>721</v>
      </c>
      <c r="C1" s="260" t="s">
        <v>462</v>
      </c>
      <c r="D1" s="260" t="s">
        <v>722</v>
      </c>
      <c r="E1" s="262" t="s">
        <v>723</v>
      </c>
      <c r="F1" s="89" t="s">
        <v>721</v>
      </c>
      <c r="G1" s="89" t="s">
        <v>369</v>
      </c>
      <c r="H1" s="260" t="s">
        <v>724</v>
      </c>
      <c r="I1" s="260" t="s">
        <v>725</v>
      </c>
      <c r="J1" s="44"/>
      <c r="K1" s="89" t="s">
        <v>726</v>
      </c>
      <c r="L1" s="89" t="s">
        <v>727</v>
      </c>
      <c r="M1" s="89" t="s">
        <v>728</v>
      </c>
      <c r="N1" s="89" t="s">
        <v>729</v>
      </c>
    </row>
    <row r="2" ht="12.75" customHeight="1">
      <c r="A2" s="264" t="s">
        <v>730</v>
      </c>
      <c r="B2" s="267" t="str">
        <f>if(A2&lt;&gt;"",TRIM(Project!$C$3&amp;" "&amp;'Cat Combos'!$A2),"")</f>
        <v>GF SYSTEM Default</v>
      </c>
      <c r="C2" s="269" t="s">
        <v>474</v>
      </c>
      <c r="D2" s="269" t="s">
        <v>468</v>
      </c>
      <c r="E2" s="271" t="s">
        <v>135</v>
      </c>
      <c r="F2" s="274"/>
      <c r="G2" s="267"/>
      <c r="H2" s="269"/>
      <c r="I2" s="269"/>
      <c r="J2" s="22"/>
      <c r="K2" s="267"/>
      <c r="L2" s="274"/>
      <c r="M2" s="267"/>
      <c r="N2" s="267"/>
    </row>
    <row r="3" ht="12.75" customHeight="1">
      <c r="A3" s="276" t="s">
        <v>732</v>
      </c>
      <c r="B3" s="267" t="str">
        <f>if(A3&lt;&gt;"",TRIM(Project!$C$3&amp;" "&amp;'Cat Combos'!$A3),"")</f>
        <v>GF Distribution Channel</v>
      </c>
      <c r="C3" s="68" t="s">
        <v>466</v>
      </c>
      <c r="D3" s="269" t="s">
        <v>468</v>
      </c>
      <c r="E3" s="279" t="s">
        <v>734</v>
      </c>
      <c r="F3" s="22"/>
      <c r="G3" s="22"/>
      <c r="H3" s="22"/>
      <c r="I3" s="22"/>
      <c r="J3" s="22"/>
      <c r="K3" s="68"/>
      <c r="L3" s="274"/>
      <c r="M3" s="22"/>
      <c r="N3" s="22"/>
    </row>
    <row r="4" ht="12.75" customHeight="1">
      <c r="A4" s="276" t="s">
        <v>738</v>
      </c>
      <c r="B4" s="267" t="str">
        <f>if(A4&lt;&gt;"",TRIM(Project!$C$3&amp;" "&amp;'Cat Combos'!$A4),"")</f>
        <v>GF Facility Type</v>
      </c>
      <c r="C4" s="68" t="s">
        <v>466</v>
      </c>
      <c r="D4" s="269" t="s">
        <v>468</v>
      </c>
      <c r="E4" s="279" t="s">
        <v>739</v>
      </c>
      <c r="F4" s="22"/>
      <c r="G4" s="22"/>
      <c r="H4" s="22"/>
      <c r="I4" s="22"/>
      <c r="J4" s="22"/>
      <c r="K4" s="68"/>
      <c r="L4" s="274"/>
      <c r="M4" s="22"/>
      <c r="N4" s="22"/>
    </row>
    <row r="5" ht="12.75" customHeight="1">
      <c r="A5" s="276" t="s">
        <v>740</v>
      </c>
      <c r="B5" s="267" t="str">
        <f>if(A5&lt;&gt;"",TRIM(Project!$C$3&amp;" "&amp;'Cat Combos'!$A5),"")</f>
        <v>GF Target of Notification</v>
      </c>
      <c r="C5" s="68" t="s">
        <v>466</v>
      </c>
      <c r="D5" s="269" t="s">
        <v>468</v>
      </c>
      <c r="E5" s="279" t="s">
        <v>742</v>
      </c>
      <c r="F5" s="22"/>
      <c r="G5" s="22"/>
      <c r="H5" s="22"/>
      <c r="I5" s="22"/>
      <c r="J5" s="22"/>
      <c r="K5" s="68"/>
      <c r="L5" s="274"/>
      <c r="M5" s="22"/>
      <c r="N5" s="22"/>
    </row>
    <row r="6" ht="12.75" customHeight="1">
      <c r="A6" s="7" t="s">
        <v>743</v>
      </c>
      <c r="B6" s="267" t="str">
        <f>if(A6&lt;&gt;"",TRIM(Project!$C$3&amp;" "&amp;'Cat Combos'!$A6),"")</f>
        <v>GF LLIN Continuos Distribution</v>
      </c>
      <c r="C6" s="68" t="s">
        <v>466</v>
      </c>
      <c r="D6" s="68" t="s">
        <v>468</v>
      </c>
      <c r="E6" s="288" t="s">
        <v>745</v>
      </c>
      <c r="F6" s="22"/>
      <c r="G6" s="22"/>
      <c r="H6" s="22"/>
      <c r="I6" s="22"/>
      <c r="J6" s="22"/>
      <c r="K6" s="22"/>
      <c r="L6" s="22"/>
      <c r="M6" s="22"/>
      <c r="N6" s="22"/>
    </row>
    <row r="7" ht="12.75" customHeight="1">
      <c r="A7" s="290" t="s">
        <v>748</v>
      </c>
      <c r="B7" s="267" t="str">
        <f>if(A7&lt;&gt;"",TRIM(Project!$C$3&amp;" "&amp;'Cat Combos'!$A7),"")</f>
        <v>GF Gender (simple) I Age (&lt;15, 15 +) I Regimen</v>
      </c>
      <c r="C7" s="68" t="s">
        <v>466</v>
      </c>
      <c r="D7" s="68" t="s">
        <v>468</v>
      </c>
      <c r="E7" s="290" t="s">
        <v>752</v>
      </c>
      <c r="F7" s="22"/>
      <c r="G7" s="22"/>
      <c r="H7" s="22"/>
      <c r="I7" s="22"/>
      <c r="J7" s="22"/>
      <c r="K7" s="22"/>
      <c r="L7" s="22"/>
      <c r="M7" s="22"/>
      <c r="N7" s="22"/>
    </row>
    <row r="8" ht="12.75" customHeight="1">
      <c r="A8" s="7" t="s">
        <v>754</v>
      </c>
      <c r="B8" s="267" t="str">
        <f>if(A8&lt;&gt;"",TRIM(Project!$C$3&amp;" "&amp;'Cat Combos'!$A8),"")</f>
        <v>GF Gender (simple) I Age (&lt;15, 15+)</v>
      </c>
      <c r="C8" s="68" t="s">
        <v>466</v>
      </c>
      <c r="D8" s="68" t="s">
        <v>468</v>
      </c>
      <c r="E8" s="288" t="s">
        <v>755</v>
      </c>
      <c r="F8" s="22"/>
      <c r="G8" s="22"/>
      <c r="H8" s="22"/>
      <c r="I8" s="22"/>
      <c r="J8" s="22"/>
      <c r="K8" s="22"/>
      <c r="L8" s="22"/>
      <c r="M8" s="22"/>
      <c r="N8" s="22"/>
    </row>
    <row r="9" ht="12.75" customHeight="1">
      <c r="A9" s="7" t="s">
        <v>756</v>
      </c>
      <c r="B9" s="267" t="str">
        <f>if(A9&lt;&gt;"",TRIM(Project!$C$3&amp;" "&amp;'Cat Combos'!$A9),"")</f>
        <v>GF Gender (simple) I Age (&lt;15, 15+) I HIV Status (N, P, Not Documented)</v>
      </c>
      <c r="C9" s="68" t="s">
        <v>466</v>
      </c>
      <c r="D9" s="68" t="s">
        <v>468</v>
      </c>
      <c r="E9" s="288" t="s">
        <v>757</v>
      </c>
      <c r="F9" s="22"/>
      <c r="G9" s="22"/>
      <c r="H9" s="22"/>
      <c r="I9" s="22"/>
      <c r="J9" s="22"/>
      <c r="K9" s="22"/>
      <c r="L9" s="22"/>
      <c r="M9" s="22"/>
      <c r="N9" s="22"/>
    </row>
    <row r="10" ht="12.75" customHeight="1">
      <c r="A10" s="7" t="s">
        <v>758</v>
      </c>
      <c r="B10" s="267" t="str">
        <f>if(A10&lt;&gt;"",TRIM(Project!$C$3&amp;" "&amp;'Cat Combos'!$A10),"")</f>
        <v>GF Gender (simple) I Age (15-19, 20-24)</v>
      </c>
      <c r="C10" s="68" t="s">
        <v>466</v>
      </c>
      <c r="D10" s="68" t="s">
        <v>468</v>
      </c>
      <c r="E10" s="288" t="s">
        <v>759</v>
      </c>
      <c r="F10" s="22"/>
      <c r="G10" s="22"/>
      <c r="H10" s="22"/>
      <c r="I10" s="22"/>
      <c r="J10" s="22"/>
      <c r="K10" s="22"/>
      <c r="L10" s="22"/>
      <c r="M10" s="22"/>
      <c r="N10" s="22"/>
    </row>
    <row r="11" ht="12.75" customHeight="1">
      <c r="A11" s="7" t="s">
        <v>760</v>
      </c>
      <c r="B11" s="267" t="str">
        <f>if(A11&lt;&gt;"",TRIM(Project!$C$3&amp;" "&amp;'Cat Combos'!$A11),"")</f>
        <v>GF Gender (simple) I Age (15-19, 20-24) I KP I Age &amp; Gender</v>
      </c>
      <c r="C11" s="68" t="s">
        <v>466</v>
      </c>
      <c r="D11" s="68" t="s">
        <v>468</v>
      </c>
      <c r="E11" s="288" t="s">
        <v>761</v>
      </c>
      <c r="F11" s="22"/>
      <c r="G11" s="22"/>
      <c r="H11" s="22"/>
      <c r="I11" s="22"/>
      <c r="J11" s="22"/>
      <c r="K11" s="22"/>
      <c r="L11" s="22"/>
      <c r="M11" s="22"/>
      <c r="N11" s="22"/>
    </row>
    <row r="12" ht="12.75" customHeight="1">
      <c r="A12" s="7" t="s">
        <v>740</v>
      </c>
      <c r="B12" s="267" t="str">
        <f>if(A12&lt;&gt;"",TRIM(Project!$C$3&amp;" "&amp;'Cat Combos'!$A12),"")</f>
        <v>GF Target of Notification</v>
      </c>
      <c r="C12" s="68" t="s">
        <v>466</v>
      </c>
      <c r="D12" s="68" t="s">
        <v>468</v>
      </c>
      <c r="E12" s="288" t="s">
        <v>742</v>
      </c>
      <c r="F12" s="22"/>
      <c r="G12" s="22"/>
      <c r="H12" s="22"/>
      <c r="I12" s="22"/>
      <c r="J12" s="22"/>
      <c r="K12" s="22"/>
      <c r="L12" s="22"/>
      <c r="M12" s="22"/>
      <c r="N12" s="22"/>
    </row>
    <row r="13" ht="12.75" customHeight="1">
      <c r="A13" s="2"/>
      <c r="B13" s="267" t="str">
        <f>if(A13&lt;&gt;"",TRIM(Project!$C$3&amp;" "&amp;'Cat Combos'!$A13),"")</f>
        <v/>
      </c>
      <c r="C13" s="22"/>
      <c r="D13" s="22"/>
      <c r="E13" s="22"/>
      <c r="F13" s="22"/>
      <c r="G13" s="22"/>
      <c r="H13" s="22"/>
      <c r="I13" s="22"/>
      <c r="J13" s="22"/>
      <c r="K13" s="22"/>
      <c r="L13" s="22"/>
      <c r="M13" s="22"/>
      <c r="N13" s="22"/>
    </row>
    <row r="14" ht="12.75" customHeight="1">
      <c r="A14" s="2"/>
      <c r="B14" s="267" t="str">
        <f>if(A14&lt;&gt;"",TRIM(Project!$C$3&amp;" "&amp;'Cat Combos'!$A14),"")</f>
        <v/>
      </c>
      <c r="C14" s="22"/>
      <c r="D14" s="22"/>
      <c r="E14" s="22"/>
      <c r="F14" s="22"/>
      <c r="G14" s="22"/>
      <c r="H14" s="22"/>
      <c r="I14" s="22"/>
      <c r="J14" s="22"/>
      <c r="K14" s="22"/>
      <c r="L14" s="22"/>
      <c r="M14" s="22"/>
      <c r="N14" s="22"/>
    </row>
    <row r="15" ht="12.75" customHeight="1">
      <c r="A15" s="2"/>
      <c r="B15" s="267" t="str">
        <f>if(A15&lt;&gt;"",TRIM(Project!$C$3&amp;" "&amp;'Cat Combos'!$A15),"")</f>
        <v/>
      </c>
      <c r="C15" s="22"/>
      <c r="D15" s="22"/>
      <c r="E15" s="22"/>
      <c r="F15" s="22"/>
      <c r="G15" s="22"/>
      <c r="H15" s="22"/>
      <c r="I15" s="22"/>
      <c r="J15" s="22"/>
      <c r="K15" s="22"/>
      <c r="L15" s="22"/>
      <c r="M15" s="22"/>
      <c r="N15" s="22"/>
    </row>
    <row r="16" ht="12.75" customHeight="1">
      <c r="A16" s="2"/>
      <c r="B16" s="267" t="str">
        <f>if(A16&lt;&gt;"",TRIM(Project!$C$3&amp;" "&amp;'Cat Combos'!$A16),"")</f>
        <v/>
      </c>
      <c r="C16" s="22"/>
      <c r="D16" s="22"/>
      <c r="E16" s="22"/>
      <c r="F16" s="22"/>
      <c r="G16" s="22"/>
      <c r="H16" s="22"/>
      <c r="I16" s="22"/>
      <c r="J16" s="22"/>
      <c r="K16" s="22"/>
      <c r="L16" s="22"/>
      <c r="M16" s="22"/>
      <c r="N16" s="22"/>
    </row>
    <row r="17" ht="12.75" customHeight="1">
      <c r="A17" s="2"/>
      <c r="B17" s="267" t="str">
        <f>if(A17&lt;&gt;"",TRIM(Project!$C$3&amp;" "&amp;'Cat Combos'!$A17),"")</f>
        <v/>
      </c>
      <c r="C17" s="22"/>
      <c r="D17" s="22"/>
      <c r="E17" s="22"/>
      <c r="F17" s="22"/>
      <c r="G17" s="22"/>
      <c r="H17" s="22"/>
      <c r="I17" s="22"/>
      <c r="J17" s="22"/>
      <c r="K17" s="22"/>
      <c r="L17" s="22"/>
      <c r="M17" s="22"/>
      <c r="N17" s="22"/>
    </row>
    <row r="18" ht="12.75" customHeight="1">
      <c r="A18" s="2"/>
      <c r="B18" s="267" t="str">
        <f>if(A18&lt;&gt;"",TRIM(Project!$C$3&amp;" "&amp;'Cat Combos'!$A18),"")</f>
        <v/>
      </c>
      <c r="C18" s="22"/>
      <c r="D18" s="22"/>
      <c r="E18" s="22"/>
      <c r="F18" s="22"/>
      <c r="G18" s="22"/>
      <c r="H18" s="22"/>
      <c r="I18" s="22"/>
      <c r="J18" s="22"/>
      <c r="K18" s="22"/>
      <c r="L18" s="22"/>
      <c r="M18" s="22"/>
      <c r="N18" s="22"/>
    </row>
    <row r="19" ht="12.75" customHeight="1">
      <c r="A19" s="2"/>
      <c r="B19" s="267" t="str">
        <f>if(A19&lt;&gt;"",TRIM(Project!$C$3&amp;" "&amp;'Cat Combos'!$A19),"")</f>
        <v/>
      </c>
      <c r="C19" s="22"/>
      <c r="D19" s="22"/>
      <c r="E19" s="22"/>
      <c r="F19" s="22"/>
      <c r="G19" s="22"/>
      <c r="H19" s="22"/>
      <c r="I19" s="22"/>
      <c r="J19" s="22"/>
      <c r="K19" s="22"/>
      <c r="L19" s="22"/>
      <c r="M19" s="22"/>
      <c r="N19" s="22"/>
    </row>
    <row r="20" ht="12.75" customHeight="1">
      <c r="A20" s="2"/>
      <c r="B20" s="267" t="str">
        <f>if(A20&lt;&gt;"",TRIM(Project!$B$3&amp;" "&amp;'Cat Combos'!$A20),"")</f>
        <v/>
      </c>
      <c r="C20" s="22"/>
      <c r="D20" s="22"/>
      <c r="E20" s="22"/>
      <c r="F20" s="22"/>
      <c r="G20" s="22"/>
      <c r="H20" s="22"/>
      <c r="I20" s="22"/>
      <c r="J20" s="22"/>
      <c r="K20" s="22"/>
      <c r="L20" s="22"/>
      <c r="M20" s="22"/>
      <c r="N20" s="22"/>
    </row>
    <row r="21" ht="12.75" customHeight="1">
      <c r="A21" s="2"/>
      <c r="B21" s="267" t="str">
        <f>if(A21&lt;&gt;"",TRIM(Project!$B$3&amp;" "&amp;'Cat Combos'!$A21),"")</f>
        <v/>
      </c>
      <c r="C21" s="22"/>
      <c r="D21" s="22"/>
      <c r="E21" s="22"/>
      <c r="F21" s="22"/>
      <c r="G21" s="22"/>
      <c r="H21" s="22"/>
      <c r="I21" s="22"/>
      <c r="J21" s="22"/>
      <c r="K21" s="22"/>
      <c r="L21" s="22"/>
      <c r="M21" s="22"/>
      <c r="N21" s="22"/>
    </row>
    <row r="22" ht="12.75" customHeight="1">
      <c r="A22" s="2"/>
      <c r="B22" s="267" t="str">
        <f>if(A22&lt;&gt;"",TRIM(Project!$B$3&amp;" "&amp;'Cat Combos'!$A22),"")</f>
        <v/>
      </c>
      <c r="C22" s="22"/>
      <c r="D22" s="22"/>
      <c r="E22" s="22"/>
      <c r="F22" s="22"/>
      <c r="G22" s="22"/>
      <c r="H22" s="22"/>
      <c r="I22" s="22"/>
      <c r="J22" s="22"/>
      <c r="K22" s="22"/>
      <c r="L22" s="22"/>
      <c r="M22" s="22"/>
      <c r="N22" s="22"/>
    </row>
    <row r="23" ht="12.75" customHeight="1">
      <c r="A23" s="2"/>
      <c r="B23" s="267" t="str">
        <f>if(A23&lt;&gt;"",TRIM(Project!$B$3&amp;" "&amp;'Cat Combos'!$A23),"")</f>
        <v/>
      </c>
      <c r="C23" s="22"/>
      <c r="D23" s="22"/>
      <c r="E23" s="22"/>
      <c r="F23" s="22"/>
      <c r="G23" s="22"/>
      <c r="H23" s="22"/>
      <c r="I23" s="22"/>
      <c r="J23" s="22"/>
      <c r="K23" s="22"/>
      <c r="L23" s="22"/>
      <c r="M23" s="22"/>
      <c r="N23" s="22"/>
    </row>
    <row r="24" ht="12.75" customHeight="1">
      <c r="A24" s="2"/>
      <c r="B24" s="267" t="str">
        <f>if(A24&lt;&gt;"",TRIM(Project!$B$3&amp;" "&amp;'Cat Combos'!$A24),"")</f>
        <v/>
      </c>
      <c r="C24" s="22"/>
      <c r="D24" s="22"/>
      <c r="E24" s="22"/>
      <c r="F24" s="22"/>
      <c r="G24" s="22"/>
      <c r="H24" s="22"/>
      <c r="I24" s="22"/>
      <c r="J24" s="22"/>
      <c r="K24" s="22"/>
      <c r="L24" s="22"/>
      <c r="M24" s="22"/>
      <c r="N24" s="22"/>
    </row>
    <row r="25" ht="12.75" customHeight="1">
      <c r="A25" s="2"/>
      <c r="B25" s="267" t="str">
        <f>if(A25&lt;&gt;"",TRIM(Project!$B$3&amp;" "&amp;'Cat Combos'!$A25),"")</f>
        <v/>
      </c>
      <c r="C25" s="22"/>
      <c r="D25" s="22"/>
      <c r="E25" s="22"/>
      <c r="F25" s="22"/>
      <c r="G25" s="22"/>
      <c r="H25" s="22"/>
      <c r="I25" s="22"/>
      <c r="J25" s="22"/>
      <c r="K25" s="22"/>
      <c r="L25" s="22"/>
      <c r="M25" s="22"/>
      <c r="N25" s="22"/>
    </row>
    <row r="26" ht="12.75" customHeight="1">
      <c r="A26" s="2"/>
      <c r="B26" s="267" t="str">
        <f>if(A26&lt;&gt;"",TRIM(Project!$B$3&amp;" "&amp;'Cat Combos'!$A26),"")</f>
        <v/>
      </c>
      <c r="C26" s="22"/>
      <c r="D26" s="22"/>
      <c r="E26" s="22"/>
      <c r="F26" s="22"/>
      <c r="G26" s="22"/>
      <c r="H26" s="22"/>
      <c r="I26" s="22"/>
      <c r="J26" s="22"/>
      <c r="K26" s="22"/>
      <c r="L26" s="22"/>
      <c r="M26" s="22"/>
      <c r="N26" s="22"/>
    </row>
    <row r="27" ht="12.75" customHeight="1">
      <c r="A27" s="2"/>
      <c r="B27" s="267" t="str">
        <f>if(A27&lt;&gt;"",TRIM(Project!$B$3&amp;" "&amp;'Cat Combos'!$A27),"")</f>
        <v/>
      </c>
      <c r="C27" s="22"/>
      <c r="D27" s="22"/>
      <c r="E27" s="22"/>
      <c r="F27" s="22"/>
      <c r="G27" s="22"/>
      <c r="H27" s="22"/>
      <c r="I27" s="22"/>
      <c r="J27" s="22"/>
      <c r="K27" s="22"/>
      <c r="L27" s="22"/>
      <c r="M27" s="22"/>
      <c r="N27" s="22"/>
    </row>
    <row r="28" ht="12.75" customHeight="1">
      <c r="A28" s="2"/>
      <c r="B28" s="267" t="str">
        <f>if(A28&lt;&gt;"",TRIM(Project!$B$3&amp;" "&amp;'Cat Combos'!$A28),"")</f>
        <v/>
      </c>
      <c r="C28" s="22"/>
      <c r="D28" s="22"/>
      <c r="E28" s="22"/>
      <c r="F28" s="22"/>
      <c r="G28" s="22"/>
      <c r="H28" s="22"/>
      <c r="I28" s="22"/>
      <c r="J28" s="22"/>
      <c r="K28" s="22"/>
      <c r="L28" s="22"/>
      <c r="M28" s="22"/>
      <c r="N28" s="22"/>
    </row>
    <row r="29" ht="12.75" customHeight="1">
      <c r="A29" s="2"/>
      <c r="B29" s="267" t="str">
        <f>if(A29&lt;&gt;"",TRIM(Project!$B$3&amp;" "&amp;'Cat Combos'!$A29),"")</f>
        <v/>
      </c>
      <c r="C29" s="22"/>
      <c r="D29" s="22"/>
      <c r="E29" s="22"/>
      <c r="F29" s="22"/>
      <c r="G29" s="22"/>
      <c r="H29" s="22"/>
      <c r="I29" s="22"/>
      <c r="J29" s="22"/>
      <c r="K29" s="22"/>
      <c r="L29" s="22"/>
      <c r="M29" s="22"/>
      <c r="N29" s="22"/>
    </row>
    <row r="30" ht="12.75" customHeight="1">
      <c r="A30" s="2"/>
      <c r="B30" s="267" t="str">
        <f>if(A30&lt;&gt;"",TRIM(Project!$B$3&amp;" "&amp;'Cat Combos'!$A30),"")</f>
        <v/>
      </c>
      <c r="C30" s="22"/>
      <c r="D30" s="22"/>
      <c r="E30" s="22"/>
      <c r="F30" s="22"/>
      <c r="G30" s="22"/>
      <c r="H30" s="22"/>
      <c r="I30" s="22"/>
      <c r="J30" s="22"/>
      <c r="K30" s="22"/>
      <c r="L30" s="22"/>
      <c r="M30" s="22"/>
      <c r="N30" s="22"/>
    </row>
    <row r="31" ht="12.75" customHeight="1">
      <c r="A31" s="2"/>
      <c r="B31" s="267" t="str">
        <f>if(A31&lt;&gt;"",TRIM(Project!$B$3&amp;" "&amp;'Cat Combos'!$A31),"")</f>
        <v/>
      </c>
      <c r="C31" s="22"/>
      <c r="D31" s="22"/>
      <c r="E31" s="22"/>
      <c r="F31" s="22"/>
      <c r="G31" s="22"/>
      <c r="H31" s="22"/>
      <c r="I31" s="22"/>
      <c r="J31" s="22"/>
      <c r="K31" s="22"/>
      <c r="L31" s="22"/>
      <c r="M31" s="22"/>
      <c r="N31" s="22"/>
    </row>
    <row r="32" ht="12.75" customHeight="1">
      <c r="A32" s="2"/>
      <c r="B32" s="267" t="str">
        <f>if(A32&lt;&gt;"",TRIM(Project!$B$3&amp;" "&amp;'Cat Combos'!$A32),"")</f>
        <v/>
      </c>
      <c r="C32" s="22"/>
      <c r="D32" s="22"/>
      <c r="E32" s="22"/>
      <c r="F32" s="22"/>
      <c r="G32" s="22"/>
      <c r="H32" s="22"/>
      <c r="I32" s="22"/>
      <c r="J32" s="22"/>
      <c r="K32" s="22"/>
      <c r="L32" s="22"/>
      <c r="M32" s="22"/>
      <c r="N32" s="22"/>
    </row>
    <row r="33" ht="12.75" customHeight="1">
      <c r="A33" s="2"/>
      <c r="B33" s="267" t="str">
        <f>if(A33&lt;&gt;"",TRIM(Project!$B$3&amp;" "&amp;'Cat Combos'!$A33),"")</f>
        <v/>
      </c>
      <c r="C33" s="22"/>
      <c r="D33" s="22"/>
      <c r="E33" s="22"/>
      <c r="F33" s="22"/>
      <c r="G33" s="22"/>
      <c r="H33" s="22"/>
      <c r="I33" s="22"/>
      <c r="J33" s="22"/>
      <c r="K33" s="22"/>
      <c r="L33" s="22"/>
      <c r="M33" s="22"/>
      <c r="N33" s="22"/>
    </row>
    <row r="34" ht="12.75" customHeight="1">
      <c r="A34" s="2"/>
      <c r="B34" s="267" t="str">
        <f>if(A34&lt;&gt;"",TRIM(Project!$B$3&amp;" "&amp;'Cat Combos'!$A34),"")</f>
        <v/>
      </c>
      <c r="C34" s="22"/>
      <c r="D34" s="22"/>
      <c r="E34" s="22"/>
      <c r="F34" s="22"/>
      <c r="G34" s="22"/>
      <c r="H34" s="22"/>
      <c r="I34" s="22"/>
      <c r="J34" s="22"/>
      <c r="K34" s="22"/>
      <c r="L34" s="22"/>
      <c r="M34" s="22"/>
      <c r="N34" s="22"/>
    </row>
    <row r="35" ht="12.75" customHeight="1">
      <c r="A35" s="2"/>
      <c r="B35" s="267" t="str">
        <f>if(A35&lt;&gt;"",TRIM(Project!$B$3&amp;" "&amp;'Cat Combos'!$A35),"")</f>
        <v/>
      </c>
      <c r="C35" s="22"/>
      <c r="D35" s="22"/>
      <c r="E35" s="22"/>
      <c r="F35" s="22"/>
      <c r="G35" s="22"/>
      <c r="H35" s="22"/>
      <c r="I35" s="22"/>
      <c r="J35" s="22"/>
      <c r="K35" s="22"/>
      <c r="L35" s="22"/>
      <c r="M35" s="22"/>
      <c r="N35" s="22"/>
    </row>
    <row r="36" ht="12.75" customHeight="1">
      <c r="A36" s="2"/>
      <c r="B36" s="267" t="str">
        <f>if(A36&lt;&gt;"",TRIM(Project!$B$3&amp;" "&amp;'Cat Combos'!$A36),"")</f>
        <v/>
      </c>
      <c r="C36" s="22"/>
      <c r="D36" s="22"/>
      <c r="E36" s="22"/>
      <c r="F36" s="22"/>
      <c r="G36" s="22"/>
      <c r="H36" s="22"/>
      <c r="I36" s="22"/>
      <c r="J36" s="22"/>
      <c r="K36" s="22"/>
      <c r="L36" s="22"/>
      <c r="M36" s="22"/>
      <c r="N36" s="22"/>
    </row>
    <row r="37" ht="12.75" customHeight="1">
      <c r="A37" s="2"/>
      <c r="B37" s="267" t="str">
        <f>if(A37&lt;&gt;"",TRIM(Project!$B$3&amp;" "&amp;'Cat Combos'!$A37),"")</f>
        <v/>
      </c>
      <c r="C37" s="22"/>
      <c r="D37" s="22"/>
      <c r="E37" s="22"/>
      <c r="F37" s="22"/>
      <c r="G37" s="22"/>
      <c r="H37" s="22"/>
      <c r="I37" s="22"/>
      <c r="J37" s="22"/>
      <c r="K37" s="22"/>
      <c r="L37" s="22"/>
      <c r="M37" s="22"/>
      <c r="N37" s="22"/>
    </row>
    <row r="38" ht="12.75" customHeight="1">
      <c r="A38" s="2"/>
      <c r="B38" s="267" t="str">
        <f>if(A38&lt;&gt;"",TRIM(Project!$B$3&amp;" "&amp;'Cat Combos'!$A38),"")</f>
        <v/>
      </c>
      <c r="C38" s="22"/>
      <c r="D38" s="22"/>
      <c r="E38" s="22"/>
      <c r="F38" s="22"/>
      <c r="G38" s="22"/>
      <c r="H38" s="22"/>
      <c r="I38" s="22"/>
      <c r="J38" s="22"/>
      <c r="K38" s="22"/>
      <c r="L38" s="22"/>
      <c r="M38" s="22"/>
      <c r="N38" s="22"/>
    </row>
    <row r="39" ht="12.75" customHeight="1">
      <c r="A39" s="2"/>
      <c r="B39" s="267" t="str">
        <f>if(A39&lt;&gt;"",TRIM(Project!$B$3&amp;" "&amp;'Cat Combos'!$A39),"")</f>
        <v/>
      </c>
      <c r="C39" s="22"/>
      <c r="D39" s="22"/>
      <c r="E39" s="22"/>
      <c r="F39" s="22"/>
      <c r="G39" s="22"/>
      <c r="H39" s="22"/>
      <c r="I39" s="22"/>
      <c r="J39" s="22"/>
      <c r="K39" s="22"/>
      <c r="L39" s="22"/>
      <c r="M39" s="22"/>
      <c r="N39" s="22"/>
    </row>
    <row r="40" ht="12.75" customHeight="1">
      <c r="A40" s="2"/>
      <c r="B40" s="267" t="str">
        <f>if(A40&lt;&gt;"",TRIM(Project!$B$3&amp;" "&amp;'Cat Combos'!$A40),"")</f>
        <v/>
      </c>
      <c r="C40" s="22"/>
      <c r="D40" s="22"/>
      <c r="E40" s="22"/>
      <c r="F40" s="22"/>
      <c r="G40" s="22"/>
      <c r="H40" s="22"/>
      <c r="I40" s="22"/>
      <c r="J40" s="22"/>
      <c r="K40" s="22"/>
      <c r="L40" s="22"/>
      <c r="M40" s="22"/>
      <c r="N40" s="22"/>
    </row>
    <row r="41" ht="12.75" customHeight="1">
      <c r="A41" s="2"/>
      <c r="B41" s="267" t="str">
        <f>if(A41&lt;&gt;"",TRIM(Project!$B$3&amp;" "&amp;'Cat Combos'!$A41),"")</f>
        <v/>
      </c>
      <c r="C41" s="22"/>
      <c r="D41" s="22"/>
      <c r="E41" s="22"/>
      <c r="F41" s="22"/>
      <c r="G41" s="22"/>
      <c r="H41" s="22"/>
      <c r="I41" s="22"/>
      <c r="J41" s="22"/>
      <c r="K41" s="22"/>
      <c r="L41" s="22"/>
      <c r="M41" s="22"/>
      <c r="N41" s="22"/>
    </row>
    <row r="42" ht="12.75" customHeight="1">
      <c r="A42" s="2"/>
      <c r="B42" s="267" t="str">
        <f>if(A42&lt;&gt;"",TRIM(Project!$B$3&amp;" "&amp;'Cat Combos'!$A42),"")</f>
        <v/>
      </c>
      <c r="C42" s="22"/>
      <c r="D42" s="22"/>
      <c r="E42" s="22"/>
      <c r="F42" s="22"/>
      <c r="G42" s="22"/>
      <c r="H42" s="22"/>
      <c r="I42" s="22"/>
      <c r="J42" s="22"/>
      <c r="K42" s="22"/>
      <c r="L42" s="22"/>
      <c r="M42" s="22"/>
      <c r="N42" s="22"/>
    </row>
    <row r="43" ht="12.75" customHeight="1">
      <c r="A43" s="2"/>
      <c r="B43" s="267" t="str">
        <f>if(A43&lt;&gt;"",TRIM(Project!$B$3&amp;" "&amp;'Cat Combos'!$A43),"")</f>
        <v/>
      </c>
      <c r="C43" s="22"/>
      <c r="D43" s="22"/>
      <c r="E43" s="22"/>
      <c r="F43" s="22"/>
      <c r="G43" s="22"/>
      <c r="H43" s="22"/>
      <c r="I43" s="22"/>
      <c r="J43" s="22"/>
      <c r="K43" s="22"/>
      <c r="L43" s="22"/>
      <c r="M43" s="22"/>
      <c r="N43" s="22"/>
    </row>
    <row r="44" ht="12.75" customHeight="1">
      <c r="A44" s="2"/>
      <c r="B44" s="267" t="str">
        <f>if(A44&lt;&gt;"",TRIM(Project!$B$3&amp;" "&amp;'Cat Combos'!$A44),"")</f>
        <v/>
      </c>
      <c r="C44" s="22"/>
      <c r="D44" s="22"/>
      <c r="E44" s="22"/>
      <c r="F44" s="22"/>
      <c r="G44" s="22"/>
      <c r="H44" s="22"/>
      <c r="I44" s="22"/>
      <c r="J44" s="22"/>
      <c r="K44" s="22"/>
      <c r="L44" s="22"/>
      <c r="M44" s="22"/>
      <c r="N44" s="22"/>
    </row>
    <row r="45" ht="12.75" customHeight="1">
      <c r="A45" s="2"/>
      <c r="B45" s="267" t="str">
        <f>if(A45&lt;&gt;"",TRIM(Project!$B$3&amp;" "&amp;'Cat Combos'!$A45),"")</f>
        <v/>
      </c>
      <c r="C45" s="22"/>
      <c r="D45" s="22"/>
      <c r="E45" s="22"/>
      <c r="F45" s="22"/>
      <c r="G45" s="22"/>
      <c r="H45" s="22"/>
      <c r="I45" s="22"/>
      <c r="J45" s="22"/>
      <c r="K45" s="22"/>
      <c r="L45" s="22"/>
      <c r="M45" s="22"/>
      <c r="N45" s="22"/>
    </row>
    <row r="46" ht="12.75" customHeight="1">
      <c r="A46" s="2"/>
      <c r="B46" s="267" t="str">
        <f>if(A46&lt;&gt;"",TRIM(Project!$B$3&amp;" "&amp;'Cat Combos'!$A46),"")</f>
        <v/>
      </c>
      <c r="C46" s="22"/>
      <c r="D46" s="22"/>
      <c r="E46" s="22"/>
      <c r="F46" s="22"/>
      <c r="G46" s="22"/>
      <c r="H46" s="22"/>
      <c r="I46" s="22"/>
      <c r="J46" s="22"/>
      <c r="K46" s="22"/>
      <c r="L46" s="22"/>
      <c r="M46" s="22"/>
      <c r="N46" s="22"/>
    </row>
    <row r="47" ht="12.75" customHeight="1">
      <c r="A47" s="2"/>
      <c r="B47" s="267" t="str">
        <f>if(A47&lt;&gt;"",TRIM(Project!$B$3&amp;" "&amp;'Cat Combos'!$A47),"")</f>
        <v/>
      </c>
      <c r="C47" s="22"/>
      <c r="D47" s="22"/>
      <c r="E47" s="22"/>
      <c r="F47" s="22"/>
      <c r="G47" s="22"/>
      <c r="H47" s="22"/>
      <c r="I47" s="22"/>
      <c r="J47" s="22"/>
      <c r="K47" s="22"/>
      <c r="L47" s="22"/>
      <c r="M47" s="22"/>
      <c r="N47" s="22"/>
    </row>
    <row r="48" ht="12.75" customHeight="1">
      <c r="A48" s="2"/>
      <c r="B48" s="267" t="str">
        <f>if(A48&lt;&gt;"",TRIM(Project!$B$3&amp;" "&amp;'Cat Combos'!$A48),"")</f>
        <v/>
      </c>
      <c r="C48" s="22"/>
      <c r="D48" s="22"/>
      <c r="E48" s="22"/>
      <c r="F48" s="22"/>
      <c r="G48" s="22"/>
      <c r="H48" s="22"/>
      <c r="I48" s="22"/>
      <c r="J48" s="22"/>
      <c r="K48" s="22"/>
      <c r="L48" s="22"/>
      <c r="M48" s="22"/>
      <c r="N48" s="22"/>
    </row>
    <row r="49" ht="12.75" customHeight="1">
      <c r="A49" s="2"/>
      <c r="B49" s="267" t="str">
        <f>if(A49&lt;&gt;"",TRIM(Project!$B$3&amp;" "&amp;'Cat Combos'!$A49),"")</f>
        <v/>
      </c>
      <c r="C49" s="22"/>
      <c r="D49" s="22"/>
      <c r="E49" s="22"/>
      <c r="F49" s="22"/>
      <c r="G49" s="22"/>
      <c r="H49" s="22"/>
      <c r="I49" s="22"/>
      <c r="J49" s="22"/>
      <c r="K49" s="22"/>
      <c r="L49" s="22"/>
      <c r="M49" s="22"/>
      <c r="N49" s="22"/>
    </row>
    <row r="50" ht="12.75" customHeight="1">
      <c r="A50" s="2"/>
      <c r="B50" s="267" t="str">
        <f>if(A50&lt;&gt;"",TRIM(Project!$B$3&amp;" "&amp;'Cat Combos'!$A50),"")</f>
        <v/>
      </c>
      <c r="C50" s="22"/>
      <c r="D50" s="22"/>
      <c r="E50" s="22"/>
      <c r="F50" s="22"/>
      <c r="G50" s="22"/>
      <c r="H50" s="22"/>
      <c r="I50" s="22"/>
      <c r="J50" s="22"/>
      <c r="K50" s="22"/>
      <c r="L50" s="22"/>
      <c r="M50" s="22"/>
      <c r="N50" s="22"/>
    </row>
    <row r="51" ht="12.75" customHeight="1">
      <c r="A51" s="2"/>
      <c r="B51" s="267" t="str">
        <f>if(A51&lt;&gt;"",TRIM(Project!$B$3&amp;" "&amp;'Cat Combos'!$A51),"")</f>
        <v/>
      </c>
      <c r="C51" s="22"/>
      <c r="D51" s="22"/>
      <c r="E51" s="22"/>
      <c r="F51" s="22"/>
      <c r="G51" s="22"/>
      <c r="H51" s="22"/>
      <c r="I51" s="22"/>
      <c r="J51" s="22"/>
      <c r="K51" s="22"/>
      <c r="L51" s="22"/>
      <c r="M51" s="22"/>
      <c r="N51" s="22"/>
    </row>
    <row r="52" ht="12.75" customHeight="1">
      <c r="A52" s="2"/>
      <c r="B52" s="267" t="str">
        <f>if(A52&lt;&gt;"",TRIM(Project!$B$3&amp;" "&amp;'Cat Combos'!$A52),"")</f>
        <v/>
      </c>
      <c r="C52" s="22"/>
      <c r="D52" s="22"/>
      <c r="E52" s="22"/>
      <c r="F52" s="22"/>
      <c r="G52" s="22"/>
      <c r="H52" s="22"/>
      <c r="I52" s="22"/>
      <c r="J52" s="22"/>
      <c r="K52" s="22"/>
      <c r="L52" s="22"/>
      <c r="M52" s="22"/>
      <c r="N52" s="22"/>
    </row>
    <row r="53" ht="12.75" customHeight="1">
      <c r="A53" s="2"/>
      <c r="B53" s="267" t="str">
        <f>if(A53&lt;&gt;"",TRIM(Project!$B$3&amp;" "&amp;'Cat Combos'!$A53),"")</f>
        <v/>
      </c>
      <c r="C53" s="22"/>
      <c r="D53" s="22"/>
      <c r="E53" s="22"/>
      <c r="F53" s="22"/>
      <c r="G53" s="22"/>
      <c r="H53" s="22"/>
      <c r="I53" s="22"/>
      <c r="J53" s="22"/>
      <c r="K53" s="22"/>
      <c r="L53" s="22"/>
      <c r="M53" s="22"/>
      <c r="N53" s="22"/>
    </row>
    <row r="54" ht="12.75" customHeight="1">
      <c r="A54" s="2"/>
      <c r="B54" s="267" t="str">
        <f>if(A54&lt;&gt;"",TRIM(Project!$B$3&amp;" "&amp;'Cat Combos'!$A54),"")</f>
        <v/>
      </c>
      <c r="C54" s="22"/>
      <c r="D54" s="22"/>
      <c r="E54" s="22"/>
      <c r="F54" s="22"/>
      <c r="G54" s="22"/>
      <c r="H54" s="22"/>
      <c r="I54" s="22"/>
      <c r="J54" s="22"/>
      <c r="K54" s="22"/>
      <c r="L54" s="22"/>
      <c r="M54" s="22"/>
      <c r="N54" s="22"/>
    </row>
    <row r="55" ht="12.75" customHeight="1">
      <c r="A55" s="2"/>
      <c r="B55" s="267" t="str">
        <f>if(A55&lt;&gt;"",TRIM(Project!$B$3&amp;" "&amp;'Cat Combos'!$A55),"")</f>
        <v/>
      </c>
      <c r="C55" s="22"/>
      <c r="D55" s="22"/>
      <c r="E55" s="22"/>
      <c r="F55" s="22"/>
      <c r="G55" s="22"/>
      <c r="H55" s="22"/>
      <c r="I55" s="22"/>
      <c r="J55" s="22"/>
      <c r="K55" s="22"/>
      <c r="L55" s="22"/>
      <c r="M55" s="22"/>
      <c r="N55" s="22"/>
    </row>
    <row r="56" ht="12.75" customHeight="1">
      <c r="A56" s="2"/>
      <c r="B56" s="267" t="str">
        <f>if(A56&lt;&gt;"",TRIM(Project!$B$3&amp;" "&amp;'Cat Combos'!$A56),"")</f>
        <v/>
      </c>
      <c r="C56" s="22"/>
      <c r="D56" s="22"/>
      <c r="E56" s="22"/>
      <c r="F56" s="22"/>
      <c r="G56" s="22"/>
      <c r="H56" s="22"/>
      <c r="I56" s="22"/>
      <c r="J56" s="22"/>
      <c r="K56" s="22"/>
      <c r="L56" s="22"/>
      <c r="M56" s="22"/>
      <c r="N56" s="22"/>
    </row>
    <row r="57" ht="12.75" customHeight="1">
      <c r="A57" s="2"/>
      <c r="B57" s="267" t="str">
        <f>if(A57&lt;&gt;"",TRIM(Project!$B$3&amp;" "&amp;'Cat Combos'!$A57),"")</f>
        <v/>
      </c>
      <c r="C57" s="22"/>
      <c r="D57" s="22"/>
      <c r="E57" s="22"/>
      <c r="F57" s="22"/>
      <c r="G57" s="22"/>
      <c r="H57" s="22"/>
      <c r="I57" s="22"/>
      <c r="J57" s="22"/>
      <c r="K57" s="22"/>
      <c r="L57" s="22"/>
      <c r="M57" s="22"/>
      <c r="N57" s="22"/>
    </row>
    <row r="58" ht="12.75" customHeight="1">
      <c r="A58" s="2"/>
      <c r="B58" s="267" t="str">
        <f>if(A58&lt;&gt;"",TRIM(Project!$B$3&amp;" "&amp;'Cat Combos'!$A58),"")</f>
        <v/>
      </c>
      <c r="C58" s="22"/>
      <c r="D58" s="22"/>
      <c r="E58" s="22"/>
      <c r="F58" s="22"/>
      <c r="G58" s="22"/>
      <c r="H58" s="22"/>
      <c r="I58" s="22"/>
      <c r="J58" s="22"/>
      <c r="K58" s="22"/>
      <c r="L58" s="22"/>
      <c r="M58" s="22"/>
      <c r="N58" s="22"/>
    </row>
    <row r="59" ht="12.75" customHeight="1">
      <c r="A59" s="2"/>
      <c r="B59" s="267" t="str">
        <f>if(A59&lt;&gt;"",TRIM(Project!$B$3&amp;" "&amp;'Cat Combos'!$A59),"")</f>
        <v/>
      </c>
      <c r="C59" s="22"/>
      <c r="D59" s="22"/>
      <c r="E59" s="22"/>
      <c r="F59" s="22"/>
      <c r="G59" s="22"/>
      <c r="H59" s="22"/>
      <c r="I59" s="22"/>
      <c r="J59" s="22"/>
      <c r="K59" s="22"/>
      <c r="L59" s="22"/>
      <c r="M59" s="22"/>
      <c r="N59" s="22"/>
    </row>
    <row r="60" ht="12.75" customHeight="1">
      <c r="A60" s="2"/>
      <c r="B60" s="267" t="str">
        <f>if(A60&lt;&gt;"",TRIM(Project!$B$3&amp;" "&amp;'Cat Combos'!$A60),"")</f>
        <v/>
      </c>
      <c r="C60" s="22"/>
      <c r="D60" s="22"/>
      <c r="E60" s="22"/>
      <c r="F60" s="22"/>
      <c r="G60" s="22"/>
      <c r="H60" s="22"/>
      <c r="I60" s="22"/>
      <c r="J60" s="22"/>
      <c r="K60" s="22"/>
      <c r="L60" s="22"/>
      <c r="M60" s="22"/>
      <c r="N60" s="22"/>
    </row>
    <row r="61" ht="12.75" customHeight="1">
      <c r="A61" s="2"/>
      <c r="B61" s="267" t="str">
        <f>if(A61&lt;&gt;"",TRIM(Project!$B$3&amp;" "&amp;'Cat Combos'!$A61),"")</f>
        <v/>
      </c>
      <c r="C61" s="22"/>
      <c r="D61" s="22"/>
      <c r="E61" s="22"/>
      <c r="F61" s="22"/>
      <c r="G61" s="22"/>
      <c r="H61" s="22"/>
      <c r="I61" s="22"/>
      <c r="J61" s="22"/>
      <c r="K61" s="22"/>
      <c r="L61" s="22"/>
      <c r="M61" s="22"/>
      <c r="N61" s="22"/>
    </row>
    <row r="62" ht="12.75" customHeight="1">
      <c r="A62" s="2"/>
      <c r="B62" s="267" t="str">
        <f>if(A62&lt;&gt;"",TRIM(Project!$B$3&amp;" "&amp;'Cat Combos'!$A62),"")</f>
        <v/>
      </c>
      <c r="C62" s="22"/>
      <c r="D62" s="22"/>
      <c r="E62" s="22"/>
      <c r="F62" s="22"/>
      <c r="G62" s="22"/>
      <c r="H62" s="22"/>
      <c r="I62" s="22"/>
      <c r="J62" s="22"/>
      <c r="K62" s="22"/>
      <c r="L62" s="22"/>
      <c r="M62" s="22"/>
      <c r="N62" s="22"/>
    </row>
    <row r="63" ht="12.75" customHeight="1">
      <c r="A63" s="2"/>
      <c r="B63" s="267" t="str">
        <f>if(A63&lt;&gt;"",TRIM(Project!$B$3&amp;" "&amp;'Cat Combos'!$A63),"")</f>
        <v/>
      </c>
      <c r="C63" s="22"/>
      <c r="D63" s="22"/>
      <c r="E63" s="22"/>
      <c r="F63" s="22"/>
      <c r="G63" s="22"/>
      <c r="H63" s="22"/>
      <c r="I63" s="22"/>
      <c r="J63" s="22"/>
      <c r="K63" s="22"/>
      <c r="L63" s="22"/>
      <c r="M63" s="22"/>
      <c r="N63" s="22"/>
    </row>
    <row r="64" ht="12.75" customHeight="1">
      <c r="A64" s="2"/>
      <c r="B64" s="267" t="str">
        <f>if(A64&lt;&gt;"",TRIM(Project!$B$3&amp;" "&amp;'Cat Combos'!$A64),"")</f>
        <v/>
      </c>
      <c r="C64" s="22"/>
      <c r="D64" s="22"/>
      <c r="E64" s="22"/>
      <c r="F64" s="22"/>
      <c r="G64" s="22"/>
      <c r="H64" s="22"/>
      <c r="I64" s="22"/>
      <c r="J64" s="22"/>
      <c r="K64" s="22"/>
      <c r="L64" s="22"/>
      <c r="M64" s="22"/>
      <c r="N64" s="22"/>
    </row>
    <row r="65" ht="12.75" customHeight="1">
      <c r="A65" s="2"/>
      <c r="B65" s="267" t="str">
        <f>if(A65&lt;&gt;"",TRIM(Project!$B$3&amp;" "&amp;'Cat Combos'!$A65),"")</f>
        <v/>
      </c>
      <c r="C65" s="22"/>
      <c r="D65" s="22"/>
      <c r="E65" s="22"/>
      <c r="F65" s="22"/>
      <c r="G65" s="22"/>
      <c r="H65" s="22"/>
      <c r="I65" s="22"/>
      <c r="J65" s="22"/>
      <c r="K65" s="22"/>
      <c r="L65" s="22"/>
      <c r="M65" s="22"/>
      <c r="N65" s="22"/>
    </row>
    <row r="66" ht="12.75" customHeight="1">
      <c r="A66" s="2"/>
      <c r="B66" s="267" t="str">
        <f>if(A66&lt;&gt;"",TRIM(Project!$B$3&amp;" "&amp;'Cat Combos'!$A66),"")</f>
        <v/>
      </c>
      <c r="C66" s="22"/>
      <c r="D66" s="22"/>
      <c r="E66" s="22"/>
      <c r="F66" s="22"/>
      <c r="G66" s="22"/>
      <c r="H66" s="22"/>
      <c r="I66" s="22"/>
      <c r="J66" s="22"/>
      <c r="K66" s="22"/>
      <c r="L66" s="22"/>
      <c r="M66" s="22"/>
      <c r="N66" s="22"/>
    </row>
    <row r="67" ht="12.75" customHeight="1">
      <c r="A67" s="2"/>
      <c r="B67" s="267" t="str">
        <f>if(A67&lt;&gt;"",TRIM(Project!$B$3&amp;" "&amp;'Cat Combos'!$A67),"")</f>
        <v/>
      </c>
      <c r="C67" s="22"/>
      <c r="D67" s="22"/>
      <c r="E67" s="22"/>
      <c r="F67" s="22"/>
      <c r="G67" s="22"/>
      <c r="H67" s="22"/>
      <c r="I67" s="22"/>
      <c r="J67" s="22"/>
      <c r="K67" s="22"/>
      <c r="L67" s="22"/>
      <c r="M67" s="22"/>
      <c r="N67" s="22"/>
    </row>
    <row r="68" ht="12.75" customHeight="1">
      <c r="A68" s="2"/>
      <c r="B68" s="267" t="str">
        <f>if(A68&lt;&gt;"",TRIM(Project!$B$3&amp;" "&amp;'Cat Combos'!$A68),"")</f>
        <v/>
      </c>
      <c r="C68" s="22"/>
      <c r="D68" s="22"/>
      <c r="E68" s="22"/>
      <c r="F68" s="22"/>
      <c r="G68" s="22"/>
      <c r="H68" s="22"/>
      <c r="I68" s="22"/>
      <c r="J68" s="22"/>
      <c r="K68" s="22"/>
      <c r="L68" s="22"/>
      <c r="M68" s="22"/>
      <c r="N68" s="22"/>
    </row>
    <row r="69" ht="12.75" customHeight="1">
      <c r="A69" s="2"/>
      <c r="B69" s="267" t="str">
        <f>if(A69&lt;&gt;"",TRIM(Project!$B$3&amp;" "&amp;'Cat Combos'!$A69),"")</f>
        <v/>
      </c>
      <c r="C69" s="22"/>
      <c r="D69" s="22"/>
      <c r="E69" s="22"/>
      <c r="F69" s="22"/>
      <c r="G69" s="22"/>
      <c r="H69" s="22"/>
      <c r="I69" s="22"/>
      <c r="J69" s="22"/>
      <c r="K69" s="22"/>
      <c r="L69" s="22"/>
      <c r="M69" s="22"/>
      <c r="N69" s="22"/>
    </row>
    <row r="70" ht="12.75" customHeight="1">
      <c r="A70" s="2"/>
      <c r="B70" s="267" t="str">
        <f>if(A70&lt;&gt;"",TRIM(Project!$B$3&amp;" "&amp;'Cat Combos'!$A70),"")</f>
        <v/>
      </c>
      <c r="C70" s="22"/>
      <c r="D70" s="22"/>
      <c r="E70" s="22"/>
      <c r="F70" s="22"/>
      <c r="G70" s="22"/>
      <c r="H70" s="22"/>
      <c r="I70" s="22"/>
      <c r="J70" s="22"/>
      <c r="K70" s="22"/>
      <c r="L70" s="22"/>
      <c r="M70" s="22"/>
      <c r="N70" s="22"/>
    </row>
    <row r="71" ht="12.75" customHeight="1">
      <c r="A71" s="2"/>
      <c r="B71" s="267" t="str">
        <f>if(A71&lt;&gt;"",TRIM(Project!$B$3&amp;" "&amp;'Cat Combos'!$A71),"")</f>
        <v/>
      </c>
      <c r="C71" s="22"/>
      <c r="D71" s="22"/>
      <c r="E71" s="22"/>
      <c r="F71" s="22"/>
      <c r="G71" s="22"/>
      <c r="H71" s="22"/>
      <c r="I71" s="22"/>
      <c r="J71" s="22"/>
      <c r="K71" s="22"/>
      <c r="L71" s="22"/>
      <c r="M71" s="22"/>
      <c r="N71" s="22"/>
    </row>
    <row r="72" ht="12.75" customHeight="1">
      <c r="A72" s="2"/>
      <c r="B72" s="267" t="str">
        <f>if(A72&lt;&gt;"",TRIM(Project!$B$3&amp;" "&amp;'Cat Combos'!$A72),"")</f>
        <v/>
      </c>
      <c r="C72" s="22"/>
      <c r="D72" s="22"/>
      <c r="E72" s="22"/>
      <c r="F72" s="22"/>
      <c r="G72" s="22"/>
      <c r="H72" s="22"/>
      <c r="I72" s="22"/>
      <c r="J72" s="22"/>
      <c r="K72" s="22"/>
      <c r="L72" s="22"/>
      <c r="M72" s="22"/>
      <c r="N72" s="22"/>
    </row>
    <row r="73" ht="12.75" customHeight="1">
      <c r="A73" s="2"/>
      <c r="B73" s="267" t="str">
        <f>if(A73&lt;&gt;"",TRIM(Project!$B$3&amp;" "&amp;'Cat Combos'!$A73),"")</f>
        <v/>
      </c>
      <c r="C73" s="22"/>
      <c r="D73" s="22"/>
      <c r="E73" s="22"/>
      <c r="F73" s="22"/>
      <c r="G73" s="22"/>
      <c r="H73" s="22"/>
      <c r="I73" s="22"/>
      <c r="J73" s="22"/>
      <c r="K73" s="22"/>
      <c r="L73" s="22"/>
      <c r="M73" s="22"/>
      <c r="N73" s="22"/>
    </row>
    <row r="74" ht="12.75" customHeight="1">
      <c r="A74" s="2"/>
      <c r="B74" s="267" t="str">
        <f>if(A74&lt;&gt;"",TRIM(Project!$B$3&amp;" "&amp;'Cat Combos'!$A74),"")</f>
        <v/>
      </c>
      <c r="C74" s="22"/>
      <c r="D74" s="22"/>
      <c r="E74" s="22"/>
      <c r="F74" s="22"/>
      <c r="G74" s="22"/>
      <c r="H74" s="22"/>
      <c r="I74" s="22"/>
      <c r="J74" s="22"/>
      <c r="K74" s="22"/>
      <c r="L74" s="22"/>
      <c r="M74" s="22"/>
      <c r="N74" s="22"/>
    </row>
    <row r="75" ht="12.75" customHeight="1">
      <c r="A75" s="2"/>
      <c r="B75" s="267" t="str">
        <f>if(A75&lt;&gt;"",TRIM(Project!$B$3&amp;" "&amp;'Cat Combos'!$A75),"")</f>
        <v/>
      </c>
      <c r="C75" s="22"/>
      <c r="D75" s="22"/>
      <c r="E75" s="22"/>
      <c r="F75" s="22"/>
      <c r="G75" s="22"/>
      <c r="H75" s="22"/>
      <c r="I75" s="22"/>
      <c r="J75" s="22"/>
      <c r="K75" s="22"/>
      <c r="L75" s="22"/>
      <c r="M75" s="22"/>
      <c r="N75" s="22"/>
    </row>
    <row r="76" ht="12.75" customHeight="1">
      <c r="A76" s="2"/>
      <c r="B76" s="267" t="str">
        <f>if(A76&lt;&gt;"",TRIM(Project!$B$3&amp;" "&amp;'Cat Combos'!$A76),"")</f>
        <v/>
      </c>
      <c r="C76" s="22"/>
      <c r="D76" s="22"/>
      <c r="E76" s="22"/>
      <c r="F76" s="22"/>
      <c r="G76" s="22"/>
      <c r="H76" s="22"/>
      <c r="I76" s="22"/>
      <c r="J76" s="22"/>
      <c r="K76" s="22"/>
      <c r="L76" s="22"/>
      <c r="M76" s="22"/>
      <c r="N76" s="22"/>
    </row>
    <row r="77" ht="12.75" customHeight="1">
      <c r="A77" s="2"/>
      <c r="B77" s="267" t="str">
        <f>if(A77&lt;&gt;"",TRIM(Project!$B$3&amp;" "&amp;'Cat Combos'!$A77),"")</f>
        <v/>
      </c>
      <c r="C77" s="22"/>
      <c r="D77" s="22"/>
      <c r="E77" s="22"/>
      <c r="F77" s="22"/>
      <c r="G77" s="22"/>
      <c r="H77" s="22"/>
      <c r="I77" s="22"/>
      <c r="J77" s="22"/>
      <c r="K77" s="22"/>
      <c r="L77" s="22"/>
      <c r="M77" s="22"/>
      <c r="N77" s="22"/>
    </row>
    <row r="78" ht="12.75" customHeight="1">
      <c r="A78" s="2"/>
      <c r="B78" s="267" t="str">
        <f>if(A78&lt;&gt;"",TRIM(Project!$B$3&amp;" "&amp;'Cat Combos'!$A78),"")</f>
        <v/>
      </c>
      <c r="C78" s="22"/>
      <c r="D78" s="22"/>
      <c r="E78" s="22"/>
      <c r="F78" s="22"/>
      <c r="G78" s="22"/>
      <c r="H78" s="22"/>
      <c r="I78" s="22"/>
      <c r="J78" s="22"/>
      <c r="K78" s="22"/>
      <c r="L78" s="22"/>
      <c r="M78" s="22"/>
      <c r="N78" s="22"/>
    </row>
    <row r="79" ht="12.75" customHeight="1">
      <c r="A79" s="2"/>
      <c r="B79" s="267" t="str">
        <f>if(A79&lt;&gt;"",TRIM(Project!$B$3&amp;" "&amp;'Cat Combos'!$A79),"")</f>
        <v/>
      </c>
      <c r="C79" s="22"/>
      <c r="D79" s="22"/>
      <c r="E79" s="22"/>
      <c r="F79" s="22"/>
      <c r="G79" s="22"/>
      <c r="H79" s="22"/>
      <c r="I79" s="22"/>
      <c r="J79" s="22"/>
      <c r="K79" s="22"/>
      <c r="L79" s="22"/>
      <c r="M79" s="22"/>
      <c r="N79" s="22"/>
    </row>
    <row r="80" ht="12.75" customHeight="1">
      <c r="A80" s="2"/>
      <c r="B80" s="267" t="str">
        <f>if(A80&lt;&gt;"",TRIM(Project!$B$3&amp;" "&amp;'Cat Combos'!$A80),"")</f>
        <v/>
      </c>
      <c r="C80" s="22"/>
      <c r="D80" s="22"/>
      <c r="E80" s="22"/>
      <c r="F80" s="22"/>
      <c r="G80" s="22"/>
      <c r="H80" s="22"/>
      <c r="I80" s="22"/>
      <c r="J80" s="22"/>
      <c r="K80" s="22"/>
      <c r="L80" s="22"/>
      <c r="M80" s="22"/>
      <c r="N80" s="22"/>
    </row>
    <row r="81" ht="12.75" customHeight="1">
      <c r="A81" s="2"/>
      <c r="B81" s="267" t="str">
        <f>if(A81&lt;&gt;"",TRIM(Project!$B$3&amp;" "&amp;'Cat Combos'!$A81),"")</f>
        <v/>
      </c>
      <c r="C81" s="22"/>
      <c r="D81" s="22"/>
      <c r="E81" s="22"/>
      <c r="F81" s="22"/>
      <c r="G81" s="22"/>
      <c r="H81" s="22"/>
      <c r="I81" s="22"/>
      <c r="J81" s="22"/>
      <c r="K81" s="22"/>
      <c r="L81" s="22"/>
      <c r="M81" s="22"/>
      <c r="N81" s="22"/>
    </row>
    <row r="82" ht="12.75" customHeight="1">
      <c r="A82" s="2"/>
      <c r="B82" s="267" t="str">
        <f>if(A82&lt;&gt;"",TRIM(Project!$B$3&amp;" "&amp;'Cat Combos'!$A82),"")</f>
        <v/>
      </c>
      <c r="C82" s="22"/>
      <c r="D82" s="22"/>
      <c r="E82" s="22"/>
      <c r="F82" s="22"/>
      <c r="G82" s="22"/>
      <c r="H82" s="22"/>
      <c r="I82" s="22"/>
      <c r="J82" s="22"/>
      <c r="K82" s="22"/>
      <c r="L82" s="22"/>
      <c r="M82" s="22"/>
      <c r="N82" s="22"/>
    </row>
    <row r="83" ht="12.75" customHeight="1">
      <c r="A83" s="2"/>
      <c r="B83" s="267" t="str">
        <f>if(A83&lt;&gt;"",TRIM(Project!$B$3&amp;" "&amp;'Cat Combos'!$A83),"")</f>
        <v/>
      </c>
      <c r="C83" s="22"/>
      <c r="D83" s="22"/>
      <c r="E83" s="22"/>
      <c r="F83" s="22"/>
      <c r="G83" s="22"/>
      <c r="H83" s="22"/>
      <c r="I83" s="22"/>
      <c r="J83" s="22"/>
      <c r="K83" s="22"/>
      <c r="L83" s="22"/>
      <c r="M83" s="22"/>
      <c r="N83" s="22"/>
    </row>
    <row r="84" ht="12.75" customHeight="1">
      <c r="A84" s="2"/>
      <c r="B84" s="267" t="str">
        <f>if(A84&lt;&gt;"",TRIM(Project!$B$3&amp;" "&amp;'Cat Combos'!$A84),"")</f>
        <v/>
      </c>
      <c r="C84" s="22"/>
      <c r="D84" s="22"/>
      <c r="E84" s="22"/>
      <c r="F84" s="22"/>
      <c r="G84" s="22"/>
      <c r="H84" s="22"/>
      <c r="I84" s="22"/>
      <c r="J84" s="22"/>
      <c r="K84" s="22"/>
      <c r="L84" s="22"/>
      <c r="M84" s="22"/>
      <c r="N84" s="22"/>
    </row>
    <row r="85" ht="12.75" customHeight="1">
      <c r="A85" s="2"/>
      <c r="B85" s="267" t="str">
        <f>if(A85&lt;&gt;"",TRIM(Project!$B$3&amp;" "&amp;'Cat Combos'!$A85),"")</f>
        <v/>
      </c>
      <c r="C85" s="22"/>
      <c r="D85" s="22"/>
      <c r="E85" s="22"/>
      <c r="F85" s="22"/>
      <c r="G85" s="22"/>
      <c r="H85" s="22"/>
      <c r="I85" s="22"/>
      <c r="J85" s="22"/>
      <c r="K85" s="22"/>
      <c r="L85" s="22"/>
      <c r="M85" s="22"/>
      <c r="N85" s="22"/>
    </row>
    <row r="86" ht="12.75" customHeight="1">
      <c r="A86" s="2"/>
      <c r="B86" s="267" t="str">
        <f>if(A86&lt;&gt;"",TRIM(Project!$B$3&amp;" "&amp;'Cat Combos'!$A86),"")</f>
        <v/>
      </c>
      <c r="C86" s="22"/>
      <c r="D86" s="22"/>
      <c r="E86" s="22"/>
      <c r="F86" s="22"/>
      <c r="G86" s="22"/>
      <c r="H86" s="22"/>
      <c r="I86" s="22"/>
      <c r="J86" s="22"/>
      <c r="K86" s="22"/>
      <c r="L86" s="22"/>
      <c r="M86" s="22"/>
      <c r="N86" s="22"/>
    </row>
    <row r="87" ht="12.75" customHeight="1">
      <c r="A87" s="2"/>
      <c r="B87" s="267" t="str">
        <f>if(A87&lt;&gt;"",TRIM(Project!$B$3&amp;" "&amp;'Cat Combos'!$A87),"")</f>
        <v/>
      </c>
      <c r="C87" s="22"/>
      <c r="D87" s="22"/>
      <c r="E87" s="22"/>
      <c r="F87" s="22"/>
      <c r="G87" s="22"/>
      <c r="H87" s="22"/>
      <c r="I87" s="22"/>
      <c r="J87" s="22"/>
      <c r="K87" s="22"/>
      <c r="L87" s="22"/>
      <c r="M87" s="22"/>
      <c r="N87" s="22"/>
    </row>
    <row r="88" ht="12.75" customHeight="1">
      <c r="A88" s="2"/>
      <c r="B88" s="267" t="str">
        <f>if(A88&lt;&gt;"",TRIM(Project!$B$3&amp;" "&amp;'Cat Combos'!$A88),"")</f>
        <v/>
      </c>
      <c r="C88" s="22"/>
      <c r="D88" s="22"/>
      <c r="E88" s="22"/>
      <c r="F88" s="22"/>
      <c r="G88" s="22"/>
      <c r="H88" s="22"/>
      <c r="I88" s="22"/>
      <c r="J88" s="22"/>
      <c r="K88" s="22"/>
      <c r="L88" s="22"/>
      <c r="M88" s="22"/>
      <c r="N88" s="22"/>
    </row>
    <row r="89" ht="12.75" customHeight="1">
      <c r="A89" s="2"/>
      <c r="B89" s="267" t="str">
        <f>if(A89&lt;&gt;"",TRIM(Project!$B$3&amp;" "&amp;'Cat Combos'!$A89),"")</f>
        <v/>
      </c>
      <c r="C89" s="22"/>
      <c r="D89" s="22"/>
      <c r="E89" s="22"/>
      <c r="F89" s="22"/>
      <c r="G89" s="22"/>
      <c r="H89" s="22"/>
      <c r="I89" s="22"/>
      <c r="J89" s="22"/>
      <c r="K89" s="22"/>
      <c r="L89" s="22"/>
      <c r="M89" s="22"/>
      <c r="N89" s="22"/>
    </row>
    <row r="90" ht="12.75" customHeight="1">
      <c r="A90" s="2"/>
      <c r="B90" s="267" t="str">
        <f>if(A90&lt;&gt;"",TRIM(Project!$B$3&amp;" "&amp;'Cat Combos'!$A90),"")</f>
        <v/>
      </c>
      <c r="C90" s="22"/>
      <c r="D90" s="22"/>
      <c r="E90" s="22"/>
      <c r="F90" s="22"/>
      <c r="G90" s="22"/>
      <c r="H90" s="22"/>
      <c r="I90" s="22"/>
      <c r="J90" s="22"/>
      <c r="K90" s="22"/>
      <c r="L90" s="22"/>
      <c r="M90" s="22"/>
      <c r="N90" s="22"/>
    </row>
    <row r="91" ht="12.75" customHeight="1">
      <c r="A91" s="2"/>
      <c r="B91" s="267" t="str">
        <f>if(A91&lt;&gt;"",TRIM(Project!$B$3&amp;" "&amp;'Cat Combos'!$A91),"")</f>
        <v/>
      </c>
      <c r="C91" s="22"/>
      <c r="D91" s="22"/>
      <c r="E91" s="22"/>
      <c r="F91" s="22"/>
      <c r="G91" s="22"/>
      <c r="H91" s="22"/>
      <c r="I91" s="22"/>
      <c r="J91" s="22"/>
      <c r="K91" s="22"/>
      <c r="L91" s="22"/>
      <c r="M91" s="22"/>
      <c r="N91" s="22"/>
    </row>
    <row r="92" ht="12.75" customHeight="1">
      <c r="A92" s="2"/>
      <c r="B92" s="267" t="str">
        <f>if(A92&lt;&gt;"",TRIM(Project!$B$3&amp;" "&amp;'Cat Combos'!$A92),"")</f>
        <v/>
      </c>
      <c r="C92" s="22"/>
      <c r="D92" s="22"/>
      <c r="E92" s="22"/>
      <c r="F92" s="22"/>
      <c r="G92" s="22"/>
      <c r="H92" s="22"/>
      <c r="I92" s="22"/>
      <c r="J92" s="22"/>
      <c r="K92" s="22"/>
      <c r="L92" s="22"/>
      <c r="M92" s="22"/>
      <c r="N92" s="22"/>
    </row>
    <row r="93" ht="12.75" customHeight="1">
      <c r="A93" s="2"/>
      <c r="B93" s="267" t="str">
        <f>if(A93&lt;&gt;"",TRIM(Project!$B$3&amp;" "&amp;'Cat Combos'!$A93),"")</f>
        <v/>
      </c>
      <c r="C93" s="22"/>
      <c r="D93" s="22"/>
      <c r="E93" s="22"/>
      <c r="F93" s="22"/>
      <c r="G93" s="22"/>
      <c r="H93" s="22"/>
      <c r="I93" s="22"/>
      <c r="J93" s="22"/>
      <c r="K93" s="22"/>
      <c r="L93" s="22"/>
      <c r="M93" s="22"/>
      <c r="N93" s="22"/>
    </row>
    <row r="94" ht="12.75" customHeight="1">
      <c r="A94" s="2"/>
      <c r="B94" s="267" t="str">
        <f>if(A94&lt;&gt;"",TRIM(Project!$B$3&amp;" "&amp;'Cat Combos'!$A94),"")</f>
        <v/>
      </c>
      <c r="C94" s="22"/>
      <c r="D94" s="22"/>
      <c r="E94" s="22"/>
      <c r="F94" s="22"/>
      <c r="G94" s="22"/>
      <c r="H94" s="22"/>
      <c r="I94" s="22"/>
      <c r="J94" s="22"/>
      <c r="K94" s="22"/>
      <c r="L94" s="22"/>
      <c r="M94" s="22"/>
      <c r="N94" s="22"/>
    </row>
    <row r="95" ht="12.75" customHeight="1">
      <c r="A95" s="2"/>
      <c r="B95" s="267" t="str">
        <f>if(A95&lt;&gt;"",TRIM(Project!$B$3&amp;" "&amp;'Cat Combos'!$A95),"")</f>
        <v/>
      </c>
      <c r="C95" s="22"/>
      <c r="D95" s="22"/>
      <c r="E95" s="22"/>
      <c r="F95" s="22"/>
      <c r="G95" s="22"/>
      <c r="H95" s="22"/>
      <c r="I95" s="22"/>
      <c r="J95" s="22"/>
      <c r="K95" s="22"/>
      <c r="L95" s="22"/>
      <c r="M95" s="22"/>
      <c r="N95" s="22"/>
    </row>
    <row r="96" ht="12.75" customHeight="1">
      <c r="A96" s="2"/>
      <c r="B96" s="267" t="str">
        <f>if(A96&lt;&gt;"",TRIM(Project!$B$3&amp;" "&amp;'Cat Combos'!$A96),"")</f>
        <v/>
      </c>
      <c r="C96" s="22"/>
      <c r="D96" s="22"/>
      <c r="E96" s="22"/>
      <c r="F96" s="22"/>
      <c r="G96" s="22"/>
      <c r="H96" s="22"/>
      <c r="I96" s="22"/>
      <c r="J96" s="22"/>
      <c r="K96" s="22"/>
      <c r="L96" s="22"/>
      <c r="M96" s="22"/>
      <c r="N96" s="22"/>
    </row>
    <row r="97" ht="12.75" customHeight="1">
      <c r="A97" s="2"/>
      <c r="B97" s="267" t="str">
        <f>if(A97&lt;&gt;"",TRIM(Project!$B$3&amp;" "&amp;'Cat Combos'!$A97),"")</f>
        <v/>
      </c>
      <c r="C97" s="22"/>
      <c r="D97" s="22"/>
      <c r="E97" s="22"/>
      <c r="F97" s="22"/>
      <c r="G97" s="22"/>
      <c r="H97" s="22"/>
      <c r="I97" s="22"/>
      <c r="J97" s="22"/>
      <c r="K97" s="22"/>
      <c r="L97" s="22"/>
      <c r="M97" s="22"/>
      <c r="N97" s="22"/>
    </row>
    <row r="98" ht="12.75" customHeight="1">
      <c r="A98" s="2"/>
      <c r="B98" s="267" t="str">
        <f>if(A98&lt;&gt;"",TRIM(Project!$B$3&amp;" "&amp;'Cat Combos'!$A98),"")</f>
        <v/>
      </c>
      <c r="C98" s="22"/>
      <c r="D98" s="22"/>
      <c r="E98" s="22"/>
      <c r="F98" s="22"/>
      <c r="G98" s="22"/>
      <c r="H98" s="22"/>
      <c r="I98" s="22"/>
      <c r="J98" s="22"/>
      <c r="K98" s="22"/>
      <c r="L98" s="22"/>
      <c r="M98" s="22"/>
      <c r="N98" s="22"/>
    </row>
    <row r="99" ht="12.75" customHeight="1">
      <c r="A99" s="2"/>
      <c r="B99" s="267" t="str">
        <f>if(A99&lt;&gt;"",TRIM(Project!$B$3&amp;" "&amp;'Cat Combos'!$A99),"")</f>
        <v/>
      </c>
      <c r="C99" s="22"/>
      <c r="D99" s="22"/>
      <c r="E99" s="22"/>
      <c r="F99" s="22"/>
      <c r="G99" s="22"/>
      <c r="H99" s="22"/>
      <c r="I99" s="22"/>
      <c r="J99" s="22"/>
      <c r="K99" s="22"/>
      <c r="L99" s="22"/>
      <c r="M99" s="22"/>
      <c r="N99" s="22"/>
    </row>
    <row r="100" ht="12.75" customHeight="1">
      <c r="A100" s="2"/>
      <c r="B100" s="267" t="str">
        <f>if(A100&lt;&gt;"",TRIM(Project!$B$3&amp;" "&amp;'Cat Combos'!$A100),"")</f>
        <v/>
      </c>
      <c r="C100" s="22"/>
      <c r="D100" s="22"/>
      <c r="E100" s="22"/>
      <c r="F100" s="22"/>
      <c r="G100" s="22"/>
      <c r="H100" s="22"/>
      <c r="I100" s="22"/>
      <c r="J100" s="22"/>
      <c r="K100" s="22"/>
      <c r="L100" s="22"/>
      <c r="M100" s="22"/>
      <c r="N100" s="22"/>
    </row>
    <row r="101" ht="12.75" customHeight="1">
      <c r="A101" s="2"/>
      <c r="B101" s="267" t="str">
        <f>if(A101&lt;&gt;"",TRIM(Project!$B$3&amp;" "&amp;'Cat Combos'!$A101),"")</f>
        <v/>
      </c>
      <c r="C101" s="22"/>
      <c r="D101" s="22"/>
      <c r="E101" s="22"/>
      <c r="F101" s="22"/>
      <c r="G101" s="22"/>
      <c r="H101" s="22"/>
      <c r="I101" s="22"/>
      <c r="J101" s="22"/>
      <c r="K101" s="22"/>
      <c r="L101" s="22"/>
      <c r="M101" s="22"/>
      <c r="N101" s="22"/>
    </row>
    <row r="102" ht="12.75" customHeight="1">
      <c r="A102" s="2"/>
      <c r="B102" s="267" t="str">
        <f>if(A102&lt;&gt;"",TRIM(Project!$B$3&amp;" "&amp;'Cat Combos'!$A102),"")</f>
        <v/>
      </c>
      <c r="C102" s="22"/>
      <c r="D102" s="22"/>
      <c r="E102" s="22"/>
      <c r="F102" s="22"/>
      <c r="G102" s="22"/>
      <c r="H102" s="22"/>
      <c r="I102" s="22"/>
      <c r="J102" s="22"/>
      <c r="K102" s="22"/>
      <c r="L102" s="22"/>
      <c r="M102" s="22"/>
      <c r="N102" s="22"/>
    </row>
    <row r="103" ht="12.75" customHeight="1">
      <c r="A103" s="2"/>
      <c r="B103" s="267" t="str">
        <f>if(A103&lt;&gt;"",TRIM(Project!$B$3&amp;" "&amp;'Cat Combos'!$A103),"")</f>
        <v/>
      </c>
      <c r="C103" s="22"/>
      <c r="D103" s="22"/>
      <c r="E103" s="22"/>
      <c r="F103" s="22"/>
      <c r="G103" s="22"/>
      <c r="H103" s="22"/>
      <c r="I103" s="22"/>
      <c r="J103" s="22"/>
      <c r="K103" s="22"/>
      <c r="L103" s="22"/>
      <c r="M103" s="22"/>
      <c r="N103" s="22"/>
    </row>
    <row r="104" ht="12.75" customHeight="1">
      <c r="A104" s="2"/>
      <c r="B104" s="267" t="str">
        <f>if(A104&lt;&gt;"",TRIM(Project!$B$3&amp;" "&amp;'Cat Combos'!$A104),"")</f>
        <v/>
      </c>
      <c r="C104" s="22"/>
      <c r="D104" s="22"/>
      <c r="E104" s="22"/>
      <c r="F104" s="22"/>
      <c r="G104" s="22"/>
      <c r="H104" s="22"/>
      <c r="I104" s="22"/>
      <c r="J104" s="22"/>
      <c r="K104" s="22"/>
      <c r="L104" s="22"/>
      <c r="M104" s="22"/>
      <c r="N104" s="22"/>
    </row>
    <row r="105" ht="12.75" customHeight="1">
      <c r="A105" s="2"/>
      <c r="B105" s="267" t="str">
        <f>if(A105&lt;&gt;"",TRIM(Project!$B$3&amp;" "&amp;'Cat Combos'!$A105),"")</f>
        <v/>
      </c>
      <c r="C105" s="22"/>
      <c r="D105" s="22"/>
      <c r="E105" s="22"/>
      <c r="F105" s="22"/>
      <c r="G105" s="22"/>
      <c r="H105" s="22"/>
      <c r="I105" s="22"/>
      <c r="J105" s="22"/>
      <c r="K105" s="22"/>
      <c r="L105" s="22"/>
      <c r="M105" s="22"/>
      <c r="N105" s="22"/>
    </row>
    <row r="106" ht="12.75" customHeight="1">
      <c r="A106" s="2"/>
      <c r="B106" s="267" t="str">
        <f>if(A106&lt;&gt;"",TRIM(Project!$B$3&amp;" "&amp;'Cat Combos'!$A106),"")</f>
        <v/>
      </c>
      <c r="C106" s="22"/>
      <c r="D106" s="22"/>
      <c r="E106" s="22"/>
      <c r="F106" s="22"/>
      <c r="G106" s="22"/>
      <c r="H106" s="22"/>
      <c r="I106" s="22"/>
      <c r="J106" s="22"/>
      <c r="K106" s="22"/>
      <c r="L106" s="22"/>
      <c r="M106" s="22"/>
      <c r="N106" s="22"/>
    </row>
    <row r="107" ht="12.75" customHeight="1">
      <c r="A107" s="2"/>
      <c r="B107" s="267" t="str">
        <f>if(A107&lt;&gt;"",TRIM(Project!$B$3&amp;" "&amp;'Cat Combos'!$A107),"")</f>
        <v/>
      </c>
      <c r="C107" s="22"/>
      <c r="D107" s="22"/>
      <c r="E107" s="22"/>
      <c r="F107" s="22"/>
      <c r="G107" s="22"/>
      <c r="H107" s="22"/>
      <c r="I107" s="22"/>
      <c r="J107" s="22"/>
      <c r="K107" s="22"/>
      <c r="L107" s="22"/>
      <c r="M107" s="22"/>
      <c r="N107" s="22"/>
    </row>
    <row r="108" ht="12.75" customHeight="1">
      <c r="A108" s="2"/>
      <c r="B108" s="267" t="str">
        <f>if(A108&lt;&gt;"",TRIM(Project!$B$3&amp;" "&amp;'Cat Combos'!$A108),"")</f>
        <v/>
      </c>
      <c r="C108" s="22"/>
      <c r="D108" s="22"/>
      <c r="E108" s="22"/>
      <c r="F108" s="22"/>
      <c r="G108" s="22"/>
      <c r="H108" s="22"/>
      <c r="I108" s="22"/>
      <c r="J108" s="22"/>
      <c r="K108" s="22"/>
      <c r="L108" s="22"/>
      <c r="M108" s="22"/>
      <c r="N108" s="22"/>
    </row>
    <row r="109" ht="12.75" customHeight="1">
      <c r="A109" s="2"/>
      <c r="B109" s="267" t="str">
        <f>if(A109&lt;&gt;"",TRIM(Project!$B$3&amp;" "&amp;'Cat Combos'!$A109),"")</f>
        <v/>
      </c>
      <c r="C109" s="22"/>
      <c r="D109" s="22"/>
      <c r="E109" s="22"/>
      <c r="F109" s="22"/>
      <c r="G109" s="22"/>
      <c r="H109" s="22"/>
      <c r="I109" s="22"/>
      <c r="J109" s="22"/>
      <c r="K109" s="22"/>
      <c r="L109" s="22"/>
      <c r="M109" s="22"/>
      <c r="N109" s="22"/>
    </row>
    <row r="110" ht="12.75" customHeight="1">
      <c r="A110" s="2"/>
      <c r="B110" s="267" t="str">
        <f>if(A110&lt;&gt;"",TRIM(Project!$B$3&amp;" "&amp;'Cat Combos'!$A110),"")</f>
        <v/>
      </c>
      <c r="C110" s="22"/>
      <c r="D110" s="22"/>
      <c r="E110" s="22"/>
      <c r="F110" s="22"/>
      <c r="G110" s="22"/>
      <c r="H110" s="22"/>
      <c r="I110" s="22"/>
      <c r="J110" s="22"/>
      <c r="K110" s="22"/>
      <c r="L110" s="22"/>
      <c r="M110" s="22"/>
      <c r="N110" s="22"/>
    </row>
    <row r="111" ht="12.75" customHeight="1">
      <c r="A111" s="2"/>
      <c r="B111" s="267" t="str">
        <f>if(A111&lt;&gt;"",TRIM(Project!$B$3&amp;" "&amp;'Cat Combos'!$A111),"")</f>
        <v/>
      </c>
      <c r="C111" s="22"/>
      <c r="D111" s="22"/>
      <c r="E111" s="22"/>
      <c r="F111" s="22"/>
      <c r="G111" s="22"/>
      <c r="H111" s="22"/>
      <c r="I111" s="22"/>
      <c r="J111" s="22"/>
      <c r="K111" s="22"/>
      <c r="L111" s="22"/>
      <c r="M111" s="22"/>
      <c r="N111" s="22"/>
    </row>
    <row r="112" ht="12.75" customHeight="1">
      <c r="A112" s="2"/>
      <c r="B112" s="267" t="str">
        <f>if(A112&lt;&gt;"",TRIM(Project!$B$3&amp;" "&amp;'Cat Combos'!$A112),"")</f>
        <v/>
      </c>
      <c r="C112" s="22"/>
      <c r="D112" s="22"/>
      <c r="E112" s="22"/>
      <c r="F112" s="22"/>
      <c r="G112" s="22"/>
      <c r="H112" s="22"/>
      <c r="I112" s="22"/>
      <c r="J112" s="22"/>
      <c r="K112" s="22"/>
      <c r="L112" s="22"/>
      <c r="M112" s="22"/>
      <c r="N112" s="22"/>
    </row>
    <row r="113" ht="12.75" customHeight="1">
      <c r="A113" s="2"/>
      <c r="B113" s="267" t="str">
        <f>if(A113&lt;&gt;"",TRIM(Project!$B$3&amp;" "&amp;'Cat Combos'!$A113),"")</f>
        <v/>
      </c>
      <c r="C113" s="22"/>
      <c r="D113" s="22"/>
      <c r="E113" s="22"/>
      <c r="F113" s="22"/>
      <c r="G113" s="22"/>
      <c r="H113" s="22"/>
      <c r="I113" s="22"/>
      <c r="J113" s="22"/>
      <c r="K113" s="22"/>
      <c r="L113" s="22"/>
      <c r="M113" s="22"/>
      <c r="N113" s="22"/>
    </row>
    <row r="114" ht="12.75" customHeight="1">
      <c r="A114" s="2"/>
      <c r="B114" s="267" t="str">
        <f>if(A114&lt;&gt;"",TRIM(Project!$B$3&amp;" "&amp;'Cat Combos'!$A114),"")</f>
        <v/>
      </c>
      <c r="C114" s="22"/>
      <c r="D114" s="22"/>
      <c r="E114" s="22"/>
      <c r="F114" s="22"/>
      <c r="G114" s="22"/>
      <c r="H114" s="22"/>
      <c r="I114" s="22"/>
      <c r="J114" s="22"/>
      <c r="K114" s="22"/>
      <c r="L114" s="22"/>
      <c r="M114" s="22"/>
      <c r="N114" s="22"/>
    </row>
    <row r="115" ht="12.75" customHeight="1">
      <c r="A115" s="2"/>
      <c r="B115" s="267" t="str">
        <f>if(A115&lt;&gt;"",TRIM(Project!$B$3&amp;" "&amp;'Cat Combos'!$A115),"")</f>
        <v/>
      </c>
      <c r="C115" s="22"/>
      <c r="D115" s="22"/>
      <c r="E115" s="22"/>
      <c r="F115" s="22"/>
      <c r="G115" s="22"/>
      <c r="H115" s="22"/>
      <c r="I115" s="22"/>
      <c r="J115" s="22"/>
      <c r="K115" s="22"/>
      <c r="L115" s="22"/>
      <c r="M115" s="22"/>
      <c r="N115" s="22"/>
    </row>
    <row r="116" ht="12.75" customHeight="1">
      <c r="A116" s="2"/>
      <c r="B116" s="267" t="str">
        <f>if(A116&lt;&gt;"",TRIM(Project!$B$3&amp;" "&amp;'Cat Combos'!$A116),"")</f>
        <v/>
      </c>
      <c r="C116" s="22"/>
      <c r="D116" s="22"/>
      <c r="E116" s="22"/>
      <c r="F116" s="22"/>
      <c r="G116" s="22"/>
      <c r="H116" s="22"/>
      <c r="I116" s="22"/>
      <c r="J116" s="22"/>
      <c r="K116" s="22"/>
      <c r="L116" s="22"/>
      <c r="M116" s="22"/>
      <c r="N116" s="22"/>
    </row>
    <row r="117" ht="12.75" customHeight="1">
      <c r="A117" s="2"/>
      <c r="B117" s="267" t="str">
        <f>if(A117&lt;&gt;"",TRIM(Project!$B$3&amp;" "&amp;'Cat Combos'!$A117),"")</f>
        <v/>
      </c>
      <c r="C117" s="22"/>
      <c r="D117" s="22"/>
      <c r="E117" s="22"/>
      <c r="F117" s="22"/>
      <c r="G117" s="22"/>
      <c r="H117" s="22"/>
      <c r="I117" s="22"/>
      <c r="J117" s="22"/>
      <c r="K117" s="22"/>
      <c r="L117" s="22"/>
      <c r="M117" s="22"/>
      <c r="N117" s="22"/>
    </row>
    <row r="118" ht="12.75" customHeight="1">
      <c r="A118" s="2"/>
      <c r="B118" s="267" t="str">
        <f>if(A118&lt;&gt;"",TRIM(Project!$B$3&amp;" "&amp;'Cat Combos'!$A118),"")</f>
        <v/>
      </c>
      <c r="C118" s="22"/>
      <c r="D118" s="22"/>
      <c r="E118" s="22"/>
      <c r="F118" s="22"/>
      <c r="G118" s="22"/>
      <c r="H118" s="22"/>
      <c r="I118" s="22"/>
      <c r="J118" s="22"/>
      <c r="K118" s="22"/>
      <c r="L118" s="22"/>
      <c r="M118" s="22"/>
      <c r="N118" s="22"/>
    </row>
    <row r="119" ht="12.75" customHeight="1">
      <c r="A119" s="2"/>
      <c r="B119" s="267" t="str">
        <f>if(A119&lt;&gt;"",TRIM(Project!$B$3&amp;" "&amp;'Cat Combos'!$A119),"")</f>
        <v/>
      </c>
      <c r="C119" s="22"/>
      <c r="D119" s="22"/>
      <c r="E119" s="22"/>
      <c r="F119" s="22"/>
      <c r="G119" s="22"/>
      <c r="H119" s="22"/>
      <c r="I119" s="22"/>
      <c r="J119" s="22"/>
      <c r="K119" s="22"/>
      <c r="L119" s="22"/>
      <c r="M119" s="22"/>
      <c r="N119" s="22"/>
    </row>
    <row r="120" ht="12.75" customHeight="1">
      <c r="A120" s="2"/>
      <c r="B120" s="267" t="str">
        <f>if(A120&lt;&gt;"",TRIM(Project!$B$3&amp;" "&amp;'Cat Combos'!$A120),"")</f>
        <v/>
      </c>
      <c r="C120" s="22"/>
      <c r="D120" s="22"/>
      <c r="E120" s="22"/>
      <c r="F120" s="22"/>
      <c r="G120" s="22"/>
      <c r="H120" s="22"/>
      <c r="I120" s="22"/>
      <c r="J120" s="22"/>
      <c r="K120" s="22"/>
      <c r="L120" s="22"/>
      <c r="M120" s="22"/>
      <c r="N120" s="22"/>
    </row>
    <row r="121" ht="12.75" customHeight="1">
      <c r="A121" s="2"/>
      <c r="B121" s="267" t="str">
        <f>if(A121&lt;&gt;"",TRIM(Project!$B$3&amp;" "&amp;'Cat Combos'!$A121),"")</f>
        <v/>
      </c>
      <c r="C121" s="22"/>
      <c r="D121" s="22"/>
      <c r="E121" s="22"/>
      <c r="F121" s="22"/>
      <c r="G121" s="22"/>
      <c r="H121" s="22"/>
      <c r="I121" s="22"/>
      <c r="J121" s="22"/>
      <c r="K121" s="22"/>
      <c r="L121" s="22"/>
      <c r="M121" s="22"/>
      <c r="N121" s="22"/>
    </row>
    <row r="122" ht="12.75" customHeight="1">
      <c r="A122" s="2"/>
      <c r="B122" s="267" t="str">
        <f>if(A122&lt;&gt;"",TRIM(Project!$B$3&amp;" "&amp;'Cat Combos'!$A122),"")</f>
        <v/>
      </c>
      <c r="C122" s="22"/>
      <c r="D122" s="22"/>
      <c r="E122" s="22"/>
      <c r="F122" s="22"/>
      <c r="G122" s="22"/>
      <c r="H122" s="22"/>
      <c r="I122" s="22"/>
      <c r="J122" s="22"/>
      <c r="K122" s="22"/>
      <c r="L122" s="22"/>
      <c r="M122" s="22"/>
      <c r="N122" s="22"/>
    </row>
    <row r="123" ht="12.75" customHeight="1">
      <c r="A123" s="2"/>
      <c r="B123" s="267" t="str">
        <f>if(A123&lt;&gt;"",TRIM(Project!$B$3&amp;" "&amp;'Cat Combos'!$A123),"")</f>
        <v/>
      </c>
      <c r="C123" s="22"/>
      <c r="D123" s="22"/>
      <c r="E123" s="22"/>
      <c r="F123" s="22"/>
      <c r="G123" s="22"/>
      <c r="H123" s="22"/>
      <c r="I123" s="22"/>
      <c r="J123" s="22"/>
      <c r="K123" s="22"/>
      <c r="L123" s="22"/>
      <c r="M123" s="22"/>
      <c r="N123" s="22"/>
    </row>
    <row r="124" ht="12.75" customHeight="1">
      <c r="A124" s="2"/>
      <c r="B124" s="267" t="str">
        <f>if(A124&lt;&gt;"",TRIM(Project!$B$3&amp;" "&amp;'Cat Combos'!$A124),"")</f>
        <v/>
      </c>
      <c r="C124" s="22"/>
      <c r="D124" s="22"/>
      <c r="E124" s="22"/>
      <c r="F124" s="22"/>
      <c r="G124" s="22"/>
      <c r="H124" s="22"/>
      <c r="I124" s="22"/>
      <c r="J124" s="22"/>
      <c r="K124" s="22"/>
      <c r="L124" s="22"/>
      <c r="M124" s="22"/>
      <c r="N124" s="22"/>
    </row>
    <row r="125" ht="12.75" customHeight="1">
      <c r="A125" s="2"/>
      <c r="B125" s="267" t="str">
        <f>if(A125&lt;&gt;"",TRIM(Project!$B$3&amp;" "&amp;'Cat Combos'!$A125),"")</f>
        <v/>
      </c>
      <c r="C125" s="22"/>
      <c r="D125" s="22"/>
      <c r="E125" s="22"/>
      <c r="F125" s="22"/>
      <c r="G125" s="22"/>
      <c r="H125" s="22"/>
      <c r="I125" s="22"/>
      <c r="J125" s="22"/>
      <c r="K125" s="22"/>
      <c r="L125" s="22"/>
      <c r="M125" s="22"/>
      <c r="N125" s="22"/>
    </row>
    <row r="126" ht="12.75" customHeight="1">
      <c r="A126" s="2"/>
      <c r="B126" s="267" t="str">
        <f>if(A126&lt;&gt;"",TRIM(Project!$B$3&amp;" "&amp;'Cat Combos'!$A126),"")</f>
        <v/>
      </c>
      <c r="C126" s="22"/>
      <c r="D126" s="22"/>
      <c r="E126" s="22"/>
      <c r="F126" s="22"/>
      <c r="G126" s="22"/>
      <c r="H126" s="22"/>
      <c r="I126" s="22"/>
      <c r="J126" s="22"/>
      <c r="K126" s="22"/>
      <c r="L126" s="22"/>
      <c r="M126" s="22"/>
      <c r="N126" s="22"/>
    </row>
    <row r="127" ht="12.75" customHeight="1">
      <c r="A127" s="2"/>
      <c r="B127" s="267" t="str">
        <f>if(A127&lt;&gt;"",TRIM(Project!$B$3&amp;" "&amp;'Cat Combos'!$A127),"")</f>
        <v/>
      </c>
      <c r="C127" s="22"/>
      <c r="D127" s="22"/>
      <c r="E127" s="22"/>
      <c r="F127" s="22"/>
      <c r="G127" s="22"/>
      <c r="H127" s="22"/>
      <c r="I127" s="22"/>
      <c r="J127" s="22"/>
      <c r="K127" s="22"/>
      <c r="L127" s="22"/>
      <c r="M127" s="22"/>
      <c r="N127" s="22"/>
    </row>
    <row r="128" ht="12.75" customHeight="1">
      <c r="A128" s="2"/>
      <c r="B128" s="267" t="str">
        <f>if(A128&lt;&gt;"",TRIM(Project!$B$3&amp;" "&amp;'Cat Combos'!$A128),"")</f>
        <v/>
      </c>
      <c r="C128" s="22"/>
      <c r="D128" s="22"/>
      <c r="E128" s="22"/>
      <c r="F128" s="22"/>
      <c r="G128" s="22"/>
      <c r="H128" s="22"/>
      <c r="I128" s="22"/>
      <c r="J128" s="22"/>
      <c r="K128" s="22"/>
      <c r="L128" s="22"/>
      <c r="M128" s="22"/>
      <c r="N128" s="22"/>
    </row>
    <row r="129" ht="12.75" customHeight="1">
      <c r="A129" s="2"/>
      <c r="B129" s="267" t="str">
        <f>if(A129&lt;&gt;"",TRIM(Project!$B$3&amp;" "&amp;'Cat Combos'!$A129),"")</f>
        <v/>
      </c>
      <c r="C129" s="22"/>
      <c r="D129" s="22"/>
      <c r="E129" s="22"/>
      <c r="F129" s="22"/>
      <c r="G129" s="22"/>
      <c r="H129" s="22"/>
      <c r="I129" s="22"/>
      <c r="J129" s="22"/>
      <c r="K129" s="22"/>
      <c r="L129" s="22"/>
      <c r="M129" s="22"/>
      <c r="N129" s="22"/>
    </row>
    <row r="130" ht="12.75" customHeight="1">
      <c r="A130" s="2"/>
      <c r="B130" s="267" t="str">
        <f>if(A130&lt;&gt;"",TRIM(Project!$B$3&amp;" "&amp;'Cat Combos'!$A130),"")</f>
        <v/>
      </c>
      <c r="C130" s="22"/>
      <c r="D130" s="22"/>
      <c r="E130" s="22"/>
      <c r="F130" s="22"/>
      <c r="G130" s="22"/>
      <c r="H130" s="22"/>
      <c r="I130" s="22"/>
      <c r="J130" s="22"/>
      <c r="K130" s="22"/>
      <c r="L130" s="22"/>
      <c r="M130" s="22"/>
      <c r="N130" s="22"/>
    </row>
    <row r="131" ht="12.75" customHeight="1">
      <c r="A131" s="2"/>
      <c r="B131" s="267" t="str">
        <f>if(A131&lt;&gt;"",TRIM(Project!$B$3&amp;" "&amp;'Cat Combos'!$A131),"")</f>
        <v/>
      </c>
      <c r="C131" s="22"/>
      <c r="D131" s="22"/>
      <c r="E131" s="22"/>
      <c r="F131" s="22"/>
      <c r="G131" s="22"/>
      <c r="H131" s="22"/>
      <c r="I131" s="22"/>
      <c r="J131" s="22"/>
      <c r="K131" s="22"/>
      <c r="L131" s="22"/>
      <c r="M131" s="22"/>
      <c r="N131" s="22"/>
    </row>
    <row r="132" ht="12.75" customHeight="1">
      <c r="A132" s="2"/>
      <c r="B132" s="267" t="str">
        <f>if(A132&lt;&gt;"",TRIM(Project!$B$3&amp;" "&amp;'Cat Combos'!$A132),"")</f>
        <v/>
      </c>
      <c r="C132" s="22"/>
      <c r="D132" s="22"/>
      <c r="E132" s="22"/>
      <c r="F132" s="22"/>
      <c r="G132" s="22"/>
      <c r="H132" s="22"/>
      <c r="I132" s="22"/>
      <c r="J132" s="22"/>
      <c r="K132" s="22"/>
      <c r="L132" s="22"/>
      <c r="M132" s="22"/>
      <c r="N132" s="22"/>
    </row>
    <row r="133" ht="12.75" customHeight="1">
      <c r="A133" s="2"/>
      <c r="B133" s="267" t="str">
        <f>if(A133&lt;&gt;"",TRIM(Project!$B$3&amp;" "&amp;'Cat Combos'!$A133),"")</f>
        <v/>
      </c>
      <c r="C133" s="22"/>
      <c r="D133" s="22"/>
      <c r="E133" s="22"/>
      <c r="F133" s="22"/>
      <c r="G133" s="22"/>
      <c r="H133" s="22"/>
      <c r="I133" s="22"/>
      <c r="J133" s="22"/>
      <c r="K133" s="22"/>
      <c r="L133" s="22"/>
      <c r="M133" s="22"/>
      <c r="N133" s="22"/>
    </row>
    <row r="134" ht="12.75" customHeight="1">
      <c r="A134" s="2"/>
      <c r="B134" s="267" t="str">
        <f>if(A134&lt;&gt;"",TRIM(Project!$B$3&amp;" "&amp;'Cat Combos'!$A134),"")</f>
        <v/>
      </c>
      <c r="C134" s="22"/>
      <c r="D134" s="22"/>
      <c r="E134" s="22"/>
      <c r="F134" s="22"/>
      <c r="G134" s="22"/>
      <c r="H134" s="22"/>
      <c r="I134" s="22"/>
      <c r="J134" s="22"/>
      <c r="K134" s="22"/>
      <c r="L134" s="22"/>
      <c r="M134" s="22"/>
      <c r="N134" s="22"/>
    </row>
    <row r="135" ht="12.75" customHeight="1">
      <c r="A135" s="2"/>
      <c r="B135" s="267" t="str">
        <f>if(A135&lt;&gt;"",TRIM(Project!$B$3&amp;" "&amp;'Cat Combos'!$A135),"")</f>
        <v/>
      </c>
      <c r="C135" s="22"/>
      <c r="D135" s="22"/>
      <c r="E135" s="22"/>
      <c r="F135" s="22"/>
      <c r="G135" s="22"/>
      <c r="H135" s="22"/>
      <c r="I135" s="22"/>
      <c r="J135" s="22"/>
      <c r="K135" s="22"/>
      <c r="L135" s="22"/>
      <c r="M135" s="22"/>
      <c r="N135" s="22"/>
    </row>
    <row r="136" ht="12.75" customHeight="1">
      <c r="A136" s="2"/>
      <c r="B136" s="267" t="str">
        <f>if(A136&lt;&gt;"",TRIM(Project!$B$3&amp;" "&amp;'Cat Combos'!$A136),"")</f>
        <v/>
      </c>
      <c r="C136" s="22"/>
      <c r="D136" s="22"/>
      <c r="E136" s="22"/>
      <c r="F136" s="22"/>
      <c r="G136" s="22"/>
      <c r="H136" s="22"/>
      <c r="I136" s="22"/>
      <c r="J136" s="22"/>
      <c r="K136" s="22"/>
      <c r="L136" s="22"/>
      <c r="M136" s="22"/>
      <c r="N136" s="22"/>
    </row>
    <row r="137" ht="12.75" customHeight="1">
      <c r="A137" s="2"/>
      <c r="B137" s="267" t="str">
        <f>if(A137&lt;&gt;"",TRIM(Project!$B$3&amp;" "&amp;'Cat Combos'!$A137),"")</f>
        <v/>
      </c>
      <c r="C137" s="22"/>
      <c r="D137" s="22"/>
      <c r="E137" s="22"/>
      <c r="F137" s="22"/>
      <c r="G137" s="22"/>
      <c r="H137" s="22"/>
      <c r="I137" s="22"/>
      <c r="J137" s="22"/>
      <c r="K137" s="22"/>
      <c r="L137" s="22"/>
      <c r="M137" s="22"/>
      <c r="N137" s="22"/>
    </row>
    <row r="138" ht="12.75" customHeight="1">
      <c r="A138" s="2"/>
      <c r="B138" s="267" t="str">
        <f>if(A138&lt;&gt;"",TRIM(Project!$B$3&amp;" "&amp;'Cat Combos'!$A138),"")</f>
        <v/>
      </c>
      <c r="C138" s="22"/>
      <c r="D138" s="22"/>
      <c r="E138" s="22"/>
      <c r="F138" s="22"/>
      <c r="G138" s="22"/>
      <c r="H138" s="22"/>
      <c r="I138" s="22"/>
      <c r="J138" s="22"/>
      <c r="K138" s="22"/>
      <c r="L138" s="22"/>
      <c r="M138" s="22"/>
      <c r="N138" s="22"/>
    </row>
    <row r="139" ht="12.75" customHeight="1">
      <c r="A139" s="2"/>
      <c r="B139" s="267" t="str">
        <f>if(A139&lt;&gt;"",TRIM(Project!$B$3&amp;" "&amp;'Cat Combos'!$A139),"")</f>
        <v/>
      </c>
      <c r="C139" s="22"/>
      <c r="D139" s="22"/>
      <c r="E139" s="22"/>
      <c r="F139" s="22"/>
      <c r="G139" s="22"/>
      <c r="H139" s="22"/>
      <c r="I139" s="22"/>
      <c r="J139" s="22"/>
      <c r="K139" s="22"/>
      <c r="L139" s="22"/>
      <c r="M139" s="22"/>
      <c r="N139" s="22"/>
    </row>
    <row r="140" ht="12.75" customHeight="1">
      <c r="A140" s="2"/>
      <c r="B140" s="267" t="str">
        <f>if(A140&lt;&gt;"",TRIM(Project!$B$3&amp;" "&amp;'Cat Combos'!$A140),"")</f>
        <v/>
      </c>
      <c r="C140" s="22"/>
      <c r="D140" s="22"/>
      <c r="E140" s="22"/>
      <c r="F140" s="22"/>
      <c r="G140" s="22"/>
      <c r="H140" s="22"/>
      <c r="I140" s="22"/>
      <c r="J140" s="22"/>
      <c r="K140" s="22"/>
      <c r="L140" s="22"/>
      <c r="M140" s="22"/>
      <c r="N140" s="22"/>
    </row>
    <row r="141" ht="12.75" customHeight="1">
      <c r="A141" s="2"/>
      <c r="B141" s="267" t="str">
        <f>if(A141&lt;&gt;"",TRIM(Project!$B$3&amp;" "&amp;'Cat Combos'!$A141),"")</f>
        <v/>
      </c>
      <c r="C141" s="22"/>
      <c r="D141" s="22"/>
      <c r="E141" s="22"/>
      <c r="F141" s="22"/>
      <c r="G141" s="22"/>
      <c r="H141" s="22"/>
      <c r="I141" s="22"/>
      <c r="J141" s="22"/>
      <c r="K141" s="22"/>
      <c r="L141" s="22"/>
      <c r="M141" s="22"/>
      <c r="N141" s="22"/>
    </row>
    <row r="142" ht="12.75" customHeight="1">
      <c r="A142" s="2"/>
      <c r="B142" s="267" t="str">
        <f>if(A142&lt;&gt;"",TRIM(Project!$B$3&amp;" "&amp;'Cat Combos'!$A142),"")</f>
        <v/>
      </c>
      <c r="C142" s="22"/>
      <c r="D142" s="22"/>
      <c r="E142" s="22"/>
      <c r="F142" s="22"/>
      <c r="G142" s="22"/>
      <c r="H142" s="22"/>
      <c r="I142" s="22"/>
      <c r="J142" s="22"/>
      <c r="K142" s="22"/>
      <c r="L142" s="22"/>
      <c r="M142" s="22"/>
      <c r="N142" s="22"/>
    </row>
    <row r="143" ht="12.75" customHeight="1">
      <c r="A143" s="2"/>
      <c r="B143" s="267" t="str">
        <f>if(A143&lt;&gt;"",TRIM(Project!$B$3&amp;" "&amp;'Cat Combos'!$A143),"")</f>
        <v/>
      </c>
      <c r="C143" s="22"/>
      <c r="D143" s="22"/>
      <c r="E143" s="22"/>
      <c r="F143" s="22"/>
      <c r="G143" s="22"/>
      <c r="H143" s="22"/>
      <c r="I143" s="22"/>
      <c r="J143" s="22"/>
      <c r="K143" s="22"/>
      <c r="L143" s="22"/>
      <c r="M143" s="22"/>
      <c r="N143" s="22"/>
    </row>
    <row r="144" ht="12.75" customHeight="1">
      <c r="A144" s="2"/>
      <c r="B144" s="267" t="str">
        <f>if(A144&lt;&gt;"",TRIM(Project!$B$3&amp;" "&amp;'Cat Combos'!$A144),"")</f>
        <v/>
      </c>
      <c r="C144" s="22"/>
      <c r="D144" s="22"/>
      <c r="E144" s="22"/>
      <c r="F144" s="22"/>
      <c r="G144" s="22"/>
      <c r="H144" s="22"/>
      <c r="I144" s="22"/>
      <c r="J144" s="22"/>
      <c r="K144" s="22"/>
      <c r="L144" s="22"/>
      <c r="M144" s="22"/>
      <c r="N144" s="22"/>
    </row>
    <row r="145" ht="12.75" customHeight="1">
      <c r="A145" s="2"/>
      <c r="B145" s="267" t="str">
        <f>if(A145&lt;&gt;"",TRIM(Project!$B$3&amp;" "&amp;'Cat Combos'!$A145),"")</f>
        <v/>
      </c>
      <c r="C145" s="22"/>
      <c r="D145" s="22"/>
      <c r="E145" s="22"/>
      <c r="F145" s="22"/>
      <c r="G145" s="22"/>
      <c r="H145" s="22"/>
      <c r="I145" s="22"/>
      <c r="J145" s="22"/>
      <c r="K145" s="22"/>
      <c r="L145" s="22"/>
      <c r="M145" s="22"/>
      <c r="N145" s="22"/>
    </row>
    <row r="146" ht="12.75" customHeight="1">
      <c r="A146" s="2"/>
      <c r="B146" s="267" t="str">
        <f>if(A146&lt;&gt;"",TRIM(Project!$B$3&amp;" "&amp;'Cat Combos'!$A146),"")</f>
        <v/>
      </c>
      <c r="C146" s="22"/>
      <c r="D146" s="22"/>
      <c r="E146" s="22"/>
      <c r="F146" s="22"/>
      <c r="G146" s="22"/>
      <c r="H146" s="22"/>
      <c r="I146" s="22"/>
      <c r="J146" s="22"/>
      <c r="K146" s="22"/>
      <c r="L146" s="22"/>
      <c r="M146" s="22"/>
      <c r="N146" s="22"/>
    </row>
    <row r="147" ht="12.75" customHeight="1">
      <c r="A147" s="2"/>
      <c r="B147" s="267" t="str">
        <f>if(A147&lt;&gt;"",TRIM(Project!$B$3&amp;" "&amp;'Cat Combos'!$A147),"")</f>
        <v/>
      </c>
      <c r="C147" s="22"/>
      <c r="D147" s="22"/>
      <c r="E147" s="22"/>
      <c r="F147" s="22"/>
      <c r="G147" s="22"/>
      <c r="H147" s="22"/>
      <c r="I147" s="22"/>
      <c r="J147" s="22"/>
      <c r="K147" s="22"/>
      <c r="L147" s="22"/>
      <c r="M147" s="22"/>
      <c r="N147" s="22"/>
    </row>
    <row r="148" ht="12.75" customHeight="1">
      <c r="A148" s="2"/>
      <c r="B148" s="267" t="str">
        <f>if(A148&lt;&gt;"",TRIM(Project!$B$3&amp;" "&amp;'Cat Combos'!$A148),"")</f>
        <v/>
      </c>
      <c r="C148" s="22"/>
      <c r="D148" s="22"/>
      <c r="E148" s="22"/>
      <c r="F148" s="22"/>
      <c r="G148" s="22"/>
      <c r="H148" s="22"/>
      <c r="I148" s="22"/>
      <c r="J148" s="22"/>
      <c r="K148" s="22"/>
      <c r="L148" s="22"/>
      <c r="M148" s="22"/>
      <c r="N148" s="22"/>
    </row>
    <row r="149" ht="12.75" customHeight="1">
      <c r="A149" s="2"/>
      <c r="B149" s="267" t="str">
        <f>if(A149&lt;&gt;"",TRIM(Project!$B$3&amp;" "&amp;'Cat Combos'!$A149),"")</f>
        <v/>
      </c>
      <c r="C149" s="22"/>
      <c r="D149" s="22"/>
      <c r="E149" s="22"/>
      <c r="F149" s="22"/>
      <c r="G149" s="22"/>
      <c r="H149" s="22"/>
      <c r="I149" s="22"/>
      <c r="J149" s="22"/>
      <c r="K149" s="22"/>
      <c r="L149" s="22"/>
      <c r="M149" s="22"/>
      <c r="N149" s="22"/>
    </row>
    <row r="150" ht="12.75" customHeight="1">
      <c r="A150" s="2"/>
      <c r="B150" s="267" t="str">
        <f>if(A150&lt;&gt;"",TRIM(Project!$B$3&amp;" "&amp;'Cat Combos'!$A150),"")</f>
        <v/>
      </c>
      <c r="C150" s="22"/>
      <c r="D150" s="22"/>
      <c r="E150" s="22"/>
      <c r="F150" s="22"/>
      <c r="G150" s="22"/>
      <c r="H150" s="22"/>
      <c r="I150" s="22"/>
      <c r="J150" s="22"/>
      <c r="K150" s="22"/>
      <c r="L150" s="22"/>
      <c r="M150" s="22"/>
      <c r="N150" s="22"/>
    </row>
    <row r="151" ht="12.75" customHeight="1">
      <c r="A151" s="2"/>
      <c r="B151" s="267" t="str">
        <f>if(A151&lt;&gt;"",TRIM(Project!$B$3&amp;" "&amp;'Cat Combos'!$A151),"")</f>
        <v/>
      </c>
      <c r="C151" s="22"/>
      <c r="D151" s="22"/>
      <c r="E151" s="22"/>
      <c r="F151" s="22"/>
      <c r="G151" s="22"/>
      <c r="H151" s="22"/>
      <c r="I151" s="22"/>
      <c r="J151" s="22"/>
      <c r="K151" s="22"/>
      <c r="L151" s="22"/>
      <c r="M151" s="22"/>
      <c r="N151" s="22"/>
    </row>
    <row r="152" ht="12.75" customHeight="1">
      <c r="A152" s="2"/>
      <c r="B152" s="267" t="str">
        <f>if(A152&lt;&gt;"",TRIM(Project!$B$3&amp;" "&amp;'Cat Combos'!$A152),"")</f>
        <v/>
      </c>
      <c r="C152" s="22"/>
      <c r="D152" s="22"/>
      <c r="E152" s="22"/>
      <c r="F152" s="22"/>
      <c r="G152" s="22"/>
      <c r="H152" s="22"/>
      <c r="I152" s="22"/>
      <c r="J152" s="22"/>
      <c r="K152" s="22"/>
      <c r="L152" s="22"/>
      <c r="M152" s="22"/>
      <c r="N152" s="22"/>
    </row>
    <row r="153" ht="12.75" customHeight="1">
      <c r="A153" s="2"/>
      <c r="B153" s="267" t="str">
        <f>if(A153&lt;&gt;"",TRIM(Project!$B$3&amp;" "&amp;'Cat Combos'!$A153),"")</f>
        <v/>
      </c>
      <c r="C153" s="22"/>
      <c r="D153" s="22"/>
      <c r="E153" s="22"/>
      <c r="F153" s="22"/>
      <c r="G153" s="22"/>
      <c r="H153" s="22"/>
      <c r="I153" s="22"/>
      <c r="J153" s="22"/>
      <c r="K153" s="22"/>
      <c r="L153" s="22"/>
      <c r="M153" s="22"/>
      <c r="N153" s="22"/>
    </row>
    <row r="154" ht="12.75" customHeight="1">
      <c r="A154" s="2"/>
      <c r="B154" s="267" t="str">
        <f>if(A154&lt;&gt;"",TRIM(Project!$B$3&amp;" "&amp;'Cat Combos'!$A154),"")</f>
        <v/>
      </c>
      <c r="C154" s="22"/>
      <c r="D154" s="22"/>
      <c r="E154" s="22"/>
      <c r="F154" s="22"/>
      <c r="G154" s="22"/>
      <c r="H154" s="22"/>
      <c r="I154" s="22"/>
      <c r="J154" s="22"/>
      <c r="K154" s="22"/>
      <c r="L154" s="22"/>
      <c r="M154" s="22"/>
      <c r="N154" s="22"/>
    </row>
    <row r="155" ht="12.75" customHeight="1">
      <c r="A155" s="2"/>
      <c r="B155" s="267" t="str">
        <f>if(A155&lt;&gt;"",TRIM(Project!$B$3&amp;" "&amp;'Cat Combos'!$A155),"")</f>
        <v/>
      </c>
      <c r="C155" s="22"/>
      <c r="D155" s="22"/>
      <c r="E155" s="22"/>
      <c r="F155" s="22"/>
      <c r="G155" s="22"/>
      <c r="H155" s="22"/>
      <c r="I155" s="22"/>
      <c r="J155" s="22"/>
      <c r="K155" s="22"/>
      <c r="L155" s="22"/>
      <c r="M155" s="22"/>
      <c r="N155" s="22"/>
    </row>
    <row r="156" ht="12.75" customHeight="1">
      <c r="A156" s="2"/>
      <c r="B156" s="267" t="str">
        <f>if(A156&lt;&gt;"",TRIM(Project!$B$3&amp;" "&amp;'Cat Combos'!$A156),"")</f>
        <v/>
      </c>
      <c r="C156" s="22"/>
      <c r="D156" s="22"/>
      <c r="E156" s="22"/>
      <c r="F156" s="22"/>
      <c r="G156" s="22"/>
      <c r="H156" s="22"/>
      <c r="I156" s="22"/>
      <c r="J156" s="22"/>
      <c r="K156" s="22"/>
      <c r="L156" s="22"/>
      <c r="M156" s="22"/>
      <c r="N156" s="22"/>
    </row>
    <row r="157" ht="12.75" customHeight="1">
      <c r="A157" s="2"/>
      <c r="B157" s="267" t="str">
        <f>if(A157&lt;&gt;"",TRIM(Project!$B$3&amp;" "&amp;'Cat Combos'!$A157),"")</f>
        <v/>
      </c>
      <c r="C157" s="22"/>
      <c r="D157" s="22"/>
      <c r="E157" s="22"/>
      <c r="F157" s="22"/>
      <c r="G157" s="22"/>
      <c r="H157" s="22"/>
      <c r="I157" s="22"/>
      <c r="J157" s="22"/>
      <c r="K157" s="22"/>
      <c r="L157" s="22"/>
      <c r="M157" s="22"/>
      <c r="N157" s="22"/>
    </row>
    <row r="158" ht="12.75" customHeight="1">
      <c r="A158" s="2"/>
      <c r="B158" s="267" t="str">
        <f>if(A158&lt;&gt;"",TRIM(Project!$B$3&amp;" "&amp;'Cat Combos'!$A158),"")</f>
        <v/>
      </c>
      <c r="C158" s="22"/>
      <c r="D158" s="22"/>
      <c r="E158" s="22"/>
      <c r="F158" s="22"/>
      <c r="G158" s="22"/>
      <c r="H158" s="22"/>
      <c r="I158" s="22"/>
      <c r="J158" s="22"/>
      <c r="K158" s="22"/>
      <c r="L158" s="22"/>
      <c r="M158" s="22"/>
      <c r="N158" s="22"/>
    </row>
    <row r="159" ht="12.75" customHeight="1">
      <c r="A159" s="2"/>
      <c r="B159" s="267" t="str">
        <f>if(A159&lt;&gt;"",TRIM(Project!$B$3&amp;" "&amp;'Cat Combos'!$A159),"")</f>
        <v/>
      </c>
      <c r="C159" s="22"/>
      <c r="D159" s="22"/>
      <c r="E159" s="22"/>
      <c r="F159" s="22"/>
      <c r="G159" s="22"/>
      <c r="H159" s="22"/>
      <c r="I159" s="22"/>
      <c r="J159" s="22"/>
      <c r="K159" s="22"/>
      <c r="L159" s="22"/>
      <c r="M159" s="22"/>
      <c r="N159" s="22"/>
    </row>
    <row r="160" ht="12.75" customHeight="1">
      <c r="A160" s="2"/>
      <c r="B160" s="267" t="str">
        <f>if(A160&lt;&gt;"",TRIM(Project!$B$3&amp;" "&amp;'Cat Combos'!$A160),"")</f>
        <v/>
      </c>
      <c r="C160" s="22"/>
      <c r="D160" s="22"/>
      <c r="E160" s="22"/>
      <c r="F160" s="22"/>
      <c r="G160" s="22"/>
      <c r="H160" s="22"/>
      <c r="I160" s="22"/>
      <c r="J160" s="22"/>
      <c r="K160" s="22"/>
      <c r="L160" s="22"/>
      <c r="M160" s="22"/>
      <c r="N160" s="22"/>
    </row>
    <row r="161" ht="12.75" customHeight="1">
      <c r="A161" s="2"/>
      <c r="B161" s="267" t="str">
        <f>if(A161&lt;&gt;"",TRIM(Project!$B$3&amp;" "&amp;'Cat Combos'!$A161),"")</f>
        <v/>
      </c>
      <c r="C161" s="22"/>
      <c r="D161" s="22"/>
      <c r="E161" s="22"/>
      <c r="F161" s="22"/>
      <c r="G161" s="22"/>
      <c r="H161" s="22"/>
      <c r="I161" s="22"/>
      <c r="J161" s="22"/>
      <c r="K161" s="22"/>
      <c r="L161" s="22"/>
      <c r="M161" s="22"/>
      <c r="N161" s="22"/>
    </row>
    <row r="162" ht="12.75" customHeight="1">
      <c r="A162" s="2"/>
      <c r="B162" s="267" t="str">
        <f>if(A162&lt;&gt;"",TRIM(Project!$B$3&amp;" "&amp;'Cat Combos'!$A162),"")</f>
        <v/>
      </c>
      <c r="C162" s="22"/>
      <c r="D162" s="22"/>
      <c r="E162" s="22"/>
      <c r="F162" s="22"/>
      <c r="G162" s="22"/>
      <c r="H162" s="22"/>
      <c r="I162" s="22"/>
      <c r="J162" s="22"/>
      <c r="K162" s="22"/>
      <c r="L162" s="22"/>
      <c r="M162" s="22"/>
      <c r="N162" s="22"/>
    </row>
    <row r="163" ht="12.75" customHeight="1">
      <c r="A163" s="2"/>
      <c r="B163" s="267" t="str">
        <f>if(A163&lt;&gt;"",TRIM(Project!$B$3&amp;" "&amp;'Cat Combos'!$A163),"")</f>
        <v/>
      </c>
      <c r="C163" s="22"/>
      <c r="D163" s="22"/>
      <c r="E163" s="22"/>
      <c r="F163" s="22"/>
      <c r="G163" s="22"/>
      <c r="H163" s="22"/>
      <c r="I163" s="22"/>
      <c r="J163" s="22"/>
      <c r="K163" s="22"/>
      <c r="L163" s="22"/>
      <c r="M163" s="22"/>
      <c r="N163" s="22"/>
    </row>
    <row r="164" ht="12.75" customHeight="1">
      <c r="A164" s="2"/>
      <c r="B164" s="267" t="str">
        <f>if(A164&lt;&gt;"",TRIM(Project!$B$3&amp;" "&amp;'Cat Combos'!$A164),"")</f>
        <v/>
      </c>
      <c r="C164" s="22"/>
      <c r="D164" s="22"/>
      <c r="E164" s="22"/>
      <c r="F164" s="22"/>
      <c r="G164" s="22"/>
      <c r="H164" s="22"/>
      <c r="I164" s="22"/>
      <c r="J164" s="22"/>
      <c r="K164" s="22"/>
      <c r="L164" s="22"/>
      <c r="M164" s="22"/>
      <c r="N164" s="22"/>
    </row>
    <row r="165" ht="12.75" customHeight="1">
      <c r="A165" s="2"/>
      <c r="B165" s="267" t="str">
        <f>if(A165&lt;&gt;"",TRIM(Project!$B$3&amp;" "&amp;'Cat Combos'!$A165),"")</f>
        <v/>
      </c>
      <c r="C165" s="22"/>
      <c r="D165" s="22"/>
      <c r="E165" s="22"/>
      <c r="F165" s="22"/>
      <c r="G165" s="22"/>
      <c r="H165" s="22"/>
      <c r="I165" s="22"/>
      <c r="J165" s="22"/>
      <c r="K165" s="22"/>
      <c r="L165" s="22"/>
      <c r="M165" s="22"/>
      <c r="N165" s="22"/>
    </row>
    <row r="166" ht="12.75" customHeight="1">
      <c r="A166" s="2"/>
      <c r="B166" s="267" t="str">
        <f>if(A166&lt;&gt;"",TRIM(Project!$B$3&amp;" "&amp;'Cat Combos'!$A166),"")</f>
        <v/>
      </c>
      <c r="C166" s="22"/>
      <c r="D166" s="22"/>
      <c r="E166" s="22"/>
      <c r="F166" s="22"/>
      <c r="G166" s="22"/>
      <c r="H166" s="22"/>
      <c r="I166" s="22"/>
      <c r="J166" s="22"/>
      <c r="K166" s="22"/>
      <c r="L166" s="22"/>
      <c r="M166" s="22"/>
      <c r="N166" s="22"/>
    </row>
    <row r="167" ht="12.75" customHeight="1">
      <c r="A167" s="2"/>
      <c r="B167" s="267" t="str">
        <f>if(A167&lt;&gt;"",TRIM(Project!$B$3&amp;" "&amp;'Cat Combos'!$A167),"")</f>
        <v/>
      </c>
      <c r="C167" s="22"/>
      <c r="D167" s="22"/>
      <c r="E167" s="22"/>
      <c r="F167" s="22"/>
      <c r="G167" s="22"/>
      <c r="H167" s="22"/>
      <c r="I167" s="22"/>
      <c r="J167" s="22"/>
      <c r="K167" s="22"/>
      <c r="L167" s="22"/>
      <c r="M167" s="22"/>
      <c r="N167" s="22"/>
    </row>
    <row r="168" ht="12.75" customHeight="1">
      <c r="A168" s="2"/>
      <c r="B168" s="267" t="str">
        <f>if(A168&lt;&gt;"",TRIM(Project!$B$3&amp;" "&amp;'Cat Combos'!$A168),"")</f>
        <v/>
      </c>
      <c r="C168" s="22"/>
      <c r="D168" s="22"/>
      <c r="E168" s="22"/>
      <c r="F168" s="22"/>
      <c r="G168" s="22"/>
      <c r="H168" s="22"/>
      <c r="I168" s="22"/>
      <c r="J168" s="22"/>
      <c r="K168" s="22"/>
      <c r="L168" s="22"/>
      <c r="M168" s="22"/>
      <c r="N168" s="22"/>
    </row>
    <row r="169" ht="12.75" customHeight="1">
      <c r="A169" s="2"/>
      <c r="B169" s="267" t="str">
        <f>if(A169&lt;&gt;"",TRIM(Project!$B$3&amp;" "&amp;'Cat Combos'!$A169),"")</f>
        <v/>
      </c>
      <c r="C169" s="22"/>
      <c r="D169" s="22"/>
      <c r="E169" s="22"/>
      <c r="F169" s="22"/>
      <c r="G169" s="22"/>
      <c r="H169" s="22"/>
      <c r="I169" s="22"/>
      <c r="J169" s="22"/>
      <c r="K169" s="22"/>
      <c r="L169" s="22"/>
      <c r="M169" s="22"/>
      <c r="N169" s="22"/>
    </row>
    <row r="170" ht="12.75" customHeight="1">
      <c r="A170" s="2"/>
      <c r="B170" s="267" t="str">
        <f>if(A170&lt;&gt;"",TRIM(Project!$B$3&amp;" "&amp;'Cat Combos'!$A170),"")</f>
        <v/>
      </c>
      <c r="C170" s="22"/>
      <c r="D170" s="22"/>
      <c r="E170" s="22"/>
      <c r="F170" s="22"/>
      <c r="G170" s="22"/>
      <c r="H170" s="22"/>
      <c r="I170" s="22"/>
      <c r="J170" s="22"/>
      <c r="K170" s="22"/>
      <c r="L170" s="22"/>
      <c r="M170" s="22"/>
      <c r="N170" s="22"/>
    </row>
    <row r="171" ht="12.75" customHeight="1">
      <c r="A171" s="2"/>
      <c r="B171" s="267" t="str">
        <f>if(A171&lt;&gt;"",TRIM(Project!$B$3&amp;" "&amp;'Cat Combos'!$A171),"")</f>
        <v/>
      </c>
      <c r="C171" s="22"/>
      <c r="D171" s="22"/>
      <c r="E171" s="22"/>
      <c r="F171" s="22"/>
      <c r="G171" s="22"/>
      <c r="H171" s="22"/>
      <c r="I171" s="22"/>
      <c r="J171" s="22"/>
      <c r="K171" s="22"/>
      <c r="L171" s="22"/>
      <c r="M171" s="22"/>
      <c r="N171" s="22"/>
    </row>
    <row r="172" ht="12.75" customHeight="1">
      <c r="A172" s="2"/>
      <c r="B172" s="267" t="str">
        <f>if(A172&lt;&gt;"",TRIM(Project!$B$3&amp;" "&amp;'Cat Combos'!$A172),"")</f>
        <v/>
      </c>
      <c r="C172" s="22"/>
      <c r="D172" s="22"/>
      <c r="E172" s="22"/>
      <c r="F172" s="22"/>
      <c r="G172" s="22"/>
      <c r="H172" s="22"/>
      <c r="I172" s="22"/>
      <c r="J172" s="22"/>
      <c r="K172" s="22"/>
      <c r="L172" s="22"/>
      <c r="M172" s="22"/>
      <c r="N172" s="22"/>
    </row>
    <row r="173" ht="12.75" customHeight="1">
      <c r="A173" s="2"/>
      <c r="B173" s="267" t="str">
        <f>if(A173&lt;&gt;"",TRIM(Project!$B$3&amp;" "&amp;'Cat Combos'!$A173),"")</f>
        <v/>
      </c>
      <c r="C173" s="22"/>
      <c r="D173" s="22"/>
      <c r="E173" s="22"/>
      <c r="F173" s="22"/>
      <c r="G173" s="22"/>
      <c r="H173" s="22"/>
      <c r="I173" s="22"/>
      <c r="J173" s="22"/>
      <c r="K173" s="22"/>
      <c r="L173" s="22"/>
      <c r="M173" s="22"/>
      <c r="N173" s="22"/>
    </row>
    <row r="174" ht="12.75" customHeight="1">
      <c r="A174" s="2"/>
      <c r="B174" s="267" t="str">
        <f>if(A174&lt;&gt;"",TRIM(Project!$B$3&amp;" "&amp;'Cat Combos'!$A174),"")</f>
        <v/>
      </c>
      <c r="C174" s="22"/>
      <c r="D174" s="22"/>
      <c r="E174" s="22"/>
      <c r="F174" s="22"/>
      <c r="G174" s="22"/>
      <c r="H174" s="22"/>
      <c r="I174" s="22"/>
      <c r="J174" s="22"/>
      <c r="K174" s="22"/>
      <c r="L174" s="22"/>
      <c r="M174" s="22"/>
      <c r="N174" s="22"/>
    </row>
    <row r="175" ht="12.75" customHeight="1">
      <c r="A175" s="2"/>
      <c r="B175" s="267" t="str">
        <f>if(A175&lt;&gt;"",TRIM(Project!$B$3&amp;" "&amp;'Cat Combos'!$A175),"")</f>
        <v/>
      </c>
      <c r="C175" s="22"/>
      <c r="D175" s="22"/>
      <c r="E175" s="22"/>
      <c r="F175" s="22"/>
      <c r="G175" s="22"/>
      <c r="H175" s="22"/>
      <c r="I175" s="22"/>
      <c r="J175" s="22"/>
      <c r="K175" s="22"/>
      <c r="L175" s="22"/>
      <c r="M175" s="22"/>
      <c r="N175" s="22"/>
    </row>
    <row r="176" ht="12.75" customHeight="1">
      <c r="A176" s="2"/>
      <c r="B176" s="267" t="str">
        <f>if(A176&lt;&gt;"",TRIM(Project!$B$3&amp;" "&amp;'Cat Combos'!$A176),"")</f>
        <v/>
      </c>
      <c r="C176" s="22"/>
      <c r="D176" s="22"/>
      <c r="E176" s="22"/>
      <c r="F176" s="22"/>
      <c r="G176" s="22"/>
      <c r="H176" s="22"/>
      <c r="I176" s="22"/>
      <c r="J176" s="22"/>
      <c r="K176" s="22"/>
      <c r="L176" s="22"/>
      <c r="M176" s="22"/>
      <c r="N176" s="22"/>
    </row>
    <row r="177" ht="12.75" customHeight="1">
      <c r="A177" s="2"/>
      <c r="B177" s="267" t="str">
        <f>if(A177&lt;&gt;"",TRIM(Project!$B$3&amp;" "&amp;'Cat Combos'!$A177),"")</f>
        <v/>
      </c>
      <c r="C177" s="22"/>
      <c r="D177" s="22"/>
      <c r="E177" s="22"/>
      <c r="F177" s="22"/>
      <c r="G177" s="22"/>
      <c r="H177" s="22"/>
      <c r="I177" s="22"/>
      <c r="J177" s="22"/>
      <c r="K177" s="22"/>
      <c r="L177" s="22"/>
      <c r="M177" s="22"/>
      <c r="N177" s="22"/>
    </row>
    <row r="178" ht="12.75" customHeight="1">
      <c r="A178" s="2"/>
      <c r="B178" s="267" t="str">
        <f>if(A178&lt;&gt;"",TRIM(Project!$B$3&amp;" "&amp;'Cat Combos'!$A178),"")</f>
        <v/>
      </c>
      <c r="C178" s="22"/>
      <c r="D178" s="22"/>
      <c r="E178" s="22"/>
      <c r="F178" s="22"/>
      <c r="G178" s="22"/>
      <c r="H178" s="22"/>
      <c r="I178" s="22"/>
      <c r="J178" s="22"/>
      <c r="K178" s="22"/>
      <c r="L178" s="22"/>
      <c r="M178" s="22"/>
      <c r="N178" s="22"/>
    </row>
    <row r="179" ht="12.75" customHeight="1">
      <c r="A179" s="2"/>
      <c r="B179" s="267" t="str">
        <f>if(A179&lt;&gt;"",TRIM(Project!$B$3&amp;" "&amp;'Cat Combos'!$A179),"")</f>
        <v/>
      </c>
      <c r="C179" s="22"/>
      <c r="D179" s="22"/>
      <c r="E179" s="22"/>
      <c r="F179" s="22"/>
      <c r="G179" s="22"/>
      <c r="H179" s="22"/>
      <c r="I179" s="22"/>
      <c r="J179" s="22"/>
      <c r="K179" s="22"/>
      <c r="L179" s="22"/>
      <c r="M179" s="22"/>
      <c r="N179" s="22"/>
    </row>
    <row r="180" ht="12.75" customHeight="1">
      <c r="A180" s="2"/>
      <c r="B180" s="267" t="str">
        <f>if(A180&lt;&gt;"",TRIM(Project!$B$3&amp;" "&amp;'Cat Combos'!$A180),"")</f>
        <v/>
      </c>
      <c r="C180" s="22"/>
      <c r="D180" s="22"/>
      <c r="E180" s="22"/>
      <c r="F180" s="22"/>
      <c r="G180" s="22"/>
      <c r="H180" s="22"/>
      <c r="I180" s="22"/>
      <c r="J180" s="22"/>
      <c r="K180" s="22"/>
      <c r="L180" s="22"/>
      <c r="M180" s="22"/>
      <c r="N180" s="22"/>
    </row>
    <row r="181" ht="12.75" customHeight="1">
      <c r="A181" s="2"/>
      <c r="B181" s="267" t="str">
        <f>if(A181&lt;&gt;"",TRIM(Project!$B$3&amp;" "&amp;'Cat Combos'!$A181),"")</f>
        <v/>
      </c>
      <c r="C181" s="22"/>
      <c r="D181" s="22"/>
      <c r="E181" s="22"/>
      <c r="F181" s="22"/>
      <c r="G181" s="22"/>
      <c r="H181" s="22"/>
      <c r="I181" s="22"/>
      <c r="J181" s="22"/>
      <c r="K181" s="22"/>
      <c r="L181" s="22"/>
      <c r="M181" s="22"/>
      <c r="N181" s="22"/>
    </row>
    <row r="182" ht="12.75" customHeight="1">
      <c r="A182" s="2"/>
      <c r="B182" s="267" t="str">
        <f>if(A182&lt;&gt;"",TRIM(Project!$B$3&amp;" "&amp;'Cat Combos'!$A182),"")</f>
        <v/>
      </c>
      <c r="C182" s="22"/>
      <c r="D182" s="22"/>
      <c r="E182" s="22"/>
      <c r="F182" s="22"/>
      <c r="G182" s="22"/>
      <c r="H182" s="22"/>
      <c r="I182" s="22"/>
      <c r="J182" s="22"/>
      <c r="K182" s="22"/>
      <c r="L182" s="22"/>
      <c r="M182" s="22"/>
      <c r="N182" s="22"/>
    </row>
    <row r="183" ht="12.75" customHeight="1">
      <c r="A183" s="2"/>
      <c r="B183" s="267" t="str">
        <f>if(A183&lt;&gt;"",TRIM(Project!$B$3&amp;" "&amp;'Cat Combos'!$A183),"")</f>
        <v/>
      </c>
      <c r="C183" s="22"/>
      <c r="D183" s="22"/>
      <c r="E183" s="22"/>
      <c r="F183" s="22"/>
      <c r="G183" s="22"/>
      <c r="H183" s="22"/>
      <c r="I183" s="22"/>
      <c r="J183" s="22"/>
      <c r="K183" s="22"/>
      <c r="L183" s="22"/>
      <c r="M183" s="22"/>
      <c r="N183" s="22"/>
    </row>
    <row r="184" ht="12.75" customHeight="1">
      <c r="A184" s="2"/>
      <c r="B184" s="267" t="str">
        <f>if(A184&lt;&gt;"",TRIM(Project!$B$3&amp;" "&amp;'Cat Combos'!$A184),"")</f>
        <v/>
      </c>
      <c r="C184" s="22"/>
      <c r="D184" s="22"/>
      <c r="E184" s="22"/>
      <c r="F184" s="22"/>
      <c r="G184" s="22"/>
      <c r="H184" s="22"/>
      <c r="I184" s="22"/>
      <c r="J184" s="22"/>
      <c r="K184" s="22"/>
      <c r="L184" s="22"/>
      <c r="M184" s="22"/>
      <c r="N184" s="22"/>
    </row>
    <row r="185" ht="12.75" customHeight="1">
      <c r="A185" s="2"/>
      <c r="B185" s="267" t="str">
        <f>if(A185&lt;&gt;"",TRIM(Project!$B$3&amp;" "&amp;'Cat Combos'!$A185),"")</f>
        <v/>
      </c>
      <c r="C185" s="22"/>
      <c r="D185" s="22"/>
      <c r="E185" s="22"/>
      <c r="F185" s="22"/>
      <c r="G185" s="22"/>
      <c r="H185" s="22"/>
      <c r="I185" s="22"/>
      <c r="J185" s="22"/>
      <c r="K185" s="22"/>
      <c r="L185" s="22"/>
      <c r="M185" s="22"/>
      <c r="N185" s="22"/>
    </row>
    <row r="186" ht="12.75" customHeight="1">
      <c r="A186" s="2"/>
      <c r="B186" s="267" t="str">
        <f>if(A186&lt;&gt;"",TRIM(Project!$B$3&amp;" "&amp;'Cat Combos'!$A186),"")</f>
        <v/>
      </c>
      <c r="C186" s="22"/>
      <c r="D186" s="22"/>
      <c r="E186" s="22"/>
      <c r="F186" s="22"/>
      <c r="G186" s="22"/>
      <c r="H186" s="22"/>
      <c r="I186" s="22"/>
      <c r="J186" s="22"/>
      <c r="K186" s="22"/>
      <c r="L186" s="22"/>
      <c r="M186" s="22"/>
      <c r="N186" s="22"/>
    </row>
    <row r="187" ht="12.75" customHeight="1">
      <c r="A187" s="2"/>
      <c r="B187" s="267" t="str">
        <f>if(A187&lt;&gt;"",TRIM(Project!$B$3&amp;" "&amp;'Cat Combos'!$A187),"")</f>
        <v/>
      </c>
      <c r="C187" s="22"/>
      <c r="D187" s="22"/>
      <c r="E187" s="22"/>
      <c r="F187" s="22"/>
      <c r="G187" s="22"/>
      <c r="H187" s="22"/>
      <c r="I187" s="22"/>
      <c r="J187" s="22"/>
      <c r="K187" s="22"/>
      <c r="L187" s="22"/>
      <c r="M187" s="22"/>
      <c r="N187" s="22"/>
    </row>
    <row r="188" ht="12.75" customHeight="1">
      <c r="A188" s="2"/>
      <c r="B188" s="267" t="str">
        <f>if(A188&lt;&gt;"",TRIM(Project!$B$3&amp;" "&amp;'Cat Combos'!$A188),"")</f>
        <v/>
      </c>
      <c r="C188" s="22"/>
      <c r="D188" s="22"/>
      <c r="E188" s="22"/>
      <c r="F188" s="22"/>
      <c r="G188" s="22"/>
      <c r="H188" s="22"/>
      <c r="I188" s="22"/>
      <c r="J188" s="22"/>
      <c r="K188" s="22"/>
      <c r="L188" s="22"/>
      <c r="M188" s="22"/>
      <c r="N188" s="22"/>
    </row>
    <row r="189" ht="12.75" customHeight="1">
      <c r="A189" s="2"/>
      <c r="B189" s="267" t="str">
        <f>if(A189&lt;&gt;"",TRIM(Project!$B$3&amp;" "&amp;'Cat Combos'!$A189),"")</f>
        <v/>
      </c>
      <c r="C189" s="22"/>
      <c r="D189" s="22"/>
      <c r="E189" s="22"/>
      <c r="F189" s="22"/>
      <c r="G189" s="22"/>
      <c r="H189" s="22"/>
      <c r="I189" s="22"/>
      <c r="J189" s="22"/>
      <c r="K189" s="22"/>
      <c r="L189" s="22"/>
      <c r="M189" s="22"/>
      <c r="N189" s="22"/>
    </row>
    <row r="190" ht="12.75" customHeight="1">
      <c r="A190" s="2"/>
      <c r="B190" s="267" t="str">
        <f>if(A190&lt;&gt;"",TRIM(Project!$B$3&amp;" "&amp;'Cat Combos'!$A190),"")</f>
        <v/>
      </c>
      <c r="C190" s="22"/>
      <c r="D190" s="22"/>
      <c r="E190" s="22"/>
      <c r="F190" s="22"/>
      <c r="G190" s="22"/>
      <c r="H190" s="22"/>
      <c r="I190" s="22"/>
      <c r="J190" s="22"/>
      <c r="K190" s="22"/>
      <c r="L190" s="22"/>
      <c r="M190" s="22"/>
      <c r="N190" s="22"/>
    </row>
    <row r="191" ht="12.75" customHeight="1">
      <c r="A191" s="2"/>
      <c r="B191" s="267" t="str">
        <f>if(A191&lt;&gt;"",TRIM(Project!$B$3&amp;" "&amp;'Cat Combos'!$A191),"")</f>
        <v/>
      </c>
      <c r="C191" s="22"/>
      <c r="D191" s="22"/>
      <c r="E191" s="22"/>
      <c r="F191" s="22"/>
      <c r="G191" s="22"/>
      <c r="H191" s="22"/>
      <c r="I191" s="22"/>
      <c r="J191" s="22"/>
      <c r="K191" s="22"/>
      <c r="L191" s="22"/>
      <c r="M191" s="22"/>
      <c r="N191" s="22"/>
    </row>
    <row r="192" ht="12.75" customHeight="1">
      <c r="A192" s="2"/>
      <c r="B192" s="267" t="str">
        <f>if(A192&lt;&gt;"",TRIM(Project!$B$3&amp;" "&amp;'Cat Combos'!$A192),"")</f>
        <v/>
      </c>
      <c r="C192" s="22"/>
      <c r="D192" s="22"/>
      <c r="E192" s="22"/>
      <c r="F192" s="22"/>
      <c r="G192" s="22"/>
      <c r="H192" s="22"/>
      <c r="I192" s="22"/>
      <c r="J192" s="22"/>
      <c r="K192" s="22"/>
      <c r="L192" s="22"/>
      <c r="M192" s="22"/>
      <c r="N192" s="22"/>
    </row>
    <row r="193" ht="12.75" customHeight="1">
      <c r="A193" s="2"/>
      <c r="B193" s="267" t="str">
        <f>if(A193&lt;&gt;"",TRIM(Project!$B$3&amp;" "&amp;'Cat Combos'!$A193),"")</f>
        <v/>
      </c>
      <c r="C193" s="22"/>
      <c r="D193" s="22"/>
      <c r="E193" s="22"/>
      <c r="F193" s="22"/>
      <c r="G193" s="22"/>
      <c r="H193" s="22"/>
      <c r="I193" s="22"/>
      <c r="J193" s="22"/>
      <c r="K193" s="22"/>
      <c r="L193" s="22"/>
      <c r="M193" s="22"/>
      <c r="N193" s="22"/>
    </row>
    <row r="194" ht="12.75" customHeight="1">
      <c r="A194" s="2"/>
      <c r="B194" s="267" t="str">
        <f>if(A194&lt;&gt;"",TRIM(Project!$B$3&amp;" "&amp;'Cat Combos'!$A194),"")</f>
        <v/>
      </c>
      <c r="C194" s="22"/>
      <c r="D194" s="22"/>
      <c r="E194" s="22"/>
      <c r="F194" s="22"/>
      <c r="G194" s="22"/>
      <c r="H194" s="22"/>
      <c r="I194" s="22"/>
      <c r="J194" s="22"/>
      <c r="K194" s="22"/>
      <c r="L194" s="22"/>
      <c r="M194" s="22"/>
      <c r="N194" s="22"/>
    </row>
    <row r="195" ht="12.75" customHeight="1">
      <c r="A195" s="2"/>
      <c r="B195" s="267" t="str">
        <f>if(A195&lt;&gt;"",TRIM(Project!$B$3&amp;" "&amp;'Cat Combos'!$A195),"")</f>
        <v/>
      </c>
      <c r="C195" s="22"/>
      <c r="D195" s="22"/>
      <c r="E195" s="22"/>
      <c r="F195" s="22"/>
      <c r="G195" s="22"/>
      <c r="H195" s="22"/>
      <c r="I195" s="22"/>
      <c r="J195" s="22"/>
      <c r="K195" s="22"/>
      <c r="L195" s="22"/>
      <c r="M195" s="22"/>
      <c r="N195" s="22"/>
    </row>
    <row r="196" ht="12.75" customHeight="1">
      <c r="A196" s="2"/>
      <c r="B196" s="267" t="str">
        <f>if(A196&lt;&gt;"",TRIM(Project!$B$3&amp;" "&amp;'Cat Combos'!$A196),"")</f>
        <v/>
      </c>
      <c r="C196" s="22"/>
      <c r="D196" s="22"/>
      <c r="E196" s="22"/>
      <c r="F196" s="22"/>
      <c r="G196" s="22"/>
      <c r="H196" s="22"/>
      <c r="I196" s="22"/>
      <c r="J196" s="22"/>
      <c r="K196" s="22"/>
      <c r="L196" s="22"/>
      <c r="M196" s="22"/>
      <c r="N196" s="22"/>
    </row>
    <row r="197" ht="12.75" customHeight="1">
      <c r="A197" s="2"/>
      <c r="B197" s="267" t="str">
        <f>if(A197&lt;&gt;"",TRIM(Project!$B$3&amp;" "&amp;'Cat Combos'!$A197),"")</f>
        <v/>
      </c>
      <c r="C197" s="22"/>
      <c r="D197" s="22"/>
      <c r="E197" s="22"/>
      <c r="F197" s="22"/>
      <c r="G197" s="22"/>
      <c r="H197" s="22"/>
      <c r="I197" s="22"/>
      <c r="J197" s="22"/>
      <c r="K197" s="22"/>
      <c r="L197" s="22"/>
      <c r="M197" s="22"/>
      <c r="N197" s="22"/>
    </row>
    <row r="198" ht="12.75" customHeight="1">
      <c r="A198" s="2"/>
      <c r="B198" s="267" t="str">
        <f>if(A198&lt;&gt;"",TRIM(Project!$B$3&amp;" "&amp;'Cat Combos'!$A198),"")</f>
        <v/>
      </c>
      <c r="C198" s="22"/>
      <c r="D198" s="22"/>
      <c r="E198" s="22"/>
      <c r="F198" s="22"/>
      <c r="G198" s="22"/>
      <c r="H198" s="22"/>
      <c r="I198" s="22"/>
      <c r="J198" s="22"/>
      <c r="K198" s="22"/>
      <c r="L198" s="22"/>
      <c r="M198" s="22"/>
      <c r="N198" s="22"/>
    </row>
    <row r="199" ht="12.75" customHeight="1">
      <c r="A199" s="2"/>
      <c r="B199" s="267" t="str">
        <f>if(A199&lt;&gt;"",TRIM(Project!$B$3&amp;" "&amp;'Cat Combos'!$A199),"")</f>
        <v/>
      </c>
      <c r="C199" s="22"/>
      <c r="D199" s="22"/>
      <c r="E199" s="22"/>
      <c r="F199" s="22"/>
      <c r="G199" s="22"/>
      <c r="H199" s="22"/>
      <c r="I199" s="22"/>
      <c r="J199" s="22"/>
      <c r="K199" s="22"/>
      <c r="L199" s="22"/>
      <c r="M199" s="22"/>
      <c r="N199" s="22"/>
    </row>
    <row r="200" ht="12.75" customHeight="1">
      <c r="A200" s="2"/>
      <c r="B200" s="267" t="str">
        <f>if(A200&lt;&gt;"",TRIM(Project!$B$3&amp;" "&amp;'Cat Combos'!$A200),"")</f>
        <v/>
      </c>
      <c r="C200" s="22"/>
      <c r="D200" s="22"/>
      <c r="E200" s="22"/>
      <c r="F200" s="22"/>
      <c r="G200" s="22"/>
      <c r="H200" s="22"/>
      <c r="I200" s="22"/>
      <c r="J200" s="22"/>
      <c r="K200" s="22"/>
      <c r="L200" s="22"/>
      <c r="M200" s="22"/>
      <c r="N200" s="22"/>
    </row>
    <row r="201" ht="12.75" customHeight="1">
      <c r="A201" s="2"/>
      <c r="B201" s="267" t="str">
        <f>if(A201&lt;&gt;"",TRIM(Project!$B$3&amp;" "&amp;'Cat Combos'!$A201),"")</f>
        <v/>
      </c>
      <c r="C201" s="22"/>
      <c r="D201" s="22"/>
      <c r="E201" s="22"/>
      <c r="F201" s="22"/>
      <c r="G201" s="22"/>
      <c r="H201" s="22"/>
      <c r="I201" s="22"/>
      <c r="J201" s="22"/>
      <c r="K201" s="22"/>
      <c r="L201" s="22"/>
      <c r="M201" s="22"/>
      <c r="N201" s="22"/>
    </row>
    <row r="202" ht="12.75" customHeight="1">
      <c r="A202" s="2"/>
      <c r="B202" s="267" t="str">
        <f>if(A202&lt;&gt;"",TRIM(Project!$B$3&amp;" "&amp;'Cat Combos'!$A202),"")</f>
        <v/>
      </c>
      <c r="C202" s="22"/>
      <c r="D202" s="22"/>
      <c r="E202" s="22"/>
      <c r="F202" s="22"/>
      <c r="G202" s="22"/>
      <c r="H202" s="22"/>
      <c r="I202" s="22"/>
      <c r="J202" s="22"/>
      <c r="K202" s="22"/>
      <c r="L202" s="22"/>
      <c r="M202" s="22"/>
      <c r="N202" s="22"/>
    </row>
    <row r="203" ht="12.75" customHeight="1">
      <c r="A203" s="2"/>
      <c r="B203" s="267" t="str">
        <f>if(A203&lt;&gt;"",TRIM(Project!$B$3&amp;" "&amp;'Cat Combos'!$A203),"")</f>
        <v/>
      </c>
      <c r="C203" s="22"/>
      <c r="D203" s="22"/>
      <c r="E203" s="22"/>
      <c r="F203" s="22"/>
      <c r="G203" s="22"/>
      <c r="H203" s="22"/>
      <c r="I203" s="22"/>
      <c r="J203" s="22"/>
      <c r="K203" s="22"/>
      <c r="L203" s="22"/>
      <c r="M203" s="22"/>
      <c r="N203" s="22"/>
    </row>
    <row r="204" ht="12.75" customHeight="1">
      <c r="A204" s="2"/>
      <c r="B204" s="267" t="str">
        <f>if(A204&lt;&gt;"",TRIM(Project!$B$3&amp;" "&amp;'Cat Combos'!$A204),"")</f>
        <v/>
      </c>
      <c r="C204" s="22"/>
      <c r="D204" s="22"/>
      <c r="E204" s="22"/>
      <c r="F204" s="22"/>
      <c r="G204" s="22"/>
      <c r="H204" s="22"/>
      <c r="I204" s="22"/>
      <c r="J204" s="22"/>
      <c r="K204" s="22"/>
      <c r="L204" s="22"/>
      <c r="M204" s="22"/>
      <c r="N204" s="22"/>
    </row>
    <row r="205" ht="12.75" customHeight="1">
      <c r="A205" s="2"/>
      <c r="B205" s="267" t="str">
        <f>if(A205&lt;&gt;"",TRIM(Project!$B$3&amp;" "&amp;'Cat Combos'!$A205),"")</f>
        <v/>
      </c>
      <c r="C205" s="22"/>
      <c r="D205" s="22"/>
      <c r="E205" s="22"/>
      <c r="F205" s="22"/>
      <c r="G205" s="22"/>
      <c r="H205" s="22"/>
      <c r="I205" s="22"/>
      <c r="J205" s="22"/>
      <c r="K205" s="22"/>
      <c r="L205" s="22"/>
      <c r="M205" s="22"/>
      <c r="N205" s="22"/>
    </row>
    <row r="206" ht="12.75" customHeight="1">
      <c r="A206" s="2"/>
      <c r="B206" s="267" t="str">
        <f>if(A206&lt;&gt;"",TRIM(Project!$B$3&amp;" "&amp;'Cat Combos'!$A206),"")</f>
        <v/>
      </c>
      <c r="C206" s="22"/>
      <c r="D206" s="22"/>
      <c r="E206" s="22"/>
      <c r="F206" s="22"/>
      <c r="G206" s="22"/>
      <c r="H206" s="22"/>
      <c r="I206" s="22"/>
      <c r="J206" s="22"/>
      <c r="K206" s="22"/>
      <c r="L206" s="22"/>
      <c r="M206" s="22"/>
      <c r="N206" s="22"/>
    </row>
    <row r="207" ht="12.75" customHeight="1">
      <c r="A207" s="2"/>
      <c r="B207" s="267" t="str">
        <f>if(A207&lt;&gt;"",TRIM(Project!$B$3&amp;" "&amp;'Cat Combos'!$A207),"")</f>
        <v/>
      </c>
      <c r="C207" s="22"/>
      <c r="D207" s="22"/>
      <c r="E207" s="22"/>
      <c r="F207" s="22"/>
      <c r="G207" s="22"/>
      <c r="H207" s="22"/>
      <c r="I207" s="22"/>
      <c r="J207" s="22"/>
      <c r="K207" s="22"/>
      <c r="L207" s="22"/>
      <c r="M207" s="22"/>
      <c r="N207" s="22"/>
    </row>
    <row r="208" ht="12.75" customHeight="1">
      <c r="A208" s="2"/>
      <c r="B208" s="267" t="str">
        <f>if(A208&lt;&gt;"",TRIM(Project!$B$3&amp;" "&amp;'Cat Combos'!$A208),"")</f>
        <v/>
      </c>
      <c r="C208" s="22"/>
      <c r="D208" s="22"/>
      <c r="E208" s="22"/>
      <c r="F208" s="22"/>
      <c r="G208" s="22"/>
      <c r="H208" s="22"/>
      <c r="I208" s="22"/>
      <c r="J208" s="22"/>
      <c r="K208" s="22"/>
      <c r="L208" s="22"/>
      <c r="M208" s="22"/>
      <c r="N208" s="22"/>
    </row>
    <row r="209" ht="12.75" customHeight="1">
      <c r="A209" s="2"/>
      <c r="B209" s="267" t="str">
        <f>if(A209&lt;&gt;"",TRIM(Project!$B$3&amp;" "&amp;'Cat Combos'!$A209),"")</f>
        <v/>
      </c>
      <c r="C209" s="22"/>
      <c r="D209" s="22"/>
      <c r="E209" s="22"/>
      <c r="F209" s="22"/>
      <c r="G209" s="22"/>
      <c r="H209" s="22"/>
      <c r="I209" s="22"/>
      <c r="J209" s="22"/>
      <c r="K209" s="22"/>
      <c r="L209" s="22"/>
      <c r="M209" s="22"/>
      <c r="N209" s="22"/>
    </row>
    <row r="210" ht="12.75" customHeight="1">
      <c r="A210" s="2"/>
      <c r="B210" s="267" t="str">
        <f>if(A210&lt;&gt;"",TRIM(Project!$B$3&amp;" "&amp;'Cat Combos'!$A210),"")</f>
        <v/>
      </c>
      <c r="C210" s="22"/>
      <c r="D210" s="22"/>
      <c r="E210" s="22"/>
      <c r="F210" s="22"/>
      <c r="G210" s="22"/>
      <c r="H210" s="22"/>
      <c r="I210" s="22"/>
      <c r="J210" s="22"/>
      <c r="K210" s="22"/>
      <c r="L210" s="22"/>
      <c r="M210" s="22"/>
      <c r="N210" s="22"/>
    </row>
    <row r="211" ht="12.75" customHeight="1">
      <c r="A211" s="2"/>
      <c r="B211" s="267" t="str">
        <f>if(A211&lt;&gt;"",TRIM(Project!$B$3&amp;" "&amp;'Cat Combos'!$A211),"")</f>
        <v/>
      </c>
      <c r="C211" s="22"/>
      <c r="D211" s="22"/>
      <c r="E211" s="22"/>
      <c r="F211" s="22"/>
      <c r="G211" s="22"/>
      <c r="H211" s="22"/>
      <c r="I211" s="22"/>
      <c r="J211" s="22"/>
      <c r="K211" s="22"/>
      <c r="L211" s="22"/>
      <c r="M211" s="22"/>
      <c r="N211" s="22"/>
    </row>
    <row r="212" ht="12.75" customHeight="1">
      <c r="A212" s="2"/>
      <c r="B212" s="267" t="str">
        <f>if(A212&lt;&gt;"",TRIM(Project!$B$3&amp;" "&amp;'Cat Combos'!$A212),"")</f>
        <v/>
      </c>
      <c r="C212" s="22"/>
      <c r="D212" s="22"/>
      <c r="E212" s="22"/>
      <c r="F212" s="22"/>
      <c r="G212" s="22"/>
      <c r="H212" s="22"/>
      <c r="I212" s="22"/>
      <c r="J212" s="22"/>
      <c r="K212" s="22"/>
      <c r="L212" s="22"/>
      <c r="M212" s="22"/>
      <c r="N212" s="22"/>
    </row>
    <row r="213" ht="12.75" customHeight="1">
      <c r="A213" s="2"/>
      <c r="B213" s="267" t="str">
        <f>if(A213&lt;&gt;"",TRIM(Project!$B$3&amp;" "&amp;'Cat Combos'!$A213),"")</f>
        <v/>
      </c>
      <c r="C213" s="22"/>
      <c r="D213" s="22"/>
      <c r="E213" s="22"/>
      <c r="F213" s="22"/>
      <c r="G213" s="22"/>
      <c r="H213" s="22"/>
      <c r="I213" s="22"/>
      <c r="J213" s="22"/>
      <c r="K213" s="22"/>
      <c r="L213" s="22"/>
      <c r="M213" s="22"/>
      <c r="N213" s="22"/>
    </row>
    <row r="214" ht="12.75" customHeight="1">
      <c r="A214" s="2"/>
      <c r="B214" s="267" t="str">
        <f>if(A214&lt;&gt;"",TRIM(Project!$B$3&amp;" "&amp;'Cat Combos'!$A214),"")</f>
        <v/>
      </c>
      <c r="C214" s="22"/>
      <c r="D214" s="22"/>
      <c r="E214" s="22"/>
      <c r="F214" s="22"/>
      <c r="G214" s="22"/>
      <c r="H214" s="22"/>
      <c r="I214" s="22"/>
      <c r="J214" s="22"/>
      <c r="K214" s="22"/>
      <c r="L214" s="22"/>
      <c r="M214" s="22"/>
      <c r="N214" s="22"/>
    </row>
    <row r="215" ht="12.75" customHeight="1">
      <c r="A215" s="2"/>
      <c r="B215" s="267" t="str">
        <f>if(A215&lt;&gt;"",TRIM(Project!$B$3&amp;" "&amp;'Cat Combos'!$A215),"")</f>
        <v/>
      </c>
      <c r="C215" s="22"/>
      <c r="D215" s="22"/>
      <c r="E215" s="22"/>
      <c r="F215" s="22"/>
      <c r="G215" s="22"/>
      <c r="H215" s="22"/>
      <c r="I215" s="22"/>
      <c r="J215" s="22"/>
      <c r="K215" s="22"/>
      <c r="L215" s="22"/>
      <c r="M215" s="22"/>
      <c r="N215" s="22"/>
    </row>
    <row r="216" ht="12.75" customHeight="1">
      <c r="A216" s="2"/>
      <c r="B216" s="267" t="str">
        <f>if(A216&lt;&gt;"",TRIM(Project!$B$3&amp;" "&amp;'Cat Combos'!$A216),"")</f>
        <v/>
      </c>
      <c r="C216" s="22"/>
      <c r="D216" s="22"/>
      <c r="E216" s="22"/>
      <c r="F216" s="22"/>
      <c r="G216" s="22"/>
      <c r="H216" s="22"/>
      <c r="I216" s="22"/>
      <c r="J216" s="22"/>
      <c r="K216" s="22"/>
      <c r="L216" s="22"/>
      <c r="M216" s="22"/>
      <c r="N216" s="22"/>
    </row>
    <row r="217" ht="12.75" customHeight="1">
      <c r="A217" s="2"/>
      <c r="B217" s="267" t="str">
        <f>if(A217&lt;&gt;"",TRIM(Project!$B$3&amp;" "&amp;'Cat Combos'!$A217),"")</f>
        <v/>
      </c>
      <c r="C217" s="22"/>
      <c r="D217" s="22"/>
      <c r="E217" s="22"/>
      <c r="F217" s="22"/>
      <c r="G217" s="22"/>
      <c r="H217" s="22"/>
      <c r="I217" s="22"/>
      <c r="J217" s="22"/>
      <c r="K217" s="22"/>
      <c r="L217" s="22"/>
      <c r="M217" s="22"/>
      <c r="N217" s="22"/>
    </row>
    <row r="218" ht="12.75" customHeight="1">
      <c r="A218" s="2"/>
      <c r="B218" s="267" t="str">
        <f>if(A218&lt;&gt;"",TRIM(Project!$B$3&amp;" "&amp;'Cat Combos'!$A218),"")</f>
        <v/>
      </c>
      <c r="C218" s="22"/>
      <c r="D218" s="22"/>
      <c r="E218" s="22"/>
      <c r="F218" s="22"/>
      <c r="G218" s="22"/>
      <c r="H218" s="22"/>
      <c r="I218" s="22"/>
      <c r="J218" s="22"/>
      <c r="K218" s="22"/>
      <c r="L218" s="22"/>
      <c r="M218" s="22"/>
      <c r="N218" s="22"/>
    </row>
    <row r="219" ht="12.75" customHeight="1">
      <c r="A219" s="2"/>
      <c r="B219" s="267" t="str">
        <f>if(A219&lt;&gt;"",TRIM(Project!$B$3&amp;" "&amp;'Cat Combos'!$A219),"")</f>
        <v/>
      </c>
      <c r="C219" s="22"/>
      <c r="D219" s="22"/>
      <c r="E219" s="22"/>
      <c r="F219" s="22"/>
      <c r="G219" s="22"/>
      <c r="H219" s="22"/>
      <c r="I219" s="22"/>
      <c r="J219" s="22"/>
      <c r="K219" s="22"/>
      <c r="L219" s="22"/>
      <c r="M219" s="22"/>
      <c r="N219" s="22"/>
    </row>
    <row r="220" ht="12.75" customHeight="1">
      <c r="A220" s="2"/>
      <c r="B220" s="267" t="str">
        <f>if(A220&lt;&gt;"",TRIM(Project!$B$3&amp;" "&amp;'Cat Combos'!$A220),"")</f>
        <v/>
      </c>
      <c r="C220" s="22"/>
      <c r="D220" s="22"/>
      <c r="E220" s="22"/>
      <c r="F220" s="22"/>
      <c r="G220" s="22"/>
      <c r="H220" s="22"/>
      <c r="I220" s="22"/>
      <c r="J220" s="22"/>
      <c r="K220" s="22"/>
      <c r="L220" s="22"/>
      <c r="M220" s="22"/>
      <c r="N220" s="22"/>
    </row>
    <row r="221" ht="12.75" customHeight="1">
      <c r="A221" s="2"/>
      <c r="B221" s="267" t="str">
        <f>if(A221&lt;&gt;"",TRIM(Project!$B$3&amp;" "&amp;'Cat Combos'!$A221),"")</f>
        <v/>
      </c>
      <c r="C221" s="22"/>
      <c r="D221" s="22"/>
      <c r="E221" s="22"/>
      <c r="F221" s="22"/>
      <c r="G221" s="22"/>
      <c r="H221" s="22"/>
      <c r="I221" s="22"/>
      <c r="J221" s="22"/>
      <c r="K221" s="22"/>
      <c r="L221" s="22"/>
      <c r="M221" s="22"/>
      <c r="N221" s="22"/>
    </row>
    <row r="222" ht="12.75" customHeight="1">
      <c r="A222" s="2"/>
      <c r="B222" s="267" t="str">
        <f>if(A222&lt;&gt;"",TRIM(Project!$B$3&amp;" "&amp;'Cat Combos'!$A222),"")</f>
        <v/>
      </c>
      <c r="C222" s="22"/>
      <c r="D222" s="22"/>
      <c r="E222" s="22"/>
      <c r="F222" s="22"/>
      <c r="G222" s="22"/>
      <c r="H222" s="22"/>
      <c r="I222" s="22"/>
      <c r="J222" s="22"/>
      <c r="K222" s="22"/>
      <c r="L222" s="22"/>
      <c r="M222" s="22"/>
      <c r="N222" s="22"/>
    </row>
    <row r="223" ht="12.75" customHeight="1">
      <c r="A223" s="2"/>
      <c r="B223" s="267" t="str">
        <f>if(A223&lt;&gt;"",TRIM(Project!$B$3&amp;" "&amp;'Cat Combos'!$A223),"")</f>
        <v/>
      </c>
      <c r="C223" s="22"/>
      <c r="D223" s="22"/>
      <c r="E223" s="22"/>
      <c r="F223" s="22"/>
      <c r="G223" s="22"/>
      <c r="H223" s="22"/>
      <c r="I223" s="22"/>
      <c r="J223" s="22"/>
      <c r="K223" s="22"/>
      <c r="L223" s="22"/>
      <c r="M223" s="22"/>
      <c r="N223" s="22"/>
    </row>
    <row r="224" ht="12.75" customHeight="1">
      <c r="A224" s="2"/>
      <c r="B224" s="267" t="str">
        <f>if(A224&lt;&gt;"",TRIM(Project!$B$3&amp;" "&amp;'Cat Combos'!$A224),"")</f>
        <v/>
      </c>
      <c r="C224" s="22"/>
      <c r="D224" s="22"/>
      <c r="E224" s="22"/>
      <c r="F224" s="22"/>
      <c r="G224" s="22"/>
      <c r="H224" s="22"/>
      <c r="I224" s="22"/>
      <c r="J224" s="22"/>
      <c r="K224" s="22"/>
      <c r="L224" s="22"/>
      <c r="M224" s="22"/>
      <c r="N224" s="22"/>
    </row>
    <row r="225" ht="12.75" customHeight="1">
      <c r="A225" s="2"/>
      <c r="B225" s="267" t="str">
        <f>if(A225&lt;&gt;"",TRIM(Project!$B$3&amp;" "&amp;'Cat Combos'!$A225),"")</f>
        <v/>
      </c>
      <c r="C225" s="22"/>
      <c r="D225" s="22"/>
      <c r="E225" s="22"/>
      <c r="F225" s="22"/>
      <c r="G225" s="22"/>
      <c r="H225" s="22"/>
      <c r="I225" s="22"/>
      <c r="J225" s="22"/>
      <c r="K225" s="22"/>
      <c r="L225" s="22"/>
      <c r="M225" s="22"/>
      <c r="N225" s="22"/>
    </row>
    <row r="226" ht="12.75" customHeight="1">
      <c r="A226" s="2"/>
      <c r="B226" s="267" t="str">
        <f>if(A226&lt;&gt;"",TRIM(Project!$B$3&amp;" "&amp;'Cat Combos'!$A226),"")</f>
        <v/>
      </c>
      <c r="C226" s="22"/>
      <c r="D226" s="22"/>
      <c r="E226" s="22"/>
      <c r="F226" s="22"/>
      <c r="G226" s="22"/>
      <c r="H226" s="22"/>
      <c r="I226" s="22"/>
      <c r="J226" s="22"/>
      <c r="K226" s="22"/>
      <c r="L226" s="22"/>
      <c r="M226" s="22"/>
      <c r="N226" s="22"/>
    </row>
    <row r="227" ht="12.75" customHeight="1">
      <c r="A227" s="2"/>
      <c r="B227" s="267" t="str">
        <f>if(A227&lt;&gt;"",TRIM(Project!$B$3&amp;" "&amp;'Cat Combos'!$A227),"")</f>
        <v/>
      </c>
      <c r="C227" s="22"/>
      <c r="D227" s="22"/>
      <c r="E227" s="22"/>
      <c r="F227" s="22"/>
      <c r="G227" s="22"/>
      <c r="H227" s="22"/>
      <c r="I227" s="22"/>
      <c r="J227" s="22"/>
      <c r="K227" s="22"/>
      <c r="L227" s="22"/>
      <c r="M227" s="22"/>
      <c r="N227" s="22"/>
    </row>
    <row r="228" ht="12.75" customHeight="1">
      <c r="A228" s="2"/>
      <c r="B228" s="267" t="str">
        <f>if(A228&lt;&gt;"",TRIM(Project!$B$3&amp;" "&amp;'Cat Combos'!$A228),"")</f>
        <v/>
      </c>
      <c r="C228" s="22"/>
      <c r="D228" s="22"/>
      <c r="E228" s="22"/>
      <c r="F228" s="22"/>
      <c r="G228" s="22"/>
      <c r="H228" s="22"/>
      <c r="I228" s="22"/>
      <c r="J228" s="22"/>
      <c r="K228" s="22"/>
      <c r="L228" s="22"/>
      <c r="M228" s="22"/>
      <c r="N228" s="22"/>
    </row>
    <row r="229" ht="12.75" customHeight="1">
      <c r="A229" s="2"/>
      <c r="B229" s="267" t="str">
        <f>if(A229&lt;&gt;"",TRIM(Project!$B$3&amp;" "&amp;'Cat Combos'!$A229),"")</f>
        <v/>
      </c>
      <c r="C229" s="22"/>
      <c r="D229" s="22"/>
      <c r="E229" s="22"/>
      <c r="F229" s="22"/>
      <c r="G229" s="22"/>
      <c r="H229" s="22"/>
      <c r="I229" s="22"/>
      <c r="J229" s="22"/>
      <c r="K229" s="22"/>
      <c r="L229" s="22"/>
      <c r="M229" s="22"/>
      <c r="N229" s="22"/>
    </row>
    <row r="230" ht="12.75" customHeight="1">
      <c r="A230" s="2"/>
      <c r="B230" s="267" t="str">
        <f>if(A230&lt;&gt;"",TRIM(Project!$B$3&amp;" "&amp;'Cat Combos'!$A230),"")</f>
        <v/>
      </c>
      <c r="C230" s="22"/>
      <c r="D230" s="22"/>
      <c r="E230" s="22"/>
      <c r="F230" s="22"/>
      <c r="G230" s="22"/>
      <c r="H230" s="22"/>
      <c r="I230" s="22"/>
      <c r="J230" s="22"/>
      <c r="K230" s="22"/>
      <c r="L230" s="22"/>
      <c r="M230" s="22"/>
      <c r="N230" s="22"/>
    </row>
    <row r="231" ht="12.75" customHeight="1">
      <c r="A231" s="2"/>
      <c r="B231" s="267" t="str">
        <f>if(A231&lt;&gt;"",TRIM(Project!$B$3&amp;" "&amp;'Cat Combos'!$A231),"")</f>
        <v/>
      </c>
      <c r="C231" s="22"/>
      <c r="D231" s="22"/>
      <c r="E231" s="22"/>
      <c r="F231" s="22"/>
      <c r="G231" s="22"/>
      <c r="H231" s="22"/>
      <c r="I231" s="22"/>
      <c r="J231" s="22"/>
      <c r="K231" s="22"/>
      <c r="L231" s="22"/>
      <c r="M231" s="22"/>
      <c r="N231" s="22"/>
    </row>
    <row r="232" ht="12.75" customHeight="1">
      <c r="A232" s="2"/>
      <c r="B232" s="267" t="str">
        <f>if(A232&lt;&gt;"",TRIM(Project!$B$3&amp;" "&amp;'Cat Combos'!$A232),"")</f>
        <v/>
      </c>
      <c r="C232" s="22"/>
      <c r="D232" s="22"/>
      <c r="E232" s="22"/>
      <c r="F232" s="22"/>
      <c r="G232" s="22"/>
      <c r="H232" s="22"/>
      <c r="I232" s="22"/>
      <c r="J232" s="22"/>
      <c r="K232" s="22"/>
      <c r="L232" s="22"/>
      <c r="M232" s="22"/>
      <c r="N232" s="22"/>
    </row>
    <row r="233" ht="12.75" customHeight="1">
      <c r="A233" s="2"/>
      <c r="B233" s="267" t="str">
        <f>if(A233&lt;&gt;"",TRIM(Project!$B$3&amp;" "&amp;'Cat Combos'!$A233),"")</f>
        <v/>
      </c>
      <c r="C233" s="22"/>
      <c r="D233" s="22"/>
      <c r="E233" s="22"/>
      <c r="F233" s="22"/>
      <c r="G233" s="22"/>
      <c r="H233" s="22"/>
      <c r="I233" s="22"/>
      <c r="J233" s="22"/>
      <c r="K233" s="22"/>
      <c r="L233" s="22"/>
      <c r="M233" s="22"/>
      <c r="N233" s="22"/>
    </row>
    <row r="234" ht="12.75" customHeight="1">
      <c r="A234" s="2"/>
      <c r="B234" s="267" t="str">
        <f>if(A234&lt;&gt;"",TRIM(Project!$B$3&amp;" "&amp;'Cat Combos'!$A234),"")</f>
        <v/>
      </c>
      <c r="C234" s="22"/>
      <c r="D234" s="22"/>
      <c r="E234" s="22"/>
      <c r="F234" s="22"/>
      <c r="G234" s="22"/>
      <c r="H234" s="22"/>
      <c r="I234" s="22"/>
      <c r="J234" s="22"/>
      <c r="K234" s="22"/>
      <c r="L234" s="22"/>
      <c r="M234" s="22"/>
      <c r="N234" s="22"/>
    </row>
    <row r="235" ht="12.75" customHeight="1">
      <c r="A235" s="2"/>
      <c r="B235" s="267" t="str">
        <f>if(A235&lt;&gt;"",TRIM(Project!$B$3&amp;" "&amp;'Cat Combos'!$A235),"")</f>
        <v/>
      </c>
      <c r="C235" s="22"/>
      <c r="D235" s="22"/>
      <c r="E235" s="22"/>
      <c r="F235" s="22"/>
      <c r="G235" s="22"/>
      <c r="H235" s="22"/>
      <c r="I235" s="22"/>
      <c r="J235" s="22"/>
      <c r="K235" s="22"/>
      <c r="L235" s="22"/>
      <c r="M235" s="22"/>
      <c r="N235" s="22"/>
    </row>
    <row r="236" ht="12.75" customHeight="1">
      <c r="A236" s="2"/>
      <c r="B236" s="267" t="str">
        <f>if(A236&lt;&gt;"",TRIM(Project!$B$3&amp;" "&amp;'Cat Combos'!$A236),"")</f>
        <v/>
      </c>
      <c r="C236" s="22"/>
      <c r="D236" s="22"/>
      <c r="E236" s="22"/>
      <c r="F236" s="22"/>
      <c r="G236" s="22"/>
      <c r="H236" s="22"/>
      <c r="I236" s="22"/>
      <c r="J236" s="22"/>
      <c r="K236" s="22"/>
      <c r="L236" s="22"/>
      <c r="M236" s="22"/>
      <c r="N236" s="22"/>
    </row>
    <row r="237" ht="12.75" customHeight="1">
      <c r="A237" s="2"/>
      <c r="B237" s="267" t="str">
        <f>if(A237&lt;&gt;"",TRIM(Project!$B$3&amp;" "&amp;'Cat Combos'!$A237),"")</f>
        <v/>
      </c>
      <c r="C237" s="22"/>
      <c r="D237" s="22"/>
      <c r="E237" s="22"/>
      <c r="F237" s="22"/>
      <c r="G237" s="22"/>
      <c r="H237" s="22"/>
      <c r="I237" s="22"/>
      <c r="J237" s="22"/>
      <c r="K237" s="22"/>
      <c r="L237" s="22"/>
      <c r="M237" s="22"/>
      <c r="N237" s="22"/>
    </row>
    <row r="238" ht="12.75" customHeight="1">
      <c r="A238" s="2"/>
      <c r="B238" s="267" t="str">
        <f>if(A238&lt;&gt;"",TRIM(Project!$B$3&amp;" "&amp;'Cat Combos'!$A238),"")</f>
        <v/>
      </c>
      <c r="C238" s="22"/>
      <c r="D238" s="22"/>
      <c r="E238" s="22"/>
      <c r="F238" s="22"/>
      <c r="G238" s="22"/>
      <c r="H238" s="22"/>
      <c r="I238" s="22"/>
      <c r="J238" s="22"/>
      <c r="K238" s="22"/>
      <c r="L238" s="22"/>
      <c r="M238" s="22"/>
      <c r="N238" s="22"/>
    </row>
    <row r="239" ht="12.75" customHeight="1">
      <c r="A239" s="2"/>
      <c r="B239" s="267" t="str">
        <f>if(A239&lt;&gt;"",TRIM(Project!$B$3&amp;" "&amp;'Cat Combos'!$A239),"")</f>
        <v/>
      </c>
      <c r="C239" s="22"/>
      <c r="D239" s="22"/>
      <c r="E239" s="22"/>
      <c r="F239" s="22"/>
      <c r="G239" s="22"/>
      <c r="H239" s="22"/>
      <c r="I239" s="22"/>
      <c r="J239" s="22"/>
      <c r="K239" s="22"/>
      <c r="L239" s="22"/>
      <c r="M239" s="22"/>
      <c r="N239" s="22"/>
    </row>
    <row r="240" ht="12.75" customHeight="1">
      <c r="A240" s="2"/>
      <c r="B240" s="267" t="str">
        <f>if(A240&lt;&gt;"",TRIM(Project!$B$3&amp;" "&amp;'Cat Combos'!$A240),"")</f>
        <v/>
      </c>
      <c r="C240" s="22"/>
      <c r="D240" s="22"/>
      <c r="E240" s="22"/>
      <c r="F240" s="22"/>
      <c r="G240" s="22"/>
      <c r="H240" s="22"/>
      <c r="I240" s="22"/>
      <c r="J240" s="22"/>
      <c r="K240" s="22"/>
      <c r="L240" s="22"/>
      <c r="M240" s="22"/>
      <c r="N240" s="22"/>
    </row>
    <row r="241" ht="12.75" customHeight="1">
      <c r="A241" s="2"/>
      <c r="B241" s="267" t="str">
        <f>if(A241&lt;&gt;"",TRIM(Project!$B$3&amp;" "&amp;'Cat Combos'!$A241),"")</f>
        <v/>
      </c>
      <c r="C241" s="22"/>
      <c r="D241" s="22"/>
      <c r="E241" s="22"/>
      <c r="F241" s="22"/>
      <c r="G241" s="22"/>
      <c r="H241" s="22"/>
      <c r="I241" s="22"/>
      <c r="J241" s="22"/>
      <c r="K241" s="22"/>
      <c r="L241" s="22"/>
      <c r="M241" s="22"/>
      <c r="N241" s="22"/>
    </row>
    <row r="242" ht="12.75" customHeight="1">
      <c r="A242" s="2"/>
      <c r="B242" s="267" t="str">
        <f>if(A242&lt;&gt;"",TRIM(Project!$B$3&amp;" "&amp;'Cat Combos'!$A242),"")</f>
        <v/>
      </c>
      <c r="C242" s="22"/>
      <c r="D242" s="22"/>
      <c r="E242" s="22"/>
      <c r="F242" s="22"/>
      <c r="G242" s="22"/>
      <c r="H242" s="22"/>
      <c r="I242" s="22"/>
      <c r="J242" s="22"/>
      <c r="K242" s="22"/>
      <c r="L242" s="22"/>
      <c r="M242" s="22"/>
      <c r="N242" s="22"/>
    </row>
    <row r="243" ht="12.75" customHeight="1">
      <c r="A243" s="2"/>
      <c r="B243" s="267" t="str">
        <f>if(A243&lt;&gt;"",TRIM(Project!$B$3&amp;" "&amp;'Cat Combos'!$A243),"")</f>
        <v/>
      </c>
      <c r="C243" s="22"/>
      <c r="D243" s="22"/>
      <c r="E243" s="22"/>
      <c r="F243" s="22"/>
      <c r="G243" s="22"/>
      <c r="H243" s="22"/>
      <c r="I243" s="22"/>
      <c r="J243" s="22"/>
      <c r="K243" s="22"/>
      <c r="L243" s="22"/>
      <c r="M243" s="22"/>
      <c r="N243" s="22"/>
    </row>
    <row r="244" ht="12.75" customHeight="1">
      <c r="A244" s="2"/>
      <c r="B244" s="267" t="str">
        <f>if(A244&lt;&gt;"",TRIM(Project!$B$3&amp;" "&amp;'Cat Combos'!$A244),"")</f>
        <v/>
      </c>
      <c r="C244" s="22"/>
      <c r="D244" s="22"/>
      <c r="E244" s="22"/>
      <c r="F244" s="22"/>
      <c r="G244" s="22"/>
      <c r="H244" s="22"/>
      <c r="I244" s="22"/>
      <c r="J244" s="22"/>
      <c r="K244" s="22"/>
      <c r="L244" s="22"/>
      <c r="M244" s="22"/>
      <c r="N244" s="22"/>
    </row>
    <row r="245" ht="12.75" customHeight="1">
      <c r="A245" s="2"/>
      <c r="B245" s="267" t="str">
        <f>if(A245&lt;&gt;"",TRIM(Project!$B$3&amp;" "&amp;'Cat Combos'!$A245),"")</f>
        <v/>
      </c>
      <c r="C245" s="22"/>
      <c r="D245" s="22"/>
      <c r="E245" s="22"/>
      <c r="F245" s="22"/>
      <c r="G245" s="22"/>
      <c r="H245" s="22"/>
      <c r="I245" s="22"/>
      <c r="J245" s="22"/>
      <c r="K245" s="22"/>
      <c r="L245" s="22"/>
      <c r="M245" s="22"/>
      <c r="N245" s="22"/>
    </row>
    <row r="246" ht="12.75" customHeight="1">
      <c r="A246" s="2"/>
      <c r="B246" s="267" t="str">
        <f>if(A246&lt;&gt;"",TRIM(Project!$B$3&amp;" "&amp;'Cat Combos'!$A246),"")</f>
        <v/>
      </c>
      <c r="C246" s="22"/>
      <c r="D246" s="22"/>
      <c r="E246" s="22"/>
      <c r="F246" s="22"/>
      <c r="G246" s="22"/>
      <c r="H246" s="22"/>
      <c r="I246" s="22"/>
      <c r="J246" s="22"/>
      <c r="K246" s="22"/>
      <c r="L246" s="22"/>
      <c r="M246" s="22"/>
      <c r="N246" s="22"/>
    </row>
    <row r="247" ht="12.75" customHeight="1">
      <c r="A247" s="2"/>
      <c r="B247" s="267" t="str">
        <f>if(A247&lt;&gt;"",TRIM(Project!$B$3&amp;" "&amp;'Cat Combos'!$A247),"")</f>
        <v/>
      </c>
      <c r="C247" s="22"/>
      <c r="D247" s="22"/>
      <c r="E247" s="22"/>
      <c r="F247" s="22"/>
      <c r="G247" s="22"/>
      <c r="H247" s="22"/>
      <c r="I247" s="22"/>
      <c r="J247" s="22"/>
      <c r="K247" s="22"/>
      <c r="L247" s="22"/>
      <c r="M247" s="22"/>
      <c r="N247" s="22"/>
    </row>
    <row r="248" ht="12.75" customHeight="1">
      <c r="A248" s="2"/>
      <c r="B248" s="267" t="str">
        <f>if(A248&lt;&gt;"",TRIM(Project!$B$3&amp;" "&amp;'Cat Combos'!$A248),"")</f>
        <v/>
      </c>
      <c r="C248" s="22"/>
      <c r="D248" s="22"/>
      <c r="E248" s="22"/>
      <c r="F248" s="22"/>
      <c r="G248" s="22"/>
      <c r="H248" s="22"/>
      <c r="I248" s="22"/>
      <c r="J248" s="22"/>
      <c r="K248" s="22"/>
      <c r="L248" s="22"/>
      <c r="M248" s="22"/>
      <c r="N248" s="22"/>
    </row>
    <row r="249" ht="12.75" customHeight="1">
      <c r="A249" s="2"/>
      <c r="B249" s="267" t="str">
        <f>if(A249&lt;&gt;"",TRIM(Project!$B$3&amp;" "&amp;'Cat Combos'!$A249),"")</f>
        <v/>
      </c>
      <c r="C249" s="22"/>
      <c r="D249" s="22"/>
      <c r="E249" s="22"/>
      <c r="F249" s="22"/>
      <c r="G249" s="22"/>
      <c r="H249" s="22"/>
      <c r="I249" s="22"/>
      <c r="J249" s="22"/>
      <c r="K249" s="22"/>
      <c r="L249" s="22"/>
      <c r="M249" s="22"/>
      <c r="N249" s="22"/>
    </row>
    <row r="250" ht="12.75" customHeight="1">
      <c r="A250" s="2"/>
      <c r="B250" s="267" t="str">
        <f>if(A250&lt;&gt;"",TRIM(Project!$B$3&amp;" "&amp;'Cat Combos'!$A250),"")</f>
        <v/>
      </c>
      <c r="C250" s="22"/>
      <c r="D250" s="22"/>
      <c r="E250" s="22"/>
      <c r="F250" s="22"/>
      <c r="G250" s="22"/>
      <c r="H250" s="22"/>
      <c r="I250" s="22"/>
      <c r="J250" s="22"/>
      <c r="K250" s="22"/>
      <c r="L250" s="22"/>
      <c r="M250" s="22"/>
      <c r="N250" s="22"/>
    </row>
    <row r="251" ht="12.75" customHeight="1">
      <c r="A251" s="2"/>
      <c r="B251" s="267" t="str">
        <f>if(A251&lt;&gt;"",TRIM(Project!$B$3&amp;" "&amp;'Cat Combos'!$A251),"")</f>
        <v/>
      </c>
      <c r="C251" s="22"/>
      <c r="D251" s="22"/>
      <c r="E251" s="22"/>
      <c r="F251" s="22"/>
      <c r="G251" s="22"/>
      <c r="H251" s="22"/>
      <c r="I251" s="22"/>
      <c r="J251" s="22"/>
      <c r="K251" s="22"/>
      <c r="L251" s="22"/>
      <c r="M251" s="22"/>
      <c r="N251" s="22"/>
    </row>
    <row r="252" ht="12.75" customHeight="1">
      <c r="A252" s="2"/>
      <c r="B252" s="267" t="str">
        <f>if(A252&lt;&gt;"",TRIM(Project!$B$3&amp;" "&amp;'Cat Combos'!$A252),"")</f>
        <v/>
      </c>
      <c r="C252" s="22"/>
      <c r="D252" s="22"/>
      <c r="E252" s="22"/>
      <c r="F252" s="22"/>
      <c r="G252" s="22"/>
      <c r="H252" s="22"/>
      <c r="I252" s="22"/>
      <c r="J252" s="22"/>
      <c r="K252" s="22"/>
      <c r="L252" s="22"/>
      <c r="M252" s="22"/>
      <c r="N252" s="22"/>
    </row>
    <row r="253" ht="12.75" customHeight="1">
      <c r="A253" s="2"/>
      <c r="B253" s="267" t="str">
        <f>if(A253&lt;&gt;"",TRIM(Project!$B$3&amp;" "&amp;'Cat Combos'!$A253),"")</f>
        <v/>
      </c>
      <c r="C253" s="22"/>
      <c r="D253" s="22"/>
      <c r="E253" s="22"/>
      <c r="F253" s="22"/>
      <c r="G253" s="22"/>
      <c r="H253" s="22"/>
      <c r="I253" s="22"/>
      <c r="J253" s="22"/>
      <c r="K253" s="22"/>
      <c r="L253" s="22"/>
      <c r="M253" s="22"/>
      <c r="N253" s="22"/>
    </row>
    <row r="254" ht="12.75" customHeight="1">
      <c r="A254" s="2"/>
      <c r="B254" s="267" t="str">
        <f>if(A254&lt;&gt;"",TRIM(Project!$B$3&amp;" "&amp;'Cat Combos'!$A254),"")</f>
        <v/>
      </c>
      <c r="C254" s="22"/>
      <c r="D254" s="22"/>
      <c r="E254" s="22"/>
      <c r="F254" s="22"/>
      <c r="G254" s="22"/>
      <c r="H254" s="22"/>
      <c r="I254" s="22"/>
      <c r="J254" s="22"/>
      <c r="K254" s="22"/>
      <c r="L254" s="22"/>
      <c r="M254" s="22"/>
      <c r="N254" s="22"/>
    </row>
    <row r="255" ht="12.75" customHeight="1">
      <c r="A255" s="2"/>
      <c r="B255" s="267" t="str">
        <f>if(A255&lt;&gt;"",TRIM(Project!$B$3&amp;" "&amp;'Cat Combos'!$A255),"")</f>
        <v/>
      </c>
      <c r="C255" s="22"/>
      <c r="D255" s="22"/>
      <c r="E255" s="22"/>
      <c r="F255" s="22"/>
      <c r="G255" s="22"/>
      <c r="H255" s="22"/>
      <c r="I255" s="22"/>
      <c r="J255" s="22"/>
      <c r="K255" s="22"/>
      <c r="L255" s="22"/>
      <c r="M255" s="22"/>
      <c r="N255" s="22"/>
    </row>
    <row r="256" ht="12.75" customHeight="1">
      <c r="A256" s="2"/>
      <c r="B256" s="267" t="str">
        <f>if(A256&lt;&gt;"",TRIM(Project!$B$3&amp;" "&amp;'Cat Combos'!$A256),"")</f>
        <v/>
      </c>
      <c r="C256" s="22"/>
      <c r="D256" s="22"/>
      <c r="E256" s="22"/>
      <c r="F256" s="22"/>
      <c r="G256" s="22"/>
      <c r="H256" s="22"/>
      <c r="I256" s="22"/>
      <c r="J256" s="22"/>
      <c r="K256" s="22"/>
      <c r="L256" s="22"/>
      <c r="M256" s="22"/>
      <c r="N256" s="22"/>
    </row>
    <row r="257" ht="12.75" customHeight="1">
      <c r="A257" s="2"/>
      <c r="B257" s="267" t="str">
        <f>if(A257&lt;&gt;"",TRIM(Project!$B$3&amp;" "&amp;'Cat Combos'!$A257),"")</f>
        <v/>
      </c>
      <c r="C257" s="22"/>
      <c r="D257" s="22"/>
      <c r="E257" s="22"/>
      <c r="F257" s="22"/>
      <c r="G257" s="22"/>
      <c r="H257" s="22"/>
      <c r="I257" s="22"/>
      <c r="J257" s="22"/>
      <c r="K257" s="22"/>
      <c r="L257" s="22"/>
      <c r="M257" s="22"/>
      <c r="N257" s="22"/>
    </row>
    <row r="258" ht="12.75" customHeight="1">
      <c r="A258" s="2"/>
      <c r="B258" s="267" t="str">
        <f>if(A258&lt;&gt;"",TRIM(Project!$B$3&amp;" "&amp;'Cat Combos'!$A258),"")</f>
        <v/>
      </c>
      <c r="C258" s="22"/>
      <c r="D258" s="22"/>
      <c r="E258" s="22"/>
      <c r="F258" s="22"/>
      <c r="G258" s="22"/>
      <c r="H258" s="22"/>
      <c r="I258" s="22"/>
      <c r="J258" s="22"/>
      <c r="K258" s="22"/>
      <c r="L258" s="22"/>
      <c r="M258" s="22"/>
      <c r="N258" s="22"/>
    </row>
    <row r="259" ht="12.75" customHeight="1">
      <c r="A259" s="2"/>
      <c r="B259" s="267" t="str">
        <f>if(A259&lt;&gt;"",TRIM(Project!$B$3&amp;" "&amp;'Cat Combos'!$A259),"")</f>
        <v/>
      </c>
      <c r="C259" s="22"/>
      <c r="D259" s="22"/>
      <c r="E259" s="22"/>
      <c r="F259" s="22"/>
      <c r="G259" s="22"/>
      <c r="H259" s="22"/>
      <c r="I259" s="22"/>
      <c r="J259" s="22"/>
      <c r="K259" s="22"/>
      <c r="L259" s="22"/>
      <c r="M259" s="22"/>
      <c r="N259" s="22"/>
    </row>
    <row r="260" ht="12.75" customHeight="1">
      <c r="A260" s="2"/>
      <c r="B260" s="267" t="str">
        <f>if(A260&lt;&gt;"",TRIM(Project!$B$3&amp;" "&amp;'Cat Combos'!$A260),"")</f>
        <v/>
      </c>
      <c r="C260" s="22"/>
      <c r="D260" s="22"/>
      <c r="E260" s="22"/>
      <c r="F260" s="22"/>
      <c r="G260" s="22"/>
      <c r="H260" s="22"/>
      <c r="I260" s="22"/>
      <c r="J260" s="22"/>
      <c r="K260" s="22"/>
      <c r="L260" s="22"/>
      <c r="M260" s="22"/>
      <c r="N260" s="22"/>
    </row>
    <row r="261" ht="12.75" customHeight="1">
      <c r="A261" s="2"/>
      <c r="B261" s="267" t="str">
        <f>if(A261&lt;&gt;"",TRIM(Project!$B$3&amp;" "&amp;'Cat Combos'!$A261),"")</f>
        <v/>
      </c>
      <c r="C261" s="22"/>
      <c r="D261" s="22"/>
      <c r="E261" s="22"/>
      <c r="F261" s="22"/>
      <c r="G261" s="22"/>
      <c r="H261" s="22"/>
      <c r="I261" s="22"/>
      <c r="J261" s="22"/>
      <c r="K261" s="22"/>
      <c r="L261" s="22"/>
      <c r="M261" s="22"/>
      <c r="N261" s="22"/>
    </row>
    <row r="262" ht="12.75" customHeight="1">
      <c r="A262" s="2"/>
      <c r="B262" s="267" t="str">
        <f>if(A262&lt;&gt;"",TRIM(Project!$B$3&amp;" "&amp;'Cat Combos'!$A262),"")</f>
        <v/>
      </c>
      <c r="C262" s="22"/>
      <c r="D262" s="22"/>
      <c r="E262" s="22"/>
      <c r="F262" s="22"/>
      <c r="G262" s="22"/>
      <c r="H262" s="22"/>
      <c r="I262" s="22"/>
      <c r="J262" s="22"/>
      <c r="K262" s="22"/>
      <c r="L262" s="22"/>
      <c r="M262" s="22"/>
      <c r="N262" s="22"/>
    </row>
    <row r="263" ht="12.75" customHeight="1">
      <c r="A263" s="2"/>
      <c r="B263" s="267" t="str">
        <f>if(A263&lt;&gt;"",TRIM(Project!$B$3&amp;" "&amp;'Cat Combos'!$A263),"")</f>
        <v/>
      </c>
      <c r="C263" s="22"/>
      <c r="D263" s="22"/>
      <c r="E263" s="22"/>
      <c r="F263" s="22"/>
      <c r="G263" s="22"/>
      <c r="H263" s="22"/>
      <c r="I263" s="22"/>
      <c r="J263" s="22"/>
      <c r="K263" s="22"/>
      <c r="L263" s="22"/>
      <c r="M263" s="22"/>
      <c r="N263" s="22"/>
    </row>
    <row r="264" ht="12.75" customHeight="1">
      <c r="A264" s="2"/>
      <c r="B264" s="267" t="str">
        <f>if(A264&lt;&gt;"",TRIM(Project!$B$3&amp;" "&amp;'Cat Combos'!$A264),"")</f>
        <v/>
      </c>
      <c r="C264" s="22"/>
      <c r="D264" s="22"/>
      <c r="E264" s="22"/>
      <c r="F264" s="22"/>
      <c r="G264" s="22"/>
      <c r="H264" s="22"/>
      <c r="I264" s="22"/>
      <c r="J264" s="22"/>
      <c r="K264" s="22"/>
      <c r="L264" s="22"/>
      <c r="M264" s="22"/>
      <c r="N264" s="22"/>
    </row>
    <row r="265" ht="12.75" customHeight="1">
      <c r="A265" s="2"/>
      <c r="B265" s="267" t="str">
        <f>if(A265&lt;&gt;"",TRIM(Project!$B$3&amp;" "&amp;'Cat Combos'!$A265),"")</f>
        <v/>
      </c>
      <c r="C265" s="22"/>
      <c r="D265" s="22"/>
      <c r="E265" s="22"/>
      <c r="F265" s="22"/>
      <c r="G265" s="22"/>
      <c r="H265" s="22"/>
      <c r="I265" s="22"/>
      <c r="J265" s="22"/>
      <c r="K265" s="22"/>
      <c r="L265" s="22"/>
      <c r="M265" s="22"/>
      <c r="N265" s="22"/>
    </row>
    <row r="266" ht="12.75" customHeight="1">
      <c r="A266" s="2"/>
      <c r="B266" s="267" t="str">
        <f>if(A266&lt;&gt;"",TRIM(Project!$B$3&amp;" "&amp;'Cat Combos'!$A266),"")</f>
        <v/>
      </c>
      <c r="C266" s="22"/>
      <c r="D266" s="22"/>
      <c r="E266" s="22"/>
      <c r="F266" s="22"/>
      <c r="G266" s="22"/>
      <c r="H266" s="22"/>
      <c r="I266" s="22"/>
      <c r="J266" s="22"/>
      <c r="K266" s="22"/>
      <c r="L266" s="22"/>
      <c r="M266" s="22"/>
      <c r="N266" s="22"/>
    </row>
    <row r="267" ht="12.75" customHeight="1">
      <c r="A267" s="2"/>
      <c r="B267" s="267" t="str">
        <f>if(A267&lt;&gt;"",TRIM(Project!$B$3&amp;" "&amp;'Cat Combos'!$A267),"")</f>
        <v/>
      </c>
      <c r="C267" s="22"/>
      <c r="D267" s="22"/>
      <c r="E267" s="22"/>
      <c r="F267" s="22"/>
      <c r="G267" s="22"/>
      <c r="H267" s="22"/>
      <c r="I267" s="22"/>
      <c r="J267" s="22"/>
      <c r="K267" s="22"/>
      <c r="L267" s="22"/>
      <c r="M267" s="22"/>
      <c r="N267" s="22"/>
    </row>
    <row r="268" ht="12.75" customHeight="1">
      <c r="A268" s="2"/>
      <c r="B268" s="267" t="str">
        <f>if(A268&lt;&gt;"",TRIM(Project!$B$3&amp;" "&amp;'Cat Combos'!$A268),"")</f>
        <v/>
      </c>
      <c r="C268" s="22"/>
      <c r="D268" s="22"/>
      <c r="E268" s="22"/>
      <c r="F268" s="22"/>
      <c r="G268" s="22"/>
      <c r="H268" s="22"/>
      <c r="I268" s="22"/>
      <c r="J268" s="22"/>
      <c r="K268" s="22"/>
      <c r="L268" s="22"/>
      <c r="M268" s="22"/>
      <c r="N268" s="22"/>
    </row>
    <row r="269" ht="12.75" customHeight="1">
      <c r="A269" s="2"/>
      <c r="B269" s="267" t="str">
        <f>if(A269&lt;&gt;"",TRIM(Project!$B$3&amp;" "&amp;'Cat Combos'!$A269),"")</f>
        <v/>
      </c>
      <c r="C269" s="22"/>
      <c r="D269" s="22"/>
      <c r="E269" s="22"/>
      <c r="F269" s="22"/>
      <c r="G269" s="22"/>
      <c r="H269" s="22"/>
      <c r="I269" s="22"/>
      <c r="J269" s="22"/>
      <c r="K269" s="22"/>
      <c r="L269" s="22"/>
      <c r="M269" s="22"/>
      <c r="N269" s="22"/>
    </row>
    <row r="270" ht="12.75" customHeight="1">
      <c r="A270" s="2"/>
      <c r="B270" s="267" t="str">
        <f>if(A270&lt;&gt;"",TRIM(Project!$B$3&amp;" "&amp;'Cat Combos'!$A270),"")</f>
        <v/>
      </c>
      <c r="C270" s="22"/>
      <c r="D270" s="22"/>
      <c r="E270" s="22"/>
      <c r="F270" s="22"/>
      <c r="G270" s="22"/>
      <c r="H270" s="22"/>
      <c r="I270" s="22"/>
      <c r="J270" s="22"/>
      <c r="K270" s="22"/>
      <c r="L270" s="22"/>
      <c r="M270" s="22"/>
      <c r="N270" s="22"/>
    </row>
    <row r="271" ht="12.75" customHeight="1">
      <c r="A271" s="2"/>
      <c r="B271" s="267" t="str">
        <f>if(A271&lt;&gt;"",TRIM(Project!$B$3&amp;" "&amp;'Cat Combos'!$A271),"")</f>
        <v/>
      </c>
      <c r="C271" s="22"/>
      <c r="D271" s="22"/>
      <c r="E271" s="22"/>
      <c r="F271" s="22"/>
      <c r="G271" s="22"/>
      <c r="H271" s="22"/>
      <c r="I271" s="22"/>
      <c r="J271" s="22"/>
      <c r="K271" s="22"/>
      <c r="L271" s="22"/>
      <c r="M271" s="22"/>
      <c r="N271" s="22"/>
    </row>
    <row r="272" ht="12.75" customHeight="1">
      <c r="A272" s="2"/>
      <c r="B272" s="267" t="str">
        <f>if(A272&lt;&gt;"",TRIM(Project!$B$3&amp;" "&amp;'Cat Combos'!$A272),"")</f>
        <v/>
      </c>
      <c r="C272" s="22"/>
      <c r="D272" s="22"/>
      <c r="E272" s="22"/>
      <c r="F272" s="22"/>
      <c r="G272" s="22"/>
      <c r="H272" s="22"/>
      <c r="I272" s="22"/>
      <c r="J272" s="22"/>
      <c r="K272" s="22"/>
      <c r="L272" s="22"/>
      <c r="M272" s="22"/>
      <c r="N272" s="22"/>
    </row>
    <row r="273" ht="12.75" customHeight="1">
      <c r="A273" s="2"/>
      <c r="B273" s="267" t="str">
        <f>if(A273&lt;&gt;"",TRIM(Project!$B$3&amp;" "&amp;'Cat Combos'!$A273),"")</f>
        <v/>
      </c>
      <c r="C273" s="22"/>
      <c r="D273" s="22"/>
      <c r="E273" s="22"/>
      <c r="F273" s="22"/>
      <c r="G273" s="22"/>
      <c r="H273" s="22"/>
      <c r="I273" s="22"/>
      <c r="J273" s="22"/>
      <c r="K273" s="22"/>
      <c r="L273" s="22"/>
      <c r="M273" s="22"/>
      <c r="N273" s="22"/>
    </row>
    <row r="274" ht="12.75" customHeight="1">
      <c r="A274" s="2"/>
      <c r="B274" s="267" t="str">
        <f>if(A274&lt;&gt;"",TRIM(Project!$B$3&amp;" "&amp;'Cat Combos'!$A274),"")</f>
        <v/>
      </c>
      <c r="C274" s="22"/>
      <c r="D274" s="22"/>
      <c r="E274" s="22"/>
      <c r="F274" s="22"/>
      <c r="G274" s="22"/>
      <c r="H274" s="22"/>
      <c r="I274" s="22"/>
      <c r="J274" s="22"/>
      <c r="K274" s="22"/>
      <c r="L274" s="22"/>
      <c r="M274" s="22"/>
      <c r="N274" s="22"/>
    </row>
    <row r="275" ht="12.75" customHeight="1">
      <c r="A275" s="2"/>
      <c r="B275" s="267" t="str">
        <f>if(A275&lt;&gt;"",TRIM(Project!$B$3&amp;" "&amp;'Cat Combos'!$A275),"")</f>
        <v/>
      </c>
      <c r="C275" s="22"/>
      <c r="D275" s="22"/>
      <c r="E275" s="22"/>
      <c r="F275" s="22"/>
      <c r="G275" s="22"/>
      <c r="H275" s="22"/>
      <c r="I275" s="22"/>
      <c r="J275" s="22"/>
      <c r="K275" s="22"/>
      <c r="L275" s="22"/>
      <c r="M275" s="22"/>
      <c r="N275" s="22"/>
    </row>
    <row r="276" ht="12.75" customHeight="1">
      <c r="A276" s="2"/>
      <c r="B276" s="267" t="str">
        <f>if(A276&lt;&gt;"",TRIM(Project!$B$3&amp;" "&amp;'Cat Combos'!$A276),"")</f>
        <v/>
      </c>
      <c r="C276" s="22"/>
      <c r="D276" s="22"/>
      <c r="E276" s="22"/>
      <c r="F276" s="22"/>
      <c r="G276" s="22"/>
      <c r="H276" s="22"/>
      <c r="I276" s="22"/>
      <c r="J276" s="22"/>
      <c r="K276" s="22"/>
      <c r="L276" s="22"/>
      <c r="M276" s="22"/>
      <c r="N276" s="22"/>
    </row>
    <row r="277" ht="12.75" customHeight="1">
      <c r="A277" s="2"/>
      <c r="B277" s="267" t="str">
        <f>if(A277&lt;&gt;"",TRIM(Project!$B$3&amp;" "&amp;'Cat Combos'!$A277),"")</f>
        <v/>
      </c>
      <c r="C277" s="22"/>
      <c r="D277" s="22"/>
      <c r="E277" s="22"/>
      <c r="F277" s="22"/>
      <c r="G277" s="22"/>
      <c r="H277" s="22"/>
      <c r="I277" s="22"/>
      <c r="J277" s="22"/>
      <c r="K277" s="22"/>
      <c r="L277" s="22"/>
      <c r="M277" s="22"/>
      <c r="N277" s="22"/>
    </row>
    <row r="278" ht="12.75" customHeight="1">
      <c r="A278" s="2"/>
      <c r="B278" s="267" t="str">
        <f>if(A278&lt;&gt;"",TRIM(Project!$B$3&amp;" "&amp;'Cat Combos'!$A278),"")</f>
        <v/>
      </c>
      <c r="C278" s="22"/>
      <c r="D278" s="22"/>
      <c r="E278" s="22"/>
      <c r="F278" s="22"/>
      <c r="G278" s="22"/>
      <c r="H278" s="22"/>
      <c r="I278" s="22"/>
      <c r="J278" s="22"/>
      <c r="K278" s="22"/>
      <c r="L278" s="22"/>
      <c r="M278" s="22"/>
      <c r="N278" s="22"/>
    </row>
    <row r="279" ht="12.75" customHeight="1">
      <c r="A279" s="2"/>
      <c r="B279" s="267" t="str">
        <f>if(A279&lt;&gt;"",TRIM(Project!$B$3&amp;" "&amp;'Cat Combos'!$A279),"")</f>
        <v/>
      </c>
      <c r="C279" s="22"/>
      <c r="D279" s="22"/>
      <c r="E279" s="22"/>
      <c r="F279" s="22"/>
      <c r="G279" s="22"/>
      <c r="H279" s="22"/>
      <c r="I279" s="22"/>
      <c r="J279" s="22"/>
      <c r="K279" s="22"/>
      <c r="L279" s="22"/>
      <c r="M279" s="22"/>
      <c r="N279" s="22"/>
    </row>
    <row r="280" ht="12.75" customHeight="1">
      <c r="A280" s="2"/>
      <c r="B280" s="267" t="str">
        <f>if(A280&lt;&gt;"",TRIM(Project!$B$3&amp;" "&amp;'Cat Combos'!$A280),"")</f>
        <v/>
      </c>
      <c r="C280" s="22"/>
      <c r="D280" s="22"/>
      <c r="E280" s="22"/>
      <c r="F280" s="22"/>
      <c r="G280" s="22"/>
      <c r="H280" s="22"/>
      <c r="I280" s="22"/>
      <c r="J280" s="22"/>
      <c r="K280" s="22"/>
      <c r="L280" s="22"/>
      <c r="M280" s="22"/>
      <c r="N280" s="22"/>
    </row>
    <row r="281" ht="12.75" customHeight="1">
      <c r="A281" s="2"/>
      <c r="B281" s="267" t="str">
        <f>if(A281&lt;&gt;"",TRIM(Project!$B$3&amp;" "&amp;'Cat Combos'!$A281),"")</f>
        <v/>
      </c>
      <c r="C281" s="22"/>
      <c r="D281" s="22"/>
      <c r="E281" s="22"/>
      <c r="F281" s="22"/>
      <c r="G281" s="22"/>
      <c r="H281" s="22"/>
      <c r="I281" s="22"/>
      <c r="J281" s="22"/>
      <c r="K281" s="22"/>
      <c r="L281" s="22"/>
      <c r="M281" s="22"/>
      <c r="N281" s="22"/>
    </row>
    <row r="282" ht="12.75" customHeight="1">
      <c r="A282" s="2"/>
      <c r="B282" s="267" t="str">
        <f>if(A282&lt;&gt;"",TRIM(Project!$B$3&amp;" "&amp;'Cat Combos'!$A282),"")</f>
        <v/>
      </c>
      <c r="C282" s="22"/>
      <c r="D282" s="22"/>
      <c r="E282" s="22"/>
      <c r="F282" s="22"/>
      <c r="G282" s="22"/>
      <c r="H282" s="22"/>
      <c r="I282" s="22"/>
      <c r="J282" s="22"/>
      <c r="K282" s="22"/>
      <c r="L282" s="22"/>
      <c r="M282" s="22"/>
      <c r="N282" s="22"/>
    </row>
    <row r="283" ht="12.75" customHeight="1">
      <c r="A283" s="2"/>
      <c r="B283" s="267" t="str">
        <f>if(A283&lt;&gt;"",TRIM(Project!$B$3&amp;" "&amp;'Cat Combos'!$A283),"")</f>
        <v/>
      </c>
      <c r="C283" s="22"/>
      <c r="D283" s="22"/>
      <c r="E283" s="22"/>
      <c r="F283" s="22"/>
      <c r="G283" s="22"/>
      <c r="H283" s="22"/>
      <c r="I283" s="22"/>
      <c r="J283" s="22"/>
      <c r="K283" s="22"/>
      <c r="L283" s="22"/>
      <c r="M283" s="22"/>
      <c r="N283" s="22"/>
    </row>
    <row r="284" ht="12.75" customHeight="1">
      <c r="A284" s="2"/>
      <c r="B284" s="267" t="str">
        <f>if(A284&lt;&gt;"",TRIM(Project!$B$3&amp;" "&amp;'Cat Combos'!$A284),"")</f>
        <v/>
      </c>
      <c r="C284" s="22"/>
      <c r="D284" s="22"/>
      <c r="E284" s="22"/>
      <c r="F284" s="22"/>
      <c r="G284" s="22"/>
      <c r="H284" s="22"/>
      <c r="I284" s="22"/>
      <c r="J284" s="22"/>
      <c r="K284" s="22"/>
      <c r="L284" s="22"/>
      <c r="M284" s="22"/>
      <c r="N284" s="22"/>
    </row>
    <row r="285" ht="12.75" customHeight="1">
      <c r="A285" s="2"/>
      <c r="B285" s="267" t="str">
        <f>if(A285&lt;&gt;"",TRIM(Project!$B$3&amp;" "&amp;'Cat Combos'!$A285),"")</f>
        <v/>
      </c>
      <c r="C285" s="22"/>
      <c r="D285" s="22"/>
      <c r="E285" s="22"/>
      <c r="F285" s="22"/>
      <c r="G285" s="22"/>
      <c r="H285" s="22"/>
      <c r="I285" s="22"/>
      <c r="J285" s="22"/>
      <c r="K285" s="22"/>
      <c r="L285" s="22"/>
      <c r="M285" s="22"/>
      <c r="N285" s="22"/>
    </row>
    <row r="286" ht="12.75" customHeight="1">
      <c r="A286" s="2"/>
      <c r="B286" s="267" t="str">
        <f>if(A286&lt;&gt;"",TRIM(Project!$B$3&amp;" "&amp;'Cat Combos'!$A286),"")</f>
        <v/>
      </c>
      <c r="C286" s="22"/>
      <c r="D286" s="22"/>
      <c r="E286" s="22"/>
      <c r="F286" s="22"/>
      <c r="G286" s="22"/>
      <c r="H286" s="22"/>
      <c r="I286" s="22"/>
      <c r="J286" s="22"/>
      <c r="K286" s="22"/>
      <c r="L286" s="22"/>
      <c r="M286" s="22"/>
      <c r="N286" s="22"/>
    </row>
    <row r="287" ht="12.75" customHeight="1">
      <c r="A287" s="2"/>
      <c r="B287" s="267" t="str">
        <f>if(A287&lt;&gt;"",TRIM(Project!$B$3&amp;" "&amp;'Cat Combos'!$A287),"")</f>
        <v/>
      </c>
      <c r="C287" s="22"/>
      <c r="D287" s="22"/>
      <c r="E287" s="22"/>
      <c r="F287" s="22"/>
      <c r="G287" s="22"/>
      <c r="H287" s="22"/>
      <c r="I287" s="22"/>
      <c r="J287" s="22"/>
      <c r="K287" s="22"/>
      <c r="L287" s="22"/>
      <c r="M287" s="22"/>
      <c r="N287" s="22"/>
    </row>
    <row r="288" ht="12.75" customHeight="1">
      <c r="A288" s="2"/>
      <c r="B288" s="267" t="str">
        <f>if(A288&lt;&gt;"",TRIM(Project!$B$3&amp;" "&amp;'Cat Combos'!$A288),"")</f>
        <v/>
      </c>
      <c r="C288" s="22"/>
      <c r="D288" s="22"/>
      <c r="E288" s="22"/>
      <c r="F288" s="22"/>
      <c r="G288" s="22"/>
      <c r="H288" s="22"/>
      <c r="I288" s="22"/>
      <c r="J288" s="22"/>
      <c r="K288" s="22"/>
      <c r="L288" s="22"/>
      <c r="M288" s="22"/>
      <c r="N288" s="22"/>
    </row>
    <row r="289" ht="12.75" customHeight="1">
      <c r="A289" s="2"/>
      <c r="B289" s="267" t="str">
        <f>if(A289&lt;&gt;"",TRIM(Project!$B$3&amp;" "&amp;'Cat Combos'!$A289),"")</f>
        <v/>
      </c>
      <c r="C289" s="22"/>
      <c r="D289" s="22"/>
      <c r="E289" s="22"/>
      <c r="F289" s="22"/>
      <c r="G289" s="22"/>
      <c r="H289" s="22"/>
      <c r="I289" s="22"/>
      <c r="J289" s="22"/>
      <c r="K289" s="22"/>
      <c r="L289" s="22"/>
      <c r="M289" s="22"/>
      <c r="N289" s="22"/>
    </row>
    <row r="290" ht="12.75" customHeight="1">
      <c r="A290" s="2"/>
      <c r="B290" s="267" t="str">
        <f>if(A290&lt;&gt;"",TRIM(Project!$B$3&amp;" "&amp;'Cat Combos'!$A290),"")</f>
        <v/>
      </c>
      <c r="C290" s="22"/>
      <c r="D290" s="22"/>
      <c r="E290" s="22"/>
      <c r="F290" s="22"/>
      <c r="G290" s="22"/>
      <c r="H290" s="22"/>
      <c r="I290" s="22"/>
      <c r="J290" s="22"/>
      <c r="K290" s="22"/>
      <c r="L290" s="22"/>
      <c r="M290" s="22"/>
      <c r="N290" s="22"/>
    </row>
    <row r="291" ht="12.75" customHeight="1">
      <c r="A291" s="2"/>
      <c r="B291" s="267" t="str">
        <f>if(A291&lt;&gt;"",TRIM(Project!$B$3&amp;" "&amp;'Cat Combos'!$A291),"")</f>
        <v/>
      </c>
      <c r="C291" s="22"/>
      <c r="D291" s="22"/>
      <c r="E291" s="22"/>
      <c r="F291" s="22"/>
      <c r="G291" s="22"/>
      <c r="H291" s="22"/>
      <c r="I291" s="22"/>
      <c r="J291" s="22"/>
      <c r="K291" s="22"/>
      <c r="L291" s="22"/>
      <c r="M291" s="22"/>
      <c r="N291" s="22"/>
    </row>
    <row r="292" ht="12.75" customHeight="1">
      <c r="A292" s="2"/>
      <c r="B292" s="267" t="str">
        <f>if(A292&lt;&gt;"",TRIM(Project!$B$3&amp;" "&amp;'Cat Combos'!$A292),"")</f>
        <v/>
      </c>
      <c r="C292" s="22"/>
      <c r="D292" s="22"/>
      <c r="E292" s="22"/>
      <c r="F292" s="22"/>
      <c r="G292" s="22"/>
      <c r="H292" s="22"/>
      <c r="I292" s="22"/>
      <c r="J292" s="22"/>
      <c r="K292" s="22"/>
      <c r="L292" s="22"/>
      <c r="M292" s="22"/>
      <c r="N292" s="22"/>
    </row>
    <row r="293" ht="12.75" customHeight="1">
      <c r="A293" s="2"/>
      <c r="B293" s="267" t="str">
        <f>if(A293&lt;&gt;"",TRIM(Project!$B$3&amp;" "&amp;'Cat Combos'!$A293),"")</f>
        <v/>
      </c>
      <c r="C293" s="22"/>
      <c r="D293" s="22"/>
      <c r="E293" s="22"/>
      <c r="F293" s="22"/>
      <c r="G293" s="22"/>
      <c r="H293" s="22"/>
      <c r="I293" s="22"/>
      <c r="J293" s="22"/>
      <c r="K293" s="22"/>
      <c r="L293" s="22"/>
      <c r="M293" s="22"/>
      <c r="N293" s="22"/>
    </row>
    <row r="294" ht="12.75" customHeight="1">
      <c r="A294" s="2"/>
      <c r="B294" s="267" t="str">
        <f>if(A294&lt;&gt;"",TRIM(Project!$B$3&amp;" "&amp;'Cat Combos'!$A294),"")</f>
        <v/>
      </c>
      <c r="C294" s="22"/>
      <c r="D294" s="22"/>
      <c r="E294" s="22"/>
      <c r="F294" s="22"/>
      <c r="G294" s="22"/>
      <c r="H294" s="22"/>
      <c r="I294" s="22"/>
      <c r="J294" s="22"/>
      <c r="K294" s="22"/>
      <c r="L294" s="22"/>
      <c r="M294" s="22"/>
      <c r="N294" s="22"/>
    </row>
    <row r="295" ht="12.75" customHeight="1">
      <c r="A295" s="2"/>
      <c r="B295" s="267" t="str">
        <f>if(A295&lt;&gt;"",TRIM(Project!$B$3&amp;" "&amp;'Cat Combos'!$A295),"")</f>
        <v/>
      </c>
      <c r="C295" s="22"/>
      <c r="D295" s="22"/>
      <c r="E295" s="22"/>
      <c r="F295" s="22"/>
      <c r="G295" s="22"/>
      <c r="H295" s="22"/>
      <c r="I295" s="22"/>
      <c r="J295" s="22"/>
      <c r="K295" s="22"/>
      <c r="L295" s="22"/>
      <c r="M295" s="22"/>
      <c r="N295" s="22"/>
    </row>
    <row r="296" ht="12.75" customHeight="1">
      <c r="A296" s="2"/>
      <c r="B296" s="267" t="str">
        <f>if(A296&lt;&gt;"",TRIM(Project!$B$3&amp;" "&amp;'Cat Combos'!$A296),"")</f>
        <v/>
      </c>
      <c r="C296" s="22"/>
      <c r="D296" s="22"/>
      <c r="E296" s="22"/>
      <c r="F296" s="22"/>
      <c r="G296" s="22"/>
      <c r="H296" s="22"/>
      <c r="I296" s="22"/>
      <c r="J296" s="22"/>
      <c r="K296" s="22"/>
      <c r="L296" s="22"/>
      <c r="M296" s="22"/>
      <c r="N296" s="22"/>
    </row>
    <row r="297" ht="12.75" customHeight="1">
      <c r="A297" s="2"/>
      <c r="B297" s="267" t="str">
        <f>if(A297&lt;&gt;"",TRIM(Project!$B$3&amp;" "&amp;'Cat Combos'!$A297),"")</f>
        <v/>
      </c>
      <c r="C297" s="22"/>
      <c r="D297" s="22"/>
      <c r="E297" s="22"/>
      <c r="F297" s="22"/>
      <c r="G297" s="22"/>
      <c r="H297" s="22"/>
      <c r="I297" s="22"/>
      <c r="J297" s="22"/>
      <c r="K297" s="22"/>
      <c r="L297" s="22"/>
      <c r="M297" s="22"/>
      <c r="N297" s="22"/>
    </row>
    <row r="298" ht="12.75" customHeight="1">
      <c r="A298" s="2"/>
      <c r="B298" s="267" t="str">
        <f>if(A298&lt;&gt;"",TRIM(Project!$B$3&amp;" "&amp;'Cat Combos'!$A298),"")</f>
        <v/>
      </c>
      <c r="C298" s="22"/>
      <c r="D298" s="22"/>
      <c r="E298" s="22"/>
      <c r="F298" s="22"/>
      <c r="G298" s="22"/>
      <c r="H298" s="22"/>
      <c r="I298" s="22"/>
      <c r="J298" s="22"/>
      <c r="K298" s="22"/>
      <c r="L298" s="22"/>
      <c r="M298" s="22"/>
      <c r="N298" s="22"/>
    </row>
    <row r="299" ht="12.75" customHeight="1">
      <c r="A299" s="2"/>
      <c r="B299" s="267" t="str">
        <f>if(A299&lt;&gt;"",TRIM(Project!$B$3&amp;" "&amp;'Cat Combos'!$A299),"")</f>
        <v/>
      </c>
      <c r="C299" s="22"/>
      <c r="D299" s="22"/>
      <c r="E299" s="22"/>
      <c r="F299" s="22"/>
      <c r="G299" s="22"/>
      <c r="H299" s="22"/>
      <c r="I299" s="22"/>
      <c r="J299" s="22"/>
      <c r="K299" s="22"/>
      <c r="L299" s="22"/>
      <c r="M299" s="22"/>
      <c r="N299" s="22"/>
    </row>
    <row r="300" ht="12.75" customHeight="1">
      <c r="A300" s="2"/>
      <c r="B300" s="267" t="str">
        <f>if(A300&lt;&gt;"",TRIM(Project!$B$3&amp;" "&amp;'Cat Combos'!$A300),"")</f>
        <v/>
      </c>
      <c r="C300" s="22"/>
      <c r="D300" s="22"/>
      <c r="E300" s="22"/>
      <c r="F300" s="22"/>
      <c r="G300" s="22"/>
      <c r="H300" s="22"/>
      <c r="I300" s="22"/>
      <c r="J300" s="22"/>
      <c r="K300" s="22"/>
      <c r="L300" s="22"/>
      <c r="M300" s="22"/>
      <c r="N300" s="22"/>
    </row>
    <row r="301" ht="12.75" customHeight="1">
      <c r="A301" s="2"/>
      <c r="B301" s="267" t="str">
        <f>if(A301&lt;&gt;"",TRIM(Project!$B$3&amp;" "&amp;'Cat Combos'!$A301),"")</f>
        <v/>
      </c>
      <c r="C301" s="22"/>
      <c r="D301" s="22"/>
      <c r="E301" s="22"/>
      <c r="F301" s="22"/>
      <c r="G301" s="22"/>
      <c r="H301" s="22"/>
      <c r="I301" s="22"/>
      <c r="J301" s="22"/>
      <c r="K301" s="22"/>
      <c r="L301" s="22"/>
      <c r="M301" s="22"/>
      <c r="N301" s="22"/>
    </row>
    <row r="302" ht="12.75" customHeight="1">
      <c r="A302" s="2"/>
      <c r="B302" s="267" t="str">
        <f>if(A302&lt;&gt;"",TRIM(Project!$B$3&amp;" "&amp;'Cat Combos'!$A302),"")</f>
        <v/>
      </c>
      <c r="C302" s="22"/>
      <c r="D302" s="22"/>
      <c r="E302" s="22"/>
      <c r="F302" s="22"/>
      <c r="G302" s="22"/>
      <c r="H302" s="22"/>
      <c r="I302" s="22"/>
      <c r="J302" s="22"/>
      <c r="K302" s="22"/>
      <c r="L302" s="22"/>
      <c r="M302" s="22"/>
      <c r="N302" s="22"/>
    </row>
    <row r="303" ht="12.75" customHeight="1">
      <c r="A303" s="2"/>
      <c r="B303" s="267" t="str">
        <f>if(A303&lt;&gt;"",TRIM(Project!$B$3&amp;" "&amp;'Cat Combos'!$A303),"")</f>
        <v/>
      </c>
      <c r="C303" s="22"/>
      <c r="D303" s="22"/>
      <c r="E303" s="22"/>
      <c r="F303" s="22"/>
      <c r="G303" s="22"/>
      <c r="H303" s="22"/>
      <c r="I303" s="22"/>
      <c r="J303" s="22"/>
      <c r="K303" s="22"/>
      <c r="L303" s="22"/>
      <c r="M303" s="22"/>
      <c r="N303" s="22"/>
    </row>
    <row r="304" ht="12.75" customHeight="1">
      <c r="A304" s="2"/>
      <c r="B304" s="267" t="str">
        <f>if(A304&lt;&gt;"",TRIM(Project!$B$3&amp;" "&amp;'Cat Combos'!$A304),"")</f>
        <v/>
      </c>
      <c r="C304" s="22"/>
      <c r="D304" s="22"/>
      <c r="E304" s="22"/>
      <c r="F304" s="22"/>
      <c r="G304" s="22"/>
      <c r="H304" s="22"/>
      <c r="I304" s="22"/>
      <c r="J304" s="22"/>
      <c r="K304" s="22"/>
      <c r="L304" s="22"/>
      <c r="M304" s="22"/>
      <c r="N304" s="22"/>
    </row>
    <row r="305" ht="12.75" customHeight="1">
      <c r="A305" s="2"/>
      <c r="B305" s="267" t="str">
        <f>if(A305&lt;&gt;"",TRIM(Project!$B$3&amp;" "&amp;'Cat Combos'!$A305),"")</f>
        <v/>
      </c>
      <c r="C305" s="22"/>
      <c r="D305" s="22"/>
      <c r="E305" s="22"/>
      <c r="F305" s="22"/>
      <c r="G305" s="22"/>
      <c r="H305" s="22"/>
      <c r="I305" s="22"/>
      <c r="J305" s="22"/>
      <c r="K305" s="22"/>
      <c r="L305" s="22"/>
      <c r="M305" s="22"/>
      <c r="N305" s="22"/>
    </row>
    <row r="306" ht="12.75" customHeight="1">
      <c r="A306" s="2"/>
      <c r="B306" s="267" t="str">
        <f>if(A306&lt;&gt;"",TRIM(Project!$B$3&amp;" "&amp;'Cat Combos'!$A306),"")</f>
        <v/>
      </c>
      <c r="C306" s="22"/>
      <c r="D306" s="22"/>
      <c r="E306" s="22"/>
      <c r="F306" s="22"/>
      <c r="G306" s="22"/>
      <c r="H306" s="22"/>
      <c r="I306" s="22"/>
      <c r="J306" s="22"/>
      <c r="K306" s="22"/>
      <c r="L306" s="22"/>
      <c r="M306" s="22"/>
      <c r="N306" s="22"/>
    </row>
    <row r="307" ht="12.75" customHeight="1">
      <c r="A307" s="2"/>
      <c r="B307" s="267" t="str">
        <f>if(A307&lt;&gt;"",TRIM(Project!$B$3&amp;" "&amp;'Cat Combos'!$A307),"")</f>
        <v/>
      </c>
      <c r="C307" s="22"/>
      <c r="D307" s="22"/>
      <c r="E307" s="22"/>
      <c r="F307" s="22"/>
      <c r="G307" s="22"/>
      <c r="H307" s="22"/>
      <c r="I307" s="22"/>
      <c r="J307" s="22"/>
      <c r="K307" s="22"/>
      <c r="L307" s="22"/>
      <c r="M307" s="22"/>
      <c r="N307" s="22"/>
    </row>
    <row r="308" ht="12.75" customHeight="1">
      <c r="A308" s="2"/>
      <c r="B308" s="267" t="str">
        <f>if(A308&lt;&gt;"",TRIM(Project!$B$3&amp;" "&amp;'Cat Combos'!$A308),"")</f>
        <v/>
      </c>
      <c r="C308" s="22"/>
      <c r="D308" s="22"/>
      <c r="E308" s="22"/>
      <c r="F308" s="22"/>
      <c r="G308" s="22"/>
      <c r="H308" s="22"/>
      <c r="I308" s="22"/>
      <c r="J308" s="22"/>
      <c r="K308" s="22"/>
      <c r="L308" s="22"/>
      <c r="M308" s="22"/>
      <c r="N308" s="22"/>
    </row>
    <row r="309" ht="12.75" customHeight="1">
      <c r="A309" s="2"/>
      <c r="B309" s="267" t="str">
        <f>if(A309&lt;&gt;"",TRIM(Project!$B$3&amp;" "&amp;'Cat Combos'!$A309),"")</f>
        <v/>
      </c>
      <c r="C309" s="22"/>
      <c r="D309" s="22"/>
      <c r="E309" s="22"/>
      <c r="F309" s="22"/>
      <c r="G309" s="22"/>
      <c r="H309" s="22"/>
      <c r="I309" s="22"/>
      <c r="J309" s="22"/>
      <c r="K309" s="22"/>
      <c r="L309" s="22"/>
      <c r="M309" s="22"/>
      <c r="N309" s="22"/>
    </row>
    <row r="310" ht="12.75" customHeight="1">
      <c r="A310" s="2"/>
      <c r="B310" s="267" t="str">
        <f>if(A310&lt;&gt;"",TRIM(Project!$B$3&amp;" "&amp;'Cat Combos'!$A310),"")</f>
        <v/>
      </c>
      <c r="C310" s="22"/>
      <c r="D310" s="22"/>
      <c r="E310" s="22"/>
      <c r="F310" s="22"/>
      <c r="G310" s="22"/>
      <c r="H310" s="22"/>
      <c r="I310" s="22"/>
      <c r="J310" s="22"/>
      <c r="K310" s="22"/>
      <c r="L310" s="22"/>
      <c r="M310" s="22"/>
      <c r="N310" s="22"/>
    </row>
    <row r="311" ht="12.75" customHeight="1">
      <c r="A311" s="2"/>
      <c r="B311" s="267" t="str">
        <f>if(A311&lt;&gt;"",TRIM(Project!$B$3&amp;" "&amp;'Cat Combos'!$A311),"")</f>
        <v/>
      </c>
      <c r="C311" s="22"/>
      <c r="D311" s="22"/>
      <c r="E311" s="22"/>
      <c r="F311" s="22"/>
      <c r="G311" s="22"/>
      <c r="H311" s="22"/>
      <c r="I311" s="22"/>
      <c r="J311" s="22"/>
      <c r="K311" s="22"/>
      <c r="L311" s="22"/>
      <c r="M311" s="22"/>
      <c r="N311" s="22"/>
    </row>
    <row r="312" ht="12.75" customHeight="1">
      <c r="A312" s="2"/>
      <c r="B312" s="267" t="str">
        <f>if(A312&lt;&gt;"",TRIM(Project!$B$3&amp;" "&amp;'Cat Combos'!$A312),"")</f>
        <v/>
      </c>
      <c r="C312" s="22"/>
      <c r="D312" s="22"/>
      <c r="E312" s="22"/>
      <c r="F312" s="22"/>
      <c r="G312" s="22"/>
      <c r="H312" s="22"/>
      <c r="I312" s="22"/>
      <c r="J312" s="22"/>
      <c r="K312" s="22"/>
      <c r="L312" s="22"/>
      <c r="M312" s="22"/>
      <c r="N312" s="22"/>
    </row>
    <row r="313" ht="12.75" customHeight="1">
      <c r="A313" s="2"/>
      <c r="B313" s="267" t="str">
        <f>if(A313&lt;&gt;"",TRIM(Project!$B$3&amp;" "&amp;'Cat Combos'!$A313),"")</f>
        <v/>
      </c>
      <c r="C313" s="22"/>
      <c r="D313" s="22"/>
      <c r="E313" s="22"/>
      <c r="F313" s="22"/>
      <c r="G313" s="22"/>
      <c r="H313" s="22"/>
      <c r="I313" s="22"/>
      <c r="J313" s="22"/>
      <c r="K313" s="22"/>
      <c r="L313" s="22"/>
      <c r="M313" s="22"/>
      <c r="N313" s="22"/>
    </row>
    <row r="314" ht="12.75" customHeight="1">
      <c r="A314" s="2"/>
      <c r="B314" s="267" t="str">
        <f>if(A314&lt;&gt;"",TRIM(Project!$B$3&amp;" "&amp;'Cat Combos'!$A314),"")</f>
        <v/>
      </c>
      <c r="C314" s="22"/>
      <c r="D314" s="22"/>
      <c r="E314" s="22"/>
      <c r="F314" s="22"/>
      <c r="G314" s="22"/>
      <c r="H314" s="22"/>
      <c r="I314" s="22"/>
      <c r="J314" s="22"/>
      <c r="K314" s="22"/>
      <c r="L314" s="22"/>
      <c r="M314" s="22"/>
      <c r="N314" s="22"/>
    </row>
    <row r="315" ht="12.75" customHeight="1">
      <c r="A315" s="2"/>
      <c r="B315" s="267" t="str">
        <f>if(A315&lt;&gt;"",TRIM(Project!$B$3&amp;" "&amp;'Cat Combos'!$A315),"")</f>
        <v/>
      </c>
      <c r="C315" s="22"/>
      <c r="D315" s="22"/>
      <c r="E315" s="22"/>
      <c r="F315" s="22"/>
      <c r="G315" s="22"/>
      <c r="H315" s="22"/>
      <c r="I315" s="22"/>
      <c r="J315" s="22"/>
      <c r="K315" s="22"/>
      <c r="L315" s="22"/>
      <c r="M315" s="22"/>
      <c r="N315" s="22"/>
    </row>
    <row r="316" ht="12.75" customHeight="1">
      <c r="A316" s="2"/>
      <c r="B316" s="267" t="str">
        <f>if(A316&lt;&gt;"",TRIM(Project!$B$3&amp;" "&amp;'Cat Combos'!$A316),"")</f>
        <v/>
      </c>
      <c r="C316" s="22"/>
      <c r="D316" s="22"/>
      <c r="E316" s="22"/>
      <c r="F316" s="22"/>
      <c r="G316" s="22"/>
      <c r="H316" s="22"/>
      <c r="I316" s="22"/>
      <c r="J316" s="22"/>
      <c r="K316" s="22"/>
      <c r="L316" s="22"/>
      <c r="M316" s="22"/>
      <c r="N316" s="22"/>
    </row>
    <row r="317" ht="12.75" customHeight="1">
      <c r="A317" s="2"/>
      <c r="B317" s="267" t="str">
        <f>if(A317&lt;&gt;"",TRIM(Project!$B$3&amp;" "&amp;'Cat Combos'!$A317),"")</f>
        <v/>
      </c>
      <c r="C317" s="22"/>
      <c r="D317" s="22"/>
      <c r="E317" s="22"/>
      <c r="F317" s="22"/>
      <c r="G317" s="22"/>
      <c r="H317" s="22"/>
      <c r="I317" s="22"/>
      <c r="J317" s="22"/>
      <c r="K317" s="22"/>
      <c r="L317" s="22"/>
      <c r="M317" s="22"/>
      <c r="N317" s="22"/>
    </row>
    <row r="318" ht="12.75" customHeight="1">
      <c r="A318" s="2"/>
      <c r="B318" s="267" t="str">
        <f>if(A318&lt;&gt;"",TRIM(Project!$B$3&amp;" "&amp;'Cat Combos'!$A318),"")</f>
        <v/>
      </c>
      <c r="C318" s="22"/>
      <c r="D318" s="22"/>
      <c r="E318" s="22"/>
      <c r="F318" s="22"/>
      <c r="G318" s="22"/>
      <c r="H318" s="22"/>
      <c r="I318" s="22"/>
      <c r="J318" s="22"/>
      <c r="K318" s="22"/>
      <c r="L318" s="22"/>
      <c r="M318" s="22"/>
      <c r="N318" s="22"/>
    </row>
    <row r="319" ht="12.75" customHeight="1">
      <c r="A319" s="2"/>
      <c r="B319" s="267" t="str">
        <f>if(A319&lt;&gt;"",TRIM(Project!$B$3&amp;" "&amp;'Cat Combos'!$A319),"")</f>
        <v/>
      </c>
      <c r="C319" s="22"/>
      <c r="D319" s="22"/>
      <c r="E319" s="22"/>
      <c r="F319" s="22"/>
      <c r="G319" s="22"/>
      <c r="H319" s="22"/>
      <c r="I319" s="22"/>
      <c r="J319" s="22"/>
      <c r="K319" s="22"/>
      <c r="L319" s="22"/>
      <c r="M319" s="22"/>
      <c r="N319" s="22"/>
    </row>
    <row r="320" ht="12.75" customHeight="1">
      <c r="A320" s="2"/>
      <c r="B320" s="267" t="str">
        <f>if(A320&lt;&gt;"",TRIM(Project!$B$3&amp;" "&amp;'Cat Combos'!$A320),"")</f>
        <v/>
      </c>
      <c r="C320" s="22"/>
      <c r="D320" s="22"/>
      <c r="E320" s="22"/>
      <c r="F320" s="22"/>
      <c r="G320" s="22"/>
      <c r="H320" s="22"/>
      <c r="I320" s="22"/>
      <c r="J320" s="22"/>
      <c r="K320" s="22"/>
      <c r="L320" s="22"/>
      <c r="M320" s="22"/>
      <c r="N320" s="22"/>
    </row>
    <row r="321" ht="12.75" customHeight="1">
      <c r="A321" s="2"/>
      <c r="B321" s="267" t="str">
        <f>if(A321&lt;&gt;"",TRIM(Project!$B$3&amp;" "&amp;'Cat Combos'!$A321),"")</f>
        <v/>
      </c>
      <c r="C321" s="22"/>
      <c r="D321" s="22"/>
      <c r="E321" s="22"/>
      <c r="F321" s="22"/>
      <c r="G321" s="22"/>
      <c r="H321" s="22"/>
      <c r="I321" s="22"/>
      <c r="J321" s="22"/>
      <c r="K321" s="22"/>
      <c r="L321" s="22"/>
      <c r="M321" s="22"/>
      <c r="N321" s="22"/>
    </row>
    <row r="322" ht="12.75" customHeight="1">
      <c r="A322" s="2"/>
      <c r="B322" s="267" t="str">
        <f>if(A322&lt;&gt;"",TRIM(Project!$B$3&amp;" "&amp;'Cat Combos'!$A322),"")</f>
        <v/>
      </c>
      <c r="C322" s="22"/>
      <c r="D322" s="22"/>
      <c r="E322" s="22"/>
      <c r="F322" s="22"/>
      <c r="G322" s="22"/>
      <c r="H322" s="22"/>
      <c r="I322" s="22"/>
      <c r="J322" s="22"/>
      <c r="K322" s="22"/>
      <c r="L322" s="22"/>
      <c r="M322" s="22"/>
      <c r="N322" s="22"/>
    </row>
    <row r="323" ht="12.75" customHeight="1">
      <c r="A323" s="2"/>
      <c r="B323" s="267" t="str">
        <f>if(A323&lt;&gt;"",TRIM(Project!$B$3&amp;" "&amp;'Cat Combos'!$A323),"")</f>
        <v/>
      </c>
      <c r="C323" s="22"/>
      <c r="D323" s="22"/>
      <c r="E323" s="22"/>
      <c r="F323" s="22"/>
      <c r="G323" s="22"/>
      <c r="H323" s="22"/>
      <c r="I323" s="22"/>
      <c r="J323" s="22"/>
      <c r="K323" s="22"/>
      <c r="L323" s="22"/>
      <c r="M323" s="22"/>
      <c r="N323" s="22"/>
    </row>
    <row r="324" ht="12.75" customHeight="1">
      <c r="A324" s="2"/>
      <c r="B324" s="267" t="str">
        <f>if(A324&lt;&gt;"",TRIM(Project!$B$3&amp;" "&amp;'Cat Combos'!$A324),"")</f>
        <v/>
      </c>
      <c r="C324" s="22"/>
      <c r="D324" s="22"/>
      <c r="E324" s="22"/>
      <c r="F324" s="22"/>
      <c r="G324" s="22"/>
      <c r="H324" s="22"/>
      <c r="I324" s="22"/>
      <c r="J324" s="22"/>
      <c r="K324" s="22"/>
      <c r="L324" s="22"/>
      <c r="M324" s="22"/>
      <c r="N324" s="22"/>
    </row>
    <row r="325" ht="12.75" customHeight="1">
      <c r="A325" s="2"/>
      <c r="B325" s="267" t="str">
        <f>if(A325&lt;&gt;"",TRIM(Project!$B$3&amp;" "&amp;'Cat Combos'!$A325),"")</f>
        <v/>
      </c>
      <c r="C325" s="22"/>
      <c r="D325" s="22"/>
      <c r="E325" s="22"/>
      <c r="F325" s="22"/>
      <c r="G325" s="22"/>
      <c r="H325" s="22"/>
      <c r="I325" s="22"/>
      <c r="J325" s="22"/>
      <c r="K325" s="22"/>
      <c r="L325" s="22"/>
      <c r="M325" s="22"/>
      <c r="N325" s="22"/>
    </row>
    <row r="326" ht="12.75" customHeight="1">
      <c r="A326" s="2"/>
      <c r="B326" s="267" t="str">
        <f>if(A326&lt;&gt;"",TRIM(Project!$B$3&amp;" "&amp;'Cat Combos'!$A326),"")</f>
        <v/>
      </c>
      <c r="C326" s="22"/>
      <c r="D326" s="22"/>
      <c r="E326" s="22"/>
      <c r="F326" s="22"/>
      <c r="G326" s="22"/>
      <c r="H326" s="22"/>
      <c r="I326" s="22"/>
      <c r="J326" s="22"/>
      <c r="K326" s="22"/>
      <c r="L326" s="22"/>
      <c r="M326" s="22"/>
      <c r="N326" s="22"/>
    </row>
    <row r="327" ht="12.75" customHeight="1">
      <c r="A327" s="2"/>
      <c r="B327" s="267" t="str">
        <f>if(A327&lt;&gt;"",TRIM(Project!$B$3&amp;" "&amp;'Cat Combos'!$A327),"")</f>
        <v/>
      </c>
      <c r="C327" s="22"/>
      <c r="D327" s="22"/>
      <c r="E327" s="22"/>
      <c r="F327" s="22"/>
      <c r="G327" s="22"/>
      <c r="H327" s="22"/>
      <c r="I327" s="22"/>
      <c r="J327" s="22"/>
      <c r="K327" s="22"/>
      <c r="L327" s="22"/>
      <c r="M327" s="22"/>
      <c r="N327" s="22"/>
    </row>
    <row r="328" ht="12.75" customHeight="1">
      <c r="A328" s="2"/>
      <c r="B328" s="267" t="str">
        <f>if(A328&lt;&gt;"",TRIM(Project!$B$3&amp;" "&amp;'Cat Combos'!$A328),"")</f>
        <v/>
      </c>
      <c r="C328" s="22"/>
      <c r="D328" s="22"/>
      <c r="E328" s="22"/>
      <c r="F328" s="22"/>
      <c r="G328" s="22"/>
      <c r="H328" s="22"/>
      <c r="I328" s="22"/>
      <c r="J328" s="22"/>
      <c r="K328" s="22"/>
      <c r="L328" s="22"/>
      <c r="M328" s="22"/>
      <c r="N328" s="22"/>
    </row>
    <row r="329" ht="12.75" customHeight="1">
      <c r="A329" s="2"/>
      <c r="B329" s="267" t="str">
        <f>if(A329&lt;&gt;"",TRIM(Project!$B$3&amp;" "&amp;'Cat Combos'!$A329),"")</f>
        <v/>
      </c>
      <c r="C329" s="22"/>
      <c r="D329" s="22"/>
      <c r="E329" s="22"/>
      <c r="F329" s="22"/>
      <c r="G329" s="22"/>
      <c r="H329" s="22"/>
      <c r="I329" s="22"/>
      <c r="J329" s="22"/>
      <c r="K329" s="22"/>
      <c r="L329" s="22"/>
      <c r="M329" s="22"/>
      <c r="N329" s="22"/>
    </row>
    <row r="330" ht="12.75" customHeight="1">
      <c r="A330" s="2"/>
      <c r="B330" s="267" t="str">
        <f>if(A330&lt;&gt;"",TRIM(Project!$B$3&amp;" "&amp;'Cat Combos'!$A330),"")</f>
        <v/>
      </c>
      <c r="C330" s="22"/>
      <c r="D330" s="22"/>
      <c r="E330" s="22"/>
      <c r="F330" s="22"/>
      <c r="G330" s="22"/>
      <c r="H330" s="22"/>
      <c r="I330" s="22"/>
      <c r="J330" s="22"/>
      <c r="K330" s="22"/>
      <c r="L330" s="22"/>
      <c r="M330" s="22"/>
      <c r="N330" s="22"/>
    </row>
    <row r="331" ht="12.75" customHeight="1">
      <c r="A331" s="2"/>
      <c r="B331" s="267" t="str">
        <f>if(A331&lt;&gt;"",TRIM(Project!$B$3&amp;" "&amp;'Cat Combos'!$A331),"")</f>
        <v/>
      </c>
      <c r="C331" s="22"/>
      <c r="D331" s="22"/>
      <c r="E331" s="22"/>
      <c r="F331" s="22"/>
      <c r="G331" s="22"/>
      <c r="H331" s="22"/>
      <c r="I331" s="22"/>
      <c r="J331" s="22"/>
      <c r="K331" s="22"/>
      <c r="L331" s="22"/>
      <c r="M331" s="22"/>
      <c r="N331" s="22"/>
    </row>
    <row r="332" ht="12.75" customHeight="1">
      <c r="A332" s="2"/>
      <c r="B332" s="267" t="str">
        <f>if(A332&lt;&gt;"",TRIM(Project!$B$3&amp;" "&amp;'Cat Combos'!$A332),"")</f>
        <v/>
      </c>
      <c r="C332" s="22"/>
      <c r="D332" s="22"/>
      <c r="E332" s="22"/>
      <c r="F332" s="22"/>
      <c r="G332" s="22"/>
      <c r="H332" s="22"/>
      <c r="I332" s="22"/>
      <c r="J332" s="22"/>
      <c r="K332" s="22"/>
      <c r="L332" s="22"/>
      <c r="M332" s="22"/>
      <c r="N332" s="22"/>
    </row>
    <row r="333" ht="12.75" customHeight="1">
      <c r="A333" s="2"/>
      <c r="B333" s="267" t="str">
        <f>if(A333&lt;&gt;"",TRIM(Project!$B$3&amp;" "&amp;'Cat Combos'!$A333),"")</f>
        <v/>
      </c>
      <c r="C333" s="22"/>
      <c r="D333" s="22"/>
      <c r="E333" s="22"/>
      <c r="F333" s="22"/>
      <c r="G333" s="22"/>
      <c r="H333" s="22"/>
      <c r="I333" s="22"/>
      <c r="J333" s="22"/>
      <c r="K333" s="22"/>
      <c r="L333" s="22"/>
      <c r="M333" s="22"/>
      <c r="N333" s="22"/>
    </row>
    <row r="334" ht="12.75" customHeight="1">
      <c r="A334" s="2"/>
      <c r="B334" s="267" t="str">
        <f>if(A334&lt;&gt;"",TRIM(Project!$B$3&amp;" "&amp;'Cat Combos'!$A334),"")</f>
        <v/>
      </c>
      <c r="C334" s="22"/>
      <c r="D334" s="22"/>
      <c r="E334" s="22"/>
      <c r="F334" s="22"/>
      <c r="G334" s="22"/>
      <c r="H334" s="22"/>
      <c r="I334" s="22"/>
      <c r="J334" s="22"/>
      <c r="K334" s="22"/>
      <c r="L334" s="22"/>
      <c r="M334" s="22"/>
      <c r="N334" s="22"/>
    </row>
    <row r="335" ht="12.75" customHeight="1">
      <c r="A335" s="2"/>
      <c r="B335" s="267" t="str">
        <f>if(A335&lt;&gt;"",TRIM(Project!$B$3&amp;" "&amp;'Cat Combos'!$A335),"")</f>
        <v/>
      </c>
      <c r="C335" s="22"/>
      <c r="D335" s="22"/>
      <c r="E335" s="22"/>
      <c r="F335" s="22"/>
      <c r="G335" s="22"/>
      <c r="H335" s="22"/>
      <c r="I335" s="22"/>
      <c r="J335" s="22"/>
      <c r="K335" s="22"/>
      <c r="L335" s="22"/>
      <c r="M335" s="22"/>
      <c r="N335" s="22"/>
    </row>
    <row r="336" ht="12.75" customHeight="1">
      <c r="A336" s="2"/>
      <c r="B336" s="267" t="str">
        <f>if(A336&lt;&gt;"",TRIM(Project!$B$3&amp;" "&amp;'Cat Combos'!$A336),"")</f>
        <v/>
      </c>
      <c r="C336" s="22"/>
      <c r="D336" s="22"/>
      <c r="E336" s="22"/>
      <c r="F336" s="22"/>
      <c r="G336" s="22"/>
      <c r="H336" s="22"/>
      <c r="I336" s="22"/>
      <c r="J336" s="22"/>
      <c r="K336" s="22"/>
      <c r="L336" s="22"/>
      <c r="M336" s="22"/>
      <c r="N336" s="22"/>
    </row>
    <row r="337" ht="12.75" customHeight="1">
      <c r="A337" s="2"/>
      <c r="B337" s="267" t="str">
        <f>if(A337&lt;&gt;"",TRIM(Project!$B$3&amp;" "&amp;'Cat Combos'!$A337),"")</f>
        <v/>
      </c>
      <c r="C337" s="22"/>
      <c r="D337" s="22"/>
      <c r="E337" s="22"/>
      <c r="F337" s="22"/>
      <c r="G337" s="22"/>
      <c r="H337" s="22"/>
      <c r="I337" s="22"/>
      <c r="J337" s="22"/>
      <c r="K337" s="22"/>
      <c r="L337" s="22"/>
      <c r="M337" s="22"/>
      <c r="N337" s="22"/>
    </row>
    <row r="338" ht="12.75" customHeight="1">
      <c r="A338" s="2"/>
      <c r="B338" s="267" t="str">
        <f>if(A338&lt;&gt;"",TRIM(Project!$B$3&amp;" "&amp;'Cat Combos'!$A338),"")</f>
        <v/>
      </c>
      <c r="C338" s="22"/>
      <c r="D338" s="22"/>
      <c r="E338" s="22"/>
      <c r="F338" s="22"/>
      <c r="G338" s="22"/>
      <c r="H338" s="22"/>
      <c r="I338" s="22"/>
      <c r="J338" s="22"/>
      <c r="K338" s="22"/>
      <c r="L338" s="22"/>
      <c r="M338" s="22"/>
      <c r="N338" s="22"/>
    </row>
    <row r="339" ht="12.75" customHeight="1">
      <c r="A339" s="2"/>
      <c r="B339" s="267" t="str">
        <f>if(A339&lt;&gt;"",TRIM(Project!$B$3&amp;" "&amp;'Cat Combos'!$A339),"")</f>
        <v/>
      </c>
      <c r="C339" s="22"/>
      <c r="D339" s="22"/>
      <c r="E339" s="22"/>
      <c r="F339" s="22"/>
      <c r="G339" s="22"/>
      <c r="H339" s="22"/>
      <c r="I339" s="22"/>
      <c r="J339" s="22"/>
      <c r="K339" s="22"/>
      <c r="L339" s="22"/>
      <c r="M339" s="22"/>
      <c r="N339" s="22"/>
    </row>
    <row r="340" ht="12.75" customHeight="1">
      <c r="A340" s="2"/>
      <c r="B340" s="267" t="str">
        <f>if(A340&lt;&gt;"",TRIM(Project!$B$3&amp;" "&amp;'Cat Combos'!$A340),"")</f>
        <v/>
      </c>
      <c r="C340" s="22"/>
      <c r="D340" s="22"/>
      <c r="E340" s="22"/>
      <c r="F340" s="22"/>
      <c r="G340" s="22"/>
      <c r="H340" s="22"/>
      <c r="I340" s="22"/>
      <c r="J340" s="22"/>
      <c r="K340" s="22"/>
      <c r="L340" s="22"/>
      <c r="M340" s="22"/>
      <c r="N340" s="22"/>
    </row>
    <row r="341" ht="12.75" customHeight="1">
      <c r="A341" s="2"/>
      <c r="B341" s="267" t="str">
        <f>if(A341&lt;&gt;"",TRIM(Project!$B$3&amp;" "&amp;'Cat Combos'!$A341),"")</f>
        <v/>
      </c>
      <c r="C341" s="22"/>
      <c r="D341" s="22"/>
      <c r="E341" s="22"/>
      <c r="F341" s="22"/>
      <c r="G341" s="22"/>
      <c r="H341" s="22"/>
      <c r="I341" s="22"/>
      <c r="J341" s="22"/>
      <c r="K341" s="22"/>
      <c r="L341" s="22"/>
      <c r="M341" s="22"/>
      <c r="N341" s="22"/>
    </row>
    <row r="342" ht="12.75" customHeight="1">
      <c r="A342" s="2"/>
      <c r="B342" s="267" t="str">
        <f>if(A342&lt;&gt;"",TRIM(Project!$B$3&amp;" "&amp;'Cat Combos'!$A342),"")</f>
        <v/>
      </c>
      <c r="C342" s="22"/>
      <c r="D342" s="22"/>
      <c r="E342" s="22"/>
      <c r="F342" s="22"/>
      <c r="G342" s="22"/>
      <c r="H342" s="22"/>
      <c r="I342" s="22"/>
      <c r="J342" s="22"/>
      <c r="K342" s="22"/>
      <c r="L342" s="22"/>
      <c r="M342" s="22"/>
      <c r="N342" s="22"/>
    </row>
    <row r="343" ht="12.75" customHeight="1">
      <c r="A343" s="2"/>
      <c r="B343" s="267" t="str">
        <f>if(A343&lt;&gt;"",TRIM(Project!$B$3&amp;" "&amp;'Cat Combos'!$A343),"")</f>
        <v/>
      </c>
      <c r="C343" s="22"/>
      <c r="D343" s="22"/>
      <c r="E343" s="22"/>
      <c r="F343" s="22"/>
      <c r="G343" s="22"/>
      <c r="H343" s="22"/>
      <c r="I343" s="22"/>
      <c r="J343" s="22"/>
      <c r="K343" s="22"/>
      <c r="L343" s="22"/>
      <c r="M343" s="22"/>
      <c r="N343" s="22"/>
    </row>
    <row r="344" ht="12.75" customHeight="1">
      <c r="A344" s="2"/>
      <c r="B344" s="267" t="str">
        <f>if(A344&lt;&gt;"",TRIM(Project!$B$3&amp;" "&amp;'Cat Combos'!$A344),"")</f>
        <v/>
      </c>
      <c r="C344" s="22"/>
      <c r="D344" s="22"/>
      <c r="E344" s="22"/>
      <c r="F344" s="22"/>
      <c r="G344" s="22"/>
      <c r="H344" s="22"/>
      <c r="I344" s="22"/>
      <c r="J344" s="22"/>
      <c r="K344" s="22"/>
      <c r="L344" s="22"/>
      <c r="M344" s="22"/>
      <c r="N344" s="22"/>
    </row>
    <row r="345" ht="12.75" customHeight="1">
      <c r="A345" s="2"/>
      <c r="B345" s="267" t="str">
        <f>if(A345&lt;&gt;"",TRIM(Project!$B$3&amp;" "&amp;'Cat Combos'!$A345),"")</f>
        <v/>
      </c>
      <c r="C345" s="22"/>
      <c r="D345" s="22"/>
      <c r="E345" s="22"/>
      <c r="F345" s="22"/>
      <c r="G345" s="22"/>
      <c r="H345" s="22"/>
      <c r="I345" s="22"/>
      <c r="J345" s="22"/>
      <c r="K345" s="22"/>
      <c r="L345" s="22"/>
      <c r="M345" s="22"/>
      <c r="N345" s="22"/>
    </row>
    <row r="346" ht="12.75" customHeight="1">
      <c r="A346" s="2"/>
      <c r="B346" s="267" t="str">
        <f>if(A346&lt;&gt;"",TRIM(Project!$B$3&amp;" "&amp;'Cat Combos'!$A346),"")</f>
        <v/>
      </c>
      <c r="C346" s="22"/>
      <c r="D346" s="22"/>
      <c r="E346" s="22"/>
      <c r="F346" s="22"/>
      <c r="G346" s="22"/>
      <c r="H346" s="22"/>
      <c r="I346" s="22"/>
      <c r="J346" s="22"/>
      <c r="K346" s="22"/>
      <c r="L346" s="22"/>
      <c r="M346" s="22"/>
      <c r="N346" s="22"/>
    </row>
    <row r="347" ht="12.75" customHeight="1">
      <c r="A347" s="2"/>
      <c r="B347" s="267" t="str">
        <f>if(A347&lt;&gt;"",TRIM(Project!$B$3&amp;" "&amp;'Cat Combos'!$A347),"")</f>
        <v/>
      </c>
      <c r="C347" s="22"/>
      <c r="D347" s="22"/>
      <c r="E347" s="22"/>
      <c r="F347" s="22"/>
      <c r="G347" s="22"/>
      <c r="H347" s="22"/>
      <c r="I347" s="22"/>
      <c r="J347" s="22"/>
      <c r="K347" s="22"/>
      <c r="L347" s="22"/>
      <c r="M347" s="22"/>
      <c r="N347" s="22"/>
    </row>
    <row r="348" ht="12.75" customHeight="1">
      <c r="A348" s="2"/>
      <c r="B348" s="267" t="str">
        <f>if(A348&lt;&gt;"",TRIM(Project!$B$3&amp;" "&amp;'Cat Combos'!$A348),"")</f>
        <v/>
      </c>
      <c r="C348" s="22"/>
      <c r="D348" s="22"/>
      <c r="E348" s="22"/>
      <c r="F348" s="22"/>
      <c r="G348" s="22"/>
      <c r="H348" s="22"/>
      <c r="I348" s="22"/>
      <c r="J348" s="22"/>
      <c r="K348" s="22"/>
      <c r="L348" s="22"/>
      <c r="M348" s="22"/>
      <c r="N348" s="22"/>
    </row>
    <row r="349" ht="12.75" customHeight="1">
      <c r="A349" s="2"/>
      <c r="B349" s="267" t="str">
        <f>if(A349&lt;&gt;"",TRIM(Project!$B$3&amp;" "&amp;'Cat Combos'!$A349),"")</f>
        <v/>
      </c>
      <c r="C349" s="22"/>
      <c r="D349" s="22"/>
      <c r="E349" s="22"/>
      <c r="F349" s="22"/>
      <c r="G349" s="22"/>
      <c r="H349" s="22"/>
      <c r="I349" s="22"/>
      <c r="J349" s="22"/>
      <c r="K349" s="22"/>
      <c r="L349" s="22"/>
      <c r="M349" s="22"/>
      <c r="N349" s="22"/>
    </row>
    <row r="350" ht="12.75" customHeight="1">
      <c r="A350" s="2"/>
      <c r="B350" s="267" t="str">
        <f>if(A350&lt;&gt;"",TRIM(Project!$B$3&amp;" "&amp;'Cat Combos'!$A350),"")</f>
        <v/>
      </c>
      <c r="C350" s="22"/>
      <c r="D350" s="22"/>
      <c r="E350" s="22"/>
      <c r="F350" s="22"/>
      <c r="G350" s="22"/>
      <c r="H350" s="22"/>
      <c r="I350" s="22"/>
      <c r="J350" s="22"/>
      <c r="K350" s="22"/>
      <c r="L350" s="22"/>
      <c r="M350" s="22"/>
      <c r="N350" s="22"/>
    </row>
    <row r="351" ht="12.75" customHeight="1">
      <c r="A351" s="2"/>
      <c r="B351" s="267" t="str">
        <f>if(A351&lt;&gt;"",TRIM(Project!$B$3&amp;" "&amp;'Cat Combos'!$A351),"")</f>
        <v/>
      </c>
      <c r="C351" s="22"/>
      <c r="D351" s="22"/>
      <c r="E351" s="22"/>
      <c r="F351" s="22"/>
      <c r="G351" s="22"/>
      <c r="H351" s="22"/>
      <c r="I351" s="22"/>
      <c r="J351" s="22"/>
      <c r="K351" s="22"/>
      <c r="L351" s="22"/>
      <c r="M351" s="22"/>
      <c r="N351" s="22"/>
    </row>
    <row r="352" ht="12.75" customHeight="1">
      <c r="A352" s="2"/>
      <c r="B352" s="267" t="str">
        <f>if(A352&lt;&gt;"",TRIM(Project!$B$3&amp;" "&amp;'Cat Combos'!$A352),"")</f>
        <v/>
      </c>
      <c r="C352" s="22"/>
      <c r="D352" s="22"/>
      <c r="E352" s="22"/>
      <c r="F352" s="22"/>
      <c r="G352" s="22"/>
      <c r="H352" s="22"/>
      <c r="I352" s="22"/>
      <c r="J352" s="22"/>
      <c r="K352" s="22"/>
      <c r="L352" s="22"/>
      <c r="M352" s="22"/>
      <c r="N352" s="22"/>
    </row>
    <row r="353" ht="12.75" customHeight="1">
      <c r="A353" s="2"/>
      <c r="B353" s="267" t="str">
        <f>if(A353&lt;&gt;"",TRIM(Project!$B$3&amp;" "&amp;'Cat Combos'!$A353),"")</f>
        <v/>
      </c>
      <c r="C353" s="22"/>
      <c r="D353" s="22"/>
      <c r="E353" s="22"/>
      <c r="F353" s="22"/>
      <c r="G353" s="22"/>
      <c r="H353" s="22"/>
      <c r="I353" s="22"/>
      <c r="J353" s="22"/>
      <c r="K353" s="22"/>
      <c r="L353" s="22"/>
      <c r="M353" s="22"/>
      <c r="N353" s="22"/>
    </row>
    <row r="354" ht="12.75" customHeight="1">
      <c r="A354" s="2"/>
      <c r="B354" s="267" t="str">
        <f>if(A354&lt;&gt;"",TRIM(Project!$B$3&amp;" "&amp;'Cat Combos'!$A354),"")</f>
        <v/>
      </c>
      <c r="C354" s="22"/>
      <c r="D354" s="22"/>
      <c r="E354" s="22"/>
      <c r="F354" s="22"/>
      <c r="G354" s="22"/>
      <c r="H354" s="22"/>
      <c r="I354" s="22"/>
      <c r="J354" s="22"/>
      <c r="K354" s="22"/>
      <c r="L354" s="22"/>
      <c r="M354" s="22"/>
      <c r="N354" s="22"/>
    </row>
    <row r="355" ht="12.75" customHeight="1">
      <c r="A355" s="2"/>
      <c r="B355" s="267" t="str">
        <f>if(A355&lt;&gt;"",TRIM(Project!$B$3&amp;" "&amp;'Cat Combos'!$A355),"")</f>
        <v/>
      </c>
      <c r="C355" s="22"/>
      <c r="D355" s="22"/>
      <c r="E355" s="22"/>
      <c r="F355" s="22"/>
      <c r="G355" s="22"/>
      <c r="H355" s="22"/>
      <c r="I355" s="22"/>
      <c r="J355" s="22"/>
      <c r="K355" s="22"/>
      <c r="L355" s="22"/>
      <c r="M355" s="22"/>
      <c r="N355" s="22"/>
    </row>
    <row r="356" ht="12.75" customHeight="1">
      <c r="A356" s="2"/>
      <c r="B356" s="267" t="str">
        <f>if(A356&lt;&gt;"",TRIM(Project!$B$3&amp;" "&amp;'Cat Combos'!$A356),"")</f>
        <v/>
      </c>
      <c r="C356" s="22"/>
      <c r="D356" s="22"/>
      <c r="E356" s="22"/>
      <c r="F356" s="22"/>
      <c r="G356" s="22"/>
      <c r="H356" s="22"/>
      <c r="I356" s="22"/>
      <c r="J356" s="22"/>
      <c r="K356" s="22"/>
      <c r="L356" s="22"/>
      <c r="M356" s="22"/>
      <c r="N356" s="22"/>
    </row>
    <row r="357" ht="12.75" customHeight="1">
      <c r="A357" s="2"/>
      <c r="B357" s="267" t="str">
        <f>if(A357&lt;&gt;"",TRIM(Project!$B$3&amp;" "&amp;'Cat Combos'!$A357),"")</f>
        <v/>
      </c>
      <c r="C357" s="22"/>
      <c r="D357" s="22"/>
      <c r="E357" s="22"/>
      <c r="F357" s="22"/>
      <c r="G357" s="22"/>
      <c r="H357" s="22"/>
      <c r="I357" s="22"/>
      <c r="J357" s="22"/>
      <c r="K357" s="22"/>
      <c r="L357" s="22"/>
      <c r="M357" s="22"/>
      <c r="N357" s="22"/>
    </row>
    <row r="358" ht="12.75" customHeight="1">
      <c r="A358" s="2"/>
      <c r="B358" s="267" t="str">
        <f>if(A358&lt;&gt;"",TRIM(Project!$B$3&amp;" "&amp;'Cat Combos'!$A358),"")</f>
        <v/>
      </c>
      <c r="C358" s="22"/>
      <c r="D358" s="22"/>
      <c r="E358" s="22"/>
      <c r="F358" s="22"/>
      <c r="G358" s="22"/>
      <c r="H358" s="22"/>
      <c r="I358" s="22"/>
      <c r="J358" s="22"/>
      <c r="K358" s="22"/>
      <c r="L358" s="22"/>
      <c r="M358" s="22"/>
      <c r="N358" s="22"/>
    </row>
    <row r="359" ht="12.75" customHeight="1">
      <c r="A359" s="2"/>
      <c r="B359" s="267" t="str">
        <f>if(A359&lt;&gt;"",TRIM(Project!$B$3&amp;" "&amp;'Cat Combos'!$A359),"")</f>
        <v/>
      </c>
      <c r="C359" s="22"/>
      <c r="D359" s="22"/>
      <c r="E359" s="22"/>
      <c r="F359" s="22"/>
      <c r="G359" s="22"/>
      <c r="H359" s="22"/>
      <c r="I359" s="22"/>
      <c r="J359" s="22"/>
      <c r="K359" s="22"/>
      <c r="L359" s="22"/>
      <c r="M359" s="22"/>
      <c r="N359" s="22"/>
    </row>
    <row r="360" ht="12.75" customHeight="1">
      <c r="A360" s="2"/>
      <c r="B360" s="267" t="str">
        <f>if(A360&lt;&gt;"",TRIM(Project!$B$3&amp;" "&amp;'Cat Combos'!$A360),"")</f>
        <v/>
      </c>
      <c r="C360" s="22"/>
      <c r="D360" s="22"/>
      <c r="E360" s="22"/>
      <c r="F360" s="22"/>
      <c r="G360" s="22"/>
      <c r="H360" s="22"/>
      <c r="I360" s="22"/>
      <c r="J360" s="22"/>
      <c r="K360" s="22"/>
      <c r="L360" s="22"/>
      <c r="M360" s="22"/>
      <c r="N360" s="22"/>
    </row>
    <row r="361" ht="12.75" customHeight="1">
      <c r="A361" s="2"/>
      <c r="B361" s="267" t="str">
        <f>if(A361&lt;&gt;"",TRIM(Project!$B$3&amp;" "&amp;'Cat Combos'!$A361),"")</f>
        <v/>
      </c>
      <c r="C361" s="22"/>
      <c r="D361" s="22"/>
      <c r="E361" s="22"/>
      <c r="F361" s="22"/>
      <c r="G361" s="22"/>
      <c r="H361" s="22"/>
      <c r="I361" s="22"/>
      <c r="J361" s="22"/>
      <c r="K361" s="22"/>
      <c r="L361" s="22"/>
      <c r="M361" s="22"/>
      <c r="N361" s="22"/>
    </row>
    <row r="362" ht="12.75" customHeight="1">
      <c r="A362" s="2"/>
      <c r="B362" s="267" t="str">
        <f>if(A362&lt;&gt;"",TRIM(Project!$B$3&amp;" "&amp;'Cat Combos'!$A362),"")</f>
        <v/>
      </c>
      <c r="C362" s="22"/>
      <c r="D362" s="22"/>
      <c r="E362" s="22"/>
      <c r="F362" s="22"/>
      <c r="G362" s="22"/>
      <c r="H362" s="22"/>
      <c r="I362" s="22"/>
      <c r="J362" s="22"/>
      <c r="K362" s="22"/>
      <c r="L362" s="22"/>
      <c r="M362" s="22"/>
      <c r="N362" s="22"/>
    </row>
    <row r="363" ht="12.75" customHeight="1">
      <c r="A363" s="2"/>
      <c r="B363" s="267" t="str">
        <f>if(A363&lt;&gt;"",TRIM(Project!$B$3&amp;" "&amp;'Cat Combos'!$A363),"")</f>
        <v/>
      </c>
      <c r="C363" s="22"/>
      <c r="D363" s="22"/>
      <c r="E363" s="22"/>
      <c r="F363" s="22"/>
      <c r="G363" s="22"/>
      <c r="H363" s="22"/>
      <c r="I363" s="22"/>
      <c r="J363" s="22"/>
      <c r="K363" s="22"/>
      <c r="L363" s="22"/>
      <c r="M363" s="22"/>
      <c r="N363" s="22"/>
    </row>
    <row r="364" ht="12.75" customHeight="1">
      <c r="A364" s="2"/>
      <c r="B364" s="267" t="str">
        <f>if(A364&lt;&gt;"",TRIM(Project!$B$3&amp;" "&amp;'Cat Combos'!$A364),"")</f>
        <v/>
      </c>
      <c r="C364" s="22"/>
      <c r="D364" s="22"/>
      <c r="E364" s="22"/>
      <c r="F364" s="22"/>
      <c r="G364" s="22"/>
      <c r="H364" s="22"/>
      <c r="I364" s="22"/>
      <c r="J364" s="22"/>
      <c r="K364" s="22"/>
      <c r="L364" s="22"/>
      <c r="M364" s="22"/>
      <c r="N364" s="22"/>
    </row>
    <row r="365" ht="12.75" customHeight="1">
      <c r="A365" s="2"/>
      <c r="B365" s="267" t="str">
        <f>if(A365&lt;&gt;"",TRIM(Project!$B$3&amp;" "&amp;'Cat Combos'!$A365),"")</f>
        <v/>
      </c>
      <c r="C365" s="22"/>
      <c r="D365" s="22"/>
      <c r="E365" s="22"/>
      <c r="F365" s="22"/>
      <c r="G365" s="22"/>
      <c r="H365" s="22"/>
      <c r="I365" s="22"/>
      <c r="J365" s="22"/>
      <c r="K365" s="22"/>
      <c r="L365" s="22"/>
      <c r="M365" s="22"/>
      <c r="N365" s="22"/>
    </row>
    <row r="366" ht="12.75" customHeight="1">
      <c r="A366" s="2"/>
      <c r="B366" s="267" t="str">
        <f>if(A366&lt;&gt;"",TRIM(Project!$B$3&amp;" "&amp;'Cat Combos'!$A366),"")</f>
        <v/>
      </c>
      <c r="C366" s="22"/>
      <c r="D366" s="22"/>
      <c r="E366" s="22"/>
      <c r="F366" s="22"/>
      <c r="G366" s="22"/>
      <c r="H366" s="22"/>
      <c r="I366" s="22"/>
      <c r="J366" s="22"/>
      <c r="K366" s="22"/>
      <c r="L366" s="22"/>
      <c r="M366" s="22"/>
      <c r="N366" s="22"/>
    </row>
    <row r="367" ht="12.75" customHeight="1">
      <c r="A367" s="2"/>
      <c r="B367" s="267" t="str">
        <f>if(A367&lt;&gt;"",TRIM(Project!$B$3&amp;" "&amp;'Cat Combos'!$A367),"")</f>
        <v/>
      </c>
      <c r="C367" s="22"/>
      <c r="D367" s="22"/>
      <c r="E367" s="22"/>
      <c r="F367" s="22"/>
      <c r="G367" s="22"/>
      <c r="H367" s="22"/>
      <c r="I367" s="22"/>
      <c r="J367" s="22"/>
      <c r="K367" s="22"/>
      <c r="L367" s="22"/>
      <c r="M367" s="22"/>
      <c r="N367" s="22"/>
    </row>
    <row r="368" ht="12.75" customHeight="1">
      <c r="A368" s="2"/>
      <c r="B368" s="267" t="str">
        <f>if(A368&lt;&gt;"",TRIM(Project!$B$3&amp;" "&amp;'Cat Combos'!$A368),"")</f>
        <v/>
      </c>
      <c r="C368" s="22"/>
      <c r="D368" s="22"/>
      <c r="E368" s="22"/>
      <c r="F368" s="22"/>
      <c r="G368" s="22"/>
      <c r="H368" s="22"/>
      <c r="I368" s="22"/>
      <c r="J368" s="22"/>
      <c r="K368" s="22"/>
      <c r="L368" s="22"/>
      <c r="M368" s="22"/>
      <c r="N368" s="22"/>
    </row>
    <row r="369" ht="12.75" customHeight="1">
      <c r="A369" s="2"/>
      <c r="B369" s="267" t="str">
        <f>if(A369&lt;&gt;"",TRIM(Project!$B$3&amp;" "&amp;'Cat Combos'!$A369),"")</f>
        <v/>
      </c>
      <c r="C369" s="22"/>
      <c r="D369" s="22"/>
      <c r="E369" s="22"/>
      <c r="F369" s="22"/>
      <c r="G369" s="22"/>
      <c r="H369" s="22"/>
      <c r="I369" s="22"/>
      <c r="J369" s="22"/>
      <c r="K369" s="22"/>
      <c r="L369" s="22"/>
      <c r="M369" s="22"/>
      <c r="N369" s="22"/>
    </row>
    <row r="370" ht="12.75" customHeight="1">
      <c r="A370" s="2"/>
      <c r="B370" s="267" t="str">
        <f>if(A370&lt;&gt;"",TRIM(Project!$B$3&amp;" "&amp;'Cat Combos'!$A370),"")</f>
        <v/>
      </c>
      <c r="C370" s="22"/>
      <c r="D370" s="22"/>
      <c r="E370" s="22"/>
      <c r="F370" s="22"/>
      <c r="G370" s="22"/>
      <c r="H370" s="22"/>
      <c r="I370" s="22"/>
      <c r="J370" s="22"/>
      <c r="K370" s="22"/>
      <c r="L370" s="22"/>
      <c r="M370" s="22"/>
      <c r="N370" s="22"/>
    </row>
    <row r="371" ht="12.75" customHeight="1">
      <c r="A371" s="2"/>
      <c r="B371" s="267" t="str">
        <f>if(A371&lt;&gt;"",TRIM(Project!$B$3&amp;" "&amp;'Cat Combos'!$A371),"")</f>
        <v/>
      </c>
      <c r="C371" s="22"/>
      <c r="D371" s="22"/>
      <c r="E371" s="22"/>
      <c r="F371" s="22"/>
      <c r="G371" s="22"/>
      <c r="H371" s="22"/>
      <c r="I371" s="22"/>
      <c r="J371" s="22"/>
      <c r="K371" s="22"/>
      <c r="L371" s="22"/>
      <c r="M371" s="22"/>
      <c r="N371" s="22"/>
    </row>
    <row r="372" ht="12.75" customHeight="1">
      <c r="A372" s="2"/>
      <c r="B372" s="267" t="str">
        <f>if(A372&lt;&gt;"",TRIM(Project!$B$3&amp;" "&amp;'Cat Combos'!$A372),"")</f>
        <v/>
      </c>
      <c r="C372" s="22"/>
      <c r="D372" s="22"/>
      <c r="E372" s="22"/>
      <c r="F372" s="22"/>
      <c r="G372" s="22"/>
      <c r="H372" s="22"/>
      <c r="I372" s="22"/>
      <c r="J372" s="22"/>
      <c r="K372" s="22"/>
      <c r="L372" s="22"/>
      <c r="M372" s="22"/>
      <c r="N372" s="22"/>
    </row>
    <row r="373" ht="12.75" customHeight="1">
      <c r="A373" s="2"/>
      <c r="B373" s="267" t="str">
        <f>if(A373&lt;&gt;"",TRIM(Project!$B$3&amp;" "&amp;'Cat Combos'!$A373),"")</f>
        <v/>
      </c>
      <c r="C373" s="22"/>
      <c r="D373" s="22"/>
      <c r="E373" s="22"/>
      <c r="F373" s="22"/>
      <c r="G373" s="22"/>
      <c r="H373" s="22"/>
      <c r="I373" s="22"/>
      <c r="J373" s="22"/>
      <c r="K373" s="22"/>
      <c r="L373" s="22"/>
      <c r="M373" s="22"/>
      <c r="N373" s="22"/>
    </row>
    <row r="374" ht="12.75" customHeight="1">
      <c r="A374" s="2"/>
      <c r="B374" s="267" t="str">
        <f>if(A374&lt;&gt;"",TRIM(Project!$B$3&amp;" "&amp;'Cat Combos'!$A374),"")</f>
        <v/>
      </c>
      <c r="C374" s="22"/>
      <c r="D374" s="22"/>
      <c r="E374" s="22"/>
      <c r="F374" s="22"/>
      <c r="G374" s="22"/>
      <c r="H374" s="22"/>
      <c r="I374" s="22"/>
      <c r="J374" s="22"/>
      <c r="K374" s="22"/>
      <c r="L374" s="22"/>
      <c r="M374" s="22"/>
      <c r="N374" s="22"/>
    </row>
    <row r="375" ht="12.75" customHeight="1">
      <c r="A375" s="2"/>
      <c r="B375" s="267" t="str">
        <f>if(A375&lt;&gt;"",TRIM(Project!$B$3&amp;" "&amp;'Cat Combos'!$A375),"")</f>
        <v/>
      </c>
      <c r="C375" s="22"/>
      <c r="D375" s="22"/>
      <c r="E375" s="22"/>
      <c r="F375" s="22"/>
      <c r="G375" s="22"/>
      <c r="H375" s="22"/>
      <c r="I375" s="22"/>
      <c r="J375" s="22"/>
      <c r="K375" s="22"/>
      <c r="L375" s="22"/>
      <c r="M375" s="22"/>
      <c r="N375" s="22"/>
    </row>
    <row r="376" ht="12.75" customHeight="1">
      <c r="A376" s="2"/>
      <c r="B376" s="267" t="str">
        <f>if(A376&lt;&gt;"",TRIM(Project!$B$3&amp;" "&amp;'Cat Combos'!$A376),"")</f>
        <v/>
      </c>
      <c r="C376" s="22"/>
      <c r="D376" s="22"/>
      <c r="E376" s="22"/>
      <c r="F376" s="22"/>
      <c r="G376" s="22"/>
      <c r="H376" s="22"/>
      <c r="I376" s="22"/>
      <c r="J376" s="22"/>
      <c r="K376" s="22"/>
      <c r="L376" s="22"/>
      <c r="M376" s="22"/>
      <c r="N376" s="22"/>
    </row>
    <row r="377" ht="12.75" customHeight="1">
      <c r="A377" s="2"/>
      <c r="B377" s="267" t="str">
        <f>if(A377&lt;&gt;"",TRIM(Project!$B$3&amp;" "&amp;'Cat Combos'!$A377),"")</f>
        <v/>
      </c>
      <c r="C377" s="22"/>
      <c r="D377" s="22"/>
      <c r="E377" s="22"/>
      <c r="F377" s="22"/>
      <c r="G377" s="22"/>
      <c r="H377" s="22"/>
      <c r="I377" s="22"/>
      <c r="J377" s="22"/>
      <c r="K377" s="22"/>
      <c r="L377" s="22"/>
      <c r="M377" s="22"/>
      <c r="N377" s="22"/>
    </row>
    <row r="378" ht="12.75" customHeight="1">
      <c r="A378" s="2"/>
      <c r="B378" s="267" t="str">
        <f>if(A378&lt;&gt;"",TRIM(Project!$B$3&amp;" "&amp;'Cat Combos'!$A378),"")</f>
        <v/>
      </c>
      <c r="C378" s="22"/>
      <c r="D378" s="22"/>
      <c r="E378" s="22"/>
      <c r="F378" s="22"/>
      <c r="G378" s="22"/>
      <c r="H378" s="22"/>
      <c r="I378" s="22"/>
      <c r="J378" s="22"/>
      <c r="K378" s="22"/>
      <c r="L378" s="22"/>
      <c r="M378" s="22"/>
      <c r="N378" s="22"/>
    </row>
    <row r="379" ht="12.75" customHeight="1">
      <c r="A379" s="2"/>
      <c r="B379" s="267" t="str">
        <f>if(A379&lt;&gt;"",TRIM(Project!$B$3&amp;" "&amp;'Cat Combos'!$A379),"")</f>
        <v/>
      </c>
      <c r="C379" s="22"/>
      <c r="D379" s="22"/>
      <c r="E379" s="22"/>
      <c r="F379" s="22"/>
      <c r="G379" s="22"/>
      <c r="H379" s="22"/>
      <c r="I379" s="22"/>
      <c r="J379" s="22"/>
      <c r="K379" s="22"/>
      <c r="L379" s="22"/>
      <c r="M379" s="22"/>
      <c r="N379" s="22"/>
    </row>
    <row r="380" ht="12.75" customHeight="1">
      <c r="A380" s="2"/>
      <c r="B380" s="267" t="str">
        <f>if(A380&lt;&gt;"",TRIM(Project!$B$3&amp;" "&amp;'Cat Combos'!$A380),"")</f>
        <v/>
      </c>
      <c r="C380" s="22"/>
      <c r="D380" s="22"/>
      <c r="E380" s="22"/>
      <c r="F380" s="22"/>
      <c r="G380" s="22"/>
      <c r="H380" s="22"/>
      <c r="I380" s="22"/>
      <c r="J380" s="22"/>
      <c r="K380" s="22"/>
      <c r="L380" s="22"/>
      <c r="M380" s="22"/>
      <c r="N380" s="22"/>
    </row>
    <row r="381" ht="12.75" customHeight="1">
      <c r="A381" s="2"/>
      <c r="B381" s="267" t="str">
        <f>if(A381&lt;&gt;"",TRIM(Project!$B$3&amp;" "&amp;'Cat Combos'!$A381),"")</f>
        <v/>
      </c>
      <c r="C381" s="22"/>
      <c r="D381" s="22"/>
      <c r="E381" s="22"/>
      <c r="F381" s="22"/>
      <c r="G381" s="22"/>
      <c r="H381" s="22"/>
      <c r="I381" s="22"/>
      <c r="J381" s="22"/>
      <c r="K381" s="22"/>
      <c r="L381" s="22"/>
      <c r="M381" s="22"/>
      <c r="N381" s="22"/>
    </row>
    <row r="382" ht="12.75" customHeight="1">
      <c r="A382" s="2"/>
      <c r="B382" s="267" t="str">
        <f>if(A382&lt;&gt;"",TRIM(Project!$B$3&amp;" "&amp;'Cat Combos'!$A382),"")</f>
        <v/>
      </c>
      <c r="C382" s="22"/>
      <c r="D382" s="22"/>
      <c r="E382" s="22"/>
      <c r="F382" s="22"/>
      <c r="G382" s="22"/>
      <c r="H382" s="22"/>
      <c r="I382" s="22"/>
      <c r="J382" s="22"/>
      <c r="K382" s="22"/>
      <c r="L382" s="22"/>
      <c r="M382" s="22"/>
      <c r="N382" s="22"/>
    </row>
    <row r="383" ht="12.75" customHeight="1">
      <c r="A383" s="2"/>
      <c r="B383" s="267" t="str">
        <f>if(A383&lt;&gt;"",TRIM(Project!$B$3&amp;" "&amp;'Cat Combos'!$A383),"")</f>
        <v/>
      </c>
      <c r="C383" s="22"/>
      <c r="D383" s="22"/>
      <c r="E383" s="22"/>
      <c r="F383" s="22"/>
      <c r="G383" s="22"/>
      <c r="H383" s="22"/>
      <c r="I383" s="22"/>
      <c r="J383" s="22"/>
      <c r="K383" s="22"/>
      <c r="L383" s="22"/>
      <c r="M383" s="22"/>
      <c r="N383" s="22"/>
    </row>
    <row r="384" ht="12.75" customHeight="1">
      <c r="A384" s="2"/>
      <c r="B384" s="267" t="str">
        <f>if(A384&lt;&gt;"",TRIM(Project!$B$3&amp;" "&amp;'Cat Combos'!$A384),"")</f>
        <v/>
      </c>
      <c r="C384" s="22"/>
      <c r="D384" s="22"/>
      <c r="E384" s="22"/>
      <c r="F384" s="22"/>
      <c r="G384" s="22"/>
      <c r="H384" s="22"/>
      <c r="I384" s="22"/>
      <c r="J384" s="22"/>
      <c r="K384" s="22"/>
      <c r="L384" s="22"/>
      <c r="M384" s="22"/>
      <c r="N384" s="22"/>
    </row>
    <row r="385" ht="12.75" customHeight="1">
      <c r="A385" s="2"/>
      <c r="B385" s="267" t="str">
        <f>if(A385&lt;&gt;"",TRIM(Project!$B$3&amp;" "&amp;'Cat Combos'!$A385),"")</f>
        <v/>
      </c>
      <c r="C385" s="22"/>
      <c r="D385" s="22"/>
      <c r="E385" s="22"/>
      <c r="F385" s="22"/>
      <c r="G385" s="22"/>
      <c r="H385" s="22"/>
      <c r="I385" s="22"/>
      <c r="J385" s="22"/>
      <c r="K385" s="22"/>
      <c r="L385" s="22"/>
      <c r="M385" s="22"/>
      <c r="N385" s="22"/>
    </row>
    <row r="386" ht="12.75" customHeight="1">
      <c r="A386" s="2"/>
      <c r="B386" s="267" t="str">
        <f>if(A386&lt;&gt;"",TRIM(Project!$B$3&amp;" "&amp;'Cat Combos'!$A386),"")</f>
        <v/>
      </c>
      <c r="C386" s="22"/>
      <c r="D386" s="22"/>
      <c r="E386" s="22"/>
      <c r="F386" s="22"/>
      <c r="G386" s="22"/>
      <c r="H386" s="22"/>
      <c r="I386" s="22"/>
      <c r="J386" s="22"/>
      <c r="K386" s="22"/>
      <c r="L386" s="22"/>
      <c r="M386" s="22"/>
      <c r="N386" s="22"/>
    </row>
    <row r="387" ht="12.75" customHeight="1">
      <c r="A387" s="2"/>
      <c r="B387" s="267" t="str">
        <f>if(A387&lt;&gt;"",TRIM(Project!$B$3&amp;" "&amp;'Cat Combos'!$A387),"")</f>
        <v/>
      </c>
      <c r="C387" s="22"/>
      <c r="D387" s="22"/>
      <c r="E387" s="22"/>
      <c r="F387" s="22"/>
      <c r="G387" s="22"/>
      <c r="H387" s="22"/>
      <c r="I387" s="22"/>
      <c r="J387" s="22"/>
      <c r="K387" s="22"/>
      <c r="L387" s="22"/>
      <c r="M387" s="22"/>
      <c r="N387" s="22"/>
    </row>
    <row r="388" ht="12.75" customHeight="1">
      <c r="A388" s="2"/>
      <c r="B388" s="267" t="str">
        <f>if(A388&lt;&gt;"",TRIM(Project!$B$3&amp;" "&amp;'Cat Combos'!$A388),"")</f>
        <v/>
      </c>
      <c r="C388" s="22"/>
      <c r="D388" s="22"/>
      <c r="E388" s="22"/>
      <c r="F388" s="22"/>
      <c r="G388" s="22"/>
      <c r="H388" s="22"/>
      <c r="I388" s="22"/>
      <c r="J388" s="22"/>
      <c r="K388" s="22"/>
      <c r="L388" s="22"/>
      <c r="M388" s="22"/>
      <c r="N388" s="22"/>
    </row>
    <row r="389" ht="12.75" customHeight="1">
      <c r="A389" s="2"/>
      <c r="B389" s="267" t="str">
        <f>if(A389&lt;&gt;"",TRIM(Project!$B$3&amp;" "&amp;'Cat Combos'!$A389),"")</f>
        <v/>
      </c>
      <c r="C389" s="22"/>
      <c r="D389" s="22"/>
      <c r="E389" s="22"/>
      <c r="F389" s="22"/>
      <c r="G389" s="22"/>
      <c r="H389" s="22"/>
      <c r="I389" s="22"/>
      <c r="J389" s="22"/>
      <c r="K389" s="22"/>
      <c r="L389" s="22"/>
      <c r="M389" s="22"/>
      <c r="N389" s="22"/>
    </row>
    <row r="390" ht="12.75" customHeight="1">
      <c r="A390" s="2"/>
      <c r="B390" s="267" t="str">
        <f>if(A390&lt;&gt;"",TRIM(Project!$B$3&amp;" "&amp;'Cat Combos'!$A390),"")</f>
        <v/>
      </c>
      <c r="C390" s="22"/>
      <c r="D390" s="22"/>
      <c r="E390" s="22"/>
      <c r="F390" s="22"/>
      <c r="G390" s="22"/>
      <c r="H390" s="22"/>
      <c r="I390" s="22"/>
      <c r="J390" s="22"/>
      <c r="K390" s="22"/>
      <c r="L390" s="22"/>
      <c r="M390" s="22"/>
      <c r="N390" s="22"/>
    </row>
    <row r="391" ht="12.75" customHeight="1">
      <c r="A391" s="2"/>
      <c r="B391" s="267" t="str">
        <f>if(A391&lt;&gt;"",TRIM(Project!$B$3&amp;" "&amp;'Cat Combos'!$A391),"")</f>
        <v/>
      </c>
      <c r="C391" s="22"/>
      <c r="D391" s="22"/>
      <c r="E391" s="22"/>
      <c r="F391" s="22"/>
      <c r="G391" s="22"/>
      <c r="H391" s="22"/>
      <c r="I391" s="22"/>
      <c r="J391" s="22"/>
      <c r="K391" s="22"/>
      <c r="L391" s="22"/>
      <c r="M391" s="22"/>
      <c r="N391" s="22"/>
    </row>
    <row r="392" ht="12.75" customHeight="1">
      <c r="A392" s="2"/>
      <c r="B392" s="267" t="str">
        <f>if(A392&lt;&gt;"",TRIM(Project!$B$3&amp;" "&amp;'Cat Combos'!$A392),"")</f>
        <v/>
      </c>
      <c r="C392" s="22"/>
      <c r="D392" s="22"/>
      <c r="E392" s="22"/>
      <c r="F392" s="22"/>
      <c r="G392" s="22"/>
      <c r="H392" s="22"/>
      <c r="I392" s="22"/>
      <c r="J392" s="22"/>
      <c r="K392" s="22"/>
      <c r="L392" s="22"/>
      <c r="M392" s="22"/>
      <c r="N392" s="22"/>
    </row>
    <row r="393" ht="12.75" customHeight="1">
      <c r="A393" s="2"/>
      <c r="B393" s="267" t="str">
        <f>if(A393&lt;&gt;"",TRIM(Project!$B$3&amp;" "&amp;'Cat Combos'!$A393),"")</f>
        <v/>
      </c>
      <c r="C393" s="22"/>
      <c r="D393" s="22"/>
      <c r="E393" s="22"/>
      <c r="F393" s="22"/>
      <c r="G393" s="22"/>
      <c r="H393" s="22"/>
      <c r="I393" s="22"/>
      <c r="J393" s="22"/>
      <c r="K393" s="22"/>
      <c r="L393" s="22"/>
      <c r="M393" s="22"/>
      <c r="N393" s="22"/>
    </row>
    <row r="394" ht="12.75" customHeight="1">
      <c r="A394" s="2"/>
      <c r="B394" s="267" t="str">
        <f>if(A394&lt;&gt;"",TRIM(Project!$B$3&amp;" "&amp;'Cat Combos'!$A394),"")</f>
        <v/>
      </c>
      <c r="C394" s="22"/>
      <c r="D394" s="22"/>
      <c r="E394" s="22"/>
      <c r="F394" s="22"/>
      <c r="G394" s="22"/>
      <c r="H394" s="22"/>
      <c r="I394" s="22"/>
      <c r="J394" s="22"/>
      <c r="K394" s="22"/>
      <c r="L394" s="22"/>
      <c r="M394" s="22"/>
      <c r="N394" s="22"/>
    </row>
    <row r="395" ht="12.75" customHeight="1">
      <c r="A395" s="2"/>
      <c r="B395" s="267" t="str">
        <f>if(A395&lt;&gt;"",TRIM(Project!$B$3&amp;" "&amp;'Cat Combos'!$A395),"")</f>
        <v/>
      </c>
      <c r="C395" s="22"/>
      <c r="D395" s="22"/>
      <c r="E395" s="22"/>
      <c r="F395" s="22"/>
      <c r="G395" s="22"/>
      <c r="H395" s="22"/>
      <c r="I395" s="22"/>
      <c r="J395" s="22"/>
      <c r="K395" s="22"/>
      <c r="L395" s="22"/>
      <c r="M395" s="22"/>
      <c r="N395" s="22"/>
    </row>
    <row r="396" ht="12.75" customHeight="1">
      <c r="A396" s="2"/>
      <c r="B396" s="267" t="str">
        <f>if(A396&lt;&gt;"",TRIM(Project!$B$3&amp;" "&amp;'Cat Combos'!$A396),"")</f>
        <v/>
      </c>
      <c r="C396" s="22"/>
      <c r="D396" s="22"/>
      <c r="E396" s="22"/>
      <c r="F396" s="22"/>
      <c r="G396" s="22"/>
      <c r="H396" s="22"/>
      <c r="I396" s="22"/>
      <c r="J396" s="22"/>
      <c r="K396" s="22"/>
      <c r="L396" s="22"/>
      <c r="M396" s="22"/>
      <c r="N396" s="22"/>
    </row>
    <row r="397" ht="12.75" customHeight="1">
      <c r="A397" s="2"/>
      <c r="B397" s="267" t="str">
        <f>if(A397&lt;&gt;"",TRIM(Project!$B$3&amp;" "&amp;'Cat Combos'!$A397),"")</f>
        <v/>
      </c>
      <c r="C397" s="22"/>
      <c r="D397" s="22"/>
      <c r="E397" s="22"/>
      <c r="F397" s="22"/>
      <c r="G397" s="22"/>
      <c r="H397" s="22"/>
      <c r="I397" s="22"/>
      <c r="J397" s="22"/>
      <c r="K397" s="22"/>
      <c r="L397" s="22"/>
      <c r="M397" s="22"/>
      <c r="N397" s="22"/>
    </row>
    <row r="398" ht="12.75" customHeight="1">
      <c r="A398" s="2"/>
      <c r="B398" s="267" t="str">
        <f>if(A398&lt;&gt;"",TRIM(Project!$B$3&amp;" "&amp;'Cat Combos'!$A398),"")</f>
        <v/>
      </c>
      <c r="C398" s="22"/>
      <c r="D398" s="22"/>
      <c r="E398" s="22"/>
      <c r="F398" s="22"/>
      <c r="G398" s="22"/>
      <c r="H398" s="22"/>
      <c r="I398" s="22"/>
      <c r="J398" s="22"/>
      <c r="K398" s="22"/>
      <c r="L398" s="22"/>
      <c r="M398" s="22"/>
      <c r="N398" s="22"/>
    </row>
    <row r="399" ht="12.75" customHeight="1">
      <c r="A399" s="2"/>
      <c r="B399" s="267" t="str">
        <f>if(A399&lt;&gt;"",TRIM(Project!$B$3&amp;" "&amp;'Cat Combos'!$A399),"")</f>
        <v/>
      </c>
      <c r="C399" s="22"/>
      <c r="D399" s="22"/>
      <c r="E399" s="22"/>
      <c r="F399" s="22"/>
      <c r="G399" s="22"/>
      <c r="H399" s="22"/>
      <c r="I399" s="22"/>
      <c r="J399" s="22"/>
      <c r="K399" s="22"/>
      <c r="L399" s="22"/>
      <c r="M399" s="22"/>
      <c r="N399" s="22"/>
    </row>
    <row r="400" ht="12.75" customHeight="1">
      <c r="A400" s="2"/>
      <c r="B400" s="267" t="str">
        <f>if(A400&lt;&gt;"",TRIM(Project!$B$3&amp;" "&amp;'Cat Combos'!$A400),"")</f>
        <v/>
      </c>
      <c r="C400" s="22"/>
      <c r="D400" s="22"/>
      <c r="E400" s="22"/>
      <c r="F400" s="22"/>
      <c r="G400" s="22"/>
      <c r="H400" s="22"/>
      <c r="I400" s="22"/>
      <c r="J400" s="22"/>
      <c r="K400" s="22"/>
      <c r="L400" s="22"/>
      <c r="M400" s="22"/>
      <c r="N400" s="22"/>
    </row>
    <row r="401" ht="12.75" customHeight="1">
      <c r="A401" s="2"/>
      <c r="B401" s="267" t="str">
        <f>if(A401&lt;&gt;"",TRIM(Project!$B$3&amp;" "&amp;'Cat Combos'!$A401),"")</f>
        <v/>
      </c>
      <c r="C401" s="22"/>
      <c r="D401" s="22"/>
      <c r="E401" s="22"/>
      <c r="F401" s="22"/>
      <c r="G401" s="22"/>
      <c r="H401" s="22"/>
      <c r="I401" s="22"/>
      <c r="J401" s="22"/>
      <c r="K401" s="22"/>
      <c r="L401" s="22"/>
      <c r="M401" s="22"/>
      <c r="N401" s="22"/>
    </row>
    <row r="402" ht="12.75" customHeight="1">
      <c r="A402" s="2"/>
      <c r="B402" s="267" t="str">
        <f>if(A402&lt;&gt;"",TRIM(Project!$B$3&amp;" "&amp;'Cat Combos'!$A402),"")</f>
        <v/>
      </c>
      <c r="C402" s="22"/>
      <c r="D402" s="22"/>
      <c r="E402" s="22"/>
      <c r="F402" s="22"/>
      <c r="G402" s="22"/>
      <c r="H402" s="22"/>
      <c r="I402" s="22"/>
      <c r="J402" s="22"/>
      <c r="K402" s="22"/>
      <c r="L402" s="22"/>
      <c r="M402" s="22"/>
      <c r="N402" s="22"/>
    </row>
    <row r="403" ht="12.75" customHeight="1">
      <c r="A403" s="2"/>
      <c r="B403" s="267" t="str">
        <f>if(A403&lt;&gt;"",TRIM(Project!$B$3&amp;" "&amp;'Cat Combos'!$A403),"")</f>
        <v/>
      </c>
      <c r="C403" s="22"/>
      <c r="D403" s="22"/>
      <c r="E403" s="22"/>
      <c r="F403" s="22"/>
      <c r="G403" s="22"/>
      <c r="H403" s="22"/>
      <c r="I403" s="22"/>
      <c r="J403" s="22"/>
      <c r="K403" s="22"/>
      <c r="L403" s="22"/>
      <c r="M403" s="22"/>
      <c r="N403" s="22"/>
    </row>
    <row r="404" ht="12.75" customHeight="1">
      <c r="A404" s="2"/>
      <c r="B404" s="267" t="str">
        <f>if(A404&lt;&gt;"",TRIM(Project!$B$3&amp;" "&amp;'Cat Combos'!$A404),"")</f>
        <v/>
      </c>
      <c r="C404" s="22"/>
      <c r="D404" s="22"/>
      <c r="E404" s="22"/>
      <c r="F404" s="22"/>
      <c r="G404" s="22"/>
      <c r="H404" s="22"/>
      <c r="I404" s="22"/>
      <c r="J404" s="22"/>
      <c r="K404" s="22"/>
      <c r="L404" s="22"/>
      <c r="M404" s="22"/>
      <c r="N404" s="22"/>
    </row>
    <row r="405" ht="12.75" customHeight="1">
      <c r="A405" s="2"/>
      <c r="B405" s="267" t="str">
        <f>if(A405&lt;&gt;"",TRIM(Project!$B$3&amp;" "&amp;'Cat Combos'!$A405),"")</f>
        <v/>
      </c>
      <c r="C405" s="22"/>
      <c r="D405" s="22"/>
      <c r="E405" s="22"/>
      <c r="F405" s="22"/>
      <c r="G405" s="22"/>
      <c r="H405" s="22"/>
      <c r="I405" s="22"/>
      <c r="J405" s="22"/>
      <c r="K405" s="22"/>
      <c r="L405" s="22"/>
      <c r="M405" s="22"/>
      <c r="N405" s="22"/>
    </row>
    <row r="406" ht="12.75" customHeight="1">
      <c r="A406" s="2"/>
      <c r="B406" s="267" t="str">
        <f>if(A406&lt;&gt;"",TRIM(Project!$B$3&amp;" "&amp;'Cat Combos'!$A406),"")</f>
        <v/>
      </c>
      <c r="C406" s="22"/>
      <c r="D406" s="22"/>
      <c r="E406" s="22"/>
      <c r="F406" s="22"/>
      <c r="G406" s="22"/>
      <c r="H406" s="22"/>
      <c r="I406" s="22"/>
      <c r="J406" s="22"/>
      <c r="K406" s="22"/>
      <c r="L406" s="22"/>
      <c r="M406" s="22"/>
      <c r="N406" s="22"/>
    </row>
    <row r="407" ht="12.75" customHeight="1">
      <c r="A407" s="2"/>
      <c r="B407" s="267" t="str">
        <f>if(A407&lt;&gt;"",TRIM(Project!$B$3&amp;" "&amp;'Cat Combos'!$A407),"")</f>
        <v/>
      </c>
      <c r="C407" s="22"/>
      <c r="D407" s="22"/>
      <c r="E407" s="22"/>
      <c r="F407" s="22"/>
      <c r="G407" s="22"/>
      <c r="H407" s="22"/>
      <c r="I407" s="22"/>
      <c r="J407" s="22"/>
      <c r="K407" s="22"/>
      <c r="L407" s="22"/>
      <c r="M407" s="22"/>
      <c r="N407" s="22"/>
    </row>
    <row r="408" ht="12.75" customHeight="1">
      <c r="A408" s="2"/>
      <c r="B408" s="267" t="str">
        <f>if(A408&lt;&gt;"",TRIM(Project!$B$3&amp;" "&amp;'Cat Combos'!$A408),"")</f>
        <v/>
      </c>
      <c r="C408" s="22"/>
      <c r="D408" s="22"/>
      <c r="E408" s="22"/>
      <c r="F408" s="22"/>
      <c r="G408" s="22"/>
      <c r="H408" s="22"/>
      <c r="I408" s="22"/>
      <c r="J408" s="22"/>
      <c r="K408" s="22"/>
      <c r="L408" s="22"/>
      <c r="M408" s="22"/>
      <c r="N408" s="22"/>
    </row>
    <row r="409" ht="12.75" customHeight="1">
      <c r="A409" s="2"/>
      <c r="B409" s="267" t="str">
        <f>if(A409&lt;&gt;"",TRIM(Project!$B$3&amp;" "&amp;'Cat Combos'!$A409),"")</f>
        <v/>
      </c>
      <c r="C409" s="22"/>
      <c r="D409" s="22"/>
      <c r="E409" s="22"/>
      <c r="F409" s="22"/>
      <c r="G409" s="22"/>
      <c r="H409" s="22"/>
      <c r="I409" s="22"/>
      <c r="J409" s="22"/>
      <c r="K409" s="22"/>
      <c r="L409" s="22"/>
      <c r="M409" s="22"/>
      <c r="N409" s="22"/>
    </row>
    <row r="410" ht="12.75" customHeight="1">
      <c r="A410" s="2"/>
      <c r="B410" s="267" t="str">
        <f>if(A410&lt;&gt;"",TRIM(Project!$B$3&amp;" "&amp;'Cat Combos'!$A410),"")</f>
        <v/>
      </c>
      <c r="C410" s="22"/>
      <c r="D410" s="22"/>
      <c r="E410" s="22"/>
      <c r="F410" s="22"/>
      <c r="G410" s="22"/>
      <c r="H410" s="22"/>
      <c r="I410" s="22"/>
      <c r="J410" s="22"/>
      <c r="K410" s="22"/>
      <c r="L410" s="22"/>
      <c r="M410" s="22"/>
      <c r="N410" s="22"/>
    </row>
    <row r="411" ht="12.75" customHeight="1">
      <c r="A411" s="2"/>
      <c r="B411" s="267" t="str">
        <f>if(A411&lt;&gt;"",TRIM(Project!$B$3&amp;" "&amp;'Cat Combos'!$A411),"")</f>
        <v/>
      </c>
      <c r="C411" s="22"/>
      <c r="D411" s="22"/>
      <c r="E411" s="22"/>
      <c r="F411" s="22"/>
      <c r="G411" s="22"/>
      <c r="H411" s="22"/>
      <c r="I411" s="22"/>
      <c r="J411" s="22"/>
      <c r="K411" s="22"/>
      <c r="L411" s="22"/>
      <c r="M411" s="22"/>
      <c r="N411" s="22"/>
    </row>
    <row r="412" ht="12.75" customHeight="1">
      <c r="A412" s="2"/>
      <c r="B412" s="267" t="str">
        <f>if(A412&lt;&gt;"",TRIM(Project!$B$3&amp;" "&amp;'Cat Combos'!$A412),"")</f>
        <v/>
      </c>
      <c r="C412" s="22"/>
      <c r="D412" s="22"/>
      <c r="E412" s="22"/>
      <c r="F412" s="22"/>
      <c r="G412" s="22"/>
      <c r="H412" s="22"/>
      <c r="I412" s="22"/>
      <c r="J412" s="22"/>
      <c r="K412" s="22"/>
      <c r="L412" s="22"/>
      <c r="M412" s="22"/>
      <c r="N412" s="22"/>
    </row>
    <row r="413" ht="12.75" customHeight="1">
      <c r="A413" s="2"/>
      <c r="B413" s="267" t="str">
        <f>if(A413&lt;&gt;"",TRIM(Project!$B$3&amp;" "&amp;'Cat Combos'!$A413),"")</f>
        <v/>
      </c>
      <c r="C413" s="22"/>
      <c r="D413" s="22"/>
      <c r="E413" s="22"/>
      <c r="F413" s="22"/>
      <c r="G413" s="22"/>
      <c r="H413" s="22"/>
      <c r="I413" s="22"/>
      <c r="J413" s="22"/>
      <c r="K413" s="22"/>
      <c r="L413" s="22"/>
      <c r="M413" s="22"/>
      <c r="N413" s="22"/>
    </row>
    <row r="414" ht="12.75" customHeight="1">
      <c r="A414" s="2"/>
      <c r="B414" s="267" t="str">
        <f>if(A414&lt;&gt;"",TRIM(Project!$B$3&amp;" "&amp;'Cat Combos'!$A414),"")</f>
        <v/>
      </c>
      <c r="C414" s="22"/>
      <c r="D414" s="22"/>
      <c r="E414" s="22"/>
      <c r="F414" s="22"/>
      <c r="G414" s="22"/>
      <c r="H414" s="22"/>
      <c r="I414" s="22"/>
      <c r="J414" s="22"/>
      <c r="K414" s="22"/>
      <c r="L414" s="22"/>
      <c r="M414" s="22"/>
      <c r="N414" s="22"/>
    </row>
    <row r="415" ht="12.75" customHeight="1">
      <c r="A415" s="2"/>
      <c r="B415" s="267" t="str">
        <f>if(A415&lt;&gt;"",TRIM(Project!$B$3&amp;" "&amp;'Cat Combos'!$A415),"")</f>
        <v/>
      </c>
      <c r="C415" s="22"/>
      <c r="D415" s="22"/>
      <c r="E415" s="22"/>
      <c r="F415" s="22"/>
      <c r="G415" s="22"/>
      <c r="H415" s="22"/>
      <c r="I415" s="22"/>
      <c r="J415" s="22"/>
      <c r="K415" s="22"/>
      <c r="L415" s="22"/>
      <c r="M415" s="22"/>
      <c r="N415" s="22"/>
    </row>
    <row r="416" ht="12.75" customHeight="1">
      <c r="A416" s="2"/>
      <c r="B416" s="267" t="str">
        <f>if(A416&lt;&gt;"",TRIM(Project!$B$3&amp;" "&amp;'Cat Combos'!$A416),"")</f>
        <v/>
      </c>
      <c r="C416" s="22"/>
      <c r="D416" s="22"/>
      <c r="E416" s="22"/>
      <c r="F416" s="22"/>
      <c r="G416" s="22"/>
      <c r="H416" s="22"/>
      <c r="I416" s="22"/>
      <c r="J416" s="22"/>
      <c r="K416" s="22"/>
      <c r="L416" s="22"/>
      <c r="M416" s="22"/>
      <c r="N416" s="22"/>
    </row>
    <row r="417" ht="12.75" customHeight="1">
      <c r="A417" s="2"/>
      <c r="B417" s="267" t="str">
        <f>if(A417&lt;&gt;"",TRIM(Project!$B$3&amp;" "&amp;'Cat Combos'!$A417),"")</f>
        <v/>
      </c>
      <c r="C417" s="22"/>
      <c r="D417" s="22"/>
      <c r="E417" s="22"/>
      <c r="F417" s="22"/>
      <c r="G417" s="22"/>
      <c r="H417" s="22"/>
      <c r="I417" s="22"/>
      <c r="J417" s="22"/>
      <c r="K417" s="22"/>
      <c r="L417" s="22"/>
      <c r="M417" s="22"/>
      <c r="N417" s="22"/>
    </row>
    <row r="418" ht="12.75" customHeight="1">
      <c r="A418" s="2"/>
      <c r="B418" s="267" t="str">
        <f>if(A418&lt;&gt;"",TRIM(Project!$B$3&amp;" "&amp;'Cat Combos'!$A418),"")</f>
        <v/>
      </c>
      <c r="C418" s="22"/>
      <c r="D418" s="22"/>
      <c r="E418" s="22"/>
      <c r="F418" s="22"/>
      <c r="G418" s="22"/>
      <c r="H418" s="22"/>
      <c r="I418" s="22"/>
      <c r="J418" s="22"/>
      <c r="K418" s="22"/>
      <c r="L418" s="22"/>
      <c r="M418" s="22"/>
      <c r="N418" s="22"/>
    </row>
    <row r="419" ht="12.75" customHeight="1">
      <c r="A419" s="2"/>
      <c r="B419" s="267" t="str">
        <f>if(A419&lt;&gt;"",TRIM(Project!$B$3&amp;" "&amp;'Cat Combos'!$A419),"")</f>
        <v/>
      </c>
      <c r="C419" s="22"/>
      <c r="D419" s="22"/>
      <c r="E419" s="22"/>
      <c r="F419" s="22"/>
      <c r="G419" s="22"/>
      <c r="H419" s="22"/>
      <c r="I419" s="22"/>
      <c r="J419" s="22"/>
      <c r="K419" s="22"/>
      <c r="L419" s="22"/>
      <c r="M419" s="22"/>
      <c r="N419" s="22"/>
    </row>
    <row r="420" ht="12.75" customHeight="1">
      <c r="A420" s="2"/>
      <c r="B420" s="267" t="str">
        <f>if(A420&lt;&gt;"",TRIM(Project!$B$3&amp;" "&amp;'Cat Combos'!$A420),"")</f>
        <v/>
      </c>
      <c r="C420" s="22"/>
      <c r="D420" s="22"/>
      <c r="E420" s="22"/>
      <c r="F420" s="22"/>
      <c r="G420" s="22"/>
      <c r="H420" s="22"/>
      <c r="I420" s="22"/>
      <c r="J420" s="22"/>
      <c r="K420" s="22"/>
      <c r="L420" s="22"/>
      <c r="M420" s="22"/>
      <c r="N420" s="22"/>
    </row>
    <row r="421" ht="12.75" customHeight="1">
      <c r="A421" s="2"/>
      <c r="B421" s="267" t="str">
        <f>if(A421&lt;&gt;"",TRIM(Project!$B$3&amp;" "&amp;'Cat Combos'!$A421),"")</f>
        <v/>
      </c>
      <c r="C421" s="22"/>
      <c r="D421" s="22"/>
      <c r="E421" s="22"/>
      <c r="F421" s="22"/>
      <c r="G421" s="22"/>
      <c r="H421" s="22"/>
      <c r="I421" s="22"/>
      <c r="J421" s="22"/>
      <c r="K421" s="22"/>
      <c r="L421" s="22"/>
      <c r="M421" s="22"/>
      <c r="N421" s="22"/>
    </row>
    <row r="422" ht="12.75" customHeight="1">
      <c r="A422" s="2"/>
      <c r="B422" s="267" t="str">
        <f>if(A422&lt;&gt;"",TRIM(Project!$B$3&amp;" "&amp;'Cat Combos'!$A422),"")</f>
        <v/>
      </c>
      <c r="C422" s="22"/>
      <c r="D422" s="22"/>
      <c r="E422" s="22"/>
      <c r="F422" s="22"/>
      <c r="G422" s="22"/>
      <c r="H422" s="22"/>
      <c r="I422" s="22"/>
      <c r="J422" s="22"/>
      <c r="K422" s="22"/>
      <c r="L422" s="22"/>
      <c r="M422" s="22"/>
      <c r="N422" s="22"/>
    </row>
    <row r="423" ht="12.75" customHeight="1">
      <c r="A423" s="2"/>
      <c r="B423" s="267" t="str">
        <f>if(A423&lt;&gt;"",TRIM(Project!$B$3&amp;" "&amp;'Cat Combos'!$A423),"")</f>
        <v/>
      </c>
      <c r="C423" s="22"/>
      <c r="D423" s="22"/>
      <c r="E423" s="22"/>
      <c r="F423" s="22"/>
      <c r="G423" s="22"/>
      <c r="H423" s="22"/>
      <c r="I423" s="22"/>
      <c r="J423" s="22"/>
      <c r="K423" s="22"/>
      <c r="L423" s="22"/>
      <c r="M423" s="22"/>
      <c r="N423" s="22"/>
    </row>
    <row r="424" ht="12.75" customHeight="1">
      <c r="A424" s="2"/>
      <c r="B424" s="267" t="str">
        <f>if(A424&lt;&gt;"",TRIM(Project!$B$3&amp;" "&amp;'Cat Combos'!$A424),"")</f>
        <v/>
      </c>
      <c r="C424" s="22"/>
      <c r="D424" s="22"/>
      <c r="E424" s="22"/>
      <c r="F424" s="22"/>
      <c r="G424" s="22"/>
      <c r="H424" s="22"/>
      <c r="I424" s="22"/>
      <c r="J424" s="22"/>
      <c r="K424" s="22"/>
      <c r="L424" s="22"/>
      <c r="M424" s="22"/>
      <c r="N424" s="22"/>
    </row>
    <row r="425" ht="12.75" customHeight="1">
      <c r="A425" s="2"/>
      <c r="B425" s="267" t="str">
        <f>if(A425&lt;&gt;"",TRIM(Project!$B$3&amp;" "&amp;'Cat Combos'!$A425),"")</f>
        <v/>
      </c>
      <c r="C425" s="22"/>
      <c r="D425" s="22"/>
      <c r="E425" s="22"/>
      <c r="F425" s="22"/>
      <c r="G425" s="22"/>
      <c r="H425" s="22"/>
      <c r="I425" s="22"/>
      <c r="J425" s="22"/>
      <c r="K425" s="22"/>
      <c r="L425" s="22"/>
      <c r="M425" s="22"/>
      <c r="N425" s="22"/>
    </row>
    <row r="426" ht="12.75" customHeight="1">
      <c r="A426" s="2"/>
      <c r="B426" s="267" t="str">
        <f>if(A426&lt;&gt;"",TRIM(Project!$B$3&amp;" "&amp;'Cat Combos'!$A426),"")</f>
        <v/>
      </c>
      <c r="C426" s="22"/>
      <c r="D426" s="22"/>
      <c r="E426" s="22"/>
      <c r="F426" s="22"/>
      <c r="G426" s="22"/>
      <c r="H426" s="22"/>
      <c r="I426" s="22"/>
      <c r="J426" s="22"/>
      <c r="K426" s="22"/>
      <c r="L426" s="22"/>
      <c r="M426" s="22"/>
      <c r="N426" s="22"/>
    </row>
    <row r="427" ht="12.75" customHeight="1">
      <c r="A427" s="2"/>
      <c r="B427" s="267" t="str">
        <f>if(A427&lt;&gt;"",TRIM(Project!$B$3&amp;" "&amp;'Cat Combos'!$A427),"")</f>
        <v/>
      </c>
      <c r="C427" s="22"/>
      <c r="D427" s="22"/>
      <c r="E427" s="22"/>
      <c r="F427" s="22"/>
      <c r="G427" s="22"/>
      <c r="H427" s="22"/>
      <c r="I427" s="22"/>
      <c r="J427" s="22"/>
      <c r="K427" s="22"/>
      <c r="L427" s="22"/>
      <c r="M427" s="22"/>
      <c r="N427" s="22"/>
    </row>
    <row r="428" ht="12.75" customHeight="1">
      <c r="A428" s="2"/>
      <c r="B428" s="267" t="str">
        <f>if(A428&lt;&gt;"",TRIM(Project!$B$3&amp;" "&amp;'Cat Combos'!$A428),"")</f>
        <v/>
      </c>
      <c r="C428" s="22"/>
      <c r="D428" s="22"/>
      <c r="E428" s="22"/>
      <c r="F428" s="22"/>
      <c r="G428" s="22"/>
      <c r="H428" s="22"/>
      <c r="I428" s="22"/>
      <c r="J428" s="22"/>
      <c r="K428" s="22"/>
      <c r="L428" s="22"/>
      <c r="M428" s="22"/>
      <c r="N428" s="22"/>
    </row>
    <row r="429" ht="12.75" customHeight="1">
      <c r="A429" s="2"/>
      <c r="B429" s="267" t="str">
        <f>if(A429&lt;&gt;"",TRIM(Project!$B$3&amp;" "&amp;'Cat Combos'!$A429),"")</f>
        <v/>
      </c>
      <c r="C429" s="22"/>
      <c r="D429" s="22"/>
      <c r="E429" s="22"/>
      <c r="F429" s="22"/>
      <c r="G429" s="22"/>
      <c r="H429" s="22"/>
      <c r="I429" s="22"/>
      <c r="J429" s="22"/>
      <c r="K429" s="22"/>
      <c r="L429" s="22"/>
      <c r="M429" s="22"/>
      <c r="N429" s="22"/>
    </row>
    <row r="430" ht="12.75" customHeight="1">
      <c r="A430" s="2"/>
      <c r="B430" s="267" t="str">
        <f>if(A430&lt;&gt;"",TRIM(Project!$B$3&amp;" "&amp;'Cat Combos'!$A430),"")</f>
        <v/>
      </c>
      <c r="C430" s="22"/>
      <c r="D430" s="22"/>
      <c r="E430" s="22"/>
      <c r="F430" s="22"/>
      <c r="G430" s="22"/>
      <c r="H430" s="22"/>
      <c r="I430" s="22"/>
      <c r="J430" s="22"/>
      <c r="K430" s="22"/>
      <c r="L430" s="22"/>
      <c r="M430" s="22"/>
      <c r="N430" s="22"/>
    </row>
    <row r="431" ht="12.75" customHeight="1">
      <c r="A431" s="2"/>
      <c r="B431" s="267" t="str">
        <f>if(A431&lt;&gt;"",TRIM(Project!$B$3&amp;" "&amp;'Cat Combos'!$A431),"")</f>
        <v/>
      </c>
      <c r="C431" s="22"/>
      <c r="D431" s="22"/>
      <c r="E431" s="22"/>
      <c r="F431" s="22"/>
      <c r="G431" s="22"/>
      <c r="H431" s="22"/>
      <c r="I431" s="22"/>
      <c r="J431" s="22"/>
      <c r="K431" s="22"/>
      <c r="L431" s="22"/>
      <c r="M431" s="22"/>
      <c r="N431" s="22"/>
    </row>
    <row r="432" ht="12.75" customHeight="1">
      <c r="A432" s="2"/>
      <c r="B432" s="267" t="str">
        <f>if(A432&lt;&gt;"",TRIM(Project!$B$3&amp;" "&amp;'Cat Combos'!$A432),"")</f>
        <v/>
      </c>
      <c r="C432" s="22"/>
      <c r="D432" s="22"/>
      <c r="E432" s="22"/>
      <c r="F432" s="22"/>
      <c r="G432" s="22"/>
      <c r="H432" s="22"/>
      <c r="I432" s="22"/>
      <c r="J432" s="22"/>
      <c r="K432" s="22"/>
      <c r="L432" s="22"/>
      <c r="M432" s="22"/>
      <c r="N432" s="22"/>
    </row>
    <row r="433" ht="12.75" customHeight="1">
      <c r="A433" s="2"/>
      <c r="B433" s="267" t="str">
        <f>if(A433&lt;&gt;"",TRIM(Project!$B$3&amp;" "&amp;'Cat Combos'!$A433),"")</f>
        <v/>
      </c>
      <c r="C433" s="22"/>
      <c r="D433" s="22"/>
      <c r="E433" s="22"/>
      <c r="F433" s="22"/>
      <c r="G433" s="22"/>
      <c r="H433" s="22"/>
      <c r="I433" s="22"/>
      <c r="J433" s="22"/>
      <c r="K433" s="22"/>
      <c r="L433" s="22"/>
      <c r="M433" s="22"/>
      <c r="N433" s="22"/>
    </row>
    <row r="434" ht="12.75" customHeight="1">
      <c r="A434" s="2"/>
      <c r="B434" s="267" t="str">
        <f>if(A434&lt;&gt;"",TRIM(Project!$B$3&amp;" "&amp;'Cat Combos'!$A434),"")</f>
        <v/>
      </c>
      <c r="C434" s="22"/>
      <c r="D434" s="22"/>
      <c r="E434" s="22"/>
      <c r="F434" s="22"/>
      <c r="G434" s="22"/>
      <c r="H434" s="22"/>
      <c r="I434" s="22"/>
      <c r="J434" s="22"/>
      <c r="K434" s="22"/>
      <c r="L434" s="22"/>
      <c r="M434" s="22"/>
      <c r="N434" s="22"/>
    </row>
    <row r="435" ht="12.75" customHeight="1">
      <c r="A435" s="2"/>
      <c r="B435" s="267" t="str">
        <f>if(A435&lt;&gt;"",TRIM(Project!$B$3&amp;" "&amp;'Cat Combos'!$A435),"")</f>
        <v/>
      </c>
      <c r="C435" s="22"/>
      <c r="D435" s="22"/>
      <c r="E435" s="22"/>
      <c r="F435" s="22"/>
      <c r="G435" s="22"/>
      <c r="H435" s="22"/>
      <c r="I435" s="22"/>
      <c r="J435" s="22"/>
      <c r="K435" s="22"/>
      <c r="L435" s="22"/>
      <c r="M435" s="22"/>
      <c r="N435" s="22"/>
    </row>
    <row r="436" ht="12.75" customHeight="1">
      <c r="A436" s="2"/>
      <c r="B436" s="267" t="str">
        <f>if(A436&lt;&gt;"",TRIM(Project!$B$3&amp;" "&amp;'Cat Combos'!$A436),"")</f>
        <v/>
      </c>
      <c r="C436" s="22"/>
      <c r="D436" s="22"/>
      <c r="E436" s="22"/>
      <c r="F436" s="22"/>
      <c r="G436" s="22"/>
      <c r="H436" s="22"/>
      <c r="I436" s="22"/>
      <c r="J436" s="22"/>
      <c r="K436" s="22"/>
      <c r="L436" s="22"/>
      <c r="M436" s="22"/>
      <c r="N436" s="22"/>
    </row>
    <row r="437" ht="12.75" customHeight="1">
      <c r="A437" s="2"/>
      <c r="B437" s="267" t="str">
        <f>if(A437&lt;&gt;"",TRIM(Project!$B$3&amp;" "&amp;'Cat Combos'!$A437),"")</f>
        <v/>
      </c>
      <c r="C437" s="22"/>
      <c r="D437" s="22"/>
      <c r="E437" s="22"/>
      <c r="F437" s="22"/>
      <c r="G437" s="22"/>
      <c r="H437" s="22"/>
      <c r="I437" s="22"/>
      <c r="J437" s="22"/>
      <c r="K437" s="22"/>
      <c r="L437" s="22"/>
      <c r="M437" s="22"/>
      <c r="N437" s="22"/>
    </row>
    <row r="438" ht="12.75" customHeight="1">
      <c r="A438" s="2"/>
      <c r="B438" s="267" t="str">
        <f>if(A438&lt;&gt;"",TRIM(Project!$B$3&amp;" "&amp;'Cat Combos'!$A438),"")</f>
        <v/>
      </c>
      <c r="C438" s="22"/>
      <c r="D438" s="22"/>
      <c r="E438" s="22"/>
      <c r="F438" s="22"/>
      <c r="G438" s="22"/>
      <c r="H438" s="22"/>
      <c r="I438" s="22"/>
      <c r="J438" s="22"/>
      <c r="K438" s="22"/>
      <c r="L438" s="22"/>
      <c r="M438" s="22"/>
      <c r="N438" s="22"/>
    </row>
    <row r="439" ht="12.75" customHeight="1">
      <c r="A439" s="2"/>
      <c r="B439" s="267" t="str">
        <f>if(A439&lt;&gt;"",TRIM(Project!$B$3&amp;" "&amp;'Cat Combos'!$A439),"")</f>
        <v/>
      </c>
      <c r="C439" s="22"/>
      <c r="D439" s="22"/>
      <c r="E439" s="22"/>
      <c r="F439" s="22"/>
      <c r="G439" s="22"/>
      <c r="H439" s="22"/>
      <c r="I439" s="22"/>
      <c r="J439" s="22"/>
      <c r="K439" s="22"/>
      <c r="L439" s="22"/>
      <c r="M439" s="22"/>
      <c r="N439" s="22"/>
    </row>
    <row r="440" ht="12.75" customHeight="1">
      <c r="A440" s="2"/>
      <c r="B440" s="267" t="str">
        <f>if(A440&lt;&gt;"",TRIM(Project!$B$3&amp;" "&amp;'Cat Combos'!$A440),"")</f>
        <v/>
      </c>
      <c r="C440" s="22"/>
      <c r="D440" s="22"/>
      <c r="E440" s="22"/>
      <c r="F440" s="22"/>
      <c r="G440" s="22"/>
      <c r="H440" s="22"/>
      <c r="I440" s="22"/>
      <c r="J440" s="22"/>
      <c r="K440" s="22"/>
      <c r="L440" s="22"/>
      <c r="M440" s="22"/>
      <c r="N440" s="22"/>
    </row>
    <row r="441" ht="12.75" customHeight="1">
      <c r="A441" s="2"/>
      <c r="B441" s="267" t="str">
        <f>if(A441&lt;&gt;"",TRIM(Project!$B$3&amp;" "&amp;'Cat Combos'!$A441),"")</f>
        <v/>
      </c>
      <c r="C441" s="22"/>
      <c r="D441" s="22"/>
      <c r="E441" s="22"/>
      <c r="F441" s="22"/>
      <c r="G441" s="22"/>
      <c r="H441" s="22"/>
      <c r="I441" s="22"/>
      <c r="J441" s="22"/>
      <c r="K441" s="22"/>
      <c r="L441" s="22"/>
      <c r="M441" s="22"/>
      <c r="N441" s="22"/>
    </row>
    <row r="442" ht="12.75" customHeight="1">
      <c r="A442" s="2"/>
      <c r="B442" s="267" t="str">
        <f>if(A442&lt;&gt;"",TRIM(Project!$B$3&amp;" "&amp;'Cat Combos'!$A442),"")</f>
        <v/>
      </c>
      <c r="C442" s="22"/>
      <c r="D442" s="22"/>
      <c r="E442" s="22"/>
      <c r="F442" s="22"/>
      <c r="G442" s="22"/>
      <c r="H442" s="22"/>
      <c r="I442" s="22"/>
      <c r="J442" s="22"/>
      <c r="K442" s="22"/>
      <c r="L442" s="22"/>
      <c r="M442" s="22"/>
      <c r="N442" s="22"/>
    </row>
    <row r="443" ht="12.75" customHeight="1">
      <c r="A443" s="2"/>
      <c r="B443" s="267" t="str">
        <f>if(A443&lt;&gt;"",TRIM(Project!$B$3&amp;" "&amp;'Cat Combos'!$A443),"")</f>
        <v/>
      </c>
      <c r="C443" s="22"/>
      <c r="D443" s="22"/>
      <c r="E443" s="22"/>
      <c r="F443" s="22"/>
      <c r="G443" s="22"/>
      <c r="H443" s="22"/>
      <c r="I443" s="22"/>
      <c r="J443" s="22"/>
      <c r="K443" s="22"/>
      <c r="L443" s="22"/>
      <c r="M443" s="22"/>
      <c r="N443" s="22"/>
    </row>
    <row r="444" ht="12.75" customHeight="1">
      <c r="A444" s="2"/>
      <c r="B444" s="267" t="str">
        <f>if(A444&lt;&gt;"",TRIM(Project!$B$3&amp;" "&amp;'Cat Combos'!$A444),"")</f>
        <v/>
      </c>
      <c r="C444" s="22"/>
      <c r="D444" s="22"/>
      <c r="E444" s="22"/>
      <c r="F444" s="22"/>
      <c r="G444" s="22"/>
      <c r="H444" s="22"/>
      <c r="I444" s="22"/>
      <c r="J444" s="22"/>
      <c r="K444" s="22"/>
      <c r="L444" s="22"/>
      <c r="M444" s="22"/>
      <c r="N444" s="22"/>
    </row>
    <row r="445" ht="12.75" customHeight="1">
      <c r="A445" s="2"/>
      <c r="B445" s="267" t="str">
        <f>if(A445&lt;&gt;"",TRIM(Project!$B$3&amp;" "&amp;'Cat Combos'!$A445),"")</f>
        <v/>
      </c>
      <c r="C445" s="22"/>
      <c r="D445" s="22"/>
      <c r="E445" s="22"/>
      <c r="F445" s="22"/>
      <c r="G445" s="22"/>
      <c r="H445" s="22"/>
      <c r="I445" s="22"/>
      <c r="J445" s="22"/>
      <c r="K445" s="22"/>
      <c r="L445" s="22"/>
      <c r="M445" s="22"/>
      <c r="N445" s="22"/>
    </row>
    <row r="446" ht="12.75" customHeight="1">
      <c r="A446" s="2"/>
      <c r="B446" s="267" t="str">
        <f>if(A446&lt;&gt;"",TRIM(Project!$B$3&amp;" "&amp;'Cat Combos'!$A446),"")</f>
        <v/>
      </c>
      <c r="C446" s="22"/>
      <c r="D446" s="22"/>
      <c r="E446" s="22"/>
      <c r="F446" s="22"/>
      <c r="G446" s="22"/>
      <c r="H446" s="22"/>
      <c r="I446" s="22"/>
      <c r="J446" s="22"/>
      <c r="K446" s="22"/>
      <c r="L446" s="22"/>
      <c r="M446" s="22"/>
      <c r="N446" s="22"/>
    </row>
    <row r="447" ht="12.75" customHeight="1">
      <c r="A447" s="2"/>
      <c r="B447" s="267" t="str">
        <f>if(A447&lt;&gt;"",TRIM(Project!$B$3&amp;" "&amp;'Cat Combos'!$A447),"")</f>
        <v/>
      </c>
      <c r="C447" s="22"/>
      <c r="D447" s="22"/>
      <c r="E447" s="22"/>
      <c r="F447" s="22"/>
      <c r="G447" s="22"/>
      <c r="H447" s="22"/>
      <c r="I447" s="22"/>
      <c r="J447" s="22"/>
      <c r="K447" s="22"/>
      <c r="L447" s="22"/>
      <c r="M447" s="22"/>
      <c r="N447" s="22"/>
    </row>
    <row r="448" ht="12.75" customHeight="1">
      <c r="A448" s="2"/>
      <c r="B448" s="267" t="str">
        <f>if(A448&lt;&gt;"",TRIM(Project!$B$3&amp;" "&amp;'Cat Combos'!$A448),"")</f>
        <v/>
      </c>
      <c r="C448" s="22"/>
      <c r="D448" s="22"/>
      <c r="E448" s="22"/>
      <c r="F448" s="22"/>
      <c r="G448" s="22"/>
      <c r="H448" s="22"/>
      <c r="I448" s="22"/>
      <c r="J448" s="22"/>
      <c r="K448" s="22"/>
      <c r="L448" s="22"/>
      <c r="M448" s="22"/>
      <c r="N448" s="22"/>
    </row>
    <row r="449" ht="12.75" customHeight="1">
      <c r="A449" s="2"/>
      <c r="B449" s="267" t="str">
        <f>if(A449&lt;&gt;"",TRIM(Project!$B$3&amp;" "&amp;'Cat Combos'!$A449),"")</f>
        <v/>
      </c>
      <c r="C449" s="22"/>
      <c r="D449" s="22"/>
      <c r="E449" s="22"/>
      <c r="F449" s="22"/>
      <c r="G449" s="22"/>
      <c r="H449" s="22"/>
      <c r="I449" s="22"/>
      <c r="J449" s="22"/>
      <c r="K449" s="22"/>
      <c r="L449" s="22"/>
      <c r="M449" s="22"/>
      <c r="N449" s="22"/>
    </row>
    <row r="450" ht="12.75" customHeight="1">
      <c r="A450" s="2"/>
      <c r="B450" s="267" t="str">
        <f>if(A450&lt;&gt;"",TRIM(Project!$B$3&amp;" "&amp;'Cat Combos'!$A450),"")</f>
        <v/>
      </c>
      <c r="C450" s="22"/>
      <c r="D450" s="22"/>
      <c r="E450" s="22"/>
      <c r="F450" s="22"/>
      <c r="G450" s="22"/>
      <c r="H450" s="22"/>
      <c r="I450" s="22"/>
      <c r="J450" s="22"/>
      <c r="K450" s="22"/>
      <c r="L450" s="22"/>
      <c r="M450" s="22"/>
      <c r="N450" s="22"/>
    </row>
    <row r="451" ht="12.75" customHeight="1">
      <c r="A451" s="2"/>
      <c r="B451" s="267" t="str">
        <f>if(A451&lt;&gt;"",TRIM(Project!$B$3&amp;" "&amp;'Cat Combos'!$A451),"")</f>
        <v/>
      </c>
      <c r="C451" s="22"/>
      <c r="D451" s="22"/>
      <c r="E451" s="22"/>
      <c r="F451" s="22"/>
      <c r="G451" s="22"/>
      <c r="H451" s="22"/>
      <c r="I451" s="22"/>
      <c r="J451" s="22"/>
      <c r="K451" s="22"/>
      <c r="L451" s="22"/>
      <c r="M451" s="22"/>
      <c r="N451" s="22"/>
    </row>
    <row r="452" ht="12.75" customHeight="1">
      <c r="A452" s="2"/>
      <c r="B452" s="267" t="str">
        <f>if(A452&lt;&gt;"",TRIM(Project!$B$3&amp;" "&amp;'Cat Combos'!$A452),"")</f>
        <v/>
      </c>
      <c r="C452" s="22"/>
      <c r="D452" s="22"/>
      <c r="E452" s="22"/>
      <c r="F452" s="22"/>
      <c r="G452" s="22"/>
      <c r="H452" s="22"/>
      <c r="I452" s="22"/>
      <c r="J452" s="22"/>
      <c r="K452" s="22"/>
      <c r="L452" s="22"/>
      <c r="M452" s="22"/>
      <c r="N452" s="22"/>
    </row>
    <row r="453" ht="12.75" customHeight="1">
      <c r="A453" s="2"/>
      <c r="B453" s="267" t="str">
        <f>if(A453&lt;&gt;"",TRIM(Project!$B$3&amp;" "&amp;'Cat Combos'!$A453),"")</f>
        <v/>
      </c>
      <c r="C453" s="22"/>
      <c r="D453" s="22"/>
      <c r="E453" s="22"/>
      <c r="F453" s="22"/>
      <c r="G453" s="22"/>
      <c r="H453" s="22"/>
      <c r="I453" s="22"/>
      <c r="J453" s="22"/>
      <c r="K453" s="22"/>
      <c r="L453" s="22"/>
      <c r="M453" s="22"/>
      <c r="N453" s="22"/>
    </row>
    <row r="454" ht="12.75" customHeight="1">
      <c r="A454" s="2"/>
      <c r="B454" s="267" t="str">
        <f>if(A454&lt;&gt;"",TRIM(Project!$B$3&amp;" "&amp;'Cat Combos'!$A454),"")</f>
        <v/>
      </c>
      <c r="C454" s="22"/>
      <c r="D454" s="22"/>
      <c r="E454" s="22"/>
      <c r="F454" s="22"/>
      <c r="G454" s="22"/>
      <c r="H454" s="22"/>
      <c r="I454" s="22"/>
      <c r="J454" s="22"/>
      <c r="K454" s="22"/>
      <c r="L454" s="22"/>
      <c r="M454" s="22"/>
      <c r="N454" s="22"/>
    </row>
    <row r="455" ht="12.75" customHeight="1">
      <c r="A455" s="2"/>
      <c r="B455" s="267" t="str">
        <f>if(A455&lt;&gt;"",TRIM(Project!$B$3&amp;" "&amp;'Cat Combos'!$A455),"")</f>
        <v/>
      </c>
      <c r="C455" s="22"/>
      <c r="D455" s="22"/>
      <c r="E455" s="22"/>
      <c r="F455" s="22"/>
      <c r="G455" s="22"/>
      <c r="H455" s="22"/>
      <c r="I455" s="22"/>
      <c r="J455" s="22"/>
      <c r="K455" s="22"/>
      <c r="L455" s="22"/>
      <c r="M455" s="22"/>
      <c r="N455" s="22"/>
    </row>
    <row r="456" ht="12.75" customHeight="1">
      <c r="A456" s="2"/>
      <c r="B456" s="267" t="str">
        <f>if(A456&lt;&gt;"",TRIM(Project!$B$3&amp;" "&amp;'Cat Combos'!$A456),"")</f>
        <v/>
      </c>
      <c r="C456" s="22"/>
      <c r="D456" s="22"/>
      <c r="E456" s="22"/>
      <c r="F456" s="22"/>
      <c r="G456" s="22"/>
      <c r="H456" s="22"/>
      <c r="I456" s="22"/>
      <c r="J456" s="22"/>
      <c r="K456" s="22"/>
      <c r="L456" s="22"/>
      <c r="M456" s="22"/>
      <c r="N456" s="22"/>
    </row>
    <row r="457" ht="12.75" customHeight="1">
      <c r="A457" s="2"/>
      <c r="B457" s="267" t="str">
        <f>if(A457&lt;&gt;"",TRIM(Project!$B$3&amp;" "&amp;'Cat Combos'!$A457),"")</f>
        <v/>
      </c>
      <c r="C457" s="22"/>
      <c r="D457" s="22"/>
      <c r="E457" s="22"/>
      <c r="F457" s="22"/>
      <c r="G457" s="22"/>
      <c r="H457" s="22"/>
      <c r="I457" s="22"/>
      <c r="J457" s="22"/>
      <c r="K457" s="22"/>
      <c r="L457" s="22"/>
      <c r="M457" s="22"/>
      <c r="N457" s="22"/>
    </row>
    <row r="458" ht="12.75" customHeight="1">
      <c r="A458" s="2"/>
      <c r="B458" s="267" t="str">
        <f>if(A458&lt;&gt;"",TRIM(Project!$B$3&amp;" "&amp;'Cat Combos'!$A458),"")</f>
        <v/>
      </c>
      <c r="C458" s="22"/>
      <c r="D458" s="22"/>
      <c r="E458" s="22"/>
      <c r="F458" s="22"/>
      <c r="G458" s="22"/>
      <c r="H458" s="22"/>
      <c r="I458" s="22"/>
      <c r="J458" s="22"/>
      <c r="K458" s="22"/>
      <c r="L458" s="22"/>
      <c r="M458" s="22"/>
      <c r="N458" s="22"/>
    </row>
    <row r="459" ht="12.75" customHeight="1">
      <c r="A459" s="2"/>
      <c r="B459" s="267" t="str">
        <f>if(A459&lt;&gt;"",TRIM(Project!$B$3&amp;" "&amp;'Cat Combos'!$A459),"")</f>
        <v/>
      </c>
      <c r="C459" s="22"/>
      <c r="D459" s="22"/>
      <c r="E459" s="22"/>
      <c r="F459" s="22"/>
      <c r="G459" s="22"/>
      <c r="H459" s="22"/>
      <c r="I459" s="22"/>
      <c r="J459" s="22"/>
      <c r="K459" s="22"/>
      <c r="L459" s="22"/>
      <c r="M459" s="22"/>
      <c r="N459" s="22"/>
    </row>
    <row r="460" ht="12.75" customHeight="1">
      <c r="A460" s="2"/>
      <c r="B460" s="267" t="str">
        <f>if(A460&lt;&gt;"",TRIM(Project!$B$3&amp;" "&amp;'Cat Combos'!$A460),"")</f>
        <v/>
      </c>
      <c r="C460" s="22"/>
      <c r="D460" s="22"/>
      <c r="E460" s="22"/>
      <c r="F460" s="22"/>
      <c r="G460" s="22"/>
      <c r="H460" s="22"/>
      <c r="I460" s="22"/>
      <c r="J460" s="22"/>
      <c r="K460" s="22"/>
      <c r="L460" s="22"/>
      <c r="M460" s="22"/>
      <c r="N460" s="22"/>
    </row>
    <row r="461" ht="12.75" customHeight="1">
      <c r="A461" s="2"/>
      <c r="B461" s="267" t="str">
        <f>if(A461&lt;&gt;"",TRIM(Project!$B$3&amp;" "&amp;'Cat Combos'!$A461),"")</f>
        <v/>
      </c>
      <c r="C461" s="22"/>
      <c r="D461" s="22"/>
      <c r="E461" s="22"/>
      <c r="F461" s="22"/>
      <c r="G461" s="22"/>
      <c r="H461" s="22"/>
      <c r="I461" s="22"/>
      <c r="J461" s="22"/>
      <c r="K461" s="22"/>
      <c r="L461" s="22"/>
      <c r="M461" s="22"/>
      <c r="N461" s="22"/>
    </row>
    <row r="462" ht="12.75" customHeight="1">
      <c r="A462" s="2"/>
      <c r="B462" s="267" t="str">
        <f>if(A462&lt;&gt;"",TRIM(Project!$B$3&amp;" "&amp;'Cat Combos'!$A462),"")</f>
        <v/>
      </c>
      <c r="C462" s="22"/>
      <c r="D462" s="22"/>
      <c r="E462" s="22"/>
      <c r="F462" s="22"/>
      <c r="G462" s="22"/>
      <c r="H462" s="22"/>
      <c r="I462" s="22"/>
      <c r="J462" s="22"/>
      <c r="K462" s="22"/>
      <c r="L462" s="22"/>
      <c r="M462" s="22"/>
      <c r="N462" s="22"/>
    </row>
    <row r="463" ht="12.75" customHeight="1">
      <c r="A463" s="2"/>
      <c r="B463" s="267" t="str">
        <f>if(A463&lt;&gt;"",TRIM(Project!$B$3&amp;" "&amp;'Cat Combos'!$A463),"")</f>
        <v/>
      </c>
      <c r="C463" s="22"/>
      <c r="D463" s="22"/>
      <c r="E463" s="22"/>
      <c r="F463" s="22"/>
      <c r="G463" s="22"/>
      <c r="H463" s="22"/>
      <c r="I463" s="22"/>
      <c r="J463" s="22"/>
      <c r="K463" s="22"/>
      <c r="L463" s="22"/>
      <c r="M463" s="22"/>
      <c r="N463" s="22"/>
    </row>
    <row r="464" ht="12.75" customHeight="1">
      <c r="A464" s="2"/>
      <c r="B464" s="267" t="str">
        <f>if(A464&lt;&gt;"",TRIM(Project!$B$3&amp;" "&amp;'Cat Combos'!$A464),"")</f>
        <v/>
      </c>
      <c r="C464" s="22"/>
      <c r="D464" s="22"/>
      <c r="E464" s="22"/>
      <c r="F464" s="22"/>
      <c r="G464" s="22"/>
      <c r="H464" s="22"/>
      <c r="I464" s="22"/>
      <c r="J464" s="22"/>
      <c r="K464" s="22"/>
      <c r="L464" s="22"/>
      <c r="M464" s="22"/>
      <c r="N464" s="22"/>
    </row>
    <row r="465" ht="12.75" customHeight="1">
      <c r="A465" s="2"/>
      <c r="B465" s="267" t="str">
        <f>if(A465&lt;&gt;"",TRIM(Project!$B$3&amp;" "&amp;'Cat Combos'!$A465),"")</f>
        <v/>
      </c>
      <c r="C465" s="22"/>
      <c r="D465" s="22"/>
      <c r="E465" s="22"/>
      <c r="F465" s="22"/>
      <c r="G465" s="22"/>
      <c r="H465" s="22"/>
      <c r="I465" s="22"/>
      <c r="J465" s="22"/>
      <c r="K465" s="22"/>
      <c r="L465" s="22"/>
      <c r="M465" s="22"/>
      <c r="N465" s="22"/>
    </row>
    <row r="466" ht="12.75" customHeight="1">
      <c r="A466" s="2"/>
      <c r="B466" s="267" t="str">
        <f>if(A466&lt;&gt;"",TRIM(Project!$B$3&amp;" "&amp;'Cat Combos'!$A466),"")</f>
        <v/>
      </c>
      <c r="C466" s="22"/>
      <c r="D466" s="22"/>
      <c r="E466" s="22"/>
      <c r="F466" s="22"/>
      <c r="G466" s="22"/>
      <c r="H466" s="22"/>
      <c r="I466" s="22"/>
      <c r="J466" s="22"/>
      <c r="K466" s="22"/>
      <c r="L466" s="22"/>
      <c r="M466" s="22"/>
      <c r="N466" s="22"/>
    </row>
    <row r="467" ht="12.75" customHeight="1">
      <c r="A467" s="2"/>
      <c r="B467" s="267" t="str">
        <f>if(A467&lt;&gt;"",TRIM(Project!$B$3&amp;" "&amp;'Cat Combos'!$A467),"")</f>
        <v/>
      </c>
      <c r="C467" s="22"/>
      <c r="D467" s="22"/>
      <c r="E467" s="22"/>
      <c r="F467" s="22"/>
      <c r="G467" s="22"/>
      <c r="H467" s="22"/>
      <c r="I467" s="22"/>
      <c r="J467" s="22"/>
      <c r="K467" s="22"/>
      <c r="L467" s="22"/>
      <c r="M467" s="22"/>
      <c r="N467" s="22"/>
    </row>
    <row r="468" ht="12.75" customHeight="1">
      <c r="A468" s="2"/>
      <c r="B468" s="267" t="str">
        <f>if(A468&lt;&gt;"",TRIM(Project!$B$3&amp;" "&amp;'Cat Combos'!$A468),"")</f>
        <v/>
      </c>
      <c r="C468" s="22"/>
      <c r="D468" s="22"/>
      <c r="E468" s="22"/>
      <c r="F468" s="22"/>
      <c r="G468" s="22"/>
      <c r="H468" s="22"/>
      <c r="I468" s="22"/>
      <c r="J468" s="22"/>
      <c r="K468" s="22"/>
      <c r="L468" s="22"/>
      <c r="M468" s="22"/>
      <c r="N468" s="22"/>
    </row>
    <row r="469" ht="12.75" customHeight="1">
      <c r="A469" s="2"/>
      <c r="B469" s="267" t="str">
        <f>if(A469&lt;&gt;"",TRIM(Project!$B$3&amp;" "&amp;'Cat Combos'!$A469),"")</f>
        <v/>
      </c>
      <c r="C469" s="22"/>
      <c r="D469" s="22"/>
      <c r="E469" s="22"/>
      <c r="F469" s="22"/>
      <c r="G469" s="22"/>
      <c r="H469" s="22"/>
      <c r="I469" s="22"/>
      <c r="J469" s="22"/>
      <c r="K469" s="22"/>
      <c r="L469" s="22"/>
      <c r="M469" s="22"/>
      <c r="N469" s="22"/>
    </row>
    <row r="470" ht="12.75" customHeight="1">
      <c r="A470" s="2"/>
      <c r="B470" s="267" t="str">
        <f>if(A470&lt;&gt;"",TRIM(Project!$B$3&amp;" "&amp;'Cat Combos'!$A470),"")</f>
        <v/>
      </c>
      <c r="C470" s="22"/>
      <c r="D470" s="22"/>
      <c r="E470" s="22"/>
      <c r="F470" s="22"/>
      <c r="G470" s="22"/>
      <c r="H470" s="22"/>
      <c r="I470" s="22"/>
      <c r="J470" s="22"/>
      <c r="K470" s="22"/>
      <c r="L470" s="22"/>
      <c r="M470" s="22"/>
      <c r="N470" s="22"/>
    </row>
    <row r="471" ht="12.75" customHeight="1">
      <c r="A471" s="2"/>
      <c r="B471" s="267" t="str">
        <f>if(A471&lt;&gt;"",TRIM(Project!$B$3&amp;" "&amp;'Cat Combos'!$A471),"")</f>
        <v/>
      </c>
      <c r="C471" s="22"/>
      <c r="D471" s="22"/>
      <c r="E471" s="22"/>
      <c r="F471" s="22"/>
      <c r="G471" s="22"/>
      <c r="H471" s="22"/>
      <c r="I471" s="22"/>
      <c r="J471" s="22"/>
      <c r="K471" s="22"/>
      <c r="L471" s="22"/>
      <c r="M471" s="22"/>
      <c r="N471" s="22"/>
    </row>
    <row r="472" ht="12.75" customHeight="1">
      <c r="A472" s="2"/>
      <c r="B472" s="267" t="str">
        <f>if(A472&lt;&gt;"",TRIM(Project!$B$3&amp;" "&amp;'Cat Combos'!$A472),"")</f>
        <v/>
      </c>
      <c r="C472" s="22"/>
      <c r="D472" s="22"/>
      <c r="E472" s="22"/>
      <c r="F472" s="22"/>
      <c r="G472" s="22"/>
      <c r="H472" s="22"/>
      <c r="I472" s="22"/>
      <c r="J472" s="22"/>
      <c r="K472" s="22"/>
      <c r="L472" s="22"/>
      <c r="M472" s="22"/>
      <c r="N472" s="22"/>
    </row>
    <row r="473" ht="12.75" customHeight="1">
      <c r="A473" s="2"/>
      <c r="B473" s="267" t="str">
        <f>if(A473&lt;&gt;"",TRIM(Project!$B$3&amp;" "&amp;'Cat Combos'!$A473),"")</f>
        <v/>
      </c>
      <c r="C473" s="22"/>
      <c r="D473" s="22"/>
      <c r="E473" s="22"/>
      <c r="F473" s="22"/>
      <c r="G473" s="22"/>
      <c r="H473" s="22"/>
      <c r="I473" s="22"/>
      <c r="J473" s="22"/>
      <c r="K473" s="22"/>
      <c r="L473" s="22"/>
      <c r="M473" s="22"/>
      <c r="N473" s="22"/>
    </row>
    <row r="474" ht="12.75" customHeight="1">
      <c r="A474" s="2"/>
      <c r="B474" s="267" t="str">
        <f>if(A474&lt;&gt;"",TRIM(Project!$B$3&amp;" "&amp;'Cat Combos'!$A474),"")</f>
        <v/>
      </c>
      <c r="C474" s="22"/>
      <c r="D474" s="22"/>
      <c r="E474" s="22"/>
      <c r="F474" s="22"/>
      <c r="G474" s="22"/>
      <c r="H474" s="22"/>
      <c r="I474" s="22"/>
      <c r="J474" s="22"/>
      <c r="K474" s="22"/>
      <c r="L474" s="22"/>
      <c r="M474" s="22"/>
      <c r="N474" s="22"/>
    </row>
    <row r="475" ht="12.75" customHeight="1">
      <c r="A475" s="2"/>
      <c r="B475" s="267" t="str">
        <f>if(A475&lt;&gt;"",TRIM(Project!$B$3&amp;" "&amp;'Cat Combos'!$A475),"")</f>
        <v/>
      </c>
      <c r="C475" s="22"/>
      <c r="D475" s="22"/>
      <c r="E475" s="22"/>
      <c r="F475" s="22"/>
      <c r="G475" s="22"/>
      <c r="H475" s="22"/>
      <c r="I475" s="22"/>
      <c r="J475" s="22"/>
      <c r="K475" s="22"/>
      <c r="L475" s="22"/>
      <c r="M475" s="22"/>
      <c r="N475" s="22"/>
    </row>
    <row r="476" ht="12.75" customHeight="1">
      <c r="A476" s="2"/>
      <c r="B476" s="267" t="str">
        <f>if(A476&lt;&gt;"",TRIM(Project!$B$3&amp;" "&amp;'Cat Combos'!$A476),"")</f>
        <v/>
      </c>
      <c r="C476" s="22"/>
      <c r="D476" s="22"/>
      <c r="E476" s="22"/>
      <c r="F476" s="22"/>
      <c r="G476" s="22"/>
      <c r="H476" s="22"/>
      <c r="I476" s="22"/>
      <c r="J476" s="22"/>
      <c r="K476" s="22"/>
      <c r="L476" s="22"/>
      <c r="M476" s="22"/>
      <c r="N476" s="22"/>
    </row>
    <row r="477" ht="12.75" customHeight="1">
      <c r="A477" s="2"/>
      <c r="B477" s="267" t="str">
        <f>if(A477&lt;&gt;"",TRIM(Project!$B$3&amp;" "&amp;'Cat Combos'!$A477),"")</f>
        <v/>
      </c>
      <c r="C477" s="22"/>
      <c r="D477" s="22"/>
      <c r="E477" s="22"/>
      <c r="F477" s="22"/>
      <c r="G477" s="22"/>
      <c r="H477" s="22"/>
      <c r="I477" s="22"/>
      <c r="J477" s="22"/>
      <c r="K477" s="22"/>
      <c r="L477" s="22"/>
      <c r="M477" s="22"/>
      <c r="N477" s="22"/>
    </row>
    <row r="478" ht="12.75" customHeight="1">
      <c r="A478" s="2"/>
      <c r="B478" s="267" t="str">
        <f>if(A478&lt;&gt;"",TRIM(Project!$B$3&amp;" "&amp;'Cat Combos'!$A478),"")</f>
        <v/>
      </c>
      <c r="C478" s="22"/>
      <c r="D478" s="22"/>
      <c r="E478" s="22"/>
      <c r="F478" s="22"/>
      <c r="G478" s="22"/>
      <c r="H478" s="22"/>
      <c r="I478" s="22"/>
      <c r="J478" s="22"/>
      <c r="K478" s="22"/>
      <c r="L478" s="22"/>
      <c r="M478" s="22"/>
      <c r="N478" s="22"/>
    </row>
    <row r="479" ht="12.75" customHeight="1">
      <c r="A479" s="2"/>
      <c r="B479" s="267" t="str">
        <f>if(A479&lt;&gt;"",TRIM(Project!$B$3&amp;" "&amp;'Cat Combos'!$A479),"")</f>
        <v/>
      </c>
      <c r="C479" s="22"/>
      <c r="D479" s="22"/>
      <c r="E479" s="22"/>
      <c r="F479" s="22"/>
      <c r="G479" s="22"/>
      <c r="H479" s="22"/>
      <c r="I479" s="22"/>
      <c r="J479" s="22"/>
      <c r="K479" s="22"/>
      <c r="L479" s="22"/>
      <c r="M479" s="22"/>
      <c r="N479" s="22"/>
    </row>
    <row r="480" ht="12.75" customHeight="1">
      <c r="A480" s="2"/>
      <c r="B480" s="267" t="str">
        <f>if(A480&lt;&gt;"",TRIM(Project!$B$3&amp;" "&amp;'Cat Combos'!$A480),"")</f>
        <v/>
      </c>
      <c r="C480" s="22"/>
      <c r="D480" s="22"/>
      <c r="E480" s="22"/>
      <c r="F480" s="22"/>
      <c r="G480" s="22"/>
      <c r="H480" s="22"/>
      <c r="I480" s="22"/>
      <c r="J480" s="22"/>
      <c r="K480" s="22"/>
      <c r="L480" s="22"/>
      <c r="M480" s="22"/>
      <c r="N480" s="22"/>
    </row>
    <row r="481" ht="12.75" customHeight="1">
      <c r="A481" s="2"/>
      <c r="B481" s="267" t="str">
        <f>if(A481&lt;&gt;"",TRIM(Project!$B$3&amp;" "&amp;'Cat Combos'!$A481),"")</f>
        <v/>
      </c>
      <c r="C481" s="22"/>
      <c r="D481" s="22"/>
      <c r="E481" s="22"/>
      <c r="F481" s="22"/>
      <c r="G481" s="22"/>
      <c r="H481" s="22"/>
      <c r="I481" s="22"/>
      <c r="J481" s="22"/>
      <c r="K481" s="22"/>
      <c r="L481" s="22"/>
      <c r="M481" s="22"/>
      <c r="N481" s="22"/>
    </row>
    <row r="482" ht="12.75" customHeight="1">
      <c r="A482" s="2"/>
      <c r="B482" s="267" t="str">
        <f>if(A482&lt;&gt;"",TRIM(Project!$B$3&amp;" "&amp;'Cat Combos'!$A482),"")</f>
        <v/>
      </c>
      <c r="C482" s="22"/>
      <c r="D482" s="22"/>
      <c r="E482" s="22"/>
      <c r="F482" s="22"/>
      <c r="G482" s="22"/>
      <c r="H482" s="22"/>
      <c r="I482" s="22"/>
      <c r="J482" s="22"/>
      <c r="K482" s="22"/>
      <c r="L482" s="22"/>
      <c r="M482" s="22"/>
      <c r="N482" s="22"/>
    </row>
    <row r="483" ht="12.75" customHeight="1">
      <c r="A483" s="2"/>
      <c r="B483" s="267" t="str">
        <f>if(A483&lt;&gt;"",TRIM(Project!$B$3&amp;" "&amp;'Cat Combos'!$A483),"")</f>
        <v/>
      </c>
      <c r="C483" s="22"/>
      <c r="D483" s="22"/>
      <c r="E483" s="22"/>
      <c r="F483" s="22"/>
      <c r="G483" s="22"/>
      <c r="H483" s="22"/>
      <c r="I483" s="22"/>
      <c r="J483" s="22"/>
      <c r="K483" s="22"/>
      <c r="L483" s="22"/>
      <c r="M483" s="22"/>
      <c r="N483" s="22"/>
    </row>
    <row r="484" ht="12.75" customHeight="1">
      <c r="A484" s="2"/>
      <c r="B484" s="267" t="str">
        <f>if(A484&lt;&gt;"",TRIM(Project!$B$3&amp;" "&amp;'Cat Combos'!$A484),"")</f>
        <v/>
      </c>
      <c r="C484" s="22"/>
      <c r="D484" s="22"/>
      <c r="E484" s="22"/>
      <c r="F484" s="22"/>
      <c r="G484" s="22"/>
      <c r="H484" s="22"/>
      <c r="I484" s="22"/>
      <c r="J484" s="22"/>
      <c r="K484" s="22"/>
      <c r="L484" s="22"/>
      <c r="M484" s="22"/>
      <c r="N484" s="22"/>
    </row>
    <row r="485" ht="12.75" customHeight="1">
      <c r="A485" s="2"/>
      <c r="B485" s="267" t="str">
        <f>if(A485&lt;&gt;"",TRIM(Project!$B$3&amp;" "&amp;'Cat Combos'!$A485),"")</f>
        <v/>
      </c>
      <c r="C485" s="22"/>
      <c r="D485" s="22"/>
      <c r="E485" s="22"/>
      <c r="F485" s="22"/>
      <c r="G485" s="22"/>
      <c r="H485" s="22"/>
      <c r="I485" s="22"/>
      <c r="J485" s="22"/>
      <c r="K485" s="22"/>
      <c r="L485" s="22"/>
      <c r="M485" s="22"/>
      <c r="N485" s="22"/>
    </row>
    <row r="486" ht="12.75" customHeight="1">
      <c r="A486" s="2"/>
      <c r="B486" s="267" t="str">
        <f>if(A486&lt;&gt;"",TRIM(Project!$B$3&amp;" "&amp;'Cat Combos'!$A486),"")</f>
        <v/>
      </c>
      <c r="C486" s="22"/>
      <c r="D486" s="22"/>
      <c r="E486" s="22"/>
      <c r="F486" s="22"/>
      <c r="G486" s="22"/>
      <c r="H486" s="22"/>
      <c r="I486" s="22"/>
      <c r="J486" s="22"/>
      <c r="K486" s="22"/>
      <c r="L486" s="22"/>
      <c r="M486" s="22"/>
      <c r="N486" s="22"/>
    </row>
    <row r="487" ht="12.75" customHeight="1">
      <c r="A487" s="2"/>
      <c r="B487" s="267" t="str">
        <f>if(A487&lt;&gt;"",TRIM(Project!$B$3&amp;" "&amp;'Cat Combos'!$A487),"")</f>
        <v/>
      </c>
      <c r="C487" s="22"/>
      <c r="D487" s="22"/>
      <c r="E487" s="22"/>
      <c r="F487" s="22"/>
      <c r="G487" s="22"/>
      <c r="H487" s="22"/>
      <c r="I487" s="22"/>
      <c r="J487" s="22"/>
      <c r="K487" s="22"/>
      <c r="L487" s="22"/>
      <c r="M487" s="22"/>
      <c r="N487" s="22"/>
    </row>
    <row r="488" ht="12.75" customHeight="1">
      <c r="A488" s="2"/>
      <c r="B488" s="267" t="str">
        <f>if(A488&lt;&gt;"",TRIM(Project!$B$3&amp;" "&amp;'Cat Combos'!$A488),"")</f>
        <v/>
      </c>
      <c r="C488" s="22"/>
      <c r="D488" s="22"/>
      <c r="E488" s="22"/>
      <c r="F488" s="22"/>
      <c r="G488" s="22"/>
      <c r="H488" s="22"/>
      <c r="I488" s="22"/>
      <c r="J488" s="22"/>
      <c r="K488" s="22"/>
      <c r="L488" s="22"/>
      <c r="M488" s="22"/>
      <c r="N488" s="22"/>
    </row>
    <row r="489" ht="12.75" customHeight="1">
      <c r="A489" s="2"/>
      <c r="B489" s="267" t="str">
        <f>if(A489&lt;&gt;"",TRIM(Project!$B$3&amp;" "&amp;'Cat Combos'!$A489),"")</f>
        <v/>
      </c>
      <c r="C489" s="22"/>
      <c r="D489" s="22"/>
      <c r="E489" s="22"/>
      <c r="F489" s="22"/>
      <c r="G489" s="22"/>
      <c r="H489" s="22"/>
      <c r="I489" s="22"/>
      <c r="J489" s="22"/>
      <c r="K489" s="22"/>
      <c r="L489" s="22"/>
      <c r="M489" s="22"/>
      <c r="N489" s="22"/>
    </row>
    <row r="490" ht="12.75" customHeight="1">
      <c r="A490" s="2"/>
      <c r="B490" s="267" t="str">
        <f>if(A490&lt;&gt;"",TRIM(Project!$B$3&amp;" "&amp;'Cat Combos'!$A490),"")</f>
        <v/>
      </c>
      <c r="C490" s="22"/>
      <c r="D490" s="22"/>
      <c r="E490" s="22"/>
      <c r="F490" s="22"/>
      <c r="G490" s="22"/>
      <c r="H490" s="22"/>
      <c r="I490" s="22"/>
      <c r="J490" s="22"/>
      <c r="K490" s="22"/>
      <c r="L490" s="22"/>
      <c r="M490" s="22"/>
      <c r="N490" s="22"/>
    </row>
    <row r="491" ht="12.75" customHeight="1">
      <c r="A491" s="2"/>
      <c r="B491" s="267" t="str">
        <f>if(A491&lt;&gt;"",TRIM(Project!$B$3&amp;" "&amp;'Cat Combos'!$A491),"")</f>
        <v/>
      </c>
      <c r="C491" s="22"/>
      <c r="D491" s="22"/>
      <c r="E491" s="22"/>
      <c r="F491" s="22"/>
      <c r="G491" s="22"/>
      <c r="H491" s="22"/>
      <c r="I491" s="22"/>
      <c r="J491" s="22"/>
      <c r="K491" s="22"/>
      <c r="L491" s="22"/>
      <c r="M491" s="22"/>
      <c r="N491" s="22"/>
    </row>
    <row r="492" ht="12.75" customHeight="1">
      <c r="A492" s="2"/>
      <c r="B492" s="267" t="str">
        <f>if(A492&lt;&gt;"",TRIM(Project!$B$3&amp;" "&amp;'Cat Combos'!$A492),"")</f>
        <v/>
      </c>
      <c r="C492" s="22"/>
      <c r="D492" s="22"/>
      <c r="E492" s="22"/>
      <c r="F492" s="22"/>
      <c r="G492" s="22"/>
      <c r="H492" s="22"/>
      <c r="I492" s="22"/>
      <c r="J492" s="22"/>
      <c r="K492" s="22"/>
      <c r="L492" s="22"/>
      <c r="M492" s="22"/>
      <c r="N492" s="22"/>
    </row>
    <row r="493" ht="12.75" customHeight="1">
      <c r="A493" s="2"/>
      <c r="B493" s="267" t="str">
        <f>if(A493&lt;&gt;"",TRIM(Project!$B$3&amp;" "&amp;'Cat Combos'!$A493),"")</f>
        <v/>
      </c>
      <c r="C493" s="22"/>
      <c r="D493" s="22"/>
      <c r="E493" s="22"/>
      <c r="F493" s="22"/>
      <c r="G493" s="22"/>
      <c r="H493" s="22"/>
      <c r="I493" s="22"/>
      <c r="J493" s="22"/>
      <c r="K493" s="22"/>
      <c r="L493" s="22"/>
      <c r="M493" s="22"/>
      <c r="N493" s="22"/>
    </row>
    <row r="494" ht="12.75" customHeight="1">
      <c r="A494" s="2"/>
      <c r="B494" s="267" t="str">
        <f>if(A494&lt;&gt;"",TRIM(Project!$B$3&amp;" "&amp;'Cat Combos'!$A494),"")</f>
        <v/>
      </c>
      <c r="C494" s="22"/>
      <c r="D494" s="22"/>
      <c r="E494" s="22"/>
      <c r="F494" s="22"/>
      <c r="G494" s="22"/>
      <c r="H494" s="22"/>
      <c r="I494" s="22"/>
      <c r="J494" s="22"/>
      <c r="K494" s="22"/>
      <c r="L494" s="22"/>
      <c r="M494" s="22"/>
      <c r="N494" s="22"/>
    </row>
    <row r="495" ht="12.75" customHeight="1">
      <c r="A495" s="2"/>
      <c r="B495" s="267" t="str">
        <f>if(A495&lt;&gt;"",TRIM(Project!$B$3&amp;" "&amp;'Cat Combos'!$A495),"")</f>
        <v/>
      </c>
      <c r="C495" s="22"/>
      <c r="D495" s="22"/>
      <c r="E495" s="22"/>
      <c r="F495" s="22"/>
      <c r="G495" s="22"/>
      <c r="H495" s="22"/>
      <c r="I495" s="22"/>
      <c r="J495" s="22"/>
      <c r="K495" s="22"/>
      <c r="L495" s="22"/>
      <c r="M495" s="22"/>
      <c r="N495" s="22"/>
    </row>
    <row r="496" ht="12.75" customHeight="1">
      <c r="A496" s="2"/>
      <c r="B496" s="267" t="str">
        <f>if(A496&lt;&gt;"",TRIM(Project!$B$3&amp;" "&amp;'Cat Combos'!$A496),"")</f>
        <v/>
      </c>
      <c r="C496" s="22"/>
      <c r="D496" s="22"/>
      <c r="E496" s="22"/>
      <c r="F496" s="22"/>
      <c r="G496" s="22"/>
      <c r="H496" s="22"/>
      <c r="I496" s="22"/>
      <c r="J496" s="22"/>
      <c r="K496" s="22"/>
      <c r="L496" s="22"/>
      <c r="M496" s="22"/>
      <c r="N496" s="22"/>
    </row>
    <row r="497" ht="12.75" customHeight="1">
      <c r="A497" s="2"/>
      <c r="B497" s="267" t="str">
        <f>if(A497&lt;&gt;"",TRIM(Project!$B$3&amp;" "&amp;'Cat Combos'!$A497),"")</f>
        <v/>
      </c>
      <c r="C497" s="22"/>
      <c r="D497" s="22"/>
      <c r="E497" s="22"/>
      <c r="F497" s="22"/>
      <c r="G497" s="22"/>
      <c r="H497" s="22"/>
      <c r="I497" s="22"/>
      <c r="J497" s="22"/>
      <c r="K497" s="22"/>
      <c r="L497" s="22"/>
      <c r="M497" s="22"/>
      <c r="N497" s="22"/>
    </row>
    <row r="498" ht="12.75" customHeight="1">
      <c r="A498" s="2"/>
      <c r="B498" s="267" t="str">
        <f>if(A498&lt;&gt;"",TRIM(Project!$B$3&amp;" "&amp;'Cat Combos'!$A498),"")</f>
        <v/>
      </c>
      <c r="C498" s="22"/>
      <c r="D498" s="22"/>
      <c r="E498" s="22"/>
      <c r="F498" s="22"/>
      <c r="G498" s="22"/>
      <c r="H498" s="22"/>
      <c r="I498" s="22"/>
      <c r="J498" s="22"/>
      <c r="K498" s="22"/>
      <c r="L498" s="22"/>
      <c r="M498" s="22"/>
      <c r="N498" s="22"/>
    </row>
    <row r="499" ht="12.75" customHeight="1">
      <c r="A499" s="2"/>
      <c r="B499" s="267" t="str">
        <f>if(A499&lt;&gt;"",TRIM(Project!$B$3&amp;" "&amp;'Cat Combos'!$A499),"")</f>
        <v/>
      </c>
      <c r="C499" s="22"/>
      <c r="D499" s="22"/>
      <c r="E499" s="22"/>
      <c r="F499" s="22"/>
      <c r="G499" s="22"/>
      <c r="H499" s="22"/>
      <c r="I499" s="22"/>
      <c r="J499" s="22"/>
      <c r="K499" s="22"/>
      <c r="L499" s="22"/>
      <c r="M499" s="22"/>
      <c r="N499" s="22"/>
    </row>
    <row r="500" ht="12.75" customHeight="1">
      <c r="A500" s="2"/>
      <c r="B500" s="267" t="str">
        <f>if(A500&lt;&gt;"",TRIM(Project!$B$3&amp;" "&amp;'Cat Combos'!$A500),"")</f>
        <v/>
      </c>
      <c r="C500" s="22"/>
      <c r="D500" s="22"/>
      <c r="E500" s="22"/>
      <c r="F500" s="22"/>
      <c r="G500" s="22"/>
      <c r="H500" s="22"/>
      <c r="I500" s="22"/>
      <c r="J500" s="22"/>
      <c r="K500" s="22"/>
      <c r="L500" s="22"/>
      <c r="M500" s="22"/>
      <c r="N500" s="22"/>
    </row>
    <row r="501" ht="12.75" customHeight="1">
      <c r="A501" s="2"/>
      <c r="B501" s="267" t="str">
        <f>if(A501&lt;&gt;"",TRIM(Project!$B$3&amp;" "&amp;'Cat Combos'!$A501),"")</f>
        <v/>
      </c>
      <c r="C501" s="22"/>
      <c r="D501" s="22"/>
      <c r="E501" s="22"/>
      <c r="F501" s="22"/>
      <c r="G501" s="22"/>
      <c r="H501" s="22"/>
      <c r="I501" s="22"/>
      <c r="J501" s="22"/>
      <c r="K501" s="22"/>
      <c r="L501" s="22"/>
      <c r="M501" s="22"/>
      <c r="N501" s="22"/>
    </row>
    <row r="502" ht="12.75" customHeight="1">
      <c r="A502" s="2"/>
      <c r="B502" s="267" t="str">
        <f>if(A502&lt;&gt;"",TRIM(Project!$B$3&amp;" "&amp;'Cat Combos'!$A502),"")</f>
        <v/>
      </c>
      <c r="C502" s="22"/>
      <c r="D502" s="22"/>
      <c r="E502" s="22"/>
      <c r="F502" s="22"/>
      <c r="G502" s="22"/>
      <c r="H502" s="22"/>
      <c r="I502" s="22"/>
      <c r="J502" s="22"/>
      <c r="K502" s="22"/>
      <c r="L502" s="22"/>
      <c r="M502" s="22"/>
      <c r="N502" s="22"/>
    </row>
    <row r="503" ht="12.75" customHeight="1">
      <c r="A503" s="2"/>
      <c r="B503" s="267" t="str">
        <f>if(A503&lt;&gt;"",TRIM(Project!$B$3&amp;" "&amp;'Cat Combos'!$A503),"")</f>
        <v/>
      </c>
      <c r="C503" s="22"/>
      <c r="D503" s="22"/>
      <c r="E503" s="22"/>
      <c r="F503" s="22"/>
      <c r="G503" s="22"/>
      <c r="H503" s="22"/>
      <c r="I503" s="22"/>
      <c r="J503" s="22"/>
      <c r="K503" s="22"/>
      <c r="L503" s="22"/>
      <c r="M503" s="22"/>
      <c r="N503" s="22"/>
    </row>
    <row r="504" ht="12.75" customHeight="1">
      <c r="A504" s="2"/>
      <c r="B504" s="267" t="str">
        <f>if(A504&lt;&gt;"",TRIM(Project!$B$3&amp;" "&amp;'Cat Combos'!$A504),"")</f>
        <v/>
      </c>
      <c r="C504" s="22"/>
      <c r="D504" s="22"/>
      <c r="E504" s="22"/>
      <c r="F504" s="22"/>
      <c r="G504" s="22"/>
      <c r="H504" s="22"/>
      <c r="I504" s="22"/>
      <c r="J504" s="22"/>
      <c r="K504" s="22"/>
      <c r="L504" s="22"/>
      <c r="M504" s="22"/>
      <c r="N504" s="22"/>
    </row>
    <row r="505" ht="12.75" customHeight="1">
      <c r="A505" s="2"/>
      <c r="B505" s="267" t="str">
        <f>if(A505&lt;&gt;"",TRIM(Project!$B$3&amp;" "&amp;'Cat Combos'!$A505),"")</f>
        <v/>
      </c>
      <c r="C505" s="22"/>
      <c r="D505" s="22"/>
      <c r="E505" s="22"/>
      <c r="F505" s="22"/>
      <c r="G505" s="22"/>
      <c r="H505" s="22"/>
      <c r="I505" s="22"/>
      <c r="J505" s="22"/>
      <c r="K505" s="22"/>
      <c r="L505" s="22"/>
      <c r="M505" s="22"/>
      <c r="N505" s="22"/>
    </row>
    <row r="506" ht="12.75" customHeight="1">
      <c r="A506" s="2"/>
      <c r="B506" s="267" t="str">
        <f>if(A506&lt;&gt;"",TRIM(Project!$B$3&amp;" "&amp;'Cat Combos'!$A506),"")</f>
        <v/>
      </c>
      <c r="C506" s="22"/>
      <c r="D506" s="22"/>
      <c r="E506" s="22"/>
      <c r="F506" s="22"/>
      <c r="G506" s="22"/>
      <c r="H506" s="22"/>
      <c r="I506" s="22"/>
      <c r="J506" s="22"/>
      <c r="K506" s="22"/>
      <c r="L506" s="22"/>
      <c r="M506" s="22"/>
      <c r="N506" s="22"/>
    </row>
    <row r="507" ht="12.75" customHeight="1">
      <c r="A507" s="2"/>
      <c r="B507" s="267" t="str">
        <f>if(A507&lt;&gt;"",TRIM(Project!$B$3&amp;" "&amp;'Cat Combos'!$A507),"")</f>
        <v/>
      </c>
      <c r="C507" s="22"/>
      <c r="D507" s="22"/>
      <c r="E507" s="22"/>
      <c r="F507" s="22"/>
      <c r="G507" s="22"/>
      <c r="H507" s="22"/>
      <c r="I507" s="22"/>
      <c r="J507" s="22"/>
      <c r="K507" s="22"/>
      <c r="L507" s="22"/>
      <c r="M507" s="22"/>
      <c r="N507" s="22"/>
    </row>
    <row r="508" ht="12.75" customHeight="1">
      <c r="A508" s="2"/>
      <c r="B508" s="267" t="str">
        <f>if(A508&lt;&gt;"",TRIM(Project!$B$3&amp;" "&amp;'Cat Combos'!$A508),"")</f>
        <v/>
      </c>
      <c r="C508" s="22"/>
      <c r="D508" s="22"/>
      <c r="E508" s="22"/>
      <c r="F508" s="22"/>
      <c r="G508" s="22"/>
      <c r="H508" s="22"/>
      <c r="I508" s="22"/>
      <c r="J508" s="22"/>
      <c r="K508" s="22"/>
      <c r="L508" s="22"/>
      <c r="M508" s="22"/>
      <c r="N508" s="22"/>
    </row>
    <row r="509" ht="12.75" customHeight="1">
      <c r="A509" s="2"/>
      <c r="B509" s="267" t="str">
        <f>if(A509&lt;&gt;"",TRIM(Project!$B$3&amp;" "&amp;'Cat Combos'!$A509),"")</f>
        <v/>
      </c>
      <c r="C509" s="22"/>
      <c r="D509" s="22"/>
      <c r="E509" s="22"/>
      <c r="F509" s="22"/>
      <c r="G509" s="22"/>
      <c r="H509" s="22"/>
      <c r="I509" s="22"/>
      <c r="J509" s="22"/>
      <c r="K509" s="22"/>
      <c r="L509" s="22"/>
      <c r="M509" s="22"/>
      <c r="N509" s="22"/>
    </row>
    <row r="510" ht="12.75" customHeight="1">
      <c r="A510" s="2"/>
      <c r="B510" s="267" t="str">
        <f>if(A510&lt;&gt;"",TRIM(Project!$B$3&amp;" "&amp;'Cat Combos'!$A510),"")</f>
        <v/>
      </c>
      <c r="C510" s="22"/>
      <c r="D510" s="22"/>
      <c r="E510" s="22"/>
      <c r="F510" s="22"/>
      <c r="G510" s="22"/>
      <c r="H510" s="22"/>
      <c r="I510" s="22"/>
      <c r="J510" s="22"/>
      <c r="K510" s="22"/>
      <c r="L510" s="22"/>
      <c r="M510" s="22"/>
      <c r="N510" s="22"/>
    </row>
    <row r="511" ht="12.75" customHeight="1">
      <c r="A511" s="2"/>
      <c r="B511" s="267" t="str">
        <f>if(A511&lt;&gt;"",TRIM(Project!$B$3&amp;" "&amp;'Cat Combos'!$A511),"")</f>
        <v/>
      </c>
      <c r="C511" s="22"/>
      <c r="D511" s="22"/>
      <c r="E511" s="22"/>
      <c r="F511" s="22"/>
      <c r="G511" s="22"/>
      <c r="H511" s="22"/>
      <c r="I511" s="22"/>
      <c r="J511" s="22"/>
      <c r="K511" s="22"/>
      <c r="L511" s="22"/>
      <c r="M511" s="22"/>
      <c r="N511" s="22"/>
    </row>
    <row r="512" ht="12.75" customHeight="1">
      <c r="A512" s="2"/>
      <c r="B512" s="267" t="str">
        <f>if(A512&lt;&gt;"",TRIM(Project!$B$3&amp;" "&amp;'Cat Combos'!$A512),"")</f>
        <v/>
      </c>
      <c r="C512" s="22"/>
      <c r="D512" s="22"/>
      <c r="E512" s="22"/>
      <c r="F512" s="22"/>
      <c r="G512" s="22"/>
      <c r="H512" s="22"/>
      <c r="I512" s="22"/>
      <c r="J512" s="22"/>
      <c r="K512" s="22"/>
      <c r="L512" s="22"/>
      <c r="M512" s="22"/>
      <c r="N512" s="22"/>
    </row>
    <row r="513" ht="12.75" customHeight="1">
      <c r="A513" s="2"/>
      <c r="B513" s="267" t="str">
        <f>if(A513&lt;&gt;"",TRIM(Project!$B$3&amp;" "&amp;'Cat Combos'!$A513),"")</f>
        <v/>
      </c>
      <c r="C513" s="22"/>
      <c r="D513" s="22"/>
      <c r="E513" s="22"/>
      <c r="F513" s="22"/>
      <c r="G513" s="22"/>
      <c r="H513" s="22"/>
      <c r="I513" s="22"/>
      <c r="J513" s="22"/>
      <c r="K513" s="22"/>
      <c r="L513" s="22"/>
      <c r="M513" s="22"/>
      <c r="N513" s="22"/>
    </row>
    <row r="514" ht="12.75" customHeight="1">
      <c r="A514" s="2"/>
      <c r="B514" s="267" t="str">
        <f>if(A514&lt;&gt;"",TRIM(Project!$B$3&amp;" "&amp;'Cat Combos'!$A514),"")</f>
        <v/>
      </c>
      <c r="C514" s="22"/>
      <c r="D514" s="22"/>
      <c r="E514" s="22"/>
      <c r="F514" s="22"/>
      <c r="G514" s="22"/>
      <c r="H514" s="22"/>
      <c r="I514" s="22"/>
      <c r="J514" s="22"/>
      <c r="K514" s="22"/>
      <c r="L514" s="22"/>
      <c r="M514" s="22"/>
      <c r="N514" s="22"/>
    </row>
    <row r="515" ht="12.75" customHeight="1">
      <c r="A515" s="2"/>
      <c r="B515" s="267" t="str">
        <f>if(A515&lt;&gt;"",TRIM(Project!$B$3&amp;" "&amp;'Cat Combos'!$A515),"")</f>
        <v/>
      </c>
      <c r="C515" s="22"/>
      <c r="D515" s="22"/>
      <c r="E515" s="22"/>
      <c r="F515" s="22"/>
      <c r="G515" s="22"/>
      <c r="H515" s="22"/>
      <c r="I515" s="22"/>
      <c r="J515" s="22"/>
      <c r="K515" s="22"/>
      <c r="L515" s="22"/>
      <c r="M515" s="22"/>
      <c r="N515" s="22"/>
    </row>
    <row r="516" ht="12.75" customHeight="1">
      <c r="A516" s="2"/>
      <c r="B516" s="267" t="str">
        <f>if(A516&lt;&gt;"",TRIM(Project!$B$3&amp;" "&amp;'Cat Combos'!$A516),"")</f>
        <v/>
      </c>
      <c r="C516" s="22"/>
      <c r="D516" s="22"/>
      <c r="E516" s="22"/>
      <c r="F516" s="22"/>
      <c r="G516" s="22"/>
      <c r="H516" s="22"/>
      <c r="I516" s="22"/>
      <c r="J516" s="22"/>
      <c r="K516" s="22"/>
      <c r="L516" s="22"/>
      <c r="M516" s="22"/>
      <c r="N516" s="22"/>
    </row>
    <row r="517" ht="12.75" customHeight="1">
      <c r="A517" s="2"/>
      <c r="B517" s="267" t="str">
        <f>if(A517&lt;&gt;"",TRIM(Project!$B$3&amp;" "&amp;'Cat Combos'!$A517),"")</f>
        <v/>
      </c>
      <c r="C517" s="22"/>
      <c r="D517" s="22"/>
      <c r="E517" s="22"/>
      <c r="F517" s="22"/>
      <c r="G517" s="22"/>
      <c r="H517" s="22"/>
      <c r="I517" s="22"/>
      <c r="J517" s="22"/>
      <c r="K517" s="22"/>
      <c r="L517" s="22"/>
      <c r="M517" s="22"/>
      <c r="N517" s="22"/>
    </row>
    <row r="518" ht="12.75" customHeight="1">
      <c r="A518" s="2"/>
      <c r="B518" s="267" t="str">
        <f>if(A518&lt;&gt;"",TRIM(Project!$B$3&amp;" "&amp;'Cat Combos'!$A518),"")</f>
        <v/>
      </c>
      <c r="C518" s="22"/>
      <c r="D518" s="22"/>
      <c r="E518" s="22"/>
      <c r="F518" s="22"/>
      <c r="G518" s="22"/>
      <c r="H518" s="22"/>
      <c r="I518" s="22"/>
      <c r="J518" s="22"/>
      <c r="K518" s="22"/>
      <c r="L518" s="22"/>
      <c r="M518" s="22"/>
      <c r="N518" s="22"/>
    </row>
    <row r="519" ht="12.75" customHeight="1">
      <c r="A519" s="2"/>
      <c r="B519" s="267" t="str">
        <f>if(A519&lt;&gt;"",TRIM(Project!$B$3&amp;" "&amp;'Cat Combos'!$A519),"")</f>
        <v/>
      </c>
      <c r="C519" s="22"/>
      <c r="D519" s="22"/>
      <c r="E519" s="22"/>
      <c r="F519" s="22"/>
      <c r="G519" s="22"/>
      <c r="H519" s="22"/>
      <c r="I519" s="22"/>
      <c r="J519" s="22"/>
      <c r="K519" s="22"/>
      <c r="L519" s="22"/>
      <c r="M519" s="22"/>
      <c r="N519" s="22"/>
    </row>
    <row r="520" ht="12.75" customHeight="1">
      <c r="A520" s="2"/>
      <c r="B520" s="267" t="str">
        <f>if(A520&lt;&gt;"",TRIM(Project!$B$3&amp;" "&amp;'Cat Combos'!$A520),"")</f>
        <v/>
      </c>
      <c r="C520" s="22"/>
      <c r="D520" s="22"/>
      <c r="E520" s="22"/>
      <c r="F520" s="22"/>
      <c r="G520" s="22"/>
      <c r="H520" s="22"/>
      <c r="I520" s="22"/>
      <c r="J520" s="22"/>
      <c r="K520" s="22"/>
      <c r="L520" s="22"/>
      <c r="M520" s="22"/>
      <c r="N520" s="22"/>
    </row>
    <row r="521" ht="12.75" customHeight="1">
      <c r="A521" s="2"/>
      <c r="B521" s="267" t="str">
        <f>if(A521&lt;&gt;"",TRIM(Project!$B$3&amp;" "&amp;'Cat Combos'!$A521),"")</f>
        <v/>
      </c>
      <c r="C521" s="22"/>
      <c r="D521" s="22"/>
      <c r="E521" s="22"/>
      <c r="F521" s="22"/>
      <c r="G521" s="22"/>
      <c r="H521" s="22"/>
      <c r="I521" s="22"/>
      <c r="J521" s="22"/>
      <c r="K521" s="22"/>
      <c r="L521" s="22"/>
      <c r="M521" s="22"/>
      <c r="N521" s="22"/>
    </row>
    <row r="522" ht="12.75" customHeight="1">
      <c r="A522" s="2"/>
      <c r="B522" s="267" t="str">
        <f>if(A522&lt;&gt;"",TRIM(Project!$B$3&amp;" "&amp;'Cat Combos'!$A522),"")</f>
        <v/>
      </c>
      <c r="C522" s="22"/>
      <c r="D522" s="22"/>
      <c r="E522" s="22"/>
      <c r="F522" s="22"/>
      <c r="G522" s="22"/>
      <c r="H522" s="22"/>
      <c r="I522" s="22"/>
      <c r="J522" s="22"/>
      <c r="K522" s="22"/>
      <c r="L522" s="22"/>
      <c r="M522" s="22"/>
      <c r="N522" s="22"/>
    </row>
    <row r="523" ht="12.75" customHeight="1">
      <c r="A523" s="2"/>
      <c r="B523" s="267" t="str">
        <f>if(A523&lt;&gt;"",TRIM(Project!$B$3&amp;" "&amp;'Cat Combos'!$A523),"")</f>
        <v/>
      </c>
      <c r="C523" s="22"/>
      <c r="D523" s="22"/>
      <c r="E523" s="22"/>
      <c r="F523" s="22"/>
      <c r="G523" s="22"/>
      <c r="H523" s="22"/>
      <c r="I523" s="22"/>
      <c r="J523" s="22"/>
      <c r="K523" s="22"/>
      <c r="L523" s="22"/>
      <c r="M523" s="22"/>
      <c r="N523" s="22"/>
    </row>
    <row r="524" ht="12.75" customHeight="1">
      <c r="A524" s="2"/>
      <c r="B524" s="267" t="str">
        <f>if(A524&lt;&gt;"",TRIM(Project!$B$3&amp;" "&amp;'Cat Combos'!$A524),"")</f>
        <v/>
      </c>
      <c r="C524" s="22"/>
      <c r="D524" s="22"/>
      <c r="E524" s="22"/>
      <c r="F524" s="22"/>
      <c r="G524" s="22"/>
      <c r="H524" s="22"/>
      <c r="I524" s="22"/>
      <c r="J524" s="22"/>
      <c r="K524" s="22"/>
      <c r="L524" s="22"/>
      <c r="M524" s="22"/>
      <c r="N524" s="22"/>
    </row>
    <row r="525" ht="12.75" customHeight="1">
      <c r="A525" s="2"/>
      <c r="B525" s="267" t="str">
        <f>if(A525&lt;&gt;"",TRIM(Project!$B$3&amp;" "&amp;'Cat Combos'!$A525),"")</f>
        <v/>
      </c>
      <c r="C525" s="22"/>
      <c r="D525" s="22"/>
      <c r="E525" s="22"/>
      <c r="F525" s="22"/>
      <c r="G525" s="22"/>
      <c r="H525" s="22"/>
      <c r="I525" s="22"/>
      <c r="J525" s="22"/>
      <c r="K525" s="22"/>
      <c r="L525" s="22"/>
      <c r="M525" s="22"/>
      <c r="N525" s="22"/>
    </row>
    <row r="526" ht="12.75" customHeight="1">
      <c r="A526" s="2"/>
      <c r="B526" s="267" t="str">
        <f>if(A526&lt;&gt;"",TRIM(Project!$B$3&amp;" "&amp;'Cat Combos'!$A526),"")</f>
        <v/>
      </c>
      <c r="C526" s="22"/>
      <c r="D526" s="22"/>
      <c r="E526" s="22"/>
      <c r="F526" s="22"/>
      <c r="G526" s="22"/>
      <c r="H526" s="22"/>
      <c r="I526" s="22"/>
      <c r="J526" s="22"/>
      <c r="K526" s="22"/>
      <c r="L526" s="22"/>
      <c r="M526" s="22"/>
      <c r="N526" s="22"/>
    </row>
    <row r="527" ht="12.75" customHeight="1">
      <c r="A527" s="2"/>
      <c r="B527" s="267" t="str">
        <f>if(A527&lt;&gt;"",TRIM(Project!$B$3&amp;" "&amp;'Cat Combos'!$A527),"")</f>
        <v/>
      </c>
      <c r="C527" s="22"/>
      <c r="D527" s="22"/>
      <c r="E527" s="22"/>
      <c r="F527" s="22"/>
      <c r="G527" s="22"/>
      <c r="H527" s="22"/>
      <c r="I527" s="22"/>
      <c r="J527" s="22"/>
      <c r="K527" s="22"/>
      <c r="L527" s="22"/>
      <c r="M527" s="22"/>
      <c r="N527" s="22"/>
    </row>
    <row r="528" ht="12.75" customHeight="1">
      <c r="A528" s="2"/>
      <c r="B528" s="267" t="str">
        <f>if(A528&lt;&gt;"",TRIM(Project!$B$3&amp;" "&amp;'Cat Combos'!$A528),"")</f>
        <v/>
      </c>
      <c r="C528" s="22"/>
      <c r="D528" s="22"/>
      <c r="E528" s="22"/>
      <c r="F528" s="22"/>
      <c r="G528" s="22"/>
      <c r="H528" s="22"/>
      <c r="I528" s="22"/>
      <c r="J528" s="22"/>
      <c r="K528" s="22"/>
      <c r="L528" s="22"/>
      <c r="M528" s="22"/>
      <c r="N528" s="22"/>
    </row>
    <row r="529" ht="12.75" customHeight="1">
      <c r="A529" s="2"/>
      <c r="B529" s="267" t="str">
        <f>if(A529&lt;&gt;"",TRIM(Project!$B$3&amp;" "&amp;'Cat Combos'!$A529),"")</f>
        <v/>
      </c>
      <c r="C529" s="22"/>
      <c r="D529" s="22"/>
      <c r="E529" s="22"/>
      <c r="F529" s="22"/>
      <c r="G529" s="22"/>
      <c r="H529" s="22"/>
      <c r="I529" s="22"/>
      <c r="J529" s="22"/>
      <c r="K529" s="22"/>
      <c r="L529" s="22"/>
      <c r="M529" s="22"/>
      <c r="N529" s="22"/>
    </row>
    <row r="530" ht="12.75" customHeight="1">
      <c r="A530" s="2"/>
      <c r="B530" s="267" t="str">
        <f>if(A530&lt;&gt;"",TRIM(Project!$B$3&amp;" "&amp;'Cat Combos'!$A530),"")</f>
        <v/>
      </c>
      <c r="C530" s="22"/>
      <c r="D530" s="22"/>
      <c r="E530" s="22"/>
      <c r="F530" s="22"/>
      <c r="G530" s="22"/>
      <c r="H530" s="22"/>
      <c r="I530" s="22"/>
      <c r="J530" s="22"/>
      <c r="K530" s="22"/>
      <c r="L530" s="22"/>
      <c r="M530" s="22"/>
      <c r="N530" s="22"/>
    </row>
    <row r="531" ht="12.75" customHeight="1">
      <c r="A531" s="2"/>
      <c r="B531" s="267" t="str">
        <f>if(A531&lt;&gt;"",TRIM(Project!$B$3&amp;" "&amp;'Cat Combos'!$A531),"")</f>
        <v/>
      </c>
      <c r="C531" s="22"/>
      <c r="D531" s="22"/>
      <c r="E531" s="22"/>
      <c r="F531" s="22"/>
      <c r="G531" s="22"/>
      <c r="H531" s="22"/>
      <c r="I531" s="22"/>
      <c r="J531" s="22"/>
      <c r="K531" s="22"/>
      <c r="L531" s="22"/>
      <c r="M531" s="22"/>
      <c r="N531" s="22"/>
    </row>
    <row r="532" ht="12.75" customHeight="1">
      <c r="A532" s="2"/>
      <c r="B532" s="267" t="str">
        <f>if(A532&lt;&gt;"",TRIM(Project!$B$3&amp;" "&amp;'Cat Combos'!$A532),"")</f>
        <v/>
      </c>
      <c r="C532" s="22"/>
      <c r="D532" s="22"/>
      <c r="E532" s="22"/>
      <c r="F532" s="22"/>
      <c r="G532" s="22"/>
      <c r="H532" s="22"/>
      <c r="I532" s="22"/>
      <c r="J532" s="22"/>
      <c r="K532" s="22"/>
      <c r="L532" s="22"/>
      <c r="M532" s="22"/>
      <c r="N532" s="22"/>
    </row>
    <row r="533" ht="12.75" customHeight="1">
      <c r="A533" s="2"/>
      <c r="B533" s="267" t="str">
        <f>if(A533&lt;&gt;"",TRIM(Project!$B$3&amp;" "&amp;'Cat Combos'!$A533),"")</f>
        <v/>
      </c>
      <c r="C533" s="22"/>
      <c r="D533" s="22"/>
      <c r="E533" s="22"/>
      <c r="F533" s="22"/>
      <c r="G533" s="22"/>
      <c r="H533" s="22"/>
      <c r="I533" s="22"/>
      <c r="J533" s="22"/>
      <c r="K533" s="22"/>
      <c r="L533" s="22"/>
      <c r="M533" s="22"/>
      <c r="N533" s="22"/>
    </row>
    <row r="534" ht="12.75" customHeight="1">
      <c r="A534" s="2"/>
      <c r="B534" s="267" t="str">
        <f>if(A534&lt;&gt;"",TRIM(Project!$B$3&amp;" "&amp;'Cat Combos'!$A534),"")</f>
        <v/>
      </c>
      <c r="C534" s="22"/>
      <c r="D534" s="22"/>
      <c r="E534" s="22"/>
      <c r="F534" s="22"/>
      <c r="G534" s="22"/>
      <c r="H534" s="22"/>
      <c r="I534" s="22"/>
      <c r="J534" s="22"/>
      <c r="K534" s="22"/>
      <c r="L534" s="22"/>
      <c r="M534" s="22"/>
      <c r="N534" s="22"/>
    </row>
    <row r="535" ht="12.75" customHeight="1">
      <c r="A535" s="2"/>
      <c r="B535" s="267" t="str">
        <f>if(A535&lt;&gt;"",TRIM(Project!$B$3&amp;" "&amp;'Cat Combos'!$A535),"")</f>
        <v/>
      </c>
      <c r="C535" s="22"/>
      <c r="D535" s="22"/>
      <c r="E535" s="22"/>
      <c r="F535" s="22"/>
      <c r="G535" s="22"/>
      <c r="H535" s="22"/>
      <c r="I535" s="22"/>
      <c r="J535" s="22"/>
      <c r="K535" s="22"/>
      <c r="L535" s="22"/>
      <c r="M535" s="22"/>
      <c r="N535" s="22"/>
    </row>
    <row r="536" ht="12.75" customHeight="1">
      <c r="A536" s="2"/>
      <c r="B536" s="267" t="str">
        <f>if(A536&lt;&gt;"",TRIM(Project!$B$3&amp;" "&amp;'Cat Combos'!$A536),"")</f>
        <v/>
      </c>
      <c r="C536" s="22"/>
      <c r="D536" s="22"/>
      <c r="E536" s="22"/>
      <c r="F536" s="22"/>
      <c r="G536" s="22"/>
      <c r="H536" s="22"/>
      <c r="I536" s="22"/>
      <c r="J536" s="22"/>
      <c r="K536" s="22"/>
      <c r="L536" s="22"/>
      <c r="M536" s="22"/>
      <c r="N536" s="22"/>
    </row>
    <row r="537" ht="12.75" customHeight="1">
      <c r="A537" s="2"/>
      <c r="B537" s="267" t="str">
        <f>if(A537&lt;&gt;"",TRIM(Project!$B$3&amp;" "&amp;'Cat Combos'!$A537),"")</f>
        <v/>
      </c>
      <c r="C537" s="22"/>
      <c r="D537" s="22"/>
      <c r="E537" s="22"/>
      <c r="F537" s="22"/>
      <c r="G537" s="22"/>
      <c r="H537" s="22"/>
      <c r="I537" s="22"/>
      <c r="J537" s="22"/>
      <c r="K537" s="22"/>
      <c r="L537" s="22"/>
      <c r="M537" s="22"/>
      <c r="N537" s="22"/>
    </row>
    <row r="538" ht="12.75" customHeight="1">
      <c r="A538" s="2"/>
      <c r="B538" s="267" t="str">
        <f>if(A538&lt;&gt;"",TRIM(Project!$B$3&amp;" "&amp;'Cat Combos'!$A538),"")</f>
        <v/>
      </c>
      <c r="C538" s="22"/>
      <c r="D538" s="22"/>
      <c r="E538" s="22"/>
      <c r="F538" s="22"/>
      <c r="G538" s="22"/>
      <c r="H538" s="22"/>
      <c r="I538" s="22"/>
      <c r="J538" s="22"/>
      <c r="K538" s="22"/>
      <c r="L538" s="22"/>
      <c r="M538" s="22"/>
      <c r="N538" s="22"/>
    </row>
    <row r="539" ht="12.75" customHeight="1">
      <c r="A539" s="2"/>
      <c r="B539" s="267" t="str">
        <f>if(A539&lt;&gt;"",TRIM(Project!$B$3&amp;" "&amp;'Cat Combos'!$A539),"")</f>
        <v/>
      </c>
      <c r="C539" s="22"/>
      <c r="D539" s="22"/>
      <c r="E539" s="22"/>
      <c r="F539" s="22"/>
      <c r="G539" s="22"/>
      <c r="H539" s="22"/>
      <c r="I539" s="22"/>
      <c r="J539" s="22"/>
      <c r="K539" s="22"/>
      <c r="L539" s="22"/>
      <c r="M539" s="22"/>
      <c r="N539" s="22"/>
    </row>
    <row r="540" ht="12.75" customHeight="1">
      <c r="A540" s="2"/>
      <c r="B540" s="267" t="str">
        <f>if(A540&lt;&gt;"",TRIM(Project!$B$3&amp;" "&amp;'Cat Combos'!$A540),"")</f>
        <v/>
      </c>
      <c r="C540" s="22"/>
      <c r="D540" s="22"/>
      <c r="E540" s="22"/>
      <c r="F540" s="22"/>
      <c r="G540" s="22"/>
      <c r="H540" s="22"/>
      <c r="I540" s="22"/>
      <c r="J540" s="22"/>
      <c r="K540" s="22"/>
      <c r="L540" s="22"/>
      <c r="M540" s="22"/>
      <c r="N540" s="22"/>
    </row>
    <row r="541" ht="12.75" customHeight="1">
      <c r="A541" s="2"/>
      <c r="B541" s="267" t="str">
        <f>if(A541&lt;&gt;"",TRIM(Project!$B$3&amp;" "&amp;'Cat Combos'!$A541),"")</f>
        <v/>
      </c>
      <c r="C541" s="22"/>
      <c r="D541" s="22"/>
      <c r="E541" s="22"/>
      <c r="F541" s="22"/>
      <c r="G541" s="22"/>
      <c r="H541" s="22"/>
      <c r="I541" s="22"/>
      <c r="J541" s="22"/>
      <c r="K541" s="22"/>
      <c r="L541" s="22"/>
      <c r="M541" s="22"/>
      <c r="N541" s="22"/>
    </row>
    <row r="542" ht="12.75" customHeight="1">
      <c r="A542" s="2"/>
      <c r="B542" s="267" t="str">
        <f>if(A542&lt;&gt;"",TRIM(Project!$B$3&amp;" "&amp;'Cat Combos'!$A542),"")</f>
        <v/>
      </c>
      <c r="C542" s="22"/>
      <c r="D542" s="22"/>
      <c r="E542" s="22"/>
      <c r="F542" s="22"/>
      <c r="G542" s="22"/>
      <c r="H542" s="22"/>
      <c r="I542" s="22"/>
      <c r="J542" s="22"/>
      <c r="K542" s="22"/>
      <c r="L542" s="22"/>
      <c r="M542" s="22"/>
      <c r="N542" s="22"/>
    </row>
    <row r="543" ht="12.75" customHeight="1">
      <c r="A543" s="2"/>
      <c r="B543" s="267" t="str">
        <f>if(A543&lt;&gt;"",TRIM(Project!$B$3&amp;" "&amp;'Cat Combos'!$A543),"")</f>
        <v/>
      </c>
      <c r="C543" s="22"/>
      <c r="D543" s="22"/>
      <c r="E543" s="22"/>
      <c r="F543" s="22"/>
      <c r="G543" s="22"/>
      <c r="H543" s="22"/>
      <c r="I543" s="22"/>
      <c r="J543" s="22"/>
      <c r="K543" s="22"/>
      <c r="L543" s="22"/>
      <c r="M543" s="22"/>
      <c r="N543" s="22"/>
    </row>
    <row r="544" ht="12.75" customHeight="1">
      <c r="A544" s="2"/>
      <c r="B544" s="267" t="str">
        <f>if(A544&lt;&gt;"",TRIM(Project!$B$3&amp;" "&amp;'Cat Combos'!$A544),"")</f>
        <v/>
      </c>
      <c r="C544" s="22"/>
      <c r="D544" s="22"/>
      <c r="E544" s="22"/>
      <c r="F544" s="22"/>
      <c r="G544" s="22"/>
      <c r="H544" s="22"/>
      <c r="I544" s="22"/>
      <c r="J544" s="22"/>
      <c r="K544" s="22"/>
      <c r="L544" s="22"/>
      <c r="M544" s="22"/>
      <c r="N544" s="22"/>
    </row>
    <row r="545" ht="12.75" customHeight="1">
      <c r="A545" s="2"/>
      <c r="B545" s="267" t="str">
        <f>if(A545&lt;&gt;"",TRIM(Project!$B$3&amp;" "&amp;'Cat Combos'!$A545),"")</f>
        <v/>
      </c>
      <c r="C545" s="22"/>
      <c r="D545" s="22"/>
      <c r="E545" s="22"/>
      <c r="F545" s="22"/>
      <c r="G545" s="22"/>
      <c r="H545" s="22"/>
      <c r="I545" s="22"/>
      <c r="J545" s="22"/>
      <c r="K545" s="22"/>
      <c r="L545" s="22"/>
      <c r="M545" s="22"/>
      <c r="N545" s="22"/>
    </row>
    <row r="546" ht="12.75" customHeight="1">
      <c r="A546" s="2"/>
      <c r="B546" s="267" t="str">
        <f>if(A546&lt;&gt;"",TRIM(Project!$B$3&amp;" "&amp;'Cat Combos'!$A546),"")</f>
        <v/>
      </c>
      <c r="C546" s="22"/>
      <c r="D546" s="22"/>
      <c r="E546" s="22"/>
      <c r="F546" s="22"/>
      <c r="G546" s="22"/>
      <c r="H546" s="22"/>
      <c r="I546" s="22"/>
      <c r="J546" s="22"/>
      <c r="K546" s="22"/>
      <c r="L546" s="22"/>
      <c r="M546" s="22"/>
      <c r="N546" s="22"/>
    </row>
    <row r="547" ht="12.75" customHeight="1">
      <c r="A547" s="2"/>
      <c r="B547" s="267" t="str">
        <f>if(A547&lt;&gt;"",TRIM(Project!$B$3&amp;" "&amp;'Cat Combos'!$A547),"")</f>
        <v/>
      </c>
      <c r="C547" s="22"/>
      <c r="D547" s="22"/>
      <c r="E547" s="22"/>
      <c r="F547" s="22"/>
      <c r="G547" s="22"/>
      <c r="H547" s="22"/>
      <c r="I547" s="22"/>
      <c r="J547" s="22"/>
      <c r="K547" s="22"/>
      <c r="L547" s="22"/>
      <c r="M547" s="22"/>
      <c r="N547" s="22"/>
    </row>
    <row r="548" ht="12.75" customHeight="1">
      <c r="A548" s="2"/>
      <c r="B548" s="267" t="str">
        <f>if(A548&lt;&gt;"",TRIM(Project!$B$3&amp;" "&amp;'Cat Combos'!$A548),"")</f>
        <v/>
      </c>
      <c r="C548" s="22"/>
      <c r="D548" s="22"/>
      <c r="E548" s="22"/>
      <c r="F548" s="22"/>
      <c r="G548" s="22"/>
      <c r="H548" s="22"/>
      <c r="I548" s="22"/>
      <c r="J548" s="22"/>
      <c r="K548" s="22"/>
      <c r="L548" s="22"/>
      <c r="M548" s="22"/>
      <c r="N548" s="22"/>
    </row>
    <row r="549" ht="12.75" customHeight="1">
      <c r="A549" s="2"/>
      <c r="B549" s="267" t="str">
        <f>if(A549&lt;&gt;"",TRIM(Project!$B$3&amp;" "&amp;'Cat Combos'!$A549),"")</f>
        <v/>
      </c>
      <c r="C549" s="22"/>
      <c r="D549" s="22"/>
      <c r="E549" s="22"/>
      <c r="F549" s="22"/>
      <c r="G549" s="22"/>
      <c r="H549" s="22"/>
      <c r="I549" s="22"/>
      <c r="J549" s="22"/>
      <c r="K549" s="22"/>
      <c r="L549" s="22"/>
      <c r="M549" s="22"/>
      <c r="N549" s="22"/>
    </row>
    <row r="550" ht="12.75" customHeight="1">
      <c r="A550" s="2"/>
      <c r="B550" s="267" t="str">
        <f>if(A550&lt;&gt;"",TRIM(Project!$B$3&amp;" "&amp;'Cat Combos'!$A550),"")</f>
        <v/>
      </c>
      <c r="C550" s="22"/>
      <c r="D550" s="22"/>
      <c r="E550" s="22"/>
      <c r="F550" s="22"/>
      <c r="G550" s="22"/>
      <c r="H550" s="22"/>
      <c r="I550" s="22"/>
      <c r="J550" s="22"/>
      <c r="K550" s="22"/>
      <c r="L550" s="22"/>
      <c r="M550" s="22"/>
      <c r="N550" s="22"/>
    </row>
    <row r="551" ht="12.75" customHeight="1">
      <c r="A551" s="2"/>
      <c r="B551" s="267" t="str">
        <f>if(A551&lt;&gt;"",TRIM(Project!$B$3&amp;" "&amp;'Cat Combos'!$A551),"")</f>
        <v/>
      </c>
      <c r="C551" s="22"/>
      <c r="D551" s="22"/>
      <c r="E551" s="22"/>
      <c r="F551" s="22"/>
      <c r="G551" s="22"/>
      <c r="H551" s="22"/>
      <c r="I551" s="22"/>
      <c r="J551" s="22"/>
      <c r="K551" s="22"/>
      <c r="L551" s="22"/>
      <c r="M551" s="22"/>
      <c r="N551" s="22"/>
    </row>
    <row r="552" ht="12.75" customHeight="1">
      <c r="A552" s="2"/>
      <c r="B552" s="267" t="str">
        <f>if(A552&lt;&gt;"",TRIM(Project!$B$3&amp;" "&amp;'Cat Combos'!$A552),"")</f>
        <v/>
      </c>
      <c r="C552" s="22"/>
      <c r="D552" s="22"/>
      <c r="E552" s="22"/>
      <c r="F552" s="22"/>
      <c r="G552" s="22"/>
      <c r="H552" s="22"/>
      <c r="I552" s="22"/>
      <c r="J552" s="22"/>
      <c r="K552" s="22"/>
      <c r="L552" s="22"/>
      <c r="M552" s="22"/>
      <c r="N552" s="22"/>
    </row>
    <row r="553" ht="12.75" customHeight="1">
      <c r="A553" s="2"/>
      <c r="B553" s="267" t="str">
        <f>if(A553&lt;&gt;"",TRIM(Project!$B$3&amp;" "&amp;'Cat Combos'!$A553),"")</f>
        <v/>
      </c>
      <c r="C553" s="22"/>
      <c r="D553" s="22"/>
      <c r="E553" s="22"/>
      <c r="F553" s="22"/>
      <c r="G553" s="22"/>
      <c r="H553" s="22"/>
      <c r="I553" s="22"/>
      <c r="J553" s="22"/>
      <c r="K553" s="22"/>
      <c r="L553" s="22"/>
      <c r="M553" s="22"/>
      <c r="N553" s="22"/>
    </row>
    <row r="554" ht="12.75" customHeight="1">
      <c r="A554" s="2"/>
      <c r="B554" s="267" t="str">
        <f>if(A554&lt;&gt;"",TRIM(Project!$B$3&amp;" "&amp;'Cat Combos'!$A554),"")</f>
        <v/>
      </c>
      <c r="C554" s="22"/>
      <c r="D554" s="22"/>
      <c r="E554" s="22"/>
      <c r="F554" s="22"/>
      <c r="G554" s="22"/>
      <c r="H554" s="22"/>
      <c r="I554" s="22"/>
      <c r="J554" s="22"/>
      <c r="K554" s="22"/>
      <c r="L554" s="22"/>
      <c r="M554" s="22"/>
      <c r="N554" s="22"/>
    </row>
    <row r="555" ht="12.75" customHeight="1">
      <c r="A555" s="2"/>
      <c r="B555" s="267" t="str">
        <f>if(A555&lt;&gt;"",TRIM(Project!$B$3&amp;" "&amp;'Cat Combos'!$A555),"")</f>
        <v/>
      </c>
      <c r="C555" s="22"/>
      <c r="D555" s="22"/>
      <c r="E555" s="22"/>
      <c r="F555" s="22"/>
      <c r="G555" s="22"/>
      <c r="H555" s="22"/>
      <c r="I555" s="22"/>
      <c r="J555" s="22"/>
      <c r="K555" s="22"/>
      <c r="L555" s="22"/>
      <c r="M555" s="22"/>
      <c r="N555" s="22"/>
    </row>
    <row r="556" ht="12.75" customHeight="1">
      <c r="A556" s="2"/>
      <c r="B556" s="267" t="str">
        <f>if(A556&lt;&gt;"",TRIM(Project!$B$3&amp;" "&amp;'Cat Combos'!$A556),"")</f>
        <v/>
      </c>
      <c r="C556" s="22"/>
      <c r="D556" s="22"/>
      <c r="E556" s="22"/>
      <c r="F556" s="22"/>
      <c r="G556" s="22"/>
      <c r="H556" s="22"/>
      <c r="I556" s="22"/>
      <c r="J556" s="22"/>
      <c r="K556" s="22"/>
      <c r="L556" s="22"/>
      <c r="M556" s="22"/>
      <c r="N556" s="22"/>
    </row>
    <row r="557" ht="12.75" customHeight="1">
      <c r="A557" s="2"/>
      <c r="B557" s="267" t="str">
        <f>if(A557&lt;&gt;"",TRIM(Project!$B$3&amp;" "&amp;'Cat Combos'!$A557),"")</f>
        <v/>
      </c>
      <c r="C557" s="22"/>
      <c r="D557" s="22"/>
      <c r="E557" s="22"/>
      <c r="F557" s="22"/>
      <c r="G557" s="22"/>
      <c r="H557" s="22"/>
      <c r="I557" s="22"/>
      <c r="J557" s="22"/>
      <c r="K557" s="22"/>
      <c r="L557" s="22"/>
      <c r="M557" s="22"/>
      <c r="N557" s="22"/>
    </row>
    <row r="558" ht="12.75" customHeight="1">
      <c r="A558" s="2"/>
      <c r="B558" s="267" t="str">
        <f>if(A558&lt;&gt;"",TRIM(Project!$B$3&amp;" "&amp;'Cat Combos'!$A558),"")</f>
        <v/>
      </c>
      <c r="C558" s="22"/>
      <c r="D558" s="22"/>
      <c r="E558" s="22"/>
      <c r="F558" s="22"/>
      <c r="G558" s="22"/>
      <c r="H558" s="22"/>
      <c r="I558" s="22"/>
      <c r="J558" s="22"/>
      <c r="K558" s="22"/>
      <c r="L558" s="22"/>
      <c r="M558" s="22"/>
      <c r="N558" s="22"/>
    </row>
    <row r="559" ht="12.75" customHeight="1">
      <c r="A559" s="2"/>
      <c r="B559" s="267" t="str">
        <f>if(A559&lt;&gt;"",TRIM(Project!$B$3&amp;" "&amp;'Cat Combos'!$A559),"")</f>
        <v/>
      </c>
      <c r="C559" s="22"/>
      <c r="D559" s="22"/>
      <c r="E559" s="22"/>
      <c r="F559" s="22"/>
      <c r="G559" s="22"/>
      <c r="H559" s="22"/>
      <c r="I559" s="22"/>
      <c r="J559" s="22"/>
      <c r="K559" s="22"/>
      <c r="L559" s="22"/>
      <c r="M559" s="22"/>
      <c r="N559" s="22"/>
    </row>
    <row r="560" ht="12.75" customHeight="1">
      <c r="A560" s="2"/>
      <c r="B560" s="267" t="str">
        <f>if(A560&lt;&gt;"",TRIM(Project!$B$3&amp;" "&amp;'Cat Combos'!$A560),"")</f>
        <v/>
      </c>
      <c r="C560" s="22"/>
      <c r="D560" s="22"/>
      <c r="E560" s="22"/>
      <c r="F560" s="22"/>
      <c r="G560" s="22"/>
      <c r="H560" s="22"/>
      <c r="I560" s="22"/>
      <c r="J560" s="22"/>
      <c r="K560" s="22"/>
      <c r="L560" s="22"/>
      <c r="M560" s="22"/>
      <c r="N560" s="22"/>
    </row>
    <row r="561" ht="12.75" customHeight="1">
      <c r="A561" s="2"/>
      <c r="B561" s="267" t="str">
        <f>if(A561&lt;&gt;"",TRIM(Project!$B$3&amp;" "&amp;'Cat Combos'!$A561),"")</f>
        <v/>
      </c>
      <c r="C561" s="22"/>
      <c r="D561" s="22"/>
      <c r="E561" s="22"/>
      <c r="F561" s="22"/>
      <c r="G561" s="22"/>
      <c r="H561" s="22"/>
      <c r="I561" s="22"/>
      <c r="J561" s="22"/>
      <c r="K561" s="22"/>
      <c r="L561" s="22"/>
      <c r="M561" s="22"/>
      <c r="N561" s="22"/>
    </row>
    <row r="562" ht="12.75" customHeight="1">
      <c r="A562" s="2"/>
      <c r="B562" s="267" t="str">
        <f>if(A562&lt;&gt;"",TRIM(Project!$B$3&amp;" "&amp;'Cat Combos'!$A562),"")</f>
        <v/>
      </c>
      <c r="C562" s="22"/>
      <c r="D562" s="22"/>
      <c r="E562" s="22"/>
      <c r="F562" s="22"/>
      <c r="G562" s="22"/>
      <c r="H562" s="22"/>
      <c r="I562" s="22"/>
      <c r="J562" s="22"/>
      <c r="K562" s="22"/>
      <c r="L562" s="22"/>
      <c r="M562" s="22"/>
      <c r="N562" s="22"/>
    </row>
    <row r="563" ht="12.75" customHeight="1">
      <c r="A563" s="2"/>
      <c r="B563" s="267" t="str">
        <f>if(A563&lt;&gt;"",TRIM(Project!$B$3&amp;" "&amp;'Cat Combos'!$A563),"")</f>
        <v/>
      </c>
      <c r="C563" s="22"/>
      <c r="D563" s="22"/>
      <c r="E563" s="22"/>
      <c r="F563" s="22"/>
      <c r="G563" s="22"/>
      <c r="H563" s="22"/>
      <c r="I563" s="22"/>
      <c r="J563" s="22"/>
      <c r="K563" s="22"/>
      <c r="L563" s="22"/>
      <c r="M563" s="22"/>
      <c r="N563" s="22"/>
    </row>
    <row r="564" ht="12.75" customHeight="1">
      <c r="A564" s="2"/>
      <c r="B564" s="267" t="str">
        <f>if(A564&lt;&gt;"",TRIM(Project!$B$3&amp;" "&amp;'Cat Combos'!$A564),"")</f>
        <v/>
      </c>
      <c r="C564" s="22"/>
      <c r="D564" s="22"/>
      <c r="E564" s="22"/>
      <c r="F564" s="22"/>
      <c r="G564" s="22"/>
      <c r="H564" s="22"/>
      <c r="I564" s="22"/>
      <c r="J564" s="22"/>
      <c r="K564" s="22"/>
      <c r="L564" s="22"/>
      <c r="M564" s="22"/>
      <c r="N564" s="22"/>
    </row>
    <row r="565" ht="12.75" customHeight="1">
      <c r="A565" s="2"/>
      <c r="B565" s="267" t="str">
        <f>if(A565&lt;&gt;"",TRIM(Project!$B$3&amp;" "&amp;'Cat Combos'!$A565),"")</f>
        <v/>
      </c>
      <c r="C565" s="22"/>
      <c r="D565" s="22"/>
      <c r="E565" s="22"/>
      <c r="F565" s="22"/>
      <c r="G565" s="22"/>
      <c r="H565" s="22"/>
      <c r="I565" s="22"/>
      <c r="J565" s="22"/>
      <c r="K565" s="22"/>
      <c r="L565" s="22"/>
      <c r="M565" s="22"/>
      <c r="N565" s="22"/>
    </row>
    <row r="566" ht="12.75" customHeight="1">
      <c r="A566" s="2"/>
      <c r="B566" s="267" t="str">
        <f>if(A566&lt;&gt;"",TRIM(Project!$B$3&amp;" "&amp;'Cat Combos'!$A566),"")</f>
        <v/>
      </c>
      <c r="C566" s="22"/>
      <c r="D566" s="22"/>
      <c r="E566" s="22"/>
      <c r="F566" s="22"/>
      <c r="G566" s="22"/>
      <c r="H566" s="22"/>
      <c r="I566" s="22"/>
      <c r="J566" s="22"/>
      <c r="K566" s="22"/>
      <c r="L566" s="22"/>
      <c r="M566" s="22"/>
      <c r="N566" s="22"/>
    </row>
    <row r="567" ht="12.75" customHeight="1">
      <c r="A567" s="2"/>
      <c r="B567" s="267" t="str">
        <f>if(A567&lt;&gt;"",TRIM(Project!$B$3&amp;" "&amp;'Cat Combos'!$A567),"")</f>
        <v/>
      </c>
      <c r="C567" s="22"/>
      <c r="D567" s="22"/>
      <c r="E567" s="22"/>
      <c r="F567" s="22"/>
      <c r="G567" s="22"/>
      <c r="H567" s="22"/>
      <c r="I567" s="22"/>
      <c r="J567" s="22"/>
      <c r="K567" s="22"/>
      <c r="L567" s="22"/>
      <c r="M567" s="22"/>
      <c r="N567" s="22"/>
    </row>
    <row r="568" ht="12.75" customHeight="1">
      <c r="A568" s="2"/>
      <c r="B568" s="267" t="str">
        <f>if(A568&lt;&gt;"",TRIM(Project!$B$3&amp;" "&amp;'Cat Combos'!$A568),"")</f>
        <v/>
      </c>
      <c r="C568" s="22"/>
      <c r="D568" s="22"/>
      <c r="E568" s="22"/>
      <c r="F568" s="22"/>
      <c r="G568" s="22"/>
      <c r="H568" s="22"/>
      <c r="I568" s="22"/>
      <c r="J568" s="22"/>
      <c r="K568" s="22"/>
      <c r="L568" s="22"/>
      <c r="M568" s="22"/>
      <c r="N568" s="22"/>
    </row>
    <row r="569" ht="12.75" customHeight="1">
      <c r="A569" s="2"/>
      <c r="B569" s="267" t="str">
        <f>if(A569&lt;&gt;"",TRIM(Project!$B$3&amp;" "&amp;'Cat Combos'!$A569),"")</f>
        <v/>
      </c>
      <c r="C569" s="22"/>
      <c r="D569" s="22"/>
      <c r="E569" s="22"/>
      <c r="F569" s="22"/>
      <c r="G569" s="22"/>
      <c r="H569" s="22"/>
      <c r="I569" s="22"/>
      <c r="J569" s="22"/>
      <c r="K569" s="22"/>
      <c r="L569" s="22"/>
      <c r="M569" s="22"/>
      <c r="N569" s="22"/>
    </row>
    <row r="570" ht="12.75" customHeight="1">
      <c r="A570" s="2"/>
      <c r="B570" s="267" t="str">
        <f>if(A570&lt;&gt;"",TRIM(Project!$B$3&amp;" "&amp;'Cat Combos'!$A570),"")</f>
        <v/>
      </c>
      <c r="C570" s="22"/>
      <c r="D570" s="22"/>
      <c r="E570" s="22"/>
      <c r="F570" s="22"/>
      <c r="G570" s="22"/>
      <c r="H570" s="22"/>
      <c r="I570" s="22"/>
      <c r="J570" s="22"/>
      <c r="K570" s="22"/>
      <c r="L570" s="22"/>
      <c r="M570" s="22"/>
      <c r="N570" s="22"/>
    </row>
    <row r="571" ht="12.75" customHeight="1">
      <c r="A571" s="2"/>
      <c r="B571" s="267" t="str">
        <f>if(A571&lt;&gt;"",TRIM(Project!$B$3&amp;" "&amp;'Cat Combos'!$A571),"")</f>
        <v/>
      </c>
      <c r="C571" s="22"/>
      <c r="D571" s="22"/>
      <c r="E571" s="22"/>
      <c r="F571" s="22"/>
      <c r="G571" s="22"/>
      <c r="H571" s="22"/>
      <c r="I571" s="22"/>
      <c r="J571" s="22"/>
      <c r="K571" s="22"/>
      <c r="L571" s="22"/>
      <c r="M571" s="22"/>
      <c r="N571" s="22"/>
    </row>
    <row r="572" ht="12.75" customHeight="1">
      <c r="A572" s="2"/>
      <c r="B572" s="267" t="str">
        <f>if(A572&lt;&gt;"",TRIM(Project!$B$3&amp;" "&amp;'Cat Combos'!$A572),"")</f>
        <v/>
      </c>
      <c r="C572" s="22"/>
      <c r="D572" s="22"/>
      <c r="E572" s="22"/>
      <c r="F572" s="22"/>
      <c r="G572" s="22"/>
      <c r="H572" s="22"/>
      <c r="I572" s="22"/>
      <c r="J572" s="22"/>
      <c r="K572" s="22"/>
      <c r="L572" s="22"/>
      <c r="M572" s="22"/>
      <c r="N572" s="22"/>
    </row>
    <row r="573" ht="12.75" customHeight="1">
      <c r="A573" s="2"/>
      <c r="B573" s="267" t="str">
        <f>if(A573&lt;&gt;"",TRIM(Project!$B$3&amp;" "&amp;'Cat Combos'!$A573),"")</f>
        <v/>
      </c>
      <c r="C573" s="22"/>
      <c r="D573" s="22"/>
      <c r="E573" s="22"/>
      <c r="F573" s="22"/>
      <c r="G573" s="22"/>
      <c r="H573" s="22"/>
      <c r="I573" s="22"/>
      <c r="J573" s="22"/>
      <c r="K573" s="22"/>
      <c r="L573" s="22"/>
      <c r="M573" s="22"/>
      <c r="N573" s="22"/>
    </row>
    <row r="574" ht="12.75" customHeight="1">
      <c r="A574" s="2"/>
      <c r="B574" s="267" t="str">
        <f>if(A574&lt;&gt;"",TRIM(Project!$B$3&amp;" "&amp;'Cat Combos'!$A574),"")</f>
        <v/>
      </c>
      <c r="C574" s="22"/>
      <c r="D574" s="22"/>
      <c r="E574" s="22"/>
      <c r="F574" s="22"/>
      <c r="G574" s="22"/>
      <c r="H574" s="22"/>
      <c r="I574" s="22"/>
      <c r="J574" s="22"/>
      <c r="K574" s="22"/>
      <c r="L574" s="22"/>
      <c r="M574" s="22"/>
      <c r="N574" s="22"/>
    </row>
    <row r="575" ht="12.75" customHeight="1">
      <c r="A575" s="2"/>
      <c r="B575" s="267" t="str">
        <f>if(A575&lt;&gt;"",TRIM(Project!$B$3&amp;" "&amp;'Cat Combos'!$A575),"")</f>
        <v/>
      </c>
      <c r="C575" s="22"/>
      <c r="D575" s="22"/>
      <c r="E575" s="22"/>
      <c r="F575" s="22"/>
      <c r="G575" s="22"/>
      <c r="H575" s="22"/>
      <c r="I575" s="22"/>
      <c r="J575" s="22"/>
      <c r="K575" s="22"/>
      <c r="L575" s="22"/>
      <c r="M575" s="22"/>
      <c r="N575" s="22"/>
    </row>
    <row r="576" ht="12.75" customHeight="1">
      <c r="A576" s="2"/>
      <c r="B576" s="267" t="str">
        <f>if(A576&lt;&gt;"",TRIM(Project!$B$3&amp;" "&amp;'Cat Combos'!$A576),"")</f>
        <v/>
      </c>
      <c r="C576" s="22"/>
      <c r="D576" s="22"/>
      <c r="E576" s="22"/>
      <c r="F576" s="22"/>
      <c r="G576" s="22"/>
      <c r="H576" s="22"/>
      <c r="I576" s="22"/>
      <c r="J576" s="22"/>
      <c r="K576" s="22"/>
      <c r="L576" s="22"/>
      <c r="M576" s="22"/>
      <c r="N576" s="22"/>
    </row>
    <row r="577" ht="12.75" customHeight="1">
      <c r="A577" s="2"/>
      <c r="B577" s="267" t="str">
        <f>if(A577&lt;&gt;"",TRIM(Project!$B$3&amp;" "&amp;'Cat Combos'!$A577),"")</f>
        <v/>
      </c>
      <c r="C577" s="22"/>
      <c r="D577" s="22"/>
      <c r="E577" s="22"/>
      <c r="F577" s="22"/>
      <c r="G577" s="22"/>
      <c r="H577" s="22"/>
      <c r="I577" s="22"/>
      <c r="J577" s="22"/>
      <c r="K577" s="22"/>
      <c r="L577" s="22"/>
      <c r="M577" s="22"/>
      <c r="N577" s="22"/>
    </row>
    <row r="578" ht="12.75" customHeight="1">
      <c r="A578" s="2"/>
      <c r="B578" s="267" t="str">
        <f>if(A578&lt;&gt;"",TRIM(Project!$B$3&amp;" "&amp;'Cat Combos'!$A578),"")</f>
        <v/>
      </c>
      <c r="C578" s="22"/>
      <c r="D578" s="22"/>
      <c r="E578" s="22"/>
      <c r="F578" s="22"/>
      <c r="G578" s="22"/>
      <c r="H578" s="22"/>
      <c r="I578" s="22"/>
      <c r="J578" s="22"/>
      <c r="K578" s="22"/>
      <c r="L578" s="22"/>
      <c r="M578" s="22"/>
      <c r="N578" s="22"/>
    </row>
    <row r="579" ht="12.75" customHeight="1">
      <c r="A579" s="2"/>
      <c r="B579" s="267" t="str">
        <f>if(A579&lt;&gt;"",TRIM(Project!$B$3&amp;" "&amp;'Cat Combos'!$A579),"")</f>
        <v/>
      </c>
      <c r="C579" s="22"/>
      <c r="D579" s="22"/>
      <c r="E579" s="22"/>
      <c r="F579" s="22"/>
      <c r="G579" s="22"/>
      <c r="H579" s="22"/>
      <c r="I579" s="22"/>
      <c r="J579" s="22"/>
      <c r="K579" s="22"/>
      <c r="L579" s="22"/>
      <c r="M579" s="22"/>
      <c r="N579" s="22"/>
    </row>
    <row r="580" ht="12.75" customHeight="1">
      <c r="A580" s="2"/>
      <c r="B580" s="267" t="str">
        <f>if(A580&lt;&gt;"",TRIM(Project!$B$3&amp;" "&amp;'Cat Combos'!$A580),"")</f>
        <v/>
      </c>
      <c r="C580" s="22"/>
      <c r="D580" s="22"/>
      <c r="E580" s="22"/>
      <c r="F580" s="22"/>
      <c r="G580" s="22"/>
      <c r="H580" s="22"/>
      <c r="I580" s="22"/>
      <c r="J580" s="22"/>
      <c r="K580" s="22"/>
      <c r="L580" s="22"/>
      <c r="M580" s="22"/>
      <c r="N580" s="22"/>
    </row>
    <row r="581" ht="12.75" customHeight="1">
      <c r="A581" s="2"/>
      <c r="B581" s="267" t="str">
        <f>if(A581&lt;&gt;"",TRIM(Project!$B$3&amp;" "&amp;'Cat Combos'!$A581),"")</f>
        <v/>
      </c>
      <c r="C581" s="22"/>
      <c r="D581" s="22"/>
      <c r="E581" s="22"/>
      <c r="F581" s="22"/>
      <c r="G581" s="22"/>
      <c r="H581" s="22"/>
      <c r="I581" s="22"/>
      <c r="J581" s="22"/>
      <c r="K581" s="22"/>
      <c r="L581" s="22"/>
      <c r="M581" s="22"/>
      <c r="N581" s="22"/>
    </row>
    <row r="582" ht="12.75" customHeight="1">
      <c r="A582" s="2"/>
      <c r="B582" s="267" t="str">
        <f>if(A582&lt;&gt;"",TRIM(Project!$B$3&amp;" "&amp;'Cat Combos'!$A582),"")</f>
        <v/>
      </c>
      <c r="C582" s="22"/>
      <c r="D582" s="22"/>
      <c r="E582" s="22"/>
      <c r="F582" s="22"/>
      <c r="G582" s="22"/>
      <c r="H582" s="22"/>
      <c r="I582" s="22"/>
      <c r="J582" s="22"/>
      <c r="K582" s="22"/>
      <c r="L582" s="22"/>
      <c r="M582" s="22"/>
      <c r="N582" s="22"/>
    </row>
    <row r="583" ht="12.75" customHeight="1">
      <c r="A583" s="2"/>
      <c r="B583" s="267" t="str">
        <f>if(A583&lt;&gt;"",TRIM(Project!$B$3&amp;" "&amp;'Cat Combos'!$A583),"")</f>
        <v/>
      </c>
      <c r="C583" s="22"/>
      <c r="D583" s="22"/>
      <c r="E583" s="22"/>
      <c r="F583" s="22"/>
      <c r="G583" s="22"/>
      <c r="H583" s="22"/>
      <c r="I583" s="22"/>
      <c r="J583" s="22"/>
      <c r="K583" s="22"/>
      <c r="L583" s="22"/>
      <c r="M583" s="22"/>
      <c r="N583" s="22"/>
    </row>
    <row r="584" ht="12.75" customHeight="1">
      <c r="A584" s="2"/>
      <c r="B584" s="267" t="str">
        <f>if(A584&lt;&gt;"",TRIM(Project!$B$3&amp;" "&amp;'Cat Combos'!$A584),"")</f>
        <v/>
      </c>
      <c r="C584" s="22"/>
      <c r="D584" s="22"/>
      <c r="E584" s="22"/>
      <c r="F584" s="22"/>
      <c r="G584" s="22"/>
      <c r="H584" s="22"/>
      <c r="I584" s="22"/>
      <c r="J584" s="22"/>
      <c r="K584" s="22"/>
      <c r="L584" s="22"/>
      <c r="M584" s="22"/>
      <c r="N584" s="22"/>
    </row>
    <row r="585" ht="12.75" customHeight="1">
      <c r="A585" s="2"/>
      <c r="B585" s="267" t="str">
        <f>if(A585&lt;&gt;"",TRIM(Project!$B$3&amp;" "&amp;'Cat Combos'!$A585),"")</f>
        <v/>
      </c>
      <c r="C585" s="22"/>
      <c r="D585" s="22"/>
      <c r="E585" s="22"/>
      <c r="F585" s="22"/>
      <c r="G585" s="22"/>
      <c r="H585" s="22"/>
      <c r="I585" s="22"/>
      <c r="J585" s="22"/>
      <c r="K585" s="22"/>
      <c r="L585" s="22"/>
      <c r="M585" s="22"/>
      <c r="N585" s="22"/>
    </row>
    <row r="586" ht="12.75" customHeight="1">
      <c r="A586" s="2"/>
      <c r="B586" s="267" t="str">
        <f>if(A586&lt;&gt;"",TRIM(Project!$B$3&amp;" "&amp;'Cat Combos'!$A586),"")</f>
        <v/>
      </c>
      <c r="C586" s="22"/>
      <c r="D586" s="22"/>
      <c r="E586" s="22"/>
      <c r="F586" s="22"/>
      <c r="G586" s="22"/>
      <c r="H586" s="22"/>
      <c r="I586" s="22"/>
      <c r="J586" s="22"/>
      <c r="K586" s="22"/>
      <c r="L586" s="22"/>
      <c r="M586" s="22"/>
      <c r="N586" s="22"/>
    </row>
    <row r="587" ht="12.75" customHeight="1">
      <c r="A587" s="2"/>
      <c r="B587" s="267" t="str">
        <f>if(A587&lt;&gt;"",TRIM(Project!$B$3&amp;" "&amp;'Cat Combos'!$A587),"")</f>
        <v/>
      </c>
      <c r="C587" s="22"/>
      <c r="D587" s="22"/>
      <c r="E587" s="22"/>
      <c r="F587" s="22"/>
      <c r="G587" s="22"/>
      <c r="H587" s="22"/>
      <c r="I587" s="22"/>
      <c r="J587" s="22"/>
      <c r="K587" s="22"/>
      <c r="L587" s="22"/>
      <c r="M587" s="22"/>
      <c r="N587" s="22"/>
    </row>
    <row r="588" ht="12.75" customHeight="1">
      <c r="A588" s="2"/>
      <c r="B588" s="267" t="str">
        <f>if(A588&lt;&gt;"",TRIM(Project!$B$3&amp;" "&amp;'Cat Combos'!$A588),"")</f>
        <v/>
      </c>
      <c r="C588" s="22"/>
      <c r="D588" s="22"/>
      <c r="E588" s="22"/>
      <c r="F588" s="22"/>
      <c r="G588" s="22"/>
      <c r="H588" s="22"/>
      <c r="I588" s="22"/>
      <c r="J588" s="22"/>
      <c r="K588" s="22"/>
      <c r="L588" s="22"/>
      <c r="M588" s="22"/>
      <c r="N588" s="22"/>
    </row>
    <row r="589" ht="12.75" customHeight="1">
      <c r="A589" s="2"/>
      <c r="B589" s="267" t="str">
        <f>if(A589&lt;&gt;"",TRIM(Project!$B$3&amp;" "&amp;'Cat Combos'!$A589),"")</f>
        <v/>
      </c>
      <c r="C589" s="22"/>
      <c r="D589" s="22"/>
      <c r="E589" s="22"/>
      <c r="F589" s="22"/>
      <c r="G589" s="22"/>
      <c r="H589" s="22"/>
      <c r="I589" s="22"/>
      <c r="J589" s="22"/>
      <c r="K589" s="22"/>
      <c r="L589" s="22"/>
      <c r="M589" s="22"/>
      <c r="N589" s="22"/>
    </row>
    <row r="590" ht="12.75" customHeight="1">
      <c r="A590" s="2"/>
      <c r="B590" s="267" t="str">
        <f>if(A590&lt;&gt;"",TRIM(Project!$B$3&amp;" "&amp;'Cat Combos'!$A590),"")</f>
        <v/>
      </c>
      <c r="C590" s="22"/>
      <c r="D590" s="22"/>
      <c r="E590" s="22"/>
      <c r="F590" s="22"/>
      <c r="G590" s="22"/>
      <c r="H590" s="22"/>
      <c r="I590" s="22"/>
      <c r="J590" s="22"/>
      <c r="K590" s="22"/>
      <c r="L590" s="22"/>
      <c r="M590" s="22"/>
      <c r="N590" s="22"/>
    </row>
    <row r="591" ht="12.75" customHeight="1">
      <c r="A591" s="2"/>
      <c r="B591" s="267" t="str">
        <f>if(A591&lt;&gt;"",TRIM(Project!$B$3&amp;" "&amp;'Cat Combos'!$A591),"")</f>
        <v/>
      </c>
      <c r="C591" s="22"/>
      <c r="D591" s="22"/>
      <c r="E591" s="22"/>
      <c r="F591" s="22"/>
      <c r="G591" s="22"/>
      <c r="H591" s="22"/>
      <c r="I591" s="22"/>
      <c r="J591" s="22"/>
      <c r="K591" s="22"/>
      <c r="L591" s="22"/>
      <c r="M591" s="22"/>
      <c r="N591" s="22"/>
    </row>
    <row r="592" ht="12.75" customHeight="1">
      <c r="A592" s="2"/>
      <c r="B592" s="267" t="str">
        <f>if(A592&lt;&gt;"",TRIM(Project!$B$3&amp;" "&amp;'Cat Combos'!$A592),"")</f>
        <v/>
      </c>
      <c r="C592" s="22"/>
      <c r="D592" s="22"/>
      <c r="E592" s="22"/>
      <c r="F592" s="22"/>
      <c r="G592" s="22"/>
      <c r="H592" s="22"/>
      <c r="I592" s="22"/>
      <c r="J592" s="22"/>
      <c r="K592" s="22"/>
      <c r="L592" s="22"/>
      <c r="M592" s="22"/>
      <c r="N592" s="22"/>
    </row>
    <row r="593" ht="12.75" customHeight="1">
      <c r="A593" s="2"/>
      <c r="B593" s="267" t="str">
        <f>if(A593&lt;&gt;"",TRIM(Project!$B$3&amp;" "&amp;'Cat Combos'!$A593),"")</f>
        <v/>
      </c>
      <c r="C593" s="22"/>
      <c r="D593" s="22"/>
      <c r="E593" s="22"/>
      <c r="F593" s="22"/>
      <c r="G593" s="22"/>
      <c r="H593" s="22"/>
      <c r="I593" s="22"/>
      <c r="J593" s="22"/>
      <c r="K593" s="22"/>
      <c r="L593" s="22"/>
      <c r="M593" s="22"/>
      <c r="N593" s="22"/>
    </row>
    <row r="594" ht="12.75" customHeight="1">
      <c r="A594" s="2"/>
      <c r="B594" s="267" t="str">
        <f>if(A594&lt;&gt;"",TRIM(Project!$B$3&amp;" "&amp;'Cat Combos'!$A594),"")</f>
        <v/>
      </c>
      <c r="C594" s="22"/>
      <c r="D594" s="22"/>
      <c r="E594" s="22"/>
      <c r="F594" s="22"/>
      <c r="G594" s="22"/>
      <c r="H594" s="22"/>
      <c r="I594" s="22"/>
      <c r="J594" s="22"/>
      <c r="K594" s="22"/>
      <c r="L594" s="22"/>
      <c r="M594" s="22"/>
      <c r="N594" s="22"/>
    </row>
    <row r="595" ht="12.75" customHeight="1">
      <c r="A595" s="2"/>
      <c r="B595" s="267" t="str">
        <f>if(A595&lt;&gt;"",TRIM(Project!$B$3&amp;" "&amp;'Cat Combos'!$A595),"")</f>
        <v/>
      </c>
      <c r="C595" s="22"/>
      <c r="D595" s="22"/>
      <c r="E595" s="22"/>
      <c r="F595" s="22"/>
      <c r="G595" s="22"/>
      <c r="H595" s="22"/>
      <c r="I595" s="22"/>
      <c r="J595" s="22"/>
      <c r="K595" s="22"/>
      <c r="L595" s="22"/>
      <c r="M595" s="22"/>
      <c r="N595" s="22"/>
    </row>
    <row r="596" ht="12.75" customHeight="1">
      <c r="A596" s="2"/>
      <c r="B596" s="267" t="str">
        <f>if(A596&lt;&gt;"",TRIM(Project!$B$3&amp;" "&amp;'Cat Combos'!$A596),"")</f>
        <v/>
      </c>
      <c r="C596" s="22"/>
      <c r="D596" s="22"/>
      <c r="E596" s="22"/>
      <c r="F596" s="22"/>
      <c r="G596" s="22"/>
      <c r="H596" s="22"/>
      <c r="I596" s="22"/>
      <c r="J596" s="22"/>
      <c r="K596" s="22"/>
      <c r="L596" s="22"/>
      <c r="M596" s="22"/>
      <c r="N596" s="22"/>
    </row>
    <row r="597" ht="12.75" customHeight="1">
      <c r="A597" s="2"/>
      <c r="B597" s="267" t="str">
        <f>if(A597&lt;&gt;"",TRIM(Project!$B$3&amp;" "&amp;'Cat Combos'!$A597),"")</f>
        <v/>
      </c>
      <c r="C597" s="22"/>
      <c r="D597" s="22"/>
      <c r="E597" s="22"/>
      <c r="F597" s="22"/>
      <c r="G597" s="22"/>
      <c r="H597" s="22"/>
      <c r="I597" s="22"/>
      <c r="J597" s="22"/>
      <c r="K597" s="22"/>
      <c r="L597" s="22"/>
      <c r="M597" s="22"/>
      <c r="N597" s="22"/>
    </row>
    <row r="598" ht="12.75" customHeight="1">
      <c r="A598" s="2"/>
      <c r="B598" s="267" t="str">
        <f>if(A598&lt;&gt;"",TRIM(Project!$B$3&amp;" "&amp;'Cat Combos'!$A598),"")</f>
        <v/>
      </c>
      <c r="C598" s="22"/>
      <c r="D598" s="22"/>
      <c r="E598" s="22"/>
      <c r="F598" s="22"/>
      <c r="G598" s="22"/>
      <c r="H598" s="22"/>
      <c r="I598" s="22"/>
      <c r="J598" s="22"/>
      <c r="K598" s="22"/>
      <c r="L598" s="22"/>
      <c r="M598" s="22"/>
      <c r="N598" s="22"/>
    </row>
    <row r="599" ht="12.75" customHeight="1">
      <c r="A599" s="2"/>
      <c r="B599" s="267" t="str">
        <f>if(A599&lt;&gt;"",TRIM(Project!$B$3&amp;" "&amp;'Cat Combos'!$A599),"")</f>
        <v/>
      </c>
      <c r="C599" s="22"/>
      <c r="D599" s="22"/>
      <c r="E599" s="22"/>
      <c r="F599" s="22"/>
      <c r="G599" s="22"/>
      <c r="H599" s="22"/>
      <c r="I599" s="22"/>
      <c r="J599" s="22"/>
      <c r="K599" s="22"/>
      <c r="L599" s="22"/>
      <c r="M599" s="22"/>
      <c r="N599" s="22"/>
    </row>
    <row r="600" ht="12.75" customHeight="1">
      <c r="A600" s="2"/>
      <c r="B600" s="267" t="str">
        <f>if(A600&lt;&gt;"",TRIM(Project!$B$3&amp;" "&amp;'Cat Combos'!$A600),"")</f>
        <v/>
      </c>
      <c r="C600" s="22"/>
      <c r="D600" s="22"/>
      <c r="E600" s="22"/>
      <c r="F600" s="22"/>
      <c r="G600" s="22"/>
      <c r="H600" s="22"/>
      <c r="I600" s="22"/>
      <c r="J600" s="22"/>
      <c r="K600" s="22"/>
      <c r="L600" s="22"/>
      <c r="M600" s="22"/>
      <c r="N600" s="22"/>
    </row>
    <row r="601" ht="12.75" customHeight="1">
      <c r="A601" s="2"/>
      <c r="B601" s="267" t="str">
        <f>if(A601&lt;&gt;"",TRIM(Project!$B$3&amp;" "&amp;'Cat Combos'!$A601),"")</f>
        <v/>
      </c>
      <c r="C601" s="22"/>
      <c r="D601" s="22"/>
      <c r="E601" s="22"/>
      <c r="F601" s="22"/>
      <c r="G601" s="22"/>
      <c r="H601" s="22"/>
      <c r="I601" s="22"/>
      <c r="J601" s="22"/>
      <c r="K601" s="22"/>
      <c r="L601" s="22"/>
      <c r="M601" s="22"/>
      <c r="N601" s="22"/>
    </row>
    <row r="602" ht="12.75" customHeight="1">
      <c r="A602" s="2"/>
      <c r="B602" s="267" t="str">
        <f>if(A602&lt;&gt;"",TRIM(Project!$B$3&amp;" "&amp;'Cat Combos'!$A602),"")</f>
        <v/>
      </c>
      <c r="C602" s="22"/>
      <c r="D602" s="22"/>
      <c r="E602" s="22"/>
      <c r="F602" s="22"/>
      <c r="G602" s="22"/>
      <c r="H602" s="22"/>
      <c r="I602" s="22"/>
      <c r="J602" s="22"/>
      <c r="K602" s="22"/>
      <c r="L602" s="22"/>
      <c r="M602" s="22"/>
      <c r="N602" s="22"/>
    </row>
    <row r="603" ht="12.75" customHeight="1">
      <c r="A603" s="2"/>
      <c r="B603" s="267" t="str">
        <f>if(A603&lt;&gt;"",TRIM(Project!$B$3&amp;" "&amp;'Cat Combos'!$A603),"")</f>
        <v/>
      </c>
      <c r="C603" s="22"/>
      <c r="D603" s="22"/>
      <c r="E603" s="22"/>
      <c r="F603" s="22"/>
      <c r="G603" s="22"/>
      <c r="H603" s="22"/>
      <c r="I603" s="22"/>
      <c r="J603" s="22"/>
      <c r="K603" s="22"/>
      <c r="L603" s="22"/>
      <c r="M603" s="22"/>
      <c r="N603" s="22"/>
    </row>
    <row r="604" ht="12.75" customHeight="1">
      <c r="A604" s="2"/>
      <c r="B604" s="267" t="str">
        <f>if(A604&lt;&gt;"",TRIM(Project!$B$3&amp;" "&amp;'Cat Combos'!$A604),"")</f>
        <v/>
      </c>
      <c r="C604" s="22"/>
      <c r="D604" s="22"/>
      <c r="E604" s="22"/>
      <c r="F604" s="22"/>
      <c r="G604" s="22"/>
      <c r="H604" s="22"/>
      <c r="I604" s="22"/>
      <c r="J604" s="22"/>
      <c r="K604" s="22"/>
      <c r="L604" s="22"/>
      <c r="M604" s="22"/>
      <c r="N604" s="22"/>
    </row>
    <row r="605" ht="12.75" customHeight="1">
      <c r="A605" s="2"/>
      <c r="B605" s="267" t="str">
        <f>if(A605&lt;&gt;"",TRIM(Project!$B$3&amp;" "&amp;'Cat Combos'!$A605),"")</f>
        <v/>
      </c>
      <c r="C605" s="22"/>
      <c r="D605" s="22"/>
      <c r="E605" s="22"/>
      <c r="F605" s="22"/>
      <c r="G605" s="22"/>
      <c r="H605" s="22"/>
      <c r="I605" s="22"/>
      <c r="J605" s="22"/>
      <c r="K605" s="22"/>
      <c r="L605" s="22"/>
      <c r="M605" s="22"/>
      <c r="N605" s="22"/>
    </row>
    <row r="606" ht="12.75" customHeight="1">
      <c r="A606" s="2"/>
      <c r="B606" s="267" t="str">
        <f>if(A606&lt;&gt;"",TRIM(Project!$B$3&amp;" "&amp;'Cat Combos'!$A606),"")</f>
        <v/>
      </c>
      <c r="C606" s="22"/>
      <c r="D606" s="22"/>
      <c r="E606" s="22"/>
      <c r="F606" s="22"/>
      <c r="G606" s="22"/>
      <c r="H606" s="22"/>
      <c r="I606" s="22"/>
      <c r="J606" s="22"/>
      <c r="K606" s="22"/>
      <c r="L606" s="22"/>
      <c r="M606" s="22"/>
      <c r="N606" s="22"/>
    </row>
    <row r="607" ht="12.75" customHeight="1">
      <c r="A607" s="2"/>
      <c r="B607" s="267" t="str">
        <f>if(A607&lt;&gt;"",TRIM(Project!$B$3&amp;" "&amp;'Cat Combos'!$A607),"")</f>
        <v/>
      </c>
      <c r="C607" s="22"/>
      <c r="D607" s="22"/>
      <c r="E607" s="22"/>
      <c r="F607" s="22"/>
      <c r="G607" s="22"/>
      <c r="H607" s="22"/>
      <c r="I607" s="22"/>
      <c r="J607" s="22"/>
      <c r="K607" s="22"/>
      <c r="L607" s="22"/>
      <c r="M607" s="22"/>
      <c r="N607" s="22"/>
    </row>
    <row r="608" ht="12.75" customHeight="1">
      <c r="A608" s="2"/>
      <c r="B608" s="267" t="str">
        <f>if(A608&lt;&gt;"",TRIM(Project!$B$3&amp;" "&amp;'Cat Combos'!$A608),"")</f>
        <v/>
      </c>
      <c r="C608" s="22"/>
      <c r="D608" s="22"/>
      <c r="E608" s="22"/>
      <c r="F608" s="22"/>
      <c r="G608" s="22"/>
      <c r="H608" s="22"/>
      <c r="I608" s="22"/>
      <c r="J608" s="22"/>
      <c r="K608" s="22"/>
      <c r="L608" s="22"/>
      <c r="M608" s="22"/>
      <c r="N608" s="22"/>
    </row>
    <row r="609" ht="12.75" customHeight="1">
      <c r="A609" s="2"/>
      <c r="B609" s="267" t="str">
        <f>if(A609&lt;&gt;"",TRIM(Project!$B$3&amp;" "&amp;'Cat Combos'!$A609),"")</f>
        <v/>
      </c>
      <c r="C609" s="22"/>
      <c r="D609" s="22"/>
      <c r="E609" s="22"/>
      <c r="F609" s="22"/>
      <c r="G609" s="22"/>
      <c r="H609" s="22"/>
      <c r="I609" s="22"/>
      <c r="J609" s="22"/>
      <c r="K609" s="22"/>
      <c r="L609" s="22"/>
      <c r="M609" s="22"/>
      <c r="N609" s="22"/>
    </row>
    <row r="610" ht="12.75" customHeight="1">
      <c r="A610" s="2"/>
      <c r="B610" s="267" t="str">
        <f>if(A610&lt;&gt;"",TRIM(Project!$B$3&amp;" "&amp;'Cat Combos'!$A610),"")</f>
        <v/>
      </c>
      <c r="C610" s="22"/>
      <c r="D610" s="22"/>
      <c r="E610" s="22"/>
      <c r="F610" s="22"/>
      <c r="G610" s="22"/>
      <c r="H610" s="22"/>
      <c r="I610" s="22"/>
      <c r="J610" s="22"/>
      <c r="K610" s="22"/>
      <c r="L610" s="22"/>
      <c r="M610" s="22"/>
      <c r="N610" s="22"/>
    </row>
    <row r="611" ht="12.75" customHeight="1">
      <c r="A611" s="2"/>
      <c r="B611" s="267" t="str">
        <f>if(A611&lt;&gt;"",TRIM(Project!$B$3&amp;" "&amp;'Cat Combos'!$A611),"")</f>
        <v/>
      </c>
      <c r="C611" s="22"/>
      <c r="D611" s="22"/>
      <c r="E611" s="22"/>
      <c r="F611" s="22"/>
      <c r="G611" s="22"/>
      <c r="H611" s="22"/>
      <c r="I611" s="22"/>
      <c r="J611" s="22"/>
      <c r="K611" s="22"/>
      <c r="L611" s="22"/>
      <c r="M611" s="22"/>
      <c r="N611" s="22"/>
    </row>
    <row r="612" ht="12.75" customHeight="1">
      <c r="A612" s="2"/>
      <c r="B612" s="267" t="str">
        <f>if(A612&lt;&gt;"",TRIM(Project!$B$3&amp;" "&amp;'Cat Combos'!$A612),"")</f>
        <v/>
      </c>
      <c r="C612" s="22"/>
      <c r="D612" s="22"/>
      <c r="E612" s="22"/>
      <c r="F612" s="22"/>
      <c r="G612" s="22"/>
      <c r="H612" s="22"/>
      <c r="I612" s="22"/>
      <c r="J612" s="22"/>
      <c r="K612" s="22"/>
      <c r="L612" s="22"/>
      <c r="M612" s="22"/>
      <c r="N612" s="22"/>
    </row>
    <row r="613" ht="12.75" customHeight="1">
      <c r="A613" s="2"/>
      <c r="B613" s="267" t="str">
        <f>if(A613&lt;&gt;"",TRIM(Project!$B$3&amp;" "&amp;'Cat Combos'!$A613),"")</f>
        <v/>
      </c>
      <c r="C613" s="22"/>
      <c r="D613" s="22"/>
      <c r="E613" s="22"/>
      <c r="F613" s="22"/>
      <c r="G613" s="22"/>
      <c r="H613" s="22"/>
      <c r="I613" s="22"/>
      <c r="J613" s="22"/>
      <c r="K613" s="22"/>
      <c r="L613" s="22"/>
      <c r="M613" s="22"/>
      <c r="N613" s="22"/>
    </row>
    <row r="614" ht="12.75" customHeight="1">
      <c r="A614" s="2"/>
      <c r="B614" s="267" t="str">
        <f>if(A614&lt;&gt;"",TRIM(Project!$B$3&amp;" "&amp;'Cat Combos'!$A614),"")</f>
        <v/>
      </c>
      <c r="C614" s="22"/>
      <c r="D614" s="22"/>
      <c r="E614" s="22"/>
      <c r="F614" s="22"/>
      <c r="G614" s="22"/>
      <c r="H614" s="22"/>
      <c r="I614" s="22"/>
      <c r="J614" s="22"/>
      <c r="K614" s="22"/>
      <c r="L614" s="22"/>
      <c r="M614" s="22"/>
      <c r="N614" s="22"/>
    </row>
    <row r="615" ht="12.75" customHeight="1">
      <c r="A615" s="2"/>
      <c r="B615" s="267" t="str">
        <f>if(A615&lt;&gt;"",TRIM(Project!$B$3&amp;" "&amp;'Cat Combos'!$A615),"")</f>
        <v/>
      </c>
      <c r="C615" s="22"/>
      <c r="D615" s="22"/>
      <c r="E615" s="22"/>
      <c r="F615" s="22"/>
      <c r="G615" s="22"/>
      <c r="H615" s="22"/>
      <c r="I615" s="22"/>
      <c r="J615" s="22"/>
      <c r="K615" s="22"/>
      <c r="L615" s="22"/>
      <c r="M615" s="22"/>
      <c r="N615" s="22"/>
    </row>
    <row r="616" ht="12.75" customHeight="1">
      <c r="A616" s="2"/>
      <c r="B616" s="267" t="str">
        <f>if(A616&lt;&gt;"",TRIM(Project!$B$3&amp;" "&amp;'Cat Combos'!$A616),"")</f>
        <v/>
      </c>
      <c r="C616" s="22"/>
      <c r="D616" s="22"/>
      <c r="E616" s="22"/>
      <c r="F616" s="22"/>
      <c r="G616" s="22"/>
      <c r="H616" s="22"/>
      <c r="I616" s="22"/>
      <c r="J616" s="22"/>
      <c r="K616" s="22"/>
      <c r="L616" s="22"/>
      <c r="M616" s="22"/>
      <c r="N616" s="22"/>
    </row>
    <row r="617" ht="12.75" customHeight="1">
      <c r="A617" s="2"/>
      <c r="B617" s="267" t="str">
        <f>if(A617&lt;&gt;"",TRIM(Project!$B$3&amp;" "&amp;'Cat Combos'!$A617),"")</f>
        <v/>
      </c>
      <c r="C617" s="22"/>
      <c r="D617" s="22"/>
      <c r="E617" s="22"/>
      <c r="F617" s="22"/>
      <c r="G617" s="22"/>
      <c r="H617" s="22"/>
      <c r="I617" s="22"/>
      <c r="J617" s="22"/>
      <c r="K617" s="22"/>
      <c r="L617" s="22"/>
      <c r="M617" s="22"/>
      <c r="N617" s="22"/>
    </row>
    <row r="618" ht="12.75" customHeight="1">
      <c r="A618" s="2"/>
      <c r="B618" s="267" t="str">
        <f>if(A618&lt;&gt;"",TRIM(Project!$B$3&amp;" "&amp;'Cat Combos'!$A618),"")</f>
        <v/>
      </c>
      <c r="C618" s="22"/>
      <c r="D618" s="22"/>
      <c r="E618" s="22"/>
      <c r="F618" s="22"/>
      <c r="G618" s="22"/>
      <c r="H618" s="22"/>
      <c r="I618" s="22"/>
      <c r="J618" s="22"/>
      <c r="K618" s="22"/>
      <c r="L618" s="22"/>
      <c r="M618" s="22"/>
      <c r="N618" s="22"/>
    </row>
    <row r="619" ht="12.75" customHeight="1">
      <c r="A619" s="2"/>
      <c r="B619" s="267" t="str">
        <f>if(A619&lt;&gt;"",TRIM(Project!$B$3&amp;" "&amp;'Cat Combos'!$A619),"")</f>
        <v/>
      </c>
      <c r="C619" s="22"/>
      <c r="D619" s="22"/>
      <c r="E619" s="22"/>
      <c r="F619" s="22"/>
      <c r="G619" s="22"/>
      <c r="H619" s="22"/>
      <c r="I619" s="22"/>
      <c r="J619" s="22"/>
      <c r="K619" s="22"/>
      <c r="L619" s="22"/>
      <c r="M619" s="22"/>
      <c r="N619" s="22"/>
    </row>
    <row r="620" ht="12.75" customHeight="1">
      <c r="A620" s="2"/>
      <c r="B620" s="267" t="str">
        <f>if(A620&lt;&gt;"",TRIM(Project!$B$3&amp;" "&amp;'Cat Combos'!$A620),"")</f>
        <v/>
      </c>
      <c r="C620" s="22"/>
      <c r="D620" s="22"/>
      <c r="E620" s="22"/>
      <c r="F620" s="22"/>
      <c r="G620" s="22"/>
      <c r="H620" s="22"/>
      <c r="I620" s="22"/>
      <c r="J620" s="22"/>
      <c r="K620" s="22"/>
      <c r="L620" s="22"/>
      <c r="M620" s="22"/>
      <c r="N620" s="22"/>
    </row>
    <row r="621" ht="12.75" customHeight="1">
      <c r="A621" s="2"/>
      <c r="B621" s="267" t="str">
        <f>if(A621&lt;&gt;"",TRIM(Project!$B$3&amp;" "&amp;'Cat Combos'!$A621),"")</f>
        <v/>
      </c>
      <c r="C621" s="22"/>
      <c r="D621" s="22"/>
      <c r="E621" s="22"/>
      <c r="F621" s="22"/>
      <c r="G621" s="22"/>
      <c r="H621" s="22"/>
      <c r="I621" s="22"/>
      <c r="J621" s="22"/>
      <c r="K621" s="22"/>
      <c r="L621" s="22"/>
      <c r="M621" s="22"/>
      <c r="N621" s="22"/>
    </row>
    <row r="622" ht="12.75" customHeight="1">
      <c r="A622" s="2"/>
      <c r="B622" s="267" t="str">
        <f>if(A622&lt;&gt;"",TRIM(Project!$B$3&amp;" "&amp;'Cat Combos'!$A622),"")</f>
        <v/>
      </c>
      <c r="C622" s="22"/>
      <c r="D622" s="22"/>
      <c r="E622" s="22"/>
      <c r="F622" s="22"/>
      <c r="G622" s="22"/>
      <c r="H622" s="22"/>
      <c r="I622" s="22"/>
      <c r="J622" s="22"/>
      <c r="K622" s="22"/>
      <c r="L622" s="22"/>
      <c r="M622" s="22"/>
      <c r="N622" s="22"/>
    </row>
    <row r="623" ht="12.75" customHeight="1">
      <c r="A623" s="2"/>
      <c r="B623" s="267" t="str">
        <f>if(A623&lt;&gt;"",TRIM(Project!$B$3&amp;" "&amp;'Cat Combos'!$A623),"")</f>
        <v/>
      </c>
      <c r="C623" s="22"/>
      <c r="D623" s="22"/>
      <c r="E623" s="22"/>
      <c r="F623" s="22"/>
      <c r="G623" s="22"/>
      <c r="H623" s="22"/>
      <c r="I623" s="22"/>
      <c r="J623" s="22"/>
      <c r="K623" s="22"/>
      <c r="L623" s="22"/>
      <c r="M623" s="22"/>
      <c r="N623" s="22"/>
    </row>
    <row r="624" ht="12.75" customHeight="1">
      <c r="A624" s="2"/>
      <c r="B624" s="267" t="str">
        <f>if(A624&lt;&gt;"",TRIM(Project!$B$3&amp;" "&amp;'Cat Combos'!$A624),"")</f>
        <v/>
      </c>
      <c r="C624" s="22"/>
      <c r="D624" s="22"/>
      <c r="E624" s="22"/>
      <c r="F624" s="22"/>
      <c r="G624" s="22"/>
      <c r="H624" s="22"/>
      <c r="I624" s="22"/>
      <c r="J624" s="22"/>
      <c r="K624" s="22"/>
      <c r="L624" s="22"/>
      <c r="M624" s="22"/>
      <c r="N624" s="22"/>
    </row>
    <row r="625" ht="12.75" customHeight="1">
      <c r="A625" s="2"/>
      <c r="B625" s="267" t="str">
        <f>if(A625&lt;&gt;"",TRIM(Project!$B$3&amp;" "&amp;'Cat Combos'!$A625),"")</f>
        <v/>
      </c>
      <c r="C625" s="22"/>
      <c r="D625" s="22"/>
      <c r="E625" s="22"/>
      <c r="F625" s="22"/>
      <c r="G625" s="22"/>
      <c r="H625" s="22"/>
      <c r="I625" s="22"/>
      <c r="J625" s="22"/>
      <c r="K625" s="22"/>
      <c r="L625" s="22"/>
      <c r="M625" s="22"/>
      <c r="N625" s="22"/>
    </row>
    <row r="626" ht="12.75" customHeight="1">
      <c r="A626" s="2"/>
      <c r="B626" s="267" t="str">
        <f>if(A626&lt;&gt;"",TRIM(Project!$B$3&amp;" "&amp;'Cat Combos'!$A626),"")</f>
        <v/>
      </c>
      <c r="C626" s="22"/>
      <c r="D626" s="22"/>
      <c r="E626" s="22"/>
      <c r="F626" s="22"/>
      <c r="G626" s="22"/>
      <c r="H626" s="22"/>
      <c r="I626" s="22"/>
      <c r="J626" s="22"/>
      <c r="K626" s="22"/>
      <c r="L626" s="22"/>
      <c r="M626" s="22"/>
      <c r="N626" s="22"/>
    </row>
    <row r="627" ht="12.75" customHeight="1">
      <c r="A627" s="2"/>
      <c r="B627" s="267" t="str">
        <f>if(A627&lt;&gt;"",TRIM(Project!$B$3&amp;" "&amp;'Cat Combos'!$A627),"")</f>
        <v/>
      </c>
      <c r="C627" s="22"/>
      <c r="D627" s="22"/>
      <c r="E627" s="22"/>
      <c r="F627" s="22"/>
      <c r="G627" s="22"/>
      <c r="H627" s="22"/>
      <c r="I627" s="22"/>
      <c r="J627" s="22"/>
      <c r="K627" s="22"/>
      <c r="L627" s="22"/>
      <c r="M627" s="22"/>
      <c r="N627" s="22"/>
    </row>
    <row r="628" ht="12.75" customHeight="1">
      <c r="A628" s="2"/>
      <c r="B628" s="267" t="str">
        <f>if(A628&lt;&gt;"",TRIM(Project!$B$3&amp;" "&amp;'Cat Combos'!$A628),"")</f>
        <v/>
      </c>
      <c r="C628" s="22"/>
      <c r="D628" s="22"/>
      <c r="E628" s="22"/>
      <c r="F628" s="22"/>
      <c r="G628" s="22"/>
      <c r="H628" s="22"/>
      <c r="I628" s="22"/>
      <c r="J628" s="22"/>
      <c r="K628" s="22"/>
      <c r="L628" s="22"/>
      <c r="M628" s="22"/>
      <c r="N628" s="22"/>
    </row>
    <row r="629" ht="12.75" customHeight="1">
      <c r="A629" s="2"/>
      <c r="B629" s="267" t="str">
        <f>if(A629&lt;&gt;"",TRIM(Project!$B$3&amp;" "&amp;'Cat Combos'!$A629),"")</f>
        <v/>
      </c>
      <c r="C629" s="22"/>
      <c r="D629" s="22"/>
      <c r="E629" s="22"/>
      <c r="F629" s="22"/>
      <c r="G629" s="22"/>
      <c r="H629" s="22"/>
      <c r="I629" s="22"/>
      <c r="J629" s="22"/>
      <c r="K629" s="22"/>
      <c r="L629" s="22"/>
      <c r="M629" s="22"/>
      <c r="N629" s="22"/>
    </row>
    <row r="630" ht="12.75" customHeight="1">
      <c r="A630" s="2"/>
      <c r="B630" s="267" t="str">
        <f>if(A630&lt;&gt;"",TRIM(Project!$B$3&amp;" "&amp;'Cat Combos'!$A630),"")</f>
        <v/>
      </c>
      <c r="C630" s="22"/>
      <c r="D630" s="22"/>
      <c r="E630" s="22"/>
      <c r="F630" s="22"/>
      <c r="G630" s="22"/>
      <c r="H630" s="22"/>
      <c r="I630" s="22"/>
      <c r="J630" s="22"/>
      <c r="K630" s="22"/>
      <c r="L630" s="22"/>
      <c r="M630" s="22"/>
      <c r="N630" s="22"/>
    </row>
    <row r="631" ht="12.75" customHeight="1">
      <c r="A631" s="2"/>
      <c r="B631" s="267" t="str">
        <f>if(A631&lt;&gt;"",TRIM(Project!$B$3&amp;" "&amp;'Cat Combos'!$A631),"")</f>
        <v/>
      </c>
      <c r="C631" s="22"/>
      <c r="D631" s="22"/>
      <c r="E631" s="22"/>
      <c r="F631" s="22"/>
      <c r="G631" s="22"/>
      <c r="H631" s="22"/>
      <c r="I631" s="22"/>
      <c r="J631" s="22"/>
      <c r="K631" s="22"/>
      <c r="L631" s="22"/>
      <c r="M631" s="22"/>
      <c r="N631" s="22"/>
    </row>
    <row r="632" ht="12.75" customHeight="1">
      <c r="A632" s="2"/>
      <c r="B632" s="267" t="str">
        <f>if(A632&lt;&gt;"",TRIM(Project!$B$3&amp;" "&amp;'Cat Combos'!$A632),"")</f>
        <v/>
      </c>
      <c r="C632" s="22"/>
      <c r="D632" s="22"/>
      <c r="E632" s="22"/>
      <c r="F632" s="22"/>
      <c r="G632" s="22"/>
      <c r="H632" s="22"/>
      <c r="I632" s="22"/>
      <c r="J632" s="22"/>
      <c r="K632" s="22"/>
      <c r="L632" s="22"/>
      <c r="M632" s="22"/>
      <c r="N632" s="22"/>
    </row>
    <row r="633" ht="12.75" customHeight="1">
      <c r="A633" s="2"/>
      <c r="B633" s="267" t="str">
        <f>if(A633&lt;&gt;"",TRIM(Project!$B$3&amp;" "&amp;'Cat Combos'!$A633),"")</f>
        <v/>
      </c>
      <c r="C633" s="22"/>
      <c r="D633" s="22"/>
      <c r="E633" s="22"/>
      <c r="F633" s="22"/>
      <c r="G633" s="22"/>
      <c r="H633" s="22"/>
      <c r="I633" s="22"/>
      <c r="J633" s="22"/>
      <c r="K633" s="22"/>
      <c r="L633" s="22"/>
      <c r="M633" s="22"/>
      <c r="N633" s="22"/>
    </row>
    <row r="634" ht="12.75" customHeight="1">
      <c r="A634" s="2"/>
      <c r="B634" s="267" t="str">
        <f>if(A634&lt;&gt;"",TRIM(Project!$B$3&amp;" "&amp;'Cat Combos'!$A634),"")</f>
        <v/>
      </c>
      <c r="C634" s="22"/>
      <c r="D634" s="22"/>
      <c r="E634" s="22"/>
      <c r="F634" s="22"/>
      <c r="G634" s="22"/>
      <c r="H634" s="22"/>
      <c r="I634" s="22"/>
      <c r="J634" s="22"/>
      <c r="K634" s="22"/>
      <c r="L634" s="22"/>
      <c r="M634" s="22"/>
      <c r="N634" s="22"/>
    </row>
    <row r="635" ht="12.75" customHeight="1">
      <c r="A635" s="2"/>
      <c r="B635" s="267" t="str">
        <f>if(A635&lt;&gt;"",TRIM(Project!$B$3&amp;" "&amp;'Cat Combos'!$A635),"")</f>
        <v/>
      </c>
      <c r="C635" s="22"/>
      <c r="D635" s="22"/>
      <c r="E635" s="22"/>
      <c r="F635" s="22"/>
      <c r="G635" s="22"/>
      <c r="H635" s="22"/>
      <c r="I635" s="22"/>
      <c r="J635" s="22"/>
      <c r="K635" s="22"/>
      <c r="L635" s="22"/>
      <c r="M635" s="22"/>
      <c r="N635" s="22"/>
    </row>
    <row r="636" ht="12.75" customHeight="1">
      <c r="A636" s="2"/>
      <c r="B636" s="267" t="str">
        <f>if(A636&lt;&gt;"",TRIM(Project!$B$3&amp;" "&amp;'Cat Combos'!$A636),"")</f>
        <v/>
      </c>
      <c r="C636" s="22"/>
      <c r="D636" s="22"/>
      <c r="E636" s="22"/>
      <c r="F636" s="22"/>
      <c r="G636" s="22"/>
      <c r="H636" s="22"/>
      <c r="I636" s="22"/>
      <c r="J636" s="22"/>
      <c r="K636" s="22"/>
      <c r="L636" s="22"/>
      <c r="M636" s="22"/>
      <c r="N636" s="22"/>
    </row>
    <row r="637" ht="12.75" customHeight="1">
      <c r="A637" s="2"/>
      <c r="B637" s="267" t="str">
        <f>if(A637&lt;&gt;"",TRIM(Project!$B$3&amp;" "&amp;'Cat Combos'!$A637),"")</f>
        <v/>
      </c>
      <c r="C637" s="22"/>
      <c r="D637" s="22"/>
      <c r="E637" s="22"/>
      <c r="F637" s="22"/>
      <c r="G637" s="22"/>
      <c r="H637" s="22"/>
      <c r="I637" s="22"/>
      <c r="J637" s="22"/>
      <c r="K637" s="22"/>
      <c r="L637" s="22"/>
      <c r="M637" s="22"/>
      <c r="N637" s="22"/>
    </row>
    <row r="638" ht="12.75" customHeight="1">
      <c r="A638" s="2"/>
      <c r="B638" s="267" t="str">
        <f>if(A638&lt;&gt;"",TRIM(Project!$B$3&amp;" "&amp;'Cat Combos'!$A638),"")</f>
        <v/>
      </c>
      <c r="C638" s="22"/>
      <c r="D638" s="22"/>
      <c r="E638" s="22"/>
      <c r="F638" s="22"/>
      <c r="G638" s="22"/>
      <c r="H638" s="22"/>
      <c r="I638" s="22"/>
      <c r="J638" s="22"/>
      <c r="K638" s="22"/>
      <c r="L638" s="22"/>
      <c r="M638" s="22"/>
      <c r="N638" s="22"/>
    </row>
    <row r="639" ht="12.75" customHeight="1">
      <c r="A639" s="2"/>
      <c r="B639" s="267" t="str">
        <f>if(A639&lt;&gt;"",TRIM(Project!$B$3&amp;" "&amp;'Cat Combos'!$A639),"")</f>
        <v/>
      </c>
      <c r="C639" s="22"/>
      <c r="D639" s="22"/>
      <c r="E639" s="22"/>
      <c r="F639" s="22"/>
      <c r="G639" s="22"/>
      <c r="H639" s="22"/>
      <c r="I639" s="22"/>
      <c r="J639" s="22"/>
      <c r="K639" s="22"/>
      <c r="L639" s="22"/>
      <c r="M639" s="22"/>
      <c r="N639" s="22"/>
    </row>
    <row r="640" ht="12.75" customHeight="1">
      <c r="A640" s="2"/>
      <c r="B640" s="267" t="str">
        <f>if(A640&lt;&gt;"",TRIM(Project!$B$3&amp;" "&amp;'Cat Combos'!$A640),"")</f>
        <v/>
      </c>
      <c r="C640" s="22"/>
      <c r="D640" s="22"/>
      <c r="E640" s="22"/>
      <c r="F640" s="22"/>
      <c r="G640" s="22"/>
      <c r="H640" s="22"/>
      <c r="I640" s="22"/>
      <c r="J640" s="22"/>
      <c r="K640" s="22"/>
      <c r="L640" s="22"/>
      <c r="M640" s="22"/>
      <c r="N640" s="22"/>
    </row>
    <row r="641" ht="12.75" customHeight="1">
      <c r="A641" s="2"/>
      <c r="B641" s="267" t="str">
        <f>if(A641&lt;&gt;"",TRIM(Project!$B$3&amp;" "&amp;'Cat Combos'!$A641),"")</f>
        <v/>
      </c>
      <c r="C641" s="22"/>
      <c r="D641" s="22"/>
      <c r="E641" s="22"/>
      <c r="F641" s="22"/>
      <c r="G641" s="22"/>
      <c r="H641" s="22"/>
      <c r="I641" s="22"/>
      <c r="J641" s="22"/>
      <c r="K641" s="22"/>
      <c r="L641" s="22"/>
      <c r="M641" s="22"/>
      <c r="N641" s="22"/>
    </row>
    <row r="642" ht="12.75" customHeight="1">
      <c r="A642" s="2"/>
      <c r="B642" s="267" t="str">
        <f>if(A642&lt;&gt;"",TRIM(Project!$B$3&amp;" "&amp;'Cat Combos'!$A642),"")</f>
        <v/>
      </c>
      <c r="C642" s="22"/>
      <c r="D642" s="22"/>
      <c r="E642" s="22"/>
      <c r="F642" s="22"/>
      <c r="G642" s="22"/>
      <c r="H642" s="22"/>
      <c r="I642" s="22"/>
      <c r="J642" s="22"/>
      <c r="K642" s="22"/>
      <c r="L642" s="22"/>
      <c r="M642" s="22"/>
      <c r="N642" s="22"/>
    </row>
    <row r="643" ht="12.75" customHeight="1">
      <c r="A643" s="2"/>
      <c r="B643" s="267" t="str">
        <f>if(A643&lt;&gt;"",TRIM(Project!$B$3&amp;" "&amp;'Cat Combos'!$A643),"")</f>
        <v/>
      </c>
      <c r="C643" s="22"/>
      <c r="D643" s="22"/>
      <c r="E643" s="22"/>
      <c r="F643" s="22"/>
      <c r="G643" s="22"/>
      <c r="H643" s="22"/>
      <c r="I643" s="22"/>
      <c r="J643" s="22"/>
      <c r="K643" s="22"/>
      <c r="L643" s="22"/>
      <c r="M643" s="22"/>
      <c r="N643" s="22"/>
    </row>
    <row r="644" ht="12.75" customHeight="1">
      <c r="A644" s="2"/>
      <c r="B644" s="267" t="str">
        <f>if(A644&lt;&gt;"",TRIM(Project!$B$3&amp;" "&amp;'Cat Combos'!$A644),"")</f>
        <v/>
      </c>
      <c r="C644" s="22"/>
      <c r="D644" s="22"/>
      <c r="E644" s="22"/>
      <c r="F644" s="22"/>
      <c r="G644" s="22"/>
      <c r="H644" s="22"/>
      <c r="I644" s="22"/>
      <c r="J644" s="22"/>
      <c r="K644" s="22"/>
      <c r="L644" s="22"/>
      <c r="M644" s="22"/>
      <c r="N644" s="22"/>
    </row>
    <row r="645" ht="12.75" customHeight="1">
      <c r="A645" s="2"/>
      <c r="B645" s="267" t="str">
        <f>if(A645&lt;&gt;"",TRIM(Project!$B$3&amp;" "&amp;'Cat Combos'!$A645),"")</f>
        <v/>
      </c>
      <c r="C645" s="22"/>
      <c r="D645" s="22"/>
      <c r="E645" s="22"/>
      <c r="F645" s="22"/>
      <c r="G645" s="22"/>
      <c r="H645" s="22"/>
      <c r="I645" s="22"/>
      <c r="J645" s="22"/>
      <c r="K645" s="22"/>
      <c r="L645" s="22"/>
      <c r="M645" s="22"/>
      <c r="N645" s="22"/>
    </row>
    <row r="646" ht="12.75" customHeight="1">
      <c r="A646" s="2"/>
      <c r="B646" s="267" t="str">
        <f>if(A646&lt;&gt;"",TRIM(Project!$B$3&amp;" "&amp;'Cat Combos'!$A646),"")</f>
        <v/>
      </c>
      <c r="C646" s="22"/>
      <c r="D646" s="22"/>
      <c r="E646" s="22"/>
      <c r="F646" s="22"/>
      <c r="G646" s="22"/>
      <c r="H646" s="22"/>
      <c r="I646" s="22"/>
      <c r="J646" s="22"/>
      <c r="K646" s="22"/>
      <c r="L646" s="22"/>
      <c r="M646" s="22"/>
      <c r="N646" s="22"/>
    </row>
    <row r="647" ht="12.75" customHeight="1">
      <c r="A647" s="2"/>
      <c r="B647" s="267" t="str">
        <f>if(A647&lt;&gt;"",TRIM(Project!$B$3&amp;" "&amp;'Cat Combos'!$A647),"")</f>
        <v/>
      </c>
      <c r="C647" s="22"/>
      <c r="D647" s="22"/>
      <c r="E647" s="22"/>
      <c r="F647" s="22"/>
      <c r="G647" s="22"/>
      <c r="H647" s="22"/>
      <c r="I647" s="22"/>
      <c r="J647" s="22"/>
      <c r="K647" s="22"/>
      <c r="L647" s="22"/>
      <c r="M647" s="22"/>
      <c r="N647" s="22"/>
    </row>
    <row r="648" ht="12.75" customHeight="1">
      <c r="A648" s="2"/>
      <c r="B648" s="267" t="str">
        <f>if(A648&lt;&gt;"",TRIM(Project!$B$3&amp;" "&amp;'Cat Combos'!$A648),"")</f>
        <v/>
      </c>
      <c r="C648" s="22"/>
      <c r="D648" s="22"/>
      <c r="E648" s="22"/>
      <c r="F648" s="22"/>
      <c r="G648" s="22"/>
      <c r="H648" s="22"/>
      <c r="I648" s="22"/>
      <c r="J648" s="22"/>
      <c r="K648" s="22"/>
      <c r="L648" s="22"/>
      <c r="M648" s="22"/>
      <c r="N648" s="22"/>
    </row>
    <row r="649" ht="12.75" customHeight="1">
      <c r="A649" s="2"/>
      <c r="B649" s="267" t="str">
        <f>if(A649&lt;&gt;"",TRIM(Project!$B$3&amp;" "&amp;'Cat Combos'!$A649),"")</f>
        <v/>
      </c>
      <c r="C649" s="22"/>
      <c r="D649" s="22"/>
      <c r="E649" s="22"/>
      <c r="F649" s="22"/>
      <c r="G649" s="22"/>
      <c r="H649" s="22"/>
      <c r="I649" s="22"/>
      <c r="J649" s="22"/>
      <c r="K649" s="22"/>
      <c r="L649" s="22"/>
      <c r="M649" s="22"/>
      <c r="N649" s="22"/>
    </row>
    <row r="650" ht="12.75" customHeight="1">
      <c r="A650" s="2"/>
      <c r="B650" s="267" t="str">
        <f>if(A650&lt;&gt;"",TRIM(Project!$B$3&amp;" "&amp;'Cat Combos'!$A650),"")</f>
        <v/>
      </c>
      <c r="C650" s="22"/>
      <c r="D650" s="22"/>
      <c r="E650" s="22"/>
      <c r="F650" s="22"/>
      <c r="G650" s="22"/>
      <c r="H650" s="22"/>
      <c r="I650" s="22"/>
      <c r="J650" s="22"/>
      <c r="K650" s="22"/>
      <c r="L650" s="22"/>
      <c r="M650" s="22"/>
      <c r="N650" s="22"/>
    </row>
    <row r="651" ht="12.75" customHeight="1">
      <c r="A651" s="2"/>
      <c r="B651" s="267" t="str">
        <f>if(A651&lt;&gt;"",TRIM(Project!$B$3&amp;" "&amp;'Cat Combos'!$A651),"")</f>
        <v/>
      </c>
      <c r="C651" s="22"/>
      <c r="D651" s="22"/>
      <c r="E651" s="22"/>
      <c r="F651" s="22"/>
      <c r="G651" s="22"/>
      <c r="H651" s="22"/>
      <c r="I651" s="22"/>
      <c r="J651" s="22"/>
      <c r="K651" s="22"/>
      <c r="L651" s="22"/>
      <c r="M651" s="22"/>
      <c r="N651" s="22"/>
    </row>
    <row r="652" ht="12.75" customHeight="1">
      <c r="A652" s="2"/>
      <c r="B652" s="267" t="str">
        <f>if(A652&lt;&gt;"",TRIM(Project!$B$3&amp;" "&amp;'Cat Combos'!$A652),"")</f>
        <v/>
      </c>
      <c r="C652" s="22"/>
      <c r="D652" s="22"/>
      <c r="E652" s="22"/>
      <c r="F652" s="22"/>
      <c r="G652" s="22"/>
      <c r="H652" s="22"/>
      <c r="I652" s="22"/>
      <c r="J652" s="22"/>
      <c r="K652" s="22"/>
      <c r="L652" s="22"/>
      <c r="M652" s="22"/>
      <c r="N652" s="22"/>
    </row>
    <row r="653" ht="12.75" customHeight="1">
      <c r="A653" s="2"/>
      <c r="B653" s="267" t="str">
        <f>if(A653&lt;&gt;"",TRIM(Project!$B$3&amp;" "&amp;'Cat Combos'!$A653),"")</f>
        <v/>
      </c>
      <c r="C653" s="22"/>
      <c r="D653" s="22"/>
      <c r="E653" s="22"/>
      <c r="F653" s="22"/>
      <c r="G653" s="22"/>
      <c r="H653" s="22"/>
      <c r="I653" s="22"/>
      <c r="J653" s="22"/>
      <c r="K653" s="22"/>
      <c r="L653" s="22"/>
      <c r="M653" s="22"/>
      <c r="N653" s="22"/>
    </row>
    <row r="654" ht="12.75" customHeight="1">
      <c r="A654" s="2"/>
      <c r="B654" s="267" t="str">
        <f>if(A654&lt;&gt;"",TRIM(Project!$B$3&amp;" "&amp;'Cat Combos'!$A654),"")</f>
        <v/>
      </c>
      <c r="C654" s="22"/>
      <c r="D654" s="22"/>
      <c r="E654" s="22"/>
      <c r="F654" s="22"/>
      <c r="G654" s="22"/>
      <c r="H654" s="22"/>
      <c r="I654" s="22"/>
      <c r="J654" s="22"/>
      <c r="K654" s="22"/>
      <c r="L654" s="22"/>
      <c r="M654" s="22"/>
      <c r="N654" s="22"/>
    </row>
    <row r="655" ht="12.75" customHeight="1">
      <c r="A655" s="2"/>
      <c r="B655" s="267" t="str">
        <f>if(A655&lt;&gt;"",TRIM(Project!$B$3&amp;" "&amp;'Cat Combos'!$A655),"")</f>
        <v/>
      </c>
      <c r="C655" s="22"/>
      <c r="D655" s="22"/>
      <c r="E655" s="22"/>
      <c r="F655" s="22"/>
      <c r="G655" s="22"/>
      <c r="H655" s="22"/>
      <c r="I655" s="22"/>
      <c r="J655" s="22"/>
      <c r="K655" s="22"/>
      <c r="L655" s="22"/>
      <c r="M655" s="22"/>
      <c r="N655" s="22"/>
    </row>
    <row r="656" ht="12.75" customHeight="1">
      <c r="A656" s="2"/>
      <c r="B656" s="267" t="str">
        <f>if(A656&lt;&gt;"",TRIM(Project!$B$3&amp;" "&amp;'Cat Combos'!$A656),"")</f>
        <v/>
      </c>
      <c r="C656" s="22"/>
      <c r="D656" s="22"/>
      <c r="E656" s="22"/>
      <c r="F656" s="22"/>
      <c r="G656" s="22"/>
      <c r="H656" s="22"/>
      <c r="I656" s="22"/>
      <c r="J656" s="22"/>
      <c r="K656" s="22"/>
      <c r="L656" s="22"/>
      <c r="M656" s="22"/>
      <c r="N656" s="22"/>
    </row>
    <row r="657" ht="12.75" customHeight="1">
      <c r="A657" s="2"/>
      <c r="B657" s="267" t="str">
        <f>if(A657&lt;&gt;"",TRIM(Project!$B$3&amp;" "&amp;'Cat Combos'!$A657),"")</f>
        <v/>
      </c>
      <c r="C657" s="22"/>
      <c r="D657" s="22"/>
      <c r="E657" s="22"/>
      <c r="F657" s="22"/>
      <c r="G657" s="22"/>
      <c r="H657" s="22"/>
      <c r="I657" s="22"/>
      <c r="J657" s="22"/>
      <c r="K657" s="22"/>
      <c r="L657" s="22"/>
      <c r="M657" s="22"/>
      <c r="N657" s="22"/>
    </row>
    <row r="658" ht="12.75" customHeight="1">
      <c r="A658" s="2"/>
      <c r="B658" s="267" t="str">
        <f>if(A658&lt;&gt;"",TRIM(Project!$B$3&amp;" "&amp;'Cat Combos'!$A658),"")</f>
        <v/>
      </c>
      <c r="C658" s="22"/>
      <c r="D658" s="22"/>
      <c r="E658" s="22"/>
      <c r="F658" s="22"/>
      <c r="G658" s="22"/>
      <c r="H658" s="22"/>
      <c r="I658" s="22"/>
      <c r="J658" s="22"/>
      <c r="K658" s="22"/>
      <c r="L658" s="22"/>
      <c r="M658" s="22"/>
      <c r="N658" s="22"/>
    </row>
    <row r="659" ht="12.75" customHeight="1">
      <c r="A659" s="2"/>
      <c r="B659" s="267" t="str">
        <f>if(A659&lt;&gt;"",TRIM(Project!$B$3&amp;" "&amp;'Cat Combos'!$A659),"")</f>
        <v/>
      </c>
      <c r="C659" s="22"/>
      <c r="D659" s="22"/>
      <c r="E659" s="22"/>
      <c r="F659" s="22"/>
      <c r="G659" s="22"/>
      <c r="H659" s="22"/>
      <c r="I659" s="22"/>
      <c r="J659" s="22"/>
      <c r="K659" s="22"/>
      <c r="L659" s="22"/>
      <c r="M659" s="22"/>
      <c r="N659" s="22"/>
    </row>
    <row r="660" ht="12.75" customHeight="1">
      <c r="A660" s="2"/>
      <c r="B660" s="267" t="str">
        <f>if(A660&lt;&gt;"",TRIM(Project!$B$3&amp;" "&amp;'Cat Combos'!$A660),"")</f>
        <v/>
      </c>
      <c r="C660" s="22"/>
      <c r="D660" s="22"/>
      <c r="E660" s="22"/>
      <c r="F660" s="22"/>
      <c r="G660" s="22"/>
      <c r="H660" s="22"/>
      <c r="I660" s="22"/>
      <c r="J660" s="22"/>
      <c r="K660" s="22"/>
      <c r="L660" s="22"/>
      <c r="M660" s="22"/>
      <c r="N660" s="22"/>
    </row>
    <row r="661" ht="12.75" customHeight="1">
      <c r="A661" s="2"/>
      <c r="B661" s="267" t="str">
        <f>if(A661&lt;&gt;"",TRIM(Project!$B$3&amp;" "&amp;'Cat Combos'!$A661),"")</f>
        <v/>
      </c>
      <c r="C661" s="22"/>
      <c r="D661" s="22"/>
      <c r="E661" s="22"/>
      <c r="F661" s="22"/>
      <c r="G661" s="22"/>
      <c r="H661" s="22"/>
      <c r="I661" s="22"/>
      <c r="J661" s="22"/>
      <c r="K661" s="22"/>
      <c r="L661" s="22"/>
      <c r="M661" s="22"/>
      <c r="N661" s="22"/>
    </row>
    <row r="662" ht="12.75" customHeight="1">
      <c r="A662" s="2"/>
      <c r="B662" s="267" t="str">
        <f>if(A662&lt;&gt;"",TRIM(Project!$B$3&amp;" "&amp;'Cat Combos'!$A662),"")</f>
        <v/>
      </c>
      <c r="C662" s="22"/>
      <c r="D662" s="22"/>
      <c r="E662" s="22"/>
      <c r="F662" s="22"/>
      <c r="G662" s="22"/>
      <c r="H662" s="22"/>
      <c r="I662" s="22"/>
      <c r="J662" s="22"/>
      <c r="K662" s="22"/>
      <c r="L662" s="22"/>
      <c r="M662" s="22"/>
      <c r="N662" s="22"/>
    </row>
    <row r="663" ht="12.75" customHeight="1">
      <c r="A663" s="2"/>
      <c r="B663" s="267" t="str">
        <f>if(A663&lt;&gt;"",TRIM(Project!$B$3&amp;" "&amp;'Cat Combos'!$A663),"")</f>
        <v/>
      </c>
      <c r="C663" s="22"/>
      <c r="D663" s="22"/>
      <c r="E663" s="22"/>
      <c r="F663" s="22"/>
      <c r="G663" s="22"/>
      <c r="H663" s="22"/>
      <c r="I663" s="22"/>
      <c r="J663" s="22"/>
      <c r="K663" s="22"/>
      <c r="L663" s="22"/>
      <c r="M663" s="22"/>
      <c r="N663" s="22"/>
    </row>
    <row r="664" ht="12.75" customHeight="1">
      <c r="A664" s="2"/>
      <c r="B664" s="267" t="str">
        <f>if(A664&lt;&gt;"",TRIM(Project!$B$3&amp;" "&amp;'Cat Combos'!$A664),"")</f>
        <v/>
      </c>
      <c r="C664" s="22"/>
      <c r="D664" s="22"/>
      <c r="E664" s="22"/>
      <c r="F664" s="22"/>
      <c r="G664" s="22"/>
      <c r="H664" s="22"/>
      <c r="I664" s="22"/>
      <c r="J664" s="22"/>
      <c r="K664" s="22"/>
      <c r="L664" s="22"/>
      <c r="M664" s="22"/>
      <c r="N664" s="22"/>
    </row>
    <row r="665" ht="12.75" customHeight="1">
      <c r="A665" s="2"/>
      <c r="B665" s="267" t="str">
        <f>if(A665&lt;&gt;"",TRIM(Project!$B$3&amp;" "&amp;'Cat Combos'!$A665),"")</f>
        <v/>
      </c>
      <c r="C665" s="22"/>
      <c r="D665" s="22"/>
      <c r="E665" s="22"/>
      <c r="F665" s="22"/>
      <c r="G665" s="22"/>
      <c r="H665" s="22"/>
      <c r="I665" s="22"/>
      <c r="J665" s="22"/>
      <c r="K665" s="22"/>
      <c r="L665" s="22"/>
      <c r="M665" s="22"/>
      <c r="N665" s="22"/>
    </row>
    <row r="666" ht="12.75" customHeight="1">
      <c r="A666" s="2"/>
      <c r="B666" s="267" t="str">
        <f>if(A666&lt;&gt;"",TRIM(Project!$B$3&amp;" "&amp;'Cat Combos'!$A666),"")</f>
        <v/>
      </c>
      <c r="C666" s="22"/>
      <c r="D666" s="22"/>
      <c r="E666" s="22"/>
      <c r="F666" s="22"/>
      <c r="G666" s="22"/>
      <c r="H666" s="22"/>
      <c r="I666" s="22"/>
      <c r="J666" s="22"/>
      <c r="K666" s="22"/>
      <c r="L666" s="22"/>
      <c r="M666" s="22"/>
      <c r="N666" s="22"/>
    </row>
    <row r="667" ht="12.75" customHeight="1">
      <c r="A667" s="2"/>
      <c r="B667" s="267" t="str">
        <f>if(A667&lt;&gt;"",TRIM(Project!$B$3&amp;" "&amp;'Cat Combos'!$A667),"")</f>
        <v/>
      </c>
      <c r="C667" s="22"/>
      <c r="D667" s="22"/>
      <c r="E667" s="22"/>
      <c r="F667" s="22"/>
      <c r="G667" s="22"/>
      <c r="H667" s="22"/>
      <c r="I667" s="22"/>
      <c r="J667" s="22"/>
      <c r="K667" s="22"/>
      <c r="L667" s="22"/>
      <c r="M667" s="22"/>
      <c r="N667" s="22"/>
    </row>
    <row r="668" ht="12.75" customHeight="1">
      <c r="A668" s="2"/>
      <c r="B668" s="267" t="str">
        <f>if(A668&lt;&gt;"",TRIM(Project!$B$3&amp;" "&amp;'Cat Combos'!$A668),"")</f>
        <v/>
      </c>
      <c r="C668" s="22"/>
      <c r="D668" s="22"/>
      <c r="E668" s="22"/>
      <c r="F668" s="22"/>
      <c r="G668" s="22"/>
      <c r="H668" s="22"/>
      <c r="I668" s="22"/>
      <c r="J668" s="22"/>
      <c r="K668" s="22"/>
      <c r="L668" s="22"/>
      <c r="M668" s="22"/>
      <c r="N668" s="22"/>
    </row>
    <row r="669" ht="12.75" customHeight="1">
      <c r="A669" s="2"/>
      <c r="B669" s="267" t="str">
        <f>if(A669&lt;&gt;"",TRIM(Project!$B$3&amp;" "&amp;'Cat Combos'!$A669),"")</f>
        <v/>
      </c>
      <c r="C669" s="22"/>
      <c r="D669" s="22"/>
      <c r="E669" s="22"/>
      <c r="F669" s="22"/>
      <c r="G669" s="22"/>
      <c r="H669" s="22"/>
      <c r="I669" s="22"/>
      <c r="J669" s="22"/>
      <c r="K669" s="22"/>
      <c r="L669" s="22"/>
      <c r="M669" s="22"/>
      <c r="N669" s="22"/>
    </row>
    <row r="670" ht="12.75" customHeight="1">
      <c r="A670" s="2"/>
      <c r="B670" s="267" t="str">
        <f>if(A670&lt;&gt;"",TRIM(Project!$B$3&amp;" "&amp;'Cat Combos'!$A670),"")</f>
        <v/>
      </c>
      <c r="C670" s="22"/>
      <c r="D670" s="22"/>
      <c r="E670" s="22"/>
      <c r="F670" s="22"/>
      <c r="G670" s="22"/>
      <c r="H670" s="22"/>
      <c r="I670" s="22"/>
      <c r="J670" s="22"/>
      <c r="K670" s="22"/>
      <c r="L670" s="22"/>
      <c r="M670" s="22"/>
      <c r="N670" s="22"/>
    </row>
    <row r="671" ht="12.75" customHeight="1">
      <c r="A671" s="2"/>
      <c r="B671" s="267" t="str">
        <f>if(A671&lt;&gt;"",TRIM(Project!$B$3&amp;" "&amp;'Cat Combos'!$A671),"")</f>
        <v/>
      </c>
      <c r="C671" s="22"/>
      <c r="D671" s="22"/>
      <c r="E671" s="22"/>
      <c r="F671" s="22"/>
      <c r="G671" s="22"/>
      <c r="H671" s="22"/>
      <c r="I671" s="22"/>
      <c r="J671" s="22"/>
      <c r="K671" s="22"/>
      <c r="L671" s="22"/>
      <c r="M671" s="22"/>
      <c r="N671" s="22"/>
    </row>
    <row r="672" ht="12.75" customHeight="1">
      <c r="A672" s="2"/>
      <c r="B672" s="267" t="str">
        <f>if(A672&lt;&gt;"",TRIM(Project!$B$3&amp;" "&amp;'Cat Combos'!$A672),"")</f>
        <v/>
      </c>
      <c r="C672" s="22"/>
      <c r="D672" s="22"/>
      <c r="E672" s="22"/>
      <c r="F672" s="22"/>
      <c r="G672" s="22"/>
      <c r="H672" s="22"/>
      <c r="I672" s="22"/>
      <c r="J672" s="22"/>
      <c r="K672" s="22"/>
      <c r="L672" s="22"/>
      <c r="M672" s="22"/>
      <c r="N672" s="22"/>
    </row>
    <row r="673" ht="12.75" customHeight="1">
      <c r="A673" s="2"/>
      <c r="B673" s="267" t="str">
        <f>if(A673&lt;&gt;"",TRIM(Project!$B$3&amp;" "&amp;'Cat Combos'!$A673),"")</f>
        <v/>
      </c>
      <c r="C673" s="22"/>
      <c r="D673" s="22"/>
      <c r="E673" s="22"/>
      <c r="F673" s="22"/>
      <c r="G673" s="22"/>
      <c r="H673" s="22"/>
      <c r="I673" s="22"/>
      <c r="J673" s="22"/>
      <c r="K673" s="22"/>
      <c r="L673" s="22"/>
      <c r="M673" s="22"/>
      <c r="N673" s="22"/>
    </row>
    <row r="674" ht="12.75" customHeight="1">
      <c r="A674" s="2"/>
      <c r="B674" s="267" t="str">
        <f>if(A674&lt;&gt;"",TRIM(Project!$B$3&amp;" "&amp;'Cat Combos'!$A674),"")</f>
        <v/>
      </c>
      <c r="C674" s="22"/>
      <c r="D674" s="22"/>
      <c r="E674" s="22"/>
      <c r="F674" s="22"/>
      <c r="G674" s="22"/>
      <c r="H674" s="22"/>
      <c r="I674" s="22"/>
      <c r="J674" s="22"/>
      <c r="K674" s="22"/>
      <c r="L674" s="22"/>
      <c r="M674" s="22"/>
      <c r="N674" s="22"/>
    </row>
    <row r="675" ht="12.75" customHeight="1">
      <c r="A675" s="2"/>
      <c r="B675" s="267" t="str">
        <f>if(A675&lt;&gt;"",TRIM(Project!$B$3&amp;" "&amp;'Cat Combos'!$A675),"")</f>
        <v/>
      </c>
      <c r="C675" s="22"/>
      <c r="D675" s="22"/>
      <c r="E675" s="22"/>
      <c r="F675" s="22"/>
      <c r="G675" s="22"/>
      <c r="H675" s="22"/>
      <c r="I675" s="22"/>
      <c r="J675" s="22"/>
      <c r="K675" s="22"/>
      <c r="L675" s="22"/>
      <c r="M675" s="22"/>
      <c r="N675" s="22"/>
    </row>
    <row r="676" ht="12.75" customHeight="1">
      <c r="A676" s="2"/>
      <c r="B676" s="267" t="str">
        <f>if(A676&lt;&gt;"",TRIM(Project!$B$3&amp;" "&amp;'Cat Combos'!$A676),"")</f>
        <v/>
      </c>
      <c r="C676" s="22"/>
      <c r="D676" s="22"/>
      <c r="E676" s="22"/>
      <c r="F676" s="22"/>
      <c r="G676" s="22"/>
      <c r="H676" s="22"/>
      <c r="I676" s="22"/>
      <c r="J676" s="22"/>
      <c r="K676" s="22"/>
      <c r="L676" s="22"/>
      <c r="M676" s="22"/>
      <c r="N676" s="22"/>
    </row>
    <row r="677" ht="12.75" customHeight="1">
      <c r="A677" s="2"/>
      <c r="B677" s="267" t="str">
        <f>if(A677&lt;&gt;"",TRIM(Project!$B$3&amp;" "&amp;'Cat Combos'!$A677),"")</f>
        <v/>
      </c>
      <c r="C677" s="22"/>
      <c r="D677" s="22"/>
      <c r="E677" s="22"/>
      <c r="F677" s="22"/>
      <c r="G677" s="22"/>
      <c r="H677" s="22"/>
      <c r="I677" s="22"/>
      <c r="J677" s="22"/>
      <c r="K677" s="22"/>
      <c r="L677" s="22"/>
      <c r="M677" s="22"/>
      <c r="N677" s="22"/>
    </row>
    <row r="678" ht="12.75" customHeight="1">
      <c r="A678" s="2"/>
      <c r="B678" s="267" t="str">
        <f>if(A678&lt;&gt;"",TRIM(Project!$B$3&amp;" "&amp;'Cat Combos'!$A678),"")</f>
        <v/>
      </c>
      <c r="C678" s="22"/>
      <c r="D678" s="22"/>
      <c r="E678" s="22"/>
      <c r="F678" s="22"/>
      <c r="G678" s="22"/>
      <c r="H678" s="22"/>
      <c r="I678" s="22"/>
      <c r="J678" s="22"/>
      <c r="K678" s="22"/>
      <c r="L678" s="22"/>
      <c r="M678" s="22"/>
      <c r="N678" s="22"/>
    </row>
    <row r="679" ht="12.75" customHeight="1">
      <c r="A679" s="2"/>
      <c r="B679" s="267" t="str">
        <f>if(A679&lt;&gt;"",TRIM(Project!$B$3&amp;" "&amp;'Cat Combos'!$A679),"")</f>
        <v/>
      </c>
      <c r="C679" s="22"/>
      <c r="D679" s="22"/>
      <c r="E679" s="22"/>
      <c r="F679" s="22"/>
      <c r="G679" s="22"/>
      <c r="H679" s="22"/>
      <c r="I679" s="22"/>
      <c r="J679" s="22"/>
      <c r="K679" s="22"/>
      <c r="L679" s="22"/>
      <c r="M679" s="22"/>
      <c r="N679" s="22"/>
    </row>
    <row r="680" ht="12.75" customHeight="1">
      <c r="A680" s="2"/>
      <c r="B680" s="267" t="str">
        <f>if(A680&lt;&gt;"",TRIM(Project!$B$3&amp;" "&amp;'Cat Combos'!$A680),"")</f>
        <v/>
      </c>
      <c r="C680" s="22"/>
      <c r="D680" s="22"/>
      <c r="E680" s="22"/>
      <c r="F680" s="22"/>
      <c r="G680" s="22"/>
      <c r="H680" s="22"/>
      <c r="I680" s="22"/>
      <c r="J680" s="22"/>
      <c r="K680" s="22"/>
      <c r="L680" s="22"/>
      <c r="M680" s="22"/>
      <c r="N680" s="22"/>
    </row>
    <row r="681" ht="12.75" customHeight="1">
      <c r="A681" s="2"/>
      <c r="B681" s="267" t="str">
        <f>if(A681&lt;&gt;"",TRIM(Project!$B$3&amp;" "&amp;'Cat Combos'!$A681),"")</f>
        <v/>
      </c>
      <c r="C681" s="22"/>
      <c r="D681" s="22"/>
      <c r="E681" s="22"/>
      <c r="F681" s="22"/>
      <c r="G681" s="22"/>
      <c r="H681" s="22"/>
      <c r="I681" s="22"/>
      <c r="J681" s="22"/>
      <c r="K681" s="22"/>
      <c r="L681" s="22"/>
      <c r="M681" s="22"/>
      <c r="N681" s="22"/>
    </row>
    <row r="682" ht="12.75" customHeight="1">
      <c r="A682" s="2"/>
      <c r="B682" s="267" t="str">
        <f>if(A682&lt;&gt;"",TRIM(Project!$B$3&amp;" "&amp;'Cat Combos'!$A682),"")</f>
        <v/>
      </c>
      <c r="C682" s="22"/>
      <c r="D682" s="22"/>
      <c r="E682" s="22"/>
      <c r="F682" s="22"/>
      <c r="G682" s="22"/>
      <c r="H682" s="22"/>
      <c r="I682" s="22"/>
      <c r="J682" s="22"/>
      <c r="K682" s="22"/>
      <c r="L682" s="22"/>
      <c r="M682" s="22"/>
      <c r="N682" s="22"/>
    </row>
    <row r="683" ht="12.75" customHeight="1">
      <c r="A683" s="2"/>
      <c r="B683" s="267" t="str">
        <f>if(A683&lt;&gt;"",TRIM(Project!$B$3&amp;" "&amp;'Cat Combos'!$A683),"")</f>
        <v/>
      </c>
      <c r="C683" s="22"/>
      <c r="D683" s="22"/>
      <c r="E683" s="22"/>
      <c r="F683" s="22"/>
      <c r="G683" s="22"/>
      <c r="H683" s="22"/>
      <c r="I683" s="22"/>
      <c r="J683" s="22"/>
      <c r="K683" s="22"/>
      <c r="L683" s="22"/>
      <c r="M683" s="22"/>
      <c r="N683" s="22"/>
    </row>
    <row r="684" ht="12.75" customHeight="1">
      <c r="A684" s="2"/>
      <c r="B684" s="267" t="str">
        <f>if(A684&lt;&gt;"",TRIM(Project!$B$3&amp;" "&amp;'Cat Combos'!$A684),"")</f>
        <v/>
      </c>
      <c r="C684" s="22"/>
      <c r="D684" s="22"/>
      <c r="E684" s="22"/>
      <c r="F684" s="22"/>
      <c r="G684" s="22"/>
      <c r="H684" s="22"/>
      <c r="I684" s="22"/>
      <c r="J684" s="22"/>
      <c r="K684" s="22"/>
      <c r="L684" s="22"/>
      <c r="M684" s="22"/>
      <c r="N684" s="22"/>
    </row>
    <row r="685" ht="12.75" customHeight="1">
      <c r="A685" s="2"/>
      <c r="B685" s="267" t="str">
        <f>if(A685&lt;&gt;"",TRIM(Project!$B$3&amp;" "&amp;'Cat Combos'!$A685),"")</f>
        <v/>
      </c>
      <c r="C685" s="22"/>
      <c r="D685" s="22"/>
      <c r="E685" s="22"/>
      <c r="F685" s="22"/>
      <c r="G685" s="22"/>
      <c r="H685" s="22"/>
      <c r="I685" s="22"/>
      <c r="J685" s="22"/>
      <c r="K685" s="22"/>
      <c r="L685" s="22"/>
      <c r="M685" s="22"/>
      <c r="N685" s="22"/>
    </row>
    <row r="686" ht="12.75" customHeight="1">
      <c r="A686" s="2"/>
      <c r="B686" s="267" t="str">
        <f>if(A686&lt;&gt;"",TRIM(Project!$B$3&amp;" "&amp;'Cat Combos'!$A686),"")</f>
        <v/>
      </c>
      <c r="C686" s="22"/>
      <c r="D686" s="22"/>
      <c r="E686" s="22"/>
      <c r="F686" s="22"/>
      <c r="G686" s="22"/>
      <c r="H686" s="22"/>
      <c r="I686" s="22"/>
      <c r="J686" s="22"/>
      <c r="K686" s="22"/>
      <c r="L686" s="22"/>
      <c r="M686" s="22"/>
      <c r="N686" s="22"/>
    </row>
    <row r="687" ht="12.75" customHeight="1">
      <c r="A687" s="2"/>
      <c r="B687" s="267" t="str">
        <f>if(A687&lt;&gt;"",TRIM(Project!$B$3&amp;" "&amp;'Cat Combos'!$A687),"")</f>
        <v/>
      </c>
      <c r="C687" s="22"/>
      <c r="D687" s="22"/>
      <c r="E687" s="22"/>
      <c r="F687" s="22"/>
      <c r="G687" s="22"/>
      <c r="H687" s="22"/>
      <c r="I687" s="22"/>
      <c r="J687" s="22"/>
      <c r="K687" s="22"/>
      <c r="L687" s="22"/>
      <c r="M687" s="22"/>
      <c r="N687" s="22"/>
    </row>
    <row r="688" ht="12.75" customHeight="1">
      <c r="A688" s="2"/>
      <c r="B688" s="267" t="str">
        <f>if(A688&lt;&gt;"",TRIM(Project!$B$3&amp;" "&amp;'Cat Combos'!$A688),"")</f>
        <v/>
      </c>
      <c r="C688" s="22"/>
      <c r="D688" s="22"/>
      <c r="E688" s="22"/>
      <c r="F688" s="22"/>
      <c r="G688" s="22"/>
      <c r="H688" s="22"/>
      <c r="I688" s="22"/>
      <c r="J688" s="22"/>
      <c r="K688" s="22"/>
      <c r="L688" s="22"/>
      <c r="M688" s="22"/>
      <c r="N688" s="22"/>
    </row>
    <row r="689" ht="12.75" customHeight="1">
      <c r="A689" s="2"/>
      <c r="B689" s="267" t="str">
        <f>if(A689&lt;&gt;"",TRIM(Project!$B$3&amp;" "&amp;'Cat Combos'!$A689),"")</f>
        <v/>
      </c>
      <c r="C689" s="22"/>
      <c r="D689" s="22"/>
      <c r="E689" s="22"/>
      <c r="F689" s="22"/>
      <c r="G689" s="22"/>
      <c r="H689" s="22"/>
      <c r="I689" s="22"/>
      <c r="J689" s="22"/>
      <c r="K689" s="22"/>
      <c r="L689" s="22"/>
      <c r="M689" s="22"/>
      <c r="N689" s="22"/>
    </row>
    <row r="690" ht="12.75" customHeight="1">
      <c r="A690" s="2"/>
      <c r="B690" s="267" t="str">
        <f>if(A690&lt;&gt;"",TRIM(Project!$B$3&amp;" "&amp;'Cat Combos'!$A690),"")</f>
        <v/>
      </c>
      <c r="C690" s="22"/>
      <c r="D690" s="22"/>
      <c r="E690" s="22"/>
      <c r="F690" s="22"/>
      <c r="G690" s="22"/>
      <c r="H690" s="22"/>
      <c r="I690" s="22"/>
      <c r="J690" s="22"/>
      <c r="K690" s="22"/>
      <c r="L690" s="22"/>
      <c r="M690" s="22"/>
      <c r="N690" s="22"/>
    </row>
    <row r="691" ht="12.75" customHeight="1">
      <c r="A691" s="2"/>
      <c r="B691" s="267" t="str">
        <f>if(A691&lt;&gt;"",TRIM(Project!$B$3&amp;" "&amp;'Cat Combos'!$A691),"")</f>
        <v/>
      </c>
      <c r="C691" s="22"/>
      <c r="D691" s="22"/>
      <c r="E691" s="22"/>
      <c r="F691" s="22"/>
      <c r="G691" s="22"/>
      <c r="H691" s="22"/>
      <c r="I691" s="22"/>
      <c r="J691" s="22"/>
      <c r="K691" s="22"/>
      <c r="L691" s="22"/>
      <c r="M691" s="22"/>
      <c r="N691" s="22"/>
    </row>
    <row r="692" ht="12.75" customHeight="1">
      <c r="A692" s="2"/>
      <c r="B692" s="267" t="str">
        <f>if(A692&lt;&gt;"",TRIM(Project!$B$3&amp;" "&amp;'Cat Combos'!$A692),"")</f>
        <v/>
      </c>
      <c r="C692" s="22"/>
      <c r="D692" s="22"/>
      <c r="E692" s="22"/>
      <c r="F692" s="22"/>
      <c r="G692" s="22"/>
      <c r="H692" s="22"/>
      <c r="I692" s="22"/>
      <c r="J692" s="22"/>
      <c r="K692" s="22"/>
      <c r="L692" s="22"/>
      <c r="M692" s="22"/>
      <c r="N692" s="22"/>
    </row>
    <row r="693" ht="12.75" customHeight="1">
      <c r="A693" s="2"/>
      <c r="B693" s="267" t="str">
        <f>if(A693&lt;&gt;"",TRIM(Project!$B$3&amp;" "&amp;'Cat Combos'!$A693),"")</f>
        <v/>
      </c>
      <c r="C693" s="22"/>
      <c r="D693" s="22"/>
      <c r="E693" s="22"/>
      <c r="F693" s="22"/>
      <c r="G693" s="22"/>
      <c r="H693" s="22"/>
      <c r="I693" s="22"/>
      <c r="J693" s="22"/>
      <c r="K693" s="22"/>
      <c r="L693" s="22"/>
      <c r="M693" s="22"/>
      <c r="N693" s="22"/>
    </row>
    <row r="694" ht="12.75" customHeight="1">
      <c r="A694" s="2"/>
      <c r="B694" s="267" t="str">
        <f>if(A694&lt;&gt;"",TRIM(Project!$B$3&amp;" "&amp;'Cat Combos'!$A694),"")</f>
        <v/>
      </c>
      <c r="C694" s="22"/>
      <c r="D694" s="22"/>
      <c r="E694" s="22"/>
      <c r="F694" s="22"/>
      <c r="G694" s="22"/>
      <c r="H694" s="22"/>
      <c r="I694" s="22"/>
      <c r="J694" s="22"/>
      <c r="K694" s="22"/>
      <c r="L694" s="22"/>
      <c r="M694" s="22"/>
      <c r="N694" s="22"/>
    </row>
    <row r="695" ht="12.75" customHeight="1">
      <c r="A695" s="2"/>
      <c r="B695" s="267" t="str">
        <f>if(A695&lt;&gt;"",TRIM(Project!$B$3&amp;" "&amp;'Cat Combos'!$A695),"")</f>
        <v/>
      </c>
      <c r="C695" s="22"/>
      <c r="D695" s="22"/>
      <c r="E695" s="22"/>
      <c r="F695" s="22"/>
      <c r="G695" s="22"/>
      <c r="H695" s="22"/>
      <c r="I695" s="22"/>
      <c r="J695" s="22"/>
      <c r="K695" s="22"/>
      <c r="L695" s="22"/>
      <c r="M695" s="22"/>
      <c r="N695" s="22"/>
    </row>
    <row r="696" ht="12.75" customHeight="1">
      <c r="A696" s="2"/>
      <c r="B696" s="267" t="str">
        <f>if(A696&lt;&gt;"",TRIM(Project!$B$3&amp;" "&amp;'Cat Combos'!$A696),"")</f>
        <v/>
      </c>
      <c r="C696" s="22"/>
      <c r="D696" s="22"/>
      <c r="E696" s="22"/>
      <c r="F696" s="22"/>
      <c r="G696" s="22"/>
      <c r="H696" s="22"/>
      <c r="I696" s="22"/>
      <c r="J696" s="22"/>
      <c r="K696" s="22"/>
      <c r="L696" s="22"/>
      <c r="M696" s="22"/>
      <c r="N696" s="22"/>
    </row>
    <row r="697" ht="12.75" customHeight="1">
      <c r="A697" s="2"/>
      <c r="B697" s="267" t="str">
        <f>if(A697&lt;&gt;"",TRIM(Project!$B$3&amp;" "&amp;'Cat Combos'!$A697),"")</f>
        <v/>
      </c>
      <c r="C697" s="22"/>
      <c r="D697" s="22"/>
      <c r="E697" s="22"/>
      <c r="F697" s="22"/>
      <c r="G697" s="22"/>
      <c r="H697" s="22"/>
      <c r="I697" s="22"/>
      <c r="J697" s="22"/>
      <c r="K697" s="22"/>
      <c r="L697" s="22"/>
      <c r="M697" s="22"/>
      <c r="N697" s="22"/>
    </row>
    <row r="698" ht="12.75" customHeight="1">
      <c r="A698" s="2"/>
      <c r="B698" s="267" t="str">
        <f>if(A698&lt;&gt;"",TRIM(Project!$B$3&amp;" "&amp;'Cat Combos'!$A698),"")</f>
        <v/>
      </c>
      <c r="C698" s="22"/>
      <c r="D698" s="22"/>
      <c r="E698" s="22"/>
      <c r="F698" s="22"/>
      <c r="G698" s="22"/>
      <c r="H698" s="22"/>
      <c r="I698" s="22"/>
      <c r="J698" s="22"/>
      <c r="K698" s="22"/>
      <c r="L698" s="22"/>
      <c r="M698" s="22"/>
      <c r="N698" s="22"/>
    </row>
    <row r="699" ht="12.75" customHeight="1">
      <c r="A699" s="2"/>
      <c r="B699" s="267" t="str">
        <f>if(A699&lt;&gt;"",TRIM(Project!$B$3&amp;" "&amp;'Cat Combos'!$A699),"")</f>
        <v/>
      </c>
      <c r="C699" s="22"/>
      <c r="D699" s="22"/>
      <c r="E699" s="22"/>
      <c r="F699" s="22"/>
      <c r="G699" s="22"/>
      <c r="H699" s="22"/>
      <c r="I699" s="22"/>
      <c r="J699" s="22"/>
      <c r="K699" s="22"/>
      <c r="L699" s="22"/>
      <c r="M699" s="22"/>
      <c r="N699" s="22"/>
    </row>
    <row r="700" ht="12.75" customHeight="1">
      <c r="A700" s="2"/>
      <c r="B700" s="267" t="str">
        <f>if(A700&lt;&gt;"",TRIM(Project!$B$3&amp;" "&amp;'Cat Combos'!$A700),"")</f>
        <v/>
      </c>
      <c r="C700" s="22"/>
      <c r="D700" s="22"/>
      <c r="E700" s="22"/>
      <c r="F700" s="22"/>
      <c r="G700" s="22"/>
      <c r="H700" s="22"/>
      <c r="I700" s="22"/>
      <c r="J700" s="22"/>
      <c r="K700" s="22"/>
      <c r="L700" s="22"/>
      <c r="M700" s="22"/>
      <c r="N700" s="22"/>
    </row>
    <row r="701" ht="12.75" customHeight="1">
      <c r="A701" s="2"/>
      <c r="B701" s="267" t="str">
        <f>if(A701&lt;&gt;"",TRIM(Project!$B$3&amp;" "&amp;'Cat Combos'!$A701),"")</f>
        <v/>
      </c>
      <c r="C701" s="22"/>
      <c r="D701" s="22"/>
      <c r="E701" s="22"/>
      <c r="F701" s="22"/>
      <c r="G701" s="22"/>
      <c r="H701" s="22"/>
      <c r="I701" s="22"/>
      <c r="J701" s="22"/>
      <c r="K701" s="22"/>
      <c r="L701" s="22"/>
      <c r="M701" s="22"/>
      <c r="N701" s="22"/>
    </row>
    <row r="702" ht="12.75" customHeight="1">
      <c r="A702" s="2"/>
      <c r="B702" s="267" t="str">
        <f>if(A702&lt;&gt;"",TRIM(Project!$B$3&amp;" "&amp;'Cat Combos'!$A702),"")</f>
        <v/>
      </c>
      <c r="C702" s="22"/>
      <c r="D702" s="22"/>
      <c r="E702" s="22"/>
      <c r="F702" s="22"/>
      <c r="G702" s="22"/>
      <c r="H702" s="22"/>
      <c r="I702" s="22"/>
      <c r="J702" s="22"/>
      <c r="K702" s="22"/>
      <c r="L702" s="22"/>
      <c r="M702" s="22"/>
      <c r="N702" s="22"/>
    </row>
    <row r="703" ht="12.75" customHeight="1">
      <c r="A703" s="2"/>
      <c r="B703" s="267" t="str">
        <f>if(A703&lt;&gt;"",TRIM(Project!$B$3&amp;" "&amp;'Cat Combos'!$A703),"")</f>
        <v/>
      </c>
      <c r="C703" s="22"/>
      <c r="D703" s="22"/>
      <c r="E703" s="22"/>
      <c r="F703" s="22"/>
      <c r="G703" s="22"/>
      <c r="H703" s="22"/>
      <c r="I703" s="22"/>
      <c r="J703" s="22"/>
      <c r="K703" s="22"/>
      <c r="L703" s="22"/>
      <c r="M703" s="22"/>
      <c r="N703" s="22"/>
    </row>
    <row r="704" ht="12.75" customHeight="1">
      <c r="A704" s="2"/>
      <c r="B704" s="267" t="str">
        <f>if(A704&lt;&gt;"",TRIM(Project!$B$3&amp;" "&amp;'Cat Combos'!$A704),"")</f>
        <v/>
      </c>
      <c r="C704" s="22"/>
      <c r="D704" s="22"/>
      <c r="E704" s="22"/>
      <c r="F704" s="22"/>
      <c r="G704" s="22"/>
      <c r="H704" s="22"/>
      <c r="I704" s="22"/>
      <c r="J704" s="22"/>
      <c r="K704" s="22"/>
      <c r="L704" s="22"/>
      <c r="M704" s="22"/>
      <c r="N704" s="22"/>
    </row>
    <row r="705" ht="12.75" customHeight="1">
      <c r="A705" s="2"/>
      <c r="B705" s="267" t="str">
        <f>if(A705&lt;&gt;"",TRIM(Project!$B$3&amp;" "&amp;'Cat Combos'!$A705),"")</f>
        <v/>
      </c>
      <c r="C705" s="22"/>
      <c r="D705" s="22"/>
      <c r="E705" s="22"/>
      <c r="F705" s="22"/>
      <c r="G705" s="22"/>
      <c r="H705" s="22"/>
      <c r="I705" s="22"/>
      <c r="J705" s="22"/>
      <c r="K705" s="22"/>
      <c r="L705" s="22"/>
      <c r="M705" s="22"/>
      <c r="N705" s="22"/>
    </row>
    <row r="706" ht="12.75" customHeight="1">
      <c r="A706" s="2"/>
      <c r="B706" s="267" t="str">
        <f>if(A706&lt;&gt;"",TRIM(Project!$B$3&amp;" "&amp;'Cat Combos'!$A706),"")</f>
        <v/>
      </c>
      <c r="C706" s="22"/>
      <c r="D706" s="22"/>
      <c r="E706" s="22"/>
      <c r="F706" s="22"/>
      <c r="G706" s="22"/>
      <c r="H706" s="22"/>
      <c r="I706" s="22"/>
      <c r="J706" s="22"/>
      <c r="K706" s="22"/>
      <c r="L706" s="22"/>
      <c r="M706" s="22"/>
      <c r="N706" s="22"/>
    </row>
    <row r="707" ht="12.75" customHeight="1">
      <c r="A707" s="2"/>
      <c r="B707" s="267" t="str">
        <f>if(A707&lt;&gt;"",TRIM(Project!$B$3&amp;" "&amp;'Cat Combos'!$A707),"")</f>
        <v/>
      </c>
      <c r="C707" s="22"/>
      <c r="D707" s="22"/>
      <c r="E707" s="22"/>
      <c r="F707" s="22"/>
      <c r="G707" s="22"/>
      <c r="H707" s="22"/>
      <c r="I707" s="22"/>
      <c r="J707" s="22"/>
      <c r="K707" s="22"/>
      <c r="L707" s="22"/>
      <c r="M707" s="22"/>
      <c r="N707" s="22"/>
    </row>
    <row r="708" ht="12.75" customHeight="1">
      <c r="A708" s="2"/>
      <c r="B708" s="267" t="str">
        <f>if(A708&lt;&gt;"",TRIM(Project!$B$3&amp;" "&amp;'Cat Combos'!$A708),"")</f>
        <v/>
      </c>
      <c r="C708" s="22"/>
      <c r="D708" s="22"/>
      <c r="E708" s="22"/>
      <c r="F708" s="22"/>
      <c r="G708" s="22"/>
      <c r="H708" s="22"/>
      <c r="I708" s="22"/>
      <c r="J708" s="22"/>
      <c r="K708" s="22"/>
      <c r="L708" s="22"/>
      <c r="M708" s="22"/>
      <c r="N708" s="22"/>
    </row>
    <row r="709" ht="12.75" customHeight="1">
      <c r="A709" s="2"/>
      <c r="B709" s="267" t="str">
        <f>if(A709&lt;&gt;"",TRIM(Project!$B$3&amp;" "&amp;'Cat Combos'!$A709),"")</f>
        <v/>
      </c>
      <c r="C709" s="22"/>
      <c r="D709" s="22"/>
      <c r="E709" s="22"/>
      <c r="F709" s="22"/>
      <c r="G709" s="22"/>
      <c r="H709" s="22"/>
      <c r="I709" s="22"/>
      <c r="J709" s="22"/>
      <c r="K709" s="22"/>
      <c r="L709" s="22"/>
      <c r="M709" s="22"/>
      <c r="N709" s="22"/>
    </row>
    <row r="710" ht="12.75" customHeight="1">
      <c r="A710" s="2"/>
      <c r="B710" s="267" t="str">
        <f>if(A710&lt;&gt;"",TRIM(Project!$B$3&amp;" "&amp;'Cat Combos'!$A710),"")</f>
        <v/>
      </c>
      <c r="C710" s="22"/>
      <c r="D710" s="22"/>
      <c r="E710" s="22"/>
      <c r="F710" s="22"/>
      <c r="G710" s="22"/>
      <c r="H710" s="22"/>
      <c r="I710" s="22"/>
      <c r="J710" s="22"/>
      <c r="K710" s="22"/>
      <c r="L710" s="22"/>
      <c r="M710" s="22"/>
      <c r="N710" s="22"/>
    </row>
    <row r="711" ht="12.75" customHeight="1">
      <c r="A711" s="2"/>
      <c r="B711" s="267" t="str">
        <f>if(A711&lt;&gt;"",TRIM(Project!$B$3&amp;" "&amp;'Cat Combos'!$A711),"")</f>
        <v/>
      </c>
      <c r="C711" s="22"/>
      <c r="D711" s="22"/>
      <c r="E711" s="22"/>
      <c r="F711" s="22"/>
      <c r="G711" s="22"/>
      <c r="H711" s="22"/>
      <c r="I711" s="22"/>
      <c r="J711" s="22"/>
      <c r="K711" s="22"/>
      <c r="L711" s="22"/>
      <c r="M711" s="22"/>
      <c r="N711" s="22"/>
    </row>
    <row r="712" ht="12.75" customHeight="1">
      <c r="A712" s="2"/>
      <c r="B712" s="267" t="str">
        <f>if(A712&lt;&gt;"",TRIM(Project!$B$3&amp;" "&amp;'Cat Combos'!$A712),"")</f>
        <v/>
      </c>
      <c r="C712" s="22"/>
      <c r="D712" s="22"/>
      <c r="E712" s="22"/>
      <c r="F712" s="22"/>
      <c r="G712" s="22"/>
      <c r="H712" s="22"/>
      <c r="I712" s="22"/>
      <c r="J712" s="22"/>
      <c r="K712" s="22"/>
      <c r="L712" s="22"/>
      <c r="M712" s="22"/>
      <c r="N712" s="22"/>
    </row>
    <row r="713" ht="12.75" customHeight="1">
      <c r="A713" s="2"/>
      <c r="B713" s="267" t="str">
        <f>if(A713&lt;&gt;"",TRIM(Project!$B$3&amp;" "&amp;'Cat Combos'!$A713),"")</f>
        <v/>
      </c>
      <c r="C713" s="22"/>
      <c r="D713" s="22"/>
      <c r="E713" s="22"/>
      <c r="F713" s="22"/>
      <c r="G713" s="22"/>
      <c r="H713" s="22"/>
      <c r="I713" s="22"/>
      <c r="J713" s="22"/>
      <c r="K713" s="22"/>
      <c r="L713" s="22"/>
      <c r="M713" s="22"/>
      <c r="N713" s="22"/>
    </row>
    <row r="714" ht="12.75" customHeight="1">
      <c r="A714" s="2"/>
      <c r="B714" s="267" t="str">
        <f>if(A714&lt;&gt;"",TRIM(Project!$B$3&amp;" "&amp;'Cat Combos'!$A714),"")</f>
        <v/>
      </c>
      <c r="C714" s="22"/>
      <c r="D714" s="22"/>
      <c r="E714" s="22"/>
      <c r="F714" s="22"/>
      <c r="G714" s="22"/>
      <c r="H714" s="22"/>
      <c r="I714" s="22"/>
      <c r="J714" s="22"/>
      <c r="K714" s="22"/>
      <c r="L714" s="22"/>
      <c r="M714" s="22"/>
      <c r="N714" s="22"/>
    </row>
    <row r="715" ht="12.75" customHeight="1">
      <c r="A715" s="2"/>
      <c r="B715" s="267" t="str">
        <f>if(A715&lt;&gt;"",TRIM(Project!$B$3&amp;" "&amp;'Cat Combos'!$A715),"")</f>
        <v/>
      </c>
      <c r="C715" s="22"/>
      <c r="D715" s="22"/>
      <c r="E715" s="22"/>
      <c r="F715" s="22"/>
      <c r="G715" s="22"/>
      <c r="H715" s="22"/>
      <c r="I715" s="22"/>
      <c r="J715" s="22"/>
      <c r="K715" s="22"/>
      <c r="L715" s="22"/>
      <c r="M715" s="22"/>
      <c r="N715" s="22"/>
    </row>
    <row r="716" ht="12.75" customHeight="1">
      <c r="A716" s="2"/>
      <c r="B716" s="267" t="str">
        <f>if(A716&lt;&gt;"",TRIM(Project!$B$3&amp;" "&amp;'Cat Combos'!$A716),"")</f>
        <v/>
      </c>
      <c r="C716" s="22"/>
      <c r="D716" s="22"/>
      <c r="E716" s="22"/>
      <c r="F716" s="22"/>
      <c r="G716" s="22"/>
      <c r="H716" s="22"/>
      <c r="I716" s="22"/>
      <c r="J716" s="22"/>
      <c r="K716" s="22"/>
      <c r="L716" s="22"/>
      <c r="M716" s="22"/>
      <c r="N716" s="22"/>
    </row>
    <row r="717" ht="12.75" customHeight="1">
      <c r="A717" s="2"/>
      <c r="B717" s="267" t="str">
        <f>if(A717&lt;&gt;"",TRIM(Project!$B$3&amp;" "&amp;'Cat Combos'!$A717),"")</f>
        <v/>
      </c>
      <c r="C717" s="22"/>
      <c r="D717" s="22"/>
      <c r="E717" s="22"/>
      <c r="F717" s="22"/>
      <c r="G717" s="22"/>
      <c r="H717" s="22"/>
      <c r="I717" s="22"/>
      <c r="J717" s="22"/>
      <c r="K717" s="22"/>
      <c r="L717" s="22"/>
      <c r="M717" s="22"/>
      <c r="N717" s="22"/>
    </row>
    <row r="718" ht="12.75" customHeight="1">
      <c r="A718" s="2"/>
      <c r="B718" s="267" t="str">
        <f>if(A718&lt;&gt;"",TRIM(Project!$B$3&amp;" "&amp;'Cat Combos'!$A718),"")</f>
        <v/>
      </c>
      <c r="C718" s="22"/>
      <c r="D718" s="22"/>
      <c r="E718" s="22"/>
      <c r="F718" s="22"/>
      <c r="G718" s="22"/>
      <c r="H718" s="22"/>
      <c r="I718" s="22"/>
      <c r="J718" s="22"/>
      <c r="K718" s="22"/>
      <c r="L718" s="22"/>
      <c r="M718" s="22"/>
      <c r="N718" s="22"/>
    </row>
    <row r="719" ht="12.75" customHeight="1">
      <c r="A719" s="2"/>
      <c r="B719" s="267" t="str">
        <f>if(A719&lt;&gt;"",TRIM(Project!$B$3&amp;" "&amp;'Cat Combos'!$A719),"")</f>
        <v/>
      </c>
      <c r="C719" s="22"/>
      <c r="D719" s="22"/>
      <c r="E719" s="22"/>
      <c r="F719" s="22"/>
      <c r="G719" s="22"/>
      <c r="H719" s="22"/>
      <c r="I719" s="22"/>
      <c r="J719" s="22"/>
      <c r="K719" s="22"/>
      <c r="L719" s="22"/>
      <c r="M719" s="22"/>
      <c r="N719" s="22"/>
    </row>
    <row r="720" ht="12.75" customHeight="1">
      <c r="A720" s="2"/>
      <c r="B720" s="267" t="str">
        <f>if(A720&lt;&gt;"",TRIM(Project!$B$3&amp;" "&amp;'Cat Combos'!$A720),"")</f>
        <v/>
      </c>
      <c r="C720" s="22"/>
      <c r="D720" s="22"/>
      <c r="E720" s="22"/>
      <c r="F720" s="22"/>
      <c r="G720" s="22"/>
      <c r="H720" s="22"/>
      <c r="I720" s="22"/>
      <c r="J720" s="22"/>
      <c r="K720" s="22"/>
      <c r="L720" s="22"/>
      <c r="M720" s="22"/>
      <c r="N720" s="22"/>
    </row>
    <row r="721" ht="12.75" customHeight="1">
      <c r="A721" s="2"/>
      <c r="B721" s="267" t="str">
        <f>if(A721&lt;&gt;"",TRIM(Project!$B$3&amp;" "&amp;'Cat Combos'!$A721),"")</f>
        <v/>
      </c>
      <c r="C721" s="22"/>
      <c r="D721" s="22"/>
      <c r="E721" s="22"/>
      <c r="F721" s="22"/>
      <c r="G721" s="22"/>
      <c r="H721" s="22"/>
      <c r="I721" s="22"/>
      <c r="J721" s="22"/>
      <c r="K721" s="22"/>
      <c r="L721" s="22"/>
      <c r="M721" s="22"/>
      <c r="N721" s="22"/>
    </row>
    <row r="722" ht="12.75" customHeight="1">
      <c r="A722" s="2"/>
      <c r="B722" s="267" t="str">
        <f>if(A722&lt;&gt;"",TRIM(Project!$B$3&amp;" "&amp;'Cat Combos'!$A722),"")</f>
        <v/>
      </c>
      <c r="C722" s="22"/>
      <c r="D722" s="22"/>
      <c r="E722" s="22"/>
      <c r="F722" s="22"/>
      <c r="G722" s="22"/>
      <c r="H722" s="22"/>
      <c r="I722" s="22"/>
      <c r="J722" s="22"/>
      <c r="K722" s="22"/>
      <c r="L722" s="22"/>
      <c r="M722" s="22"/>
      <c r="N722" s="22"/>
    </row>
    <row r="723" ht="12.75" customHeight="1">
      <c r="A723" s="2"/>
      <c r="B723" s="267" t="str">
        <f>if(A723&lt;&gt;"",TRIM(Project!$B$3&amp;" "&amp;'Cat Combos'!$A723),"")</f>
        <v/>
      </c>
      <c r="C723" s="22"/>
      <c r="D723" s="22"/>
      <c r="E723" s="22"/>
      <c r="F723" s="22"/>
      <c r="G723" s="22"/>
      <c r="H723" s="22"/>
      <c r="I723" s="22"/>
      <c r="J723" s="22"/>
      <c r="K723" s="22"/>
      <c r="L723" s="22"/>
      <c r="M723" s="22"/>
      <c r="N723" s="22"/>
    </row>
    <row r="724" ht="12.75" customHeight="1">
      <c r="A724" s="2"/>
      <c r="B724" s="267" t="str">
        <f>if(A724&lt;&gt;"",TRIM(Project!$B$3&amp;" "&amp;'Cat Combos'!$A724),"")</f>
        <v/>
      </c>
      <c r="C724" s="22"/>
      <c r="D724" s="22"/>
      <c r="E724" s="22"/>
      <c r="F724" s="22"/>
      <c r="G724" s="22"/>
      <c r="H724" s="22"/>
      <c r="I724" s="22"/>
      <c r="J724" s="22"/>
      <c r="K724" s="22"/>
      <c r="L724" s="22"/>
      <c r="M724" s="22"/>
      <c r="N724" s="22"/>
    </row>
    <row r="725" ht="12.75" customHeight="1">
      <c r="A725" s="2"/>
      <c r="B725" s="267" t="str">
        <f>if(A725&lt;&gt;"",TRIM(Project!$B$3&amp;" "&amp;'Cat Combos'!$A725),"")</f>
        <v/>
      </c>
      <c r="C725" s="22"/>
      <c r="D725" s="22"/>
      <c r="E725" s="22"/>
      <c r="F725" s="22"/>
      <c r="G725" s="22"/>
      <c r="H725" s="22"/>
      <c r="I725" s="22"/>
      <c r="J725" s="22"/>
      <c r="K725" s="22"/>
      <c r="L725" s="22"/>
      <c r="M725" s="22"/>
      <c r="N725" s="22"/>
    </row>
    <row r="726" ht="12.75" customHeight="1">
      <c r="A726" s="2"/>
      <c r="B726" s="267" t="str">
        <f>if(A726&lt;&gt;"",TRIM(Project!$B$3&amp;" "&amp;'Cat Combos'!$A726),"")</f>
        <v/>
      </c>
      <c r="C726" s="22"/>
      <c r="D726" s="22"/>
      <c r="E726" s="22"/>
      <c r="F726" s="22"/>
      <c r="G726" s="22"/>
      <c r="H726" s="22"/>
      <c r="I726" s="22"/>
      <c r="J726" s="22"/>
      <c r="K726" s="22"/>
      <c r="L726" s="22"/>
      <c r="M726" s="22"/>
      <c r="N726" s="22"/>
    </row>
    <row r="727" ht="12.75" customHeight="1">
      <c r="A727" s="2"/>
      <c r="B727" s="267" t="str">
        <f>if(A727&lt;&gt;"",TRIM(Project!$B$3&amp;" "&amp;'Cat Combos'!$A727),"")</f>
        <v/>
      </c>
      <c r="C727" s="22"/>
      <c r="D727" s="22"/>
      <c r="E727" s="22"/>
      <c r="F727" s="22"/>
      <c r="G727" s="22"/>
      <c r="H727" s="22"/>
      <c r="I727" s="22"/>
      <c r="J727" s="22"/>
      <c r="K727" s="22"/>
      <c r="L727" s="22"/>
      <c r="M727" s="22"/>
      <c r="N727" s="22"/>
    </row>
    <row r="728" ht="12.75" customHeight="1">
      <c r="A728" s="2"/>
      <c r="B728" s="267" t="str">
        <f>if(A728&lt;&gt;"",TRIM(Project!$B$3&amp;" "&amp;'Cat Combos'!$A728),"")</f>
        <v/>
      </c>
      <c r="C728" s="22"/>
      <c r="D728" s="22"/>
      <c r="E728" s="22"/>
      <c r="F728" s="22"/>
      <c r="G728" s="22"/>
      <c r="H728" s="22"/>
      <c r="I728" s="22"/>
      <c r="J728" s="22"/>
      <c r="K728" s="22"/>
      <c r="L728" s="22"/>
      <c r="M728" s="22"/>
      <c r="N728" s="22"/>
    </row>
    <row r="729" ht="12.75" customHeight="1">
      <c r="A729" s="2"/>
      <c r="B729" s="267" t="str">
        <f>if(A729&lt;&gt;"",TRIM(Project!$B$3&amp;" "&amp;'Cat Combos'!$A729),"")</f>
        <v/>
      </c>
      <c r="C729" s="22"/>
      <c r="D729" s="22"/>
      <c r="E729" s="22"/>
      <c r="F729" s="22"/>
      <c r="G729" s="22"/>
      <c r="H729" s="22"/>
      <c r="I729" s="22"/>
      <c r="J729" s="22"/>
      <c r="K729" s="22"/>
      <c r="L729" s="22"/>
      <c r="M729" s="22"/>
      <c r="N729" s="22"/>
    </row>
    <row r="730" ht="12.75" customHeight="1">
      <c r="A730" s="2"/>
      <c r="B730" s="267" t="str">
        <f>if(A730&lt;&gt;"",TRIM(Project!$B$3&amp;" "&amp;'Cat Combos'!$A730),"")</f>
        <v/>
      </c>
      <c r="C730" s="22"/>
      <c r="D730" s="22"/>
      <c r="E730" s="22"/>
      <c r="F730" s="22"/>
      <c r="G730" s="22"/>
      <c r="H730" s="22"/>
      <c r="I730" s="22"/>
      <c r="J730" s="22"/>
      <c r="K730" s="22"/>
      <c r="L730" s="22"/>
      <c r="M730" s="22"/>
      <c r="N730" s="22"/>
    </row>
    <row r="731" ht="12.75" customHeight="1">
      <c r="A731" s="2"/>
      <c r="B731" s="267" t="str">
        <f>if(A731&lt;&gt;"",TRIM(Project!$B$3&amp;" "&amp;'Cat Combos'!$A731),"")</f>
        <v/>
      </c>
      <c r="C731" s="22"/>
      <c r="D731" s="22"/>
      <c r="E731" s="22"/>
      <c r="F731" s="22"/>
      <c r="G731" s="22"/>
      <c r="H731" s="22"/>
      <c r="I731" s="22"/>
      <c r="J731" s="22"/>
      <c r="K731" s="22"/>
      <c r="L731" s="22"/>
      <c r="M731" s="22"/>
      <c r="N731" s="22"/>
    </row>
    <row r="732" ht="12.75" customHeight="1">
      <c r="A732" s="2"/>
      <c r="B732" s="267" t="str">
        <f>if(A732&lt;&gt;"",TRIM(Project!$B$3&amp;" "&amp;'Cat Combos'!$A732),"")</f>
        <v/>
      </c>
      <c r="C732" s="22"/>
      <c r="D732" s="22"/>
      <c r="E732" s="22"/>
      <c r="F732" s="22"/>
      <c r="G732" s="22"/>
      <c r="H732" s="22"/>
      <c r="I732" s="22"/>
      <c r="J732" s="22"/>
      <c r="K732" s="22"/>
      <c r="L732" s="22"/>
      <c r="M732" s="22"/>
      <c r="N732" s="22"/>
    </row>
    <row r="733" ht="12.75" customHeight="1">
      <c r="A733" s="2"/>
      <c r="B733" s="267" t="str">
        <f>if(A733&lt;&gt;"",TRIM(Project!$B$3&amp;" "&amp;'Cat Combos'!$A733),"")</f>
        <v/>
      </c>
      <c r="C733" s="22"/>
      <c r="D733" s="22"/>
      <c r="E733" s="22"/>
      <c r="F733" s="22"/>
      <c r="G733" s="22"/>
      <c r="H733" s="22"/>
      <c r="I733" s="22"/>
      <c r="J733" s="22"/>
      <c r="K733" s="22"/>
      <c r="L733" s="22"/>
      <c r="M733" s="22"/>
      <c r="N733" s="22"/>
    </row>
    <row r="734" ht="12.75" customHeight="1">
      <c r="A734" s="2"/>
      <c r="B734" s="267" t="str">
        <f>if(A734&lt;&gt;"",TRIM(Project!$B$3&amp;" "&amp;'Cat Combos'!$A734),"")</f>
        <v/>
      </c>
      <c r="C734" s="22"/>
      <c r="D734" s="22"/>
      <c r="E734" s="22"/>
      <c r="F734" s="22"/>
      <c r="G734" s="22"/>
      <c r="H734" s="22"/>
      <c r="I734" s="22"/>
      <c r="J734" s="22"/>
      <c r="K734" s="22"/>
      <c r="L734" s="22"/>
      <c r="M734" s="22"/>
      <c r="N734" s="22"/>
    </row>
    <row r="735" ht="12.75" customHeight="1">
      <c r="A735" s="2"/>
      <c r="B735" s="267" t="str">
        <f>if(A735&lt;&gt;"",TRIM(Project!$B$3&amp;" "&amp;'Cat Combos'!$A735),"")</f>
        <v/>
      </c>
      <c r="C735" s="22"/>
      <c r="D735" s="22"/>
      <c r="E735" s="22"/>
      <c r="F735" s="22"/>
      <c r="G735" s="22"/>
      <c r="H735" s="22"/>
      <c r="I735" s="22"/>
      <c r="J735" s="22"/>
      <c r="K735" s="22"/>
      <c r="L735" s="22"/>
      <c r="M735" s="22"/>
      <c r="N735" s="22"/>
    </row>
    <row r="736" ht="12.75" customHeight="1">
      <c r="A736" s="2"/>
      <c r="B736" s="267" t="str">
        <f>if(A736&lt;&gt;"",TRIM(Project!$B$3&amp;" "&amp;'Cat Combos'!$A736),"")</f>
        <v/>
      </c>
      <c r="C736" s="22"/>
      <c r="D736" s="22"/>
      <c r="E736" s="22"/>
      <c r="F736" s="22"/>
      <c r="G736" s="22"/>
      <c r="H736" s="22"/>
      <c r="I736" s="22"/>
      <c r="J736" s="22"/>
      <c r="K736" s="22"/>
      <c r="L736" s="22"/>
      <c r="M736" s="22"/>
      <c r="N736" s="22"/>
    </row>
    <row r="737" ht="12.75" customHeight="1">
      <c r="A737" s="2"/>
      <c r="B737" s="267" t="str">
        <f>if(A737&lt;&gt;"",TRIM(Project!$B$3&amp;" "&amp;'Cat Combos'!$A737),"")</f>
        <v/>
      </c>
      <c r="C737" s="22"/>
      <c r="D737" s="22"/>
      <c r="E737" s="22"/>
      <c r="F737" s="22"/>
      <c r="G737" s="22"/>
      <c r="H737" s="22"/>
      <c r="I737" s="22"/>
      <c r="J737" s="22"/>
      <c r="K737" s="22"/>
      <c r="L737" s="22"/>
      <c r="M737" s="22"/>
      <c r="N737" s="22"/>
    </row>
    <row r="738" ht="12.75" customHeight="1">
      <c r="A738" s="2"/>
      <c r="B738" s="267" t="str">
        <f>if(A738&lt;&gt;"",TRIM(Project!$B$3&amp;" "&amp;'Cat Combos'!$A738),"")</f>
        <v/>
      </c>
      <c r="C738" s="22"/>
      <c r="D738" s="22"/>
      <c r="E738" s="22"/>
      <c r="F738" s="22"/>
      <c r="G738" s="22"/>
      <c r="H738" s="22"/>
      <c r="I738" s="22"/>
      <c r="J738" s="22"/>
      <c r="K738" s="22"/>
      <c r="L738" s="22"/>
      <c r="M738" s="22"/>
      <c r="N738" s="22"/>
    </row>
    <row r="739" ht="12.75" customHeight="1">
      <c r="A739" s="2"/>
      <c r="B739" s="267" t="str">
        <f>if(A739&lt;&gt;"",TRIM(Project!$B$3&amp;" "&amp;'Cat Combos'!$A739),"")</f>
        <v/>
      </c>
      <c r="C739" s="22"/>
      <c r="D739" s="22"/>
      <c r="E739" s="22"/>
      <c r="F739" s="22"/>
      <c r="G739" s="22"/>
      <c r="H739" s="22"/>
      <c r="I739" s="22"/>
      <c r="J739" s="22"/>
      <c r="K739" s="22"/>
      <c r="L739" s="22"/>
      <c r="M739" s="22"/>
      <c r="N739" s="22"/>
    </row>
    <row r="740" ht="12.75" customHeight="1">
      <c r="A740" s="2"/>
      <c r="B740" s="267" t="str">
        <f>if(A740&lt;&gt;"",TRIM(Project!$B$3&amp;" "&amp;'Cat Combos'!$A740),"")</f>
        <v/>
      </c>
      <c r="C740" s="22"/>
      <c r="D740" s="22"/>
      <c r="E740" s="22"/>
      <c r="F740" s="22"/>
      <c r="G740" s="22"/>
      <c r="H740" s="22"/>
      <c r="I740" s="22"/>
      <c r="J740" s="22"/>
      <c r="K740" s="22"/>
      <c r="L740" s="22"/>
      <c r="M740" s="22"/>
      <c r="N740" s="22"/>
    </row>
    <row r="741" ht="12.75" customHeight="1">
      <c r="A741" s="2"/>
      <c r="B741" s="267" t="str">
        <f>if(A741&lt;&gt;"",TRIM(Project!$B$3&amp;" "&amp;'Cat Combos'!$A741),"")</f>
        <v/>
      </c>
      <c r="C741" s="22"/>
      <c r="D741" s="22"/>
      <c r="E741" s="22"/>
      <c r="F741" s="22"/>
      <c r="G741" s="22"/>
      <c r="H741" s="22"/>
      <c r="I741" s="22"/>
      <c r="J741" s="22"/>
      <c r="K741" s="22"/>
      <c r="L741" s="22"/>
      <c r="M741" s="22"/>
      <c r="N741" s="22"/>
    </row>
    <row r="742" ht="12.75" customHeight="1">
      <c r="A742" s="2"/>
      <c r="B742" s="267" t="str">
        <f>if(A742&lt;&gt;"",TRIM(Project!$B$3&amp;" "&amp;'Cat Combos'!$A742),"")</f>
        <v/>
      </c>
      <c r="C742" s="22"/>
      <c r="D742" s="22"/>
      <c r="E742" s="22"/>
      <c r="F742" s="22"/>
      <c r="G742" s="22"/>
      <c r="H742" s="22"/>
      <c r="I742" s="22"/>
      <c r="J742" s="22"/>
      <c r="K742" s="22"/>
      <c r="L742" s="22"/>
      <c r="M742" s="22"/>
      <c r="N742" s="22"/>
    </row>
    <row r="743" ht="12.75" customHeight="1">
      <c r="A743" s="2"/>
      <c r="B743" s="267" t="str">
        <f>if(A743&lt;&gt;"",TRIM(Project!$B$3&amp;" "&amp;'Cat Combos'!$A743),"")</f>
        <v/>
      </c>
      <c r="C743" s="22"/>
      <c r="D743" s="22"/>
      <c r="E743" s="22"/>
      <c r="F743" s="22"/>
      <c r="G743" s="22"/>
      <c r="H743" s="22"/>
      <c r="I743" s="22"/>
      <c r="J743" s="22"/>
      <c r="K743" s="22"/>
      <c r="L743" s="22"/>
      <c r="M743" s="22"/>
      <c r="N743" s="22"/>
    </row>
    <row r="744" ht="12.75" customHeight="1">
      <c r="A744" s="2"/>
      <c r="B744" s="267" t="str">
        <f>if(A744&lt;&gt;"",TRIM(Project!$B$3&amp;" "&amp;'Cat Combos'!$A744),"")</f>
        <v/>
      </c>
      <c r="C744" s="22"/>
      <c r="D744" s="22"/>
      <c r="E744" s="22"/>
      <c r="F744" s="22"/>
      <c r="G744" s="22"/>
      <c r="H744" s="22"/>
      <c r="I744" s="22"/>
      <c r="J744" s="22"/>
      <c r="K744" s="22"/>
      <c r="L744" s="22"/>
      <c r="M744" s="22"/>
      <c r="N744" s="22"/>
    </row>
    <row r="745" ht="12.75" customHeight="1">
      <c r="A745" s="2"/>
      <c r="B745" s="267" t="str">
        <f>if(A745&lt;&gt;"",TRIM(Project!$B$3&amp;" "&amp;'Cat Combos'!$A745),"")</f>
        <v/>
      </c>
      <c r="C745" s="22"/>
      <c r="D745" s="22"/>
      <c r="E745" s="22"/>
      <c r="F745" s="22"/>
      <c r="G745" s="22"/>
      <c r="H745" s="22"/>
      <c r="I745" s="22"/>
      <c r="J745" s="22"/>
      <c r="K745" s="22"/>
      <c r="L745" s="22"/>
      <c r="M745" s="22"/>
      <c r="N745" s="22"/>
    </row>
    <row r="746" ht="12.75" customHeight="1">
      <c r="A746" s="2"/>
      <c r="B746" s="267" t="str">
        <f>if(A746&lt;&gt;"",TRIM(Project!$B$3&amp;" "&amp;'Cat Combos'!$A746),"")</f>
        <v/>
      </c>
      <c r="C746" s="22"/>
      <c r="D746" s="22"/>
      <c r="E746" s="22"/>
      <c r="F746" s="22"/>
      <c r="G746" s="22"/>
      <c r="H746" s="22"/>
      <c r="I746" s="22"/>
      <c r="J746" s="22"/>
      <c r="K746" s="22"/>
      <c r="L746" s="22"/>
      <c r="M746" s="22"/>
      <c r="N746" s="22"/>
    </row>
    <row r="747" ht="12.75" customHeight="1">
      <c r="A747" s="2"/>
      <c r="B747" s="267" t="str">
        <f>if(A747&lt;&gt;"",TRIM(Project!$B$3&amp;" "&amp;'Cat Combos'!$A747),"")</f>
        <v/>
      </c>
      <c r="C747" s="22"/>
      <c r="D747" s="22"/>
      <c r="E747" s="22"/>
      <c r="F747" s="22"/>
      <c r="G747" s="22"/>
      <c r="H747" s="22"/>
      <c r="I747" s="22"/>
      <c r="J747" s="22"/>
      <c r="K747" s="22"/>
      <c r="L747" s="22"/>
      <c r="M747" s="22"/>
      <c r="N747" s="22"/>
    </row>
    <row r="748" ht="12.75" customHeight="1">
      <c r="A748" s="2"/>
      <c r="B748" s="267" t="str">
        <f>if(A748&lt;&gt;"",TRIM(Project!$B$3&amp;" "&amp;'Cat Combos'!$A748),"")</f>
        <v/>
      </c>
      <c r="C748" s="22"/>
      <c r="D748" s="22"/>
      <c r="E748" s="22"/>
      <c r="F748" s="22"/>
      <c r="G748" s="22"/>
      <c r="H748" s="22"/>
      <c r="I748" s="22"/>
      <c r="J748" s="22"/>
      <c r="K748" s="22"/>
      <c r="L748" s="22"/>
      <c r="M748" s="22"/>
      <c r="N748" s="22"/>
    </row>
    <row r="749" ht="12.75" customHeight="1">
      <c r="A749" s="2"/>
      <c r="B749" s="267" t="str">
        <f>if(A749&lt;&gt;"",TRIM(Project!$B$3&amp;" "&amp;'Cat Combos'!$A749),"")</f>
        <v/>
      </c>
      <c r="C749" s="22"/>
      <c r="D749" s="22"/>
      <c r="E749" s="22"/>
      <c r="F749" s="22"/>
      <c r="G749" s="22"/>
      <c r="H749" s="22"/>
      <c r="I749" s="22"/>
      <c r="J749" s="22"/>
      <c r="K749" s="22"/>
      <c r="L749" s="22"/>
      <c r="M749" s="22"/>
      <c r="N749" s="22"/>
    </row>
    <row r="750" ht="12.75" customHeight="1">
      <c r="A750" s="2"/>
      <c r="B750" s="267" t="str">
        <f>if(A750&lt;&gt;"",TRIM(Project!$B$3&amp;" "&amp;'Cat Combos'!$A750),"")</f>
        <v/>
      </c>
      <c r="C750" s="22"/>
      <c r="D750" s="22"/>
      <c r="E750" s="22"/>
      <c r="F750" s="22"/>
      <c r="G750" s="22"/>
      <c r="H750" s="22"/>
      <c r="I750" s="22"/>
      <c r="J750" s="22"/>
      <c r="K750" s="22"/>
      <c r="L750" s="22"/>
      <c r="M750" s="22"/>
      <c r="N750" s="22"/>
    </row>
    <row r="751" ht="12.75" customHeight="1">
      <c r="A751" s="2"/>
      <c r="B751" s="267" t="str">
        <f>if(A751&lt;&gt;"",TRIM(Project!$B$3&amp;" "&amp;'Cat Combos'!$A751),"")</f>
        <v/>
      </c>
      <c r="C751" s="22"/>
      <c r="D751" s="22"/>
      <c r="E751" s="22"/>
      <c r="F751" s="22"/>
      <c r="G751" s="22"/>
      <c r="H751" s="22"/>
      <c r="I751" s="22"/>
      <c r="J751" s="22"/>
      <c r="K751" s="22"/>
      <c r="L751" s="22"/>
      <c r="M751" s="22"/>
      <c r="N751" s="22"/>
    </row>
    <row r="752" ht="12.75" customHeight="1">
      <c r="A752" s="2"/>
      <c r="B752" s="267" t="str">
        <f>if(A752&lt;&gt;"",TRIM(Project!$B$3&amp;" "&amp;'Cat Combos'!$A752),"")</f>
        <v/>
      </c>
      <c r="C752" s="22"/>
      <c r="D752" s="22"/>
      <c r="E752" s="22"/>
      <c r="F752" s="22"/>
      <c r="G752" s="22"/>
      <c r="H752" s="22"/>
      <c r="I752" s="22"/>
      <c r="J752" s="22"/>
      <c r="K752" s="22"/>
      <c r="L752" s="22"/>
      <c r="M752" s="22"/>
      <c r="N752" s="22"/>
    </row>
    <row r="753" ht="12.75" customHeight="1">
      <c r="A753" s="2"/>
      <c r="B753" s="267" t="str">
        <f>if(A753&lt;&gt;"",TRIM(Project!$B$3&amp;" "&amp;'Cat Combos'!$A753),"")</f>
        <v/>
      </c>
      <c r="C753" s="22"/>
      <c r="D753" s="22"/>
      <c r="E753" s="22"/>
      <c r="F753" s="22"/>
      <c r="G753" s="22"/>
      <c r="H753" s="22"/>
      <c r="I753" s="22"/>
      <c r="J753" s="22"/>
      <c r="K753" s="22"/>
      <c r="L753" s="22"/>
      <c r="M753" s="22"/>
      <c r="N753" s="22"/>
    </row>
    <row r="754" ht="12.75" customHeight="1">
      <c r="A754" s="2"/>
      <c r="B754" s="267" t="str">
        <f>if(A754&lt;&gt;"",TRIM(Project!$B$3&amp;" "&amp;'Cat Combos'!$A754),"")</f>
        <v/>
      </c>
      <c r="C754" s="22"/>
      <c r="D754" s="22"/>
      <c r="E754" s="22"/>
      <c r="F754" s="22"/>
      <c r="G754" s="22"/>
      <c r="H754" s="22"/>
      <c r="I754" s="22"/>
      <c r="J754" s="22"/>
      <c r="K754" s="22"/>
      <c r="L754" s="22"/>
      <c r="M754" s="22"/>
      <c r="N754" s="22"/>
    </row>
    <row r="755" ht="12.75" customHeight="1">
      <c r="A755" s="2"/>
      <c r="B755" s="267" t="str">
        <f>if(A755&lt;&gt;"",TRIM(Project!$B$3&amp;" "&amp;'Cat Combos'!$A755),"")</f>
        <v/>
      </c>
      <c r="C755" s="22"/>
      <c r="D755" s="22"/>
      <c r="E755" s="22"/>
      <c r="F755" s="22"/>
      <c r="G755" s="22"/>
      <c r="H755" s="22"/>
      <c r="I755" s="22"/>
      <c r="J755" s="22"/>
      <c r="K755" s="22"/>
      <c r="L755" s="22"/>
      <c r="M755" s="22"/>
      <c r="N755" s="22"/>
    </row>
    <row r="756" ht="12.75" customHeight="1">
      <c r="A756" s="2"/>
      <c r="B756" s="267" t="str">
        <f>if(A756&lt;&gt;"",TRIM(Project!$B$3&amp;" "&amp;'Cat Combos'!$A756),"")</f>
        <v/>
      </c>
      <c r="C756" s="22"/>
      <c r="D756" s="22"/>
      <c r="E756" s="22"/>
      <c r="F756" s="22"/>
      <c r="G756" s="22"/>
      <c r="H756" s="22"/>
      <c r="I756" s="22"/>
      <c r="J756" s="22"/>
      <c r="K756" s="22"/>
      <c r="L756" s="22"/>
      <c r="M756" s="22"/>
      <c r="N756" s="22"/>
    </row>
    <row r="757" ht="12.75" customHeight="1">
      <c r="A757" s="2"/>
      <c r="B757" s="267" t="str">
        <f>if(A757&lt;&gt;"",TRIM(Project!$B$3&amp;" "&amp;'Cat Combos'!$A757),"")</f>
        <v/>
      </c>
      <c r="C757" s="22"/>
      <c r="D757" s="22"/>
      <c r="E757" s="22"/>
      <c r="F757" s="22"/>
      <c r="G757" s="22"/>
      <c r="H757" s="22"/>
      <c r="I757" s="22"/>
      <c r="J757" s="22"/>
      <c r="K757" s="22"/>
      <c r="L757" s="22"/>
      <c r="M757" s="22"/>
      <c r="N757" s="22"/>
    </row>
    <row r="758" ht="12.75" customHeight="1">
      <c r="A758" s="2"/>
      <c r="B758" s="267" t="str">
        <f>if(A758&lt;&gt;"",TRIM(Project!$B$3&amp;" "&amp;'Cat Combos'!$A758),"")</f>
        <v/>
      </c>
      <c r="C758" s="22"/>
      <c r="D758" s="22"/>
      <c r="E758" s="22"/>
      <c r="F758" s="22"/>
      <c r="G758" s="22"/>
      <c r="H758" s="22"/>
      <c r="I758" s="22"/>
      <c r="J758" s="22"/>
      <c r="K758" s="22"/>
      <c r="L758" s="22"/>
      <c r="M758" s="22"/>
      <c r="N758" s="22"/>
    </row>
    <row r="759" ht="12.75" customHeight="1">
      <c r="A759" s="2"/>
      <c r="B759" s="267" t="str">
        <f>if(A759&lt;&gt;"",TRIM(Project!$B$3&amp;" "&amp;'Cat Combos'!$A759),"")</f>
        <v/>
      </c>
      <c r="C759" s="22"/>
      <c r="D759" s="22"/>
      <c r="E759" s="22"/>
      <c r="F759" s="22"/>
      <c r="G759" s="22"/>
      <c r="H759" s="22"/>
      <c r="I759" s="22"/>
      <c r="J759" s="22"/>
      <c r="K759" s="22"/>
      <c r="L759" s="22"/>
      <c r="M759" s="22"/>
      <c r="N759" s="22"/>
    </row>
    <row r="760" ht="12.75" customHeight="1">
      <c r="A760" s="2"/>
      <c r="B760" s="267" t="str">
        <f>if(A760&lt;&gt;"",TRIM(Project!$B$3&amp;" "&amp;'Cat Combos'!$A760),"")</f>
        <v/>
      </c>
      <c r="C760" s="22"/>
      <c r="D760" s="22"/>
      <c r="E760" s="22"/>
      <c r="F760" s="22"/>
      <c r="G760" s="22"/>
      <c r="H760" s="22"/>
      <c r="I760" s="22"/>
      <c r="J760" s="22"/>
      <c r="K760" s="22"/>
      <c r="L760" s="22"/>
      <c r="M760" s="22"/>
      <c r="N760" s="22"/>
    </row>
    <row r="761" ht="12.75" customHeight="1">
      <c r="A761" s="2"/>
      <c r="B761" s="267" t="str">
        <f>if(A761&lt;&gt;"",TRIM(Project!$B$3&amp;" "&amp;'Cat Combos'!$A761),"")</f>
        <v/>
      </c>
      <c r="C761" s="22"/>
      <c r="D761" s="22"/>
      <c r="E761" s="22"/>
      <c r="F761" s="22"/>
      <c r="G761" s="22"/>
      <c r="H761" s="22"/>
      <c r="I761" s="22"/>
      <c r="J761" s="22"/>
      <c r="K761" s="22"/>
      <c r="L761" s="22"/>
      <c r="M761" s="22"/>
      <c r="N761" s="22"/>
    </row>
    <row r="762" ht="12.75" customHeight="1">
      <c r="A762" s="2"/>
      <c r="B762" s="267" t="str">
        <f>if(A762&lt;&gt;"",TRIM(Project!$B$3&amp;" "&amp;'Cat Combos'!$A762),"")</f>
        <v/>
      </c>
      <c r="C762" s="22"/>
      <c r="D762" s="22"/>
      <c r="E762" s="22"/>
      <c r="F762" s="22"/>
      <c r="G762" s="22"/>
      <c r="H762" s="22"/>
      <c r="I762" s="22"/>
      <c r="J762" s="22"/>
      <c r="K762" s="22"/>
      <c r="L762" s="22"/>
      <c r="M762" s="22"/>
      <c r="N762" s="22"/>
    </row>
    <row r="763" ht="12.75" customHeight="1">
      <c r="A763" s="2"/>
      <c r="B763" s="267" t="str">
        <f>if(A763&lt;&gt;"",TRIM(Project!$B$3&amp;" "&amp;'Cat Combos'!$A763),"")</f>
        <v/>
      </c>
      <c r="C763" s="22"/>
      <c r="D763" s="22"/>
      <c r="E763" s="22"/>
      <c r="F763" s="22"/>
      <c r="G763" s="22"/>
      <c r="H763" s="22"/>
      <c r="I763" s="22"/>
      <c r="J763" s="22"/>
      <c r="K763" s="22"/>
      <c r="L763" s="22"/>
      <c r="M763" s="22"/>
      <c r="N763" s="22"/>
    </row>
    <row r="764" ht="12.75" customHeight="1">
      <c r="A764" s="2"/>
      <c r="B764" s="267" t="str">
        <f>if(A764&lt;&gt;"",TRIM(Project!$B$3&amp;" "&amp;'Cat Combos'!$A764),"")</f>
        <v/>
      </c>
      <c r="C764" s="22"/>
      <c r="D764" s="22"/>
      <c r="E764" s="22"/>
      <c r="F764" s="22"/>
      <c r="G764" s="22"/>
      <c r="H764" s="22"/>
      <c r="I764" s="22"/>
      <c r="J764" s="22"/>
      <c r="K764" s="22"/>
      <c r="L764" s="22"/>
      <c r="M764" s="22"/>
      <c r="N764" s="22"/>
    </row>
    <row r="765" ht="12.75" customHeight="1">
      <c r="A765" s="2"/>
      <c r="B765" s="267" t="str">
        <f>if(A765&lt;&gt;"",TRIM(Project!$B$3&amp;" "&amp;'Cat Combos'!$A765),"")</f>
        <v/>
      </c>
      <c r="C765" s="22"/>
      <c r="D765" s="22"/>
      <c r="E765" s="22"/>
      <c r="F765" s="22"/>
      <c r="G765" s="22"/>
      <c r="H765" s="22"/>
      <c r="I765" s="22"/>
      <c r="J765" s="22"/>
      <c r="K765" s="22"/>
      <c r="L765" s="22"/>
      <c r="M765" s="22"/>
      <c r="N765" s="22"/>
    </row>
    <row r="766" ht="12.75" customHeight="1">
      <c r="A766" s="2"/>
      <c r="B766" s="267" t="str">
        <f>if(A766&lt;&gt;"",TRIM(Project!$B$3&amp;" "&amp;'Cat Combos'!$A766),"")</f>
        <v/>
      </c>
      <c r="C766" s="22"/>
      <c r="D766" s="22"/>
      <c r="E766" s="22"/>
      <c r="F766" s="22"/>
      <c r="G766" s="22"/>
      <c r="H766" s="22"/>
      <c r="I766" s="22"/>
      <c r="J766" s="22"/>
      <c r="K766" s="22"/>
      <c r="L766" s="22"/>
      <c r="M766" s="22"/>
      <c r="N766" s="22"/>
    </row>
    <row r="767" ht="12.75" customHeight="1">
      <c r="A767" s="2"/>
      <c r="B767" s="267" t="str">
        <f>if(A767&lt;&gt;"",TRIM(Project!$B$3&amp;" "&amp;'Cat Combos'!$A767),"")</f>
        <v/>
      </c>
      <c r="C767" s="22"/>
      <c r="D767" s="22"/>
      <c r="E767" s="22"/>
      <c r="F767" s="22"/>
      <c r="G767" s="22"/>
      <c r="H767" s="22"/>
      <c r="I767" s="22"/>
      <c r="J767" s="22"/>
      <c r="K767" s="22"/>
      <c r="L767" s="22"/>
      <c r="M767" s="22"/>
      <c r="N767" s="22"/>
    </row>
    <row r="768" ht="12.75" customHeight="1">
      <c r="A768" s="2"/>
      <c r="B768" s="267" t="str">
        <f>if(A768&lt;&gt;"",TRIM(Project!$B$3&amp;" "&amp;'Cat Combos'!$A768),"")</f>
        <v/>
      </c>
      <c r="C768" s="22"/>
      <c r="D768" s="22"/>
      <c r="E768" s="22"/>
      <c r="F768" s="22"/>
      <c r="G768" s="22"/>
      <c r="H768" s="22"/>
      <c r="I768" s="22"/>
      <c r="J768" s="22"/>
      <c r="K768" s="22"/>
      <c r="L768" s="22"/>
      <c r="M768" s="22"/>
      <c r="N768" s="22"/>
    </row>
    <row r="769" ht="12.75" customHeight="1">
      <c r="A769" s="2"/>
      <c r="B769" s="267" t="str">
        <f>if(A769&lt;&gt;"",TRIM(Project!$B$3&amp;" "&amp;'Cat Combos'!$A769),"")</f>
        <v/>
      </c>
      <c r="C769" s="22"/>
      <c r="D769" s="22"/>
      <c r="E769" s="22"/>
      <c r="F769" s="22"/>
      <c r="G769" s="22"/>
      <c r="H769" s="22"/>
      <c r="I769" s="22"/>
      <c r="J769" s="22"/>
      <c r="K769" s="22"/>
      <c r="L769" s="22"/>
      <c r="M769" s="22"/>
      <c r="N769" s="22"/>
    </row>
    <row r="770" ht="12.75" customHeight="1">
      <c r="A770" s="2"/>
      <c r="B770" s="267" t="str">
        <f>if(A770&lt;&gt;"",TRIM(Project!$B$3&amp;" "&amp;'Cat Combos'!$A770),"")</f>
        <v/>
      </c>
      <c r="C770" s="22"/>
      <c r="D770" s="22"/>
      <c r="E770" s="22"/>
      <c r="F770" s="22"/>
      <c r="G770" s="22"/>
      <c r="H770" s="22"/>
      <c r="I770" s="22"/>
      <c r="J770" s="22"/>
      <c r="K770" s="22"/>
      <c r="L770" s="22"/>
      <c r="M770" s="22"/>
      <c r="N770" s="22"/>
    </row>
    <row r="771" ht="12.75" customHeight="1">
      <c r="A771" s="2"/>
      <c r="B771" s="267" t="str">
        <f>if(A771&lt;&gt;"",TRIM(Project!$B$3&amp;" "&amp;'Cat Combos'!$A771),"")</f>
        <v/>
      </c>
      <c r="C771" s="22"/>
      <c r="D771" s="22"/>
      <c r="E771" s="22"/>
      <c r="F771" s="22"/>
      <c r="G771" s="22"/>
      <c r="H771" s="22"/>
      <c r="I771" s="22"/>
      <c r="J771" s="22"/>
      <c r="K771" s="22"/>
      <c r="L771" s="22"/>
      <c r="M771" s="22"/>
      <c r="N771" s="22"/>
    </row>
    <row r="772" ht="12.75" customHeight="1">
      <c r="A772" s="2"/>
      <c r="B772" s="267" t="str">
        <f>if(A772&lt;&gt;"",TRIM(Project!$B$3&amp;" "&amp;'Cat Combos'!$A772),"")</f>
        <v/>
      </c>
      <c r="C772" s="22"/>
      <c r="D772" s="22"/>
      <c r="E772" s="22"/>
      <c r="F772" s="22"/>
      <c r="G772" s="22"/>
      <c r="H772" s="22"/>
      <c r="I772" s="22"/>
      <c r="J772" s="22"/>
      <c r="K772" s="22"/>
      <c r="L772" s="22"/>
      <c r="M772" s="22"/>
      <c r="N772" s="22"/>
    </row>
    <row r="773" ht="12.75" customHeight="1">
      <c r="A773" s="2"/>
      <c r="B773" s="267" t="str">
        <f>if(A773&lt;&gt;"",TRIM(Project!$B$3&amp;" "&amp;'Cat Combos'!$A773),"")</f>
        <v/>
      </c>
      <c r="C773" s="22"/>
      <c r="D773" s="22"/>
      <c r="E773" s="22"/>
      <c r="F773" s="22"/>
      <c r="G773" s="22"/>
      <c r="H773" s="22"/>
      <c r="I773" s="22"/>
      <c r="J773" s="22"/>
      <c r="K773" s="22"/>
      <c r="L773" s="22"/>
      <c r="M773" s="22"/>
      <c r="N773" s="22"/>
    </row>
    <row r="774" ht="12.75" customHeight="1">
      <c r="A774" s="2"/>
      <c r="B774" s="267" t="str">
        <f>if(A774&lt;&gt;"",TRIM(Project!$B$3&amp;" "&amp;'Cat Combos'!$A774),"")</f>
        <v/>
      </c>
      <c r="C774" s="22"/>
      <c r="D774" s="22"/>
      <c r="E774" s="22"/>
      <c r="F774" s="22"/>
      <c r="G774" s="22"/>
      <c r="H774" s="22"/>
      <c r="I774" s="22"/>
      <c r="J774" s="22"/>
      <c r="K774" s="22"/>
      <c r="L774" s="22"/>
      <c r="M774" s="22"/>
      <c r="N774" s="22"/>
    </row>
    <row r="775" ht="12.75" customHeight="1">
      <c r="A775" s="2"/>
      <c r="B775" s="267" t="str">
        <f>if(A775&lt;&gt;"",TRIM(Project!$B$3&amp;" "&amp;'Cat Combos'!$A775),"")</f>
        <v/>
      </c>
      <c r="C775" s="22"/>
      <c r="D775" s="22"/>
      <c r="E775" s="22"/>
      <c r="F775" s="22"/>
      <c r="G775" s="22"/>
      <c r="H775" s="22"/>
      <c r="I775" s="22"/>
      <c r="J775" s="22"/>
      <c r="K775" s="22"/>
      <c r="L775" s="22"/>
      <c r="M775" s="22"/>
      <c r="N775" s="22"/>
    </row>
    <row r="776" ht="12.75" customHeight="1">
      <c r="A776" s="2"/>
      <c r="B776" s="267" t="str">
        <f>if(A776&lt;&gt;"",TRIM(Project!$B$3&amp;" "&amp;'Cat Combos'!$A776),"")</f>
        <v/>
      </c>
      <c r="C776" s="22"/>
      <c r="D776" s="22"/>
      <c r="E776" s="22"/>
      <c r="F776" s="22"/>
      <c r="G776" s="22"/>
      <c r="H776" s="22"/>
      <c r="I776" s="22"/>
      <c r="J776" s="22"/>
      <c r="K776" s="22"/>
      <c r="L776" s="22"/>
      <c r="M776" s="22"/>
      <c r="N776" s="22"/>
    </row>
    <row r="777" ht="12.75" customHeight="1">
      <c r="A777" s="2"/>
      <c r="B777" s="267" t="str">
        <f>if(A777&lt;&gt;"",TRIM(Project!$B$3&amp;" "&amp;'Cat Combos'!$A777),"")</f>
        <v/>
      </c>
      <c r="C777" s="22"/>
      <c r="D777" s="22"/>
      <c r="E777" s="22"/>
      <c r="F777" s="22"/>
      <c r="G777" s="22"/>
      <c r="H777" s="22"/>
      <c r="I777" s="22"/>
      <c r="J777" s="22"/>
      <c r="K777" s="22"/>
      <c r="L777" s="22"/>
      <c r="M777" s="22"/>
      <c r="N777" s="22"/>
    </row>
    <row r="778" ht="12.75" customHeight="1">
      <c r="A778" s="2"/>
      <c r="B778" s="267" t="str">
        <f>if(A778&lt;&gt;"",TRIM(Project!$B$3&amp;" "&amp;'Cat Combos'!$A778),"")</f>
        <v/>
      </c>
      <c r="C778" s="22"/>
      <c r="D778" s="22"/>
      <c r="E778" s="22"/>
      <c r="F778" s="22"/>
      <c r="G778" s="22"/>
      <c r="H778" s="22"/>
      <c r="I778" s="22"/>
      <c r="J778" s="22"/>
      <c r="K778" s="22"/>
      <c r="L778" s="22"/>
      <c r="M778" s="22"/>
      <c r="N778" s="22"/>
    </row>
    <row r="779" ht="12.75" customHeight="1">
      <c r="A779" s="2"/>
      <c r="B779" s="267" t="str">
        <f>if(A779&lt;&gt;"",TRIM(Project!$B$3&amp;" "&amp;'Cat Combos'!$A779),"")</f>
        <v/>
      </c>
      <c r="C779" s="22"/>
      <c r="D779" s="22"/>
      <c r="E779" s="22"/>
      <c r="F779" s="22"/>
      <c r="G779" s="22"/>
      <c r="H779" s="22"/>
      <c r="I779" s="22"/>
      <c r="J779" s="22"/>
      <c r="K779" s="22"/>
      <c r="L779" s="22"/>
      <c r="M779" s="22"/>
      <c r="N779" s="22"/>
    </row>
    <row r="780" ht="12.75" customHeight="1">
      <c r="A780" s="2"/>
      <c r="B780" s="267" t="str">
        <f>if(A780&lt;&gt;"",TRIM(Project!$B$3&amp;" "&amp;'Cat Combos'!$A780),"")</f>
        <v/>
      </c>
      <c r="C780" s="22"/>
      <c r="D780" s="22"/>
      <c r="E780" s="22"/>
      <c r="F780" s="22"/>
      <c r="G780" s="22"/>
      <c r="H780" s="22"/>
      <c r="I780" s="22"/>
      <c r="J780" s="22"/>
      <c r="K780" s="22"/>
      <c r="L780" s="22"/>
      <c r="M780" s="22"/>
      <c r="N780" s="22"/>
    </row>
    <row r="781" ht="12.75" customHeight="1">
      <c r="A781" s="2"/>
      <c r="B781" s="267" t="str">
        <f>if(A781&lt;&gt;"",TRIM(Project!$B$3&amp;" "&amp;'Cat Combos'!$A781),"")</f>
        <v/>
      </c>
      <c r="C781" s="22"/>
      <c r="D781" s="22"/>
      <c r="E781" s="22"/>
      <c r="F781" s="22"/>
      <c r="G781" s="22"/>
      <c r="H781" s="22"/>
      <c r="I781" s="22"/>
      <c r="J781" s="22"/>
      <c r="K781" s="22"/>
      <c r="L781" s="22"/>
      <c r="M781" s="22"/>
      <c r="N781" s="22"/>
    </row>
    <row r="782" ht="12.75" customHeight="1">
      <c r="A782" s="2"/>
      <c r="B782" s="267" t="str">
        <f>if(A782&lt;&gt;"",TRIM(Project!$B$3&amp;" "&amp;'Cat Combos'!$A782),"")</f>
        <v/>
      </c>
      <c r="C782" s="22"/>
      <c r="D782" s="22"/>
      <c r="E782" s="22"/>
      <c r="F782" s="22"/>
      <c r="G782" s="22"/>
      <c r="H782" s="22"/>
      <c r="I782" s="22"/>
      <c r="J782" s="22"/>
      <c r="K782" s="22"/>
      <c r="L782" s="22"/>
      <c r="M782" s="22"/>
      <c r="N782" s="22"/>
    </row>
    <row r="783" ht="12.75" customHeight="1">
      <c r="A783" s="2"/>
      <c r="B783" s="267" t="str">
        <f>if(A783&lt;&gt;"",TRIM(Project!$B$3&amp;" "&amp;'Cat Combos'!$A783),"")</f>
        <v/>
      </c>
      <c r="C783" s="22"/>
      <c r="D783" s="22"/>
      <c r="E783" s="22"/>
      <c r="F783" s="22"/>
      <c r="G783" s="22"/>
      <c r="H783" s="22"/>
      <c r="I783" s="22"/>
      <c r="J783" s="22"/>
      <c r="K783" s="22"/>
      <c r="L783" s="22"/>
      <c r="M783" s="22"/>
      <c r="N783" s="22"/>
    </row>
    <row r="784" ht="12.75" customHeight="1">
      <c r="A784" s="2"/>
      <c r="B784" s="267" t="str">
        <f>if(A784&lt;&gt;"",TRIM(Project!$B$3&amp;" "&amp;'Cat Combos'!$A784),"")</f>
        <v/>
      </c>
      <c r="C784" s="22"/>
      <c r="D784" s="22"/>
      <c r="E784" s="22"/>
      <c r="F784" s="22"/>
      <c r="G784" s="22"/>
      <c r="H784" s="22"/>
      <c r="I784" s="22"/>
      <c r="J784" s="22"/>
      <c r="K784" s="22"/>
      <c r="L784" s="22"/>
      <c r="M784" s="22"/>
      <c r="N784" s="22"/>
    </row>
    <row r="785" ht="12.75" customHeight="1">
      <c r="A785" s="2"/>
      <c r="B785" s="267" t="str">
        <f>if(A785&lt;&gt;"",TRIM(Project!$B$3&amp;" "&amp;'Cat Combos'!$A785),"")</f>
        <v/>
      </c>
      <c r="C785" s="22"/>
      <c r="D785" s="22"/>
      <c r="E785" s="22"/>
      <c r="F785" s="22"/>
      <c r="G785" s="22"/>
      <c r="H785" s="22"/>
      <c r="I785" s="22"/>
      <c r="J785" s="22"/>
      <c r="K785" s="22"/>
      <c r="L785" s="22"/>
      <c r="M785" s="22"/>
      <c r="N785" s="22"/>
    </row>
    <row r="786" ht="12.75" customHeight="1">
      <c r="A786" s="2"/>
      <c r="B786" s="267" t="str">
        <f>if(A786&lt;&gt;"",TRIM(Project!$B$3&amp;" "&amp;'Cat Combos'!$A786),"")</f>
        <v/>
      </c>
      <c r="C786" s="22"/>
      <c r="D786" s="22"/>
      <c r="E786" s="22"/>
      <c r="F786" s="22"/>
      <c r="G786" s="22"/>
      <c r="H786" s="22"/>
      <c r="I786" s="22"/>
      <c r="J786" s="22"/>
      <c r="K786" s="22"/>
      <c r="L786" s="22"/>
      <c r="M786" s="22"/>
      <c r="N786" s="22"/>
    </row>
    <row r="787" ht="12.75" customHeight="1">
      <c r="A787" s="2"/>
      <c r="B787" s="267" t="str">
        <f>if(A787&lt;&gt;"",TRIM(Project!$B$3&amp;" "&amp;'Cat Combos'!$A787),"")</f>
        <v/>
      </c>
      <c r="C787" s="22"/>
      <c r="D787" s="22"/>
      <c r="E787" s="22"/>
      <c r="F787" s="22"/>
      <c r="G787" s="22"/>
      <c r="H787" s="22"/>
      <c r="I787" s="22"/>
      <c r="J787" s="22"/>
      <c r="K787" s="22"/>
      <c r="L787" s="22"/>
      <c r="M787" s="22"/>
      <c r="N787" s="22"/>
    </row>
    <row r="788" ht="12.75" customHeight="1">
      <c r="A788" s="2"/>
      <c r="B788" s="267" t="str">
        <f>if(A788&lt;&gt;"",TRIM(Project!$B$3&amp;" "&amp;'Cat Combos'!$A788),"")</f>
        <v/>
      </c>
      <c r="C788" s="22"/>
      <c r="D788" s="22"/>
      <c r="E788" s="22"/>
      <c r="F788" s="22"/>
      <c r="G788" s="22"/>
      <c r="H788" s="22"/>
      <c r="I788" s="22"/>
      <c r="J788" s="22"/>
      <c r="K788" s="22"/>
      <c r="L788" s="22"/>
      <c r="M788" s="22"/>
      <c r="N788" s="22"/>
    </row>
    <row r="789" ht="12.75" customHeight="1">
      <c r="A789" s="2"/>
      <c r="B789" s="267" t="str">
        <f>if(A789&lt;&gt;"",TRIM(Project!$B$3&amp;" "&amp;'Cat Combos'!$A789),"")</f>
        <v/>
      </c>
      <c r="C789" s="22"/>
      <c r="D789" s="22"/>
      <c r="E789" s="22"/>
      <c r="F789" s="22"/>
      <c r="G789" s="22"/>
      <c r="H789" s="22"/>
      <c r="I789" s="22"/>
      <c r="J789" s="22"/>
      <c r="K789" s="22"/>
      <c r="L789" s="22"/>
      <c r="M789" s="22"/>
      <c r="N789" s="22"/>
    </row>
    <row r="790" ht="12.75" customHeight="1">
      <c r="A790" s="2"/>
      <c r="B790" s="267" t="str">
        <f>if(A790&lt;&gt;"",TRIM(Project!$B$3&amp;" "&amp;'Cat Combos'!$A790),"")</f>
        <v/>
      </c>
      <c r="C790" s="22"/>
      <c r="D790" s="22"/>
      <c r="E790" s="22"/>
      <c r="F790" s="22"/>
      <c r="G790" s="22"/>
      <c r="H790" s="22"/>
      <c r="I790" s="22"/>
      <c r="J790" s="22"/>
      <c r="K790" s="22"/>
      <c r="L790" s="22"/>
      <c r="M790" s="22"/>
      <c r="N790" s="22"/>
    </row>
    <row r="791" ht="12.75" customHeight="1">
      <c r="A791" s="2"/>
      <c r="B791" s="267" t="str">
        <f>if(A791&lt;&gt;"",TRIM(Project!$B$3&amp;" "&amp;'Cat Combos'!$A791),"")</f>
        <v/>
      </c>
      <c r="C791" s="22"/>
      <c r="D791" s="22"/>
      <c r="E791" s="22"/>
      <c r="F791" s="22"/>
      <c r="G791" s="22"/>
      <c r="H791" s="22"/>
      <c r="I791" s="22"/>
      <c r="J791" s="22"/>
      <c r="K791" s="22"/>
      <c r="L791" s="22"/>
      <c r="M791" s="22"/>
      <c r="N791" s="22"/>
    </row>
    <row r="792" ht="12.75" customHeight="1">
      <c r="A792" s="2"/>
      <c r="B792" s="267" t="str">
        <f>if(A792&lt;&gt;"",TRIM(Project!$B$3&amp;" "&amp;'Cat Combos'!$A792),"")</f>
        <v/>
      </c>
      <c r="C792" s="22"/>
      <c r="D792" s="22"/>
      <c r="E792" s="22"/>
      <c r="F792" s="22"/>
      <c r="G792" s="22"/>
      <c r="H792" s="22"/>
      <c r="I792" s="22"/>
      <c r="J792" s="22"/>
      <c r="K792" s="22"/>
      <c r="L792" s="22"/>
      <c r="M792" s="22"/>
      <c r="N792" s="22"/>
    </row>
    <row r="793" ht="12.75" customHeight="1">
      <c r="A793" s="2"/>
      <c r="B793" s="267" t="str">
        <f>if(A793&lt;&gt;"",TRIM(Project!$B$3&amp;" "&amp;'Cat Combos'!$A793),"")</f>
        <v/>
      </c>
      <c r="C793" s="22"/>
      <c r="D793" s="22"/>
      <c r="E793" s="22"/>
      <c r="F793" s="22"/>
      <c r="G793" s="22"/>
      <c r="H793" s="22"/>
      <c r="I793" s="22"/>
      <c r="J793" s="22"/>
      <c r="K793" s="22"/>
      <c r="L793" s="22"/>
      <c r="M793" s="22"/>
      <c r="N793" s="22"/>
    </row>
    <row r="794" ht="12.75" customHeight="1">
      <c r="A794" s="2"/>
      <c r="B794" s="267" t="str">
        <f>if(A794&lt;&gt;"",TRIM(Project!$B$3&amp;" "&amp;'Cat Combos'!$A794),"")</f>
        <v/>
      </c>
      <c r="C794" s="22"/>
      <c r="D794" s="22"/>
      <c r="E794" s="22"/>
      <c r="F794" s="22"/>
      <c r="G794" s="22"/>
      <c r="H794" s="22"/>
      <c r="I794" s="22"/>
      <c r="J794" s="22"/>
      <c r="K794" s="22"/>
      <c r="L794" s="22"/>
      <c r="M794" s="22"/>
      <c r="N794" s="22"/>
    </row>
    <row r="795" ht="12.75" customHeight="1">
      <c r="A795" s="2"/>
      <c r="B795" s="267" t="str">
        <f>if(A795&lt;&gt;"",TRIM(Project!$B$3&amp;" "&amp;'Cat Combos'!$A795),"")</f>
        <v/>
      </c>
      <c r="C795" s="22"/>
      <c r="D795" s="22"/>
      <c r="E795" s="22"/>
      <c r="F795" s="22"/>
      <c r="G795" s="22"/>
      <c r="H795" s="22"/>
      <c r="I795" s="22"/>
      <c r="J795" s="22"/>
      <c r="K795" s="22"/>
      <c r="L795" s="22"/>
      <c r="M795" s="22"/>
      <c r="N795" s="22"/>
    </row>
    <row r="796" ht="12.75" customHeight="1">
      <c r="A796" s="2"/>
      <c r="B796" s="267" t="str">
        <f>if(A796&lt;&gt;"",TRIM(Project!$B$3&amp;" "&amp;'Cat Combos'!$A796),"")</f>
        <v/>
      </c>
      <c r="C796" s="22"/>
      <c r="D796" s="22"/>
      <c r="E796" s="22"/>
      <c r="F796" s="22"/>
      <c r="G796" s="22"/>
      <c r="H796" s="22"/>
      <c r="I796" s="22"/>
      <c r="J796" s="22"/>
      <c r="K796" s="22"/>
      <c r="L796" s="22"/>
      <c r="M796" s="22"/>
      <c r="N796" s="22"/>
    </row>
    <row r="797" ht="12.75" customHeight="1">
      <c r="A797" s="2"/>
      <c r="B797" s="267" t="str">
        <f>if(A797&lt;&gt;"",TRIM(Project!$B$3&amp;" "&amp;'Cat Combos'!$A797),"")</f>
        <v/>
      </c>
      <c r="C797" s="22"/>
      <c r="D797" s="22"/>
      <c r="E797" s="22"/>
      <c r="F797" s="22"/>
      <c r="G797" s="22"/>
      <c r="H797" s="22"/>
      <c r="I797" s="22"/>
      <c r="J797" s="22"/>
      <c r="K797" s="22"/>
      <c r="L797" s="22"/>
      <c r="M797" s="22"/>
      <c r="N797" s="22"/>
    </row>
    <row r="798" ht="12.75" customHeight="1">
      <c r="A798" s="2"/>
      <c r="B798" s="267" t="str">
        <f>if(A798&lt;&gt;"",TRIM(Project!$B$3&amp;" "&amp;'Cat Combos'!$A798),"")</f>
        <v/>
      </c>
      <c r="C798" s="22"/>
      <c r="D798" s="22"/>
      <c r="E798" s="22"/>
      <c r="F798" s="22"/>
      <c r="G798" s="22"/>
      <c r="H798" s="22"/>
      <c r="I798" s="22"/>
      <c r="J798" s="22"/>
      <c r="K798" s="22"/>
      <c r="L798" s="22"/>
      <c r="M798" s="22"/>
      <c r="N798" s="22"/>
    </row>
    <row r="799" ht="12.75" customHeight="1">
      <c r="A799" s="2"/>
      <c r="B799" s="267" t="str">
        <f>if(A799&lt;&gt;"",TRIM(Project!$B$3&amp;" "&amp;'Cat Combos'!$A799),"")</f>
        <v/>
      </c>
      <c r="C799" s="22"/>
      <c r="D799" s="22"/>
      <c r="E799" s="22"/>
      <c r="F799" s="22"/>
      <c r="G799" s="22"/>
      <c r="H799" s="22"/>
      <c r="I799" s="22"/>
      <c r="J799" s="22"/>
      <c r="K799" s="22"/>
      <c r="L799" s="22"/>
      <c r="M799" s="22"/>
      <c r="N799" s="22"/>
    </row>
    <row r="800" ht="12.75" customHeight="1">
      <c r="A800" s="2"/>
      <c r="B800" s="267" t="str">
        <f>if(A800&lt;&gt;"",TRIM(Project!$B$3&amp;" "&amp;'Cat Combos'!$A800),"")</f>
        <v/>
      </c>
      <c r="C800" s="22"/>
      <c r="D800" s="22"/>
      <c r="E800" s="22"/>
      <c r="F800" s="22"/>
      <c r="G800" s="22"/>
      <c r="H800" s="22"/>
      <c r="I800" s="22"/>
      <c r="J800" s="22"/>
      <c r="K800" s="22"/>
      <c r="L800" s="22"/>
      <c r="M800" s="22"/>
      <c r="N800" s="22"/>
    </row>
    <row r="801" ht="12.75" customHeight="1">
      <c r="A801" s="2"/>
      <c r="B801" s="267" t="str">
        <f>if(A801&lt;&gt;"",TRIM(Project!$B$3&amp;" "&amp;'Cat Combos'!$A801),"")</f>
        <v/>
      </c>
      <c r="C801" s="22"/>
      <c r="D801" s="22"/>
      <c r="E801" s="22"/>
      <c r="F801" s="22"/>
      <c r="G801" s="22"/>
      <c r="H801" s="22"/>
      <c r="I801" s="22"/>
      <c r="J801" s="22"/>
      <c r="K801" s="22"/>
      <c r="L801" s="22"/>
      <c r="M801" s="22"/>
      <c r="N801" s="22"/>
    </row>
    <row r="802" ht="12.75" customHeight="1">
      <c r="A802" s="2"/>
      <c r="B802" s="267" t="str">
        <f>if(A802&lt;&gt;"",TRIM(Project!$B$3&amp;" "&amp;'Cat Combos'!$A802),"")</f>
        <v/>
      </c>
      <c r="C802" s="22"/>
      <c r="D802" s="22"/>
      <c r="E802" s="22"/>
      <c r="F802" s="22"/>
      <c r="G802" s="22"/>
      <c r="H802" s="22"/>
      <c r="I802" s="22"/>
      <c r="J802" s="22"/>
      <c r="K802" s="22"/>
      <c r="L802" s="22"/>
      <c r="M802" s="22"/>
      <c r="N802" s="22"/>
    </row>
    <row r="803" ht="12.75" customHeight="1">
      <c r="A803" s="2"/>
      <c r="B803" s="267" t="str">
        <f>if(A803&lt;&gt;"",TRIM(Project!$B$3&amp;" "&amp;'Cat Combos'!$A803),"")</f>
        <v/>
      </c>
      <c r="C803" s="22"/>
      <c r="D803" s="22"/>
      <c r="E803" s="22"/>
      <c r="F803" s="22"/>
      <c r="G803" s="22"/>
      <c r="H803" s="22"/>
      <c r="I803" s="22"/>
      <c r="J803" s="22"/>
      <c r="K803" s="22"/>
      <c r="L803" s="22"/>
      <c r="M803" s="22"/>
      <c r="N803" s="22"/>
    </row>
    <row r="804" ht="12.75" customHeight="1">
      <c r="A804" s="2"/>
      <c r="B804" s="267" t="str">
        <f>if(A804&lt;&gt;"",TRIM(Project!$B$3&amp;" "&amp;'Cat Combos'!$A804),"")</f>
        <v/>
      </c>
      <c r="C804" s="22"/>
      <c r="D804" s="22"/>
      <c r="E804" s="22"/>
      <c r="F804" s="22"/>
      <c r="G804" s="22"/>
      <c r="H804" s="22"/>
      <c r="I804" s="22"/>
      <c r="J804" s="22"/>
      <c r="K804" s="22"/>
      <c r="L804" s="22"/>
      <c r="M804" s="22"/>
      <c r="N804" s="22"/>
    </row>
    <row r="805" ht="12.75" customHeight="1">
      <c r="A805" s="2"/>
      <c r="B805" s="267" t="str">
        <f>if(A805&lt;&gt;"",TRIM(Project!$B$3&amp;" "&amp;'Cat Combos'!$A805),"")</f>
        <v/>
      </c>
      <c r="C805" s="22"/>
      <c r="D805" s="22"/>
      <c r="E805" s="22"/>
      <c r="F805" s="22"/>
      <c r="G805" s="22"/>
      <c r="H805" s="22"/>
      <c r="I805" s="22"/>
      <c r="J805" s="22"/>
      <c r="K805" s="22"/>
      <c r="L805" s="22"/>
      <c r="M805" s="22"/>
      <c r="N805" s="22"/>
    </row>
    <row r="806" ht="12.75" customHeight="1">
      <c r="A806" s="2"/>
      <c r="B806" s="267" t="str">
        <f>if(A806&lt;&gt;"",TRIM(Project!$B$3&amp;" "&amp;'Cat Combos'!$A806),"")</f>
        <v/>
      </c>
      <c r="C806" s="22"/>
      <c r="D806" s="22"/>
      <c r="E806" s="22"/>
      <c r="F806" s="22"/>
      <c r="G806" s="22"/>
      <c r="H806" s="22"/>
      <c r="I806" s="22"/>
      <c r="J806" s="22"/>
      <c r="K806" s="22"/>
      <c r="L806" s="22"/>
      <c r="M806" s="22"/>
      <c r="N806" s="22"/>
    </row>
    <row r="807" ht="12.75" customHeight="1">
      <c r="A807" s="2"/>
      <c r="B807" s="267" t="str">
        <f>if(A807&lt;&gt;"",TRIM(Project!$B$3&amp;" "&amp;'Cat Combos'!$A807),"")</f>
        <v/>
      </c>
      <c r="C807" s="22"/>
      <c r="D807" s="22"/>
      <c r="E807" s="22"/>
      <c r="F807" s="22"/>
      <c r="G807" s="22"/>
      <c r="H807" s="22"/>
      <c r="I807" s="22"/>
      <c r="J807" s="22"/>
      <c r="K807" s="22"/>
      <c r="L807" s="22"/>
      <c r="M807" s="22"/>
      <c r="N807" s="22"/>
    </row>
    <row r="808" ht="12.75" customHeight="1">
      <c r="A808" s="2"/>
      <c r="B808" s="267" t="str">
        <f>if(A808&lt;&gt;"",TRIM(Project!$B$3&amp;" "&amp;'Cat Combos'!$A808),"")</f>
        <v/>
      </c>
      <c r="C808" s="22"/>
      <c r="D808" s="22"/>
      <c r="E808" s="22"/>
      <c r="F808" s="22"/>
      <c r="G808" s="22"/>
      <c r="H808" s="22"/>
      <c r="I808" s="22"/>
      <c r="J808" s="22"/>
      <c r="K808" s="22"/>
      <c r="L808" s="22"/>
      <c r="M808" s="22"/>
      <c r="N808" s="22"/>
    </row>
    <row r="809" ht="12.75" customHeight="1">
      <c r="A809" s="2"/>
      <c r="B809" s="267" t="str">
        <f>if(A809&lt;&gt;"",TRIM(Project!$B$3&amp;" "&amp;'Cat Combos'!$A809),"")</f>
        <v/>
      </c>
      <c r="C809" s="22"/>
      <c r="D809" s="22"/>
      <c r="E809" s="22"/>
      <c r="F809" s="22"/>
      <c r="G809" s="22"/>
      <c r="H809" s="22"/>
      <c r="I809" s="22"/>
      <c r="J809" s="22"/>
      <c r="K809" s="22"/>
      <c r="L809" s="22"/>
      <c r="M809" s="22"/>
      <c r="N809" s="22"/>
    </row>
    <row r="810" ht="12.75" customHeight="1">
      <c r="A810" s="2"/>
      <c r="B810" s="267" t="str">
        <f>if(A810&lt;&gt;"",TRIM(Project!$B$3&amp;" "&amp;'Cat Combos'!$A810),"")</f>
        <v/>
      </c>
      <c r="C810" s="22"/>
      <c r="D810" s="22"/>
      <c r="E810" s="22"/>
      <c r="F810" s="22"/>
      <c r="G810" s="22"/>
      <c r="H810" s="22"/>
      <c r="I810" s="22"/>
      <c r="J810" s="22"/>
      <c r="K810" s="22"/>
      <c r="L810" s="22"/>
      <c r="M810" s="22"/>
      <c r="N810" s="22"/>
    </row>
    <row r="811" ht="12.75" customHeight="1">
      <c r="A811" s="2"/>
      <c r="B811" s="267" t="str">
        <f>if(A811&lt;&gt;"",TRIM(Project!$B$3&amp;" "&amp;'Cat Combos'!$A811),"")</f>
        <v/>
      </c>
      <c r="C811" s="22"/>
      <c r="D811" s="22"/>
      <c r="E811" s="22"/>
      <c r="F811" s="22"/>
      <c r="G811" s="22"/>
      <c r="H811" s="22"/>
      <c r="I811" s="22"/>
      <c r="J811" s="22"/>
      <c r="K811" s="22"/>
      <c r="L811" s="22"/>
      <c r="M811" s="22"/>
      <c r="N811" s="22"/>
    </row>
    <row r="812" ht="12.75" customHeight="1">
      <c r="A812" s="2"/>
      <c r="B812" s="267" t="str">
        <f>if(A812&lt;&gt;"",TRIM(Project!$B$3&amp;" "&amp;'Cat Combos'!$A812),"")</f>
        <v/>
      </c>
      <c r="C812" s="22"/>
      <c r="D812" s="22"/>
      <c r="E812" s="22"/>
      <c r="F812" s="22"/>
      <c r="G812" s="22"/>
      <c r="H812" s="22"/>
      <c r="I812" s="22"/>
      <c r="J812" s="22"/>
      <c r="K812" s="22"/>
      <c r="L812" s="22"/>
      <c r="M812" s="22"/>
      <c r="N812" s="22"/>
    </row>
    <row r="813" ht="12.75" customHeight="1">
      <c r="A813" s="2"/>
      <c r="B813" s="267" t="str">
        <f>if(A813&lt;&gt;"",TRIM(Project!$B$3&amp;" "&amp;'Cat Combos'!$A813),"")</f>
        <v/>
      </c>
      <c r="C813" s="22"/>
      <c r="D813" s="22"/>
      <c r="E813" s="22"/>
      <c r="F813" s="22"/>
      <c r="G813" s="22"/>
      <c r="H813" s="22"/>
      <c r="I813" s="22"/>
      <c r="J813" s="22"/>
      <c r="K813" s="22"/>
      <c r="L813" s="22"/>
      <c r="M813" s="22"/>
      <c r="N813" s="22"/>
    </row>
    <row r="814" ht="12.75" customHeight="1">
      <c r="A814" s="2"/>
      <c r="B814" s="267" t="str">
        <f>if(A814&lt;&gt;"",TRIM(Project!$B$3&amp;" "&amp;'Cat Combos'!$A814),"")</f>
        <v/>
      </c>
      <c r="C814" s="22"/>
      <c r="D814" s="22"/>
      <c r="E814" s="22"/>
      <c r="F814" s="22"/>
      <c r="G814" s="22"/>
      <c r="H814" s="22"/>
      <c r="I814" s="22"/>
      <c r="J814" s="22"/>
      <c r="K814" s="22"/>
      <c r="L814" s="22"/>
      <c r="M814" s="22"/>
      <c r="N814" s="22"/>
    </row>
    <row r="815" ht="12.75" customHeight="1">
      <c r="A815" s="2"/>
      <c r="B815" s="267" t="str">
        <f>if(A815&lt;&gt;"",TRIM(Project!$B$3&amp;" "&amp;'Cat Combos'!$A815),"")</f>
        <v/>
      </c>
      <c r="C815" s="22"/>
      <c r="D815" s="22"/>
      <c r="E815" s="22"/>
      <c r="F815" s="22"/>
      <c r="G815" s="22"/>
      <c r="H815" s="22"/>
      <c r="I815" s="22"/>
      <c r="J815" s="22"/>
      <c r="K815" s="22"/>
      <c r="L815" s="22"/>
      <c r="M815" s="22"/>
      <c r="N815" s="22"/>
    </row>
    <row r="816" ht="12.75" customHeight="1">
      <c r="A816" s="2"/>
      <c r="B816" s="267" t="str">
        <f>if(A816&lt;&gt;"",TRIM(Project!$B$3&amp;" "&amp;'Cat Combos'!$A816),"")</f>
        <v/>
      </c>
      <c r="C816" s="22"/>
      <c r="D816" s="22"/>
      <c r="E816" s="22"/>
      <c r="F816" s="22"/>
      <c r="G816" s="22"/>
      <c r="H816" s="22"/>
      <c r="I816" s="22"/>
      <c r="J816" s="22"/>
      <c r="K816" s="22"/>
      <c r="L816" s="22"/>
      <c r="M816" s="22"/>
      <c r="N816" s="22"/>
    </row>
    <row r="817" ht="12.75" customHeight="1">
      <c r="A817" s="2"/>
      <c r="B817" s="267" t="str">
        <f>if(A817&lt;&gt;"",TRIM(Project!$B$3&amp;" "&amp;'Cat Combos'!$A817),"")</f>
        <v/>
      </c>
      <c r="C817" s="22"/>
      <c r="D817" s="22"/>
      <c r="E817" s="22"/>
      <c r="F817" s="22"/>
      <c r="G817" s="22"/>
      <c r="H817" s="22"/>
      <c r="I817" s="22"/>
      <c r="J817" s="22"/>
      <c r="K817" s="22"/>
      <c r="L817" s="22"/>
      <c r="M817" s="22"/>
      <c r="N817" s="22"/>
    </row>
    <row r="818" ht="12.75" customHeight="1">
      <c r="A818" s="2"/>
      <c r="B818" s="267" t="str">
        <f>if(A818&lt;&gt;"",TRIM(Project!$B$3&amp;" "&amp;'Cat Combos'!$A818),"")</f>
        <v/>
      </c>
      <c r="C818" s="22"/>
      <c r="D818" s="22"/>
      <c r="E818" s="22"/>
      <c r="F818" s="22"/>
      <c r="G818" s="22"/>
      <c r="H818" s="22"/>
      <c r="I818" s="22"/>
      <c r="J818" s="22"/>
      <c r="K818" s="22"/>
      <c r="L818" s="22"/>
      <c r="M818" s="22"/>
      <c r="N818" s="22"/>
    </row>
    <row r="819" ht="12.75" customHeight="1">
      <c r="A819" s="2"/>
      <c r="B819" s="267" t="str">
        <f>if(A819&lt;&gt;"",TRIM(Project!$B$3&amp;" "&amp;'Cat Combos'!$A819),"")</f>
        <v/>
      </c>
      <c r="C819" s="22"/>
      <c r="D819" s="22"/>
      <c r="E819" s="22"/>
      <c r="F819" s="22"/>
      <c r="G819" s="22"/>
      <c r="H819" s="22"/>
      <c r="I819" s="22"/>
      <c r="J819" s="22"/>
      <c r="K819" s="22"/>
      <c r="L819" s="22"/>
      <c r="M819" s="22"/>
      <c r="N819" s="22"/>
    </row>
    <row r="820" ht="12.75" customHeight="1">
      <c r="A820" s="2"/>
      <c r="B820" s="267" t="str">
        <f>if(A820&lt;&gt;"",TRIM(Project!$B$3&amp;" "&amp;'Cat Combos'!$A820),"")</f>
        <v/>
      </c>
      <c r="C820" s="22"/>
      <c r="D820" s="22"/>
      <c r="E820" s="22"/>
      <c r="F820" s="22"/>
      <c r="G820" s="22"/>
      <c r="H820" s="22"/>
      <c r="I820" s="22"/>
      <c r="J820" s="22"/>
      <c r="K820" s="22"/>
      <c r="L820" s="22"/>
      <c r="M820" s="22"/>
      <c r="N820" s="22"/>
    </row>
    <row r="821" ht="12.75" customHeight="1">
      <c r="A821" s="2"/>
      <c r="B821" s="267" t="str">
        <f>if(A821&lt;&gt;"",TRIM(Project!$B$3&amp;" "&amp;'Cat Combos'!$A821),"")</f>
        <v/>
      </c>
      <c r="C821" s="22"/>
      <c r="D821" s="22"/>
      <c r="E821" s="22"/>
      <c r="F821" s="22"/>
      <c r="G821" s="22"/>
      <c r="H821" s="22"/>
      <c r="I821" s="22"/>
      <c r="J821" s="22"/>
      <c r="K821" s="22"/>
      <c r="L821" s="22"/>
      <c r="M821" s="22"/>
      <c r="N821" s="22"/>
    </row>
    <row r="822" ht="12.75" customHeight="1">
      <c r="A822" s="2"/>
      <c r="B822" s="267" t="str">
        <f>if(A822&lt;&gt;"",TRIM(Project!$B$3&amp;" "&amp;'Cat Combos'!$A822),"")</f>
        <v/>
      </c>
      <c r="C822" s="22"/>
      <c r="D822" s="22"/>
      <c r="E822" s="22"/>
      <c r="F822" s="22"/>
      <c r="G822" s="22"/>
      <c r="H822" s="22"/>
      <c r="I822" s="22"/>
      <c r="J822" s="22"/>
      <c r="K822" s="22"/>
      <c r="L822" s="22"/>
      <c r="M822" s="22"/>
      <c r="N822" s="22"/>
    </row>
    <row r="823" ht="12.75" customHeight="1">
      <c r="A823" s="2"/>
      <c r="B823" s="267" t="str">
        <f>if(A823&lt;&gt;"",TRIM(Project!$B$3&amp;" "&amp;'Cat Combos'!$A823),"")</f>
        <v/>
      </c>
      <c r="C823" s="22"/>
      <c r="D823" s="22"/>
      <c r="E823" s="22"/>
      <c r="F823" s="22"/>
      <c r="G823" s="22"/>
      <c r="H823" s="22"/>
      <c r="I823" s="22"/>
      <c r="J823" s="22"/>
      <c r="K823" s="22"/>
      <c r="L823" s="22"/>
      <c r="M823" s="22"/>
      <c r="N823" s="22"/>
    </row>
    <row r="824" ht="12.75" customHeight="1">
      <c r="A824" s="2"/>
      <c r="B824" s="267" t="str">
        <f>if(A824&lt;&gt;"",TRIM(Project!$B$3&amp;" "&amp;'Cat Combos'!$A824),"")</f>
        <v/>
      </c>
      <c r="C824" s="22"/>
      <c r="D824" s="22"/>
      <c r="E824" s="22"/>
      <c r="F824" s="22"/>
      <c r="G824" s="22"/>
      <c r="H824" s="22"/>
      <c r="I824" s="22"/>
      <c r="J824" s="22"/>
      <c r="K824" s="22"/>
      <c r="L824" s="22"/>
      <c r="M824" s="22"/>
      <c r="N824" s="22"/>
    </row>
    <row r="825" ht="12.75" customHeight="1">
      <c r="A825" s="2"/>
      <c r="B825" s="267" t="str">
        <f>if(A825&lt;&gt;"",TRIM(Project!$B$3&amp;" "&amp;'Cat Combos'!$A825),"")</f>
        <v/>
      </c>
      <c r="C825" s="22"/>
      <c r="D825" s="22"/>
      <c r="E825" s="22"/>
      <c r="F825" s="22"/>
      <c r="G825" s="22"/>
      <c r="H825" s="22"/>
      <c r="I825" s="22"/>
      <c r="J825" s="22"/>
      <c r="K825" s="22"/>
      <c r="L825" s="22"/>
      <c r="M825" s="22"/>
      <c r="N825" s="22"/>
    </row>
    <row r="826" ht="12.75" customHeight="1">
      <c r="A826" s="2"/>
      <c r="B826" s="267" t="str">
        <f>if(A826&lt;&gt;"",TRIM(Project!$B$3&amp;" "&amp;'Cat Combos'!$A826),"")</f>
        <v/>
      </c>
      <c r="C826" s="22"/>
      <c r="D826" s="22"/>
      <c r="E826" s="22"/>
      <c r="F826" s="22"/>
      <c r="G826" s="22"/>
      <c r="H826" s="22"/>
      <c r="I826" s="22"/>
      <c r="J826" s="22"/>
      <c r="K826" s="22"/>
      <c r="L826" s="22"/>
      <c r="M826" s="22"/>
      <c r="N826" s="22"/>
    </row>
    <row r="827" ht="12.75" customHeight="1">
      <c r="A827" s="2"/>
      <c r="B827" s="267" t="str">
        <f>if(A827&lt;&gt;"",TRIM(Project!$B$3&amp;" "&amp;'Cat Combos'!$A827),"")</f>
        <v/>
      </c>
      <c r="C827" s="22"/>
      <c r="D827" s="22"/>
      <c r="E827" s="22"/>
      <c r="F827" s="22"/>
      <c r="G827" s="22"/>
      <c r="H827" s="22"/>
      <c r="I827" s="22"/>
      <c r="J827" s="22"/>
      <c r="K827" s="22"/>
      <c r="L827" s="22"/>
      <c r="M827" s="22"/>
      <c r="N827" s="22"/>
    </row>
    <row r="828" ht="12.75" customHeight="1">
      <c r="A828" s="2"/>
      <c r="B828" s="267" t="str">
        <f>if(A828&lt;&gt;"",TRIM(Project!$B$3&amp;" "&amp;'Cat Combos'!$A828),"")</f>
        <v/>
      </c>
      <c r="C828" s="22"/>
      <c r="D828" s="22"/>
      <c r="E828" s="22"/>
      <c r="F828" s="22"/>
      <c r="G828" s="22"/>
      <c r="H828" s="22"/>
      <c r="I828" s="22"/>
      <c r="J828" s="22"/>
      <c r="K828" s="22"/>
      <c r="L828" s="22"/>
      <c r="M828" s="22"/>
      <c r="N828" s="22"/>
    </row>
    <row r="829" ht="12.75" customHeight="1">
      <c r="A829" s="2"/>
      <c r="B829" s="267" t="str">
        <f>if(A829&lt;&gt;"",TRIM(Project!$B$3&amp;" "&amp;'Cat Combos'!$A829),"")</f>
        <v/>
      </c>
      <c r="C829" s="22"/>
      <c r="D829" s="22"/>
      <c r="E829" s="22"/>
      <c r="F829" s="22"/>
      <c r="G829" s="22"/>
      <c r="H829" s="22"/>
      <c r="I829" s="22"/>
      <c r="J829" s="22"/>
      <c r="K829" s="22"/>
      <c r="L829" s="22"/>
      <c r="M829" s="22"/>
      <c r="N829" s="22"/>
    </row>
    <row r="830" ht="12.75" customHeight="1">
      <c r="A830" s="2"/>
      <c r="B830" s="267" t="str">
        <f>if(A830&lt;&gt;"",TRIM(Project!$B$3&amp;" "&amp;'Cat Combos'!$A830),"")</f>
        <v/>
      </c>
      <c r="C830" s="22"/>
      <c r="D830" s="22"/>
      <c r="E830" s="22"/>
      <c r="F830" s="22"/>
      <c r="G830" s="22"/>
      <c r="H830" s="22"/>
      <c r="I830" s="22"/>
      <c r="J830" s="22"/>
      <c r="K830" s="22"/>
      <c r="L830" s="22"/>
      <c r="M830" s="22"/>
      <c r="N830" s="22"/>
    </row>
    <row r="831" ht="12.75" customHeight="1">
      <c r="A831" s="2"/>
      <c r="B831" s="267" t="str">
        <f>if(A831&lt;&gt;"",TRIM(Project!$B$3&amp;" "&amp;'Cat Combos'!$A831),"")</f>
        <v/>
      </c>
      <c r="C831" s="22"/>
      <c r="D831" s="22"/>
      <c r="E831" s="22"/>
      <c r="F831" s="22"/>
      <c r="G831" s="22"/>
      <c r="H831" s="22"/>
      <c r="I831" s="22"/>
      <c r="J831" s="22"/>
      <c r="K831" s="22"/>
      <c r="L831" s="22"/>
      <c r="M831" s="22"/>
      <c r="N831" s="22"/>
    </row>
    <row r="832" ht="12.75" customHeight="1">
      <c r="A832" s="2"/>
      <c r="B832" s="267" t="str">
        <f>if(A832&lt;&gt;"",TRIM(Project!$B$3&amp;" "&amp;'Cat Combos'!$A832),"")</f>
        <v/>
      </c>
      <c r="C832" s="22"/>
      <c r="D832" s="22"/>
      <c r="E832" s="22"/>
      <c r="F832" s="22"/>
      <c r="G832" s="22"/>
      <c r="H832" s="22"/>
      <c r="I832" s="22"/>
      <c r="J832" s="22"/>
      <c r="K832" s="22"/>
      <c r="L832" s="22"/>
      <c r="M832" s="22"/>
      <c r="N832" s="22"/>
    </row>
    <row r="833" ht="12.75" customHeight="1">
      <c r="A833" s="2"/>
      <c r="B833" s="267" t="str">
        <f>if(A833&lt;&gt;"",TRIM(Project!$B$3&amp;" "&amp;'Cat Combos'!$A833),"")</f>
        <v/>
      </c>
      <c r="C833" s="22"/>
      <c r="D833" s="22"/>
      <c r="E833" s="22"/>
      <c r="F833" s="22"/>
      <c r="G833" s="22"/>
      <c r="H833" s="22"/>
      <c r="I833" s="22"/>
      <c r="J833" s="22"/>
      <c r="K833" s="22"/>
      <c r="L833" s="22"/>
      <c r="M833" s="22"/>
      <c r="N833" s="22"/>
    </row>
    <row r="834" ht="12.75" customHeight="1">
      <c r="A834" s="2"/>
      <c r="B834" s="267" t="str">
        <f>if(A834&lt;&gt;"",TRIM(Project!$B$3&amp;" "&amp;'Cat Combos'!$A834),"")</f>
        <v/>
      </c>
      <c r="C834" s="22"/>
      <c r="D834" s="22"/>
      <c r="E834" s="22"/>
      <c r="F834" s="22"/>
      <c r="G834" s="22"/>
      <c r="H834" s="22"/>
      <c r="I834" s="22"/>
      <c r="J834" s="22"/>
      <c r="K834" s="22"/>
      <c r="L834" s="22"/>
      <c r="M834" s="22"/>
      <c r="N834" s="22"/>
    </row>
    <row r="835" ht="12.75" customHeight="1">
      <c r="A835" s="2"/>
      <c r="B835" s="267" t="str">
        <f>if(A835&lt;&gt;"",TRIM(Project!$B$3&amp;" "&amp;'Cat Combos'!$A835),"")</f>
        <v/>
      </c>
      <c r="C835" s="22"/>
      <c r="D835" s="22"/>
      <c r="E835" s="22"/>
      <c r="F835" s="22"/>
      <c r="G835" s="22"/>
      <c r="H835" s="22"/>
      <c r="I835" s="22"/>
      <c r="J835" s="22"/>
      <c r="K835" s="22"/>
      <c r="L835" s="22"/>
      <c r="M835" s="22"/>
      <c r="N835" s="22"/>
    </row>
    <row r="836" ht="12.75" customHeight="1">
      <c r="A836" s="2"/>
      <c r="B836" s="267" t="str">
        <f>if(A836&lt;&gt;"",TRIM(Project!$B$3&amp;" "&amp;'Cat Combos'!$A836),"")</f>
        <v/>
      </c>
      <c r="C836" s="22"/>
      <c r="D836" s="22"/>
      <c r="E836" s="22"/>
      <c r="F836" s="22"/>
      <c r="G836" s="22"/>
      <c r="H836" s="22"/>
      <c r="I836" s="22"/>
      <c r="J836" s="22"/>
      <c r="K836" s="22"/>
      <c r="L836" s="22"/>
      <c r="M836" s="22"/>
      <c r="N836" s="22"/>
    </row>
    <row r="837" ht="12.75" customHeight="1">
      <c r="A837" s="2"/>
      <c r="B837" s="267" t="str">
        <f>if(A837&lt;&gt;"",TRIM(Project!$B$3&amp;" "&amp;'Cat Combos'!$A837),"")</f>
        <v/>
      </c>
      <c r="C837" s="22"/>
      <c r="D837" s="22"/>
      <c r="E837" s="22"/>
      <c r="F837" s="22"/>
      <c r="G837" s="22"/>
      <c r="H837" s="22"/>
      <c r="I837" s="22"/>
      <c r="J837" s="22"/>
      <c r="K837" s="22"/>
      <c r="L837" s="22"/>
      <c r="M837" s="22"/>
      <c r="N837" s="22"/>
    </row>
    <row r="838" ht="12.75" customHeight="1">
      <c r="A838" s="2"/>
      <c r="B838" s="267" t="str">
        <f>if(A838&lt;&gt;"",TRIM(Project!$B$3&amp;" "&amp;'Cat Combos'!$A838),"")</f>
        <v/>
      </c>
      <c r="C838" s="22"/>
      <c r="D838" s="22"/>
      <c r="E838" s="22"/>
      <c r="F838" s="22"/>
      <c r="G838" s="22"/>
      <c r="H838" s="22"/>
      <c r="I838" s="22"/>
      <c r="J838" s="22"/>
      <c r="K838" s="22"/>
      <c r="L838" s="22"/>
      <c r="M838" s="22"/>
      <c r="N838" s="22"/>
    </row>
    <row r="839" ht="12.75" customHeight="1">
      <c r="A839" s="2"/>
      <c r="B839" s="267" t="str">
        <f>if(A839&lt;&gt;"",TRIM(Project!$B$3&amp;" "&amp;'Cat Combos'!$A839),"")</f>
        <v/>
      </c>
      <c r="C839" s="22"/>
      <c r="D839" s="22"/>
      <c r="E839" s="22"/>
      <c r="F839" s="22"/>
      <c r="G839" s="22"/>
      <c r="H839" s="22"/>
      <c r="I839" s="22"/>
      <c r="J839" s="22"/>
      <c r="K839" s="22"/>
      <c r="L839" s="22"/>
      <c r="M839" s="22"/>
      <c r="N839" s="22"/>
    </row>
    <row r="840" ht="12.75" customHeight="1">
      <c r="A840" s="2"/>
      <c r="B840" s="267" t="str">
        <f>if(A840&lt;&gt;"",TRIM(Project!$B$3&amp;" "&amp;'Cat Combos'!$A840),"")</f>
        <v/>
      </c>
      <c r="C840" s="22"/>
      <c r="D840" s="22"/>
      <c r="E840" s="22"/>
      <c r="F840" s="22"/>
      <c r="G840" s="22"/>
      <c r="H840" s="22"/>
      <c r="I840" s="22"/>
      <c r="J840" s="22"/>
      <c r="K840" s="22"/>
      <c r="L840" s="22"/>
      <c r="M840" s="22"/>
      <c r="N840" s="22"/>
    </row>
    <row r="841" ht="12.75" customHeight="1">
      <c r="A841" s="2"/>
      <c r="B841" s="267" t="str">
        <f>if(A841&lt;&gt;"",TRIM(Project!$B$3&amp;" "&amp;'Cat Combos'!$A841),"")</f>
        <v/>
      </c>
      <c r="C841" s="22"/>
      <c r="D841" s="22"/>
      <c r="E841" s="22"/>
      <c r="F841" s="22"/>
      <c r="G841" s="22"/>
      <c r="H841" s="22"/>
      <c r="I841" s="22"/>
      <c r="J841" s="22"/>
      <c r="K841" s="22"/>
      <c r="L841" s="22"/>
      <c r="M841" s="22"/>
      <c r="N841" s="22"/>
    </row>
    <row r="842" ht="12.75" customHeight="1">
      <c r="A842" s="2"/>
      <c r="B842" s="267" t="str">
        <f>if(A842&lt;&gt;"",TRIM(Project!$B$3&amp;" "&amp;'Cat Combos'!$A842),"")</f>
        <v/>
      </c>
      <c r="C842" s="22"/>
      <c r="D842" s="22"/>
      <c r="E842" s="22"/>
      <c r="F842" s="22"/>
      <c r="G842" s="22"/>
      <c r="H842" s="22"/>
      <c r="I842" s="22"/>
      <c r="J842" s="22"/>
      <c r="K842" s="22"/>
      <c r="L842" s="22"/>
      <c r="M842" s="22"/>
      <c r="N842" s="22"/>
    </row>
    <row r="843" ht="12.75" customHeight="1">
      <c r="A843" s="2"/>
      <c r="B843" s="267" t="str">
        <f>if(A843&lt;&gt;"",TRIM(Project!$B$3&amp;" "&amp;'Cat Combos'!$A843),"")</f>
        <v/>
      </c>
      <c r="C843" s="22"/>
      <c r="D843" s="22"/>
      <c r="E843" s="22"/>
      <c r="F843" s="22"/>
      <c r="G843" s="22"/>
      <c r="H843" s="22"/>
      <c r="I843" s="22"/>
      <c r="J843" s="22"/>
      <c r="K843" s="22"/>
      <c r="L843" s="22"/>
      <c r="M843" s="22"/>
      <c r="N843" s="22"/>
    </row>
    <row r="844" ht="12.75" customHeight="1">
      <c r="A844" s="2"/>
      <c r="B844" s="267" t="str">
        <f>if(A844&lt;&gt;"",TRIM(Project!$B$3&amp;" "&amp;'Cat Combos'!$A844),"")</f>
        <v/>
      </c>
      <c r="C844" s="22"/>
      <c r="D844" s="22"/>
      <c r="E844" s="22"/>
      <c r="F844" s="22"/>
      <c r="G844" s="22"/>
      <c r="H844" s="22"/>
      <c r="I844" s="22"/>
      <c r="J844" s="22"/>
      <c r="K844" s="22"/>
      <c r="L844" s="22"/>
      <c r="M844" s="22"/>
      <c r="N844" s="22"/>
    </row>
    <row r="845" ht="12.75" customHeight="1">
      <c r="A845" s="2"/>
      <c r="B845" s="267" t="str">
        <f>if(A845&lt;&gt;"",TRIM(Project!$B$3&amp;" "&amp;'Cat Combos'!$A845),"")</f>
        <v/>
      </c>
      <c r="C845" s="22"/>
      <c r="D845" s="22"/>
      <c r="E845" s="22"/>
      <c r="F845" s="22"/>
      <c r="G845" s="22"/>
      <c r="H845" s="22"/>
      <c r="I845" s="22"/>
      <c r="J845" s="22"/>
      <c r="K845" s="22"/>
      <c r="L845" s="22"/>
      <c r="M845" s="22"/>
      <c r="N845" s="22"/>
    </row>
    <row r="846" ht="12.75" customHeight="1">
      <c r="A846" s="2"/>
      <c r="B846" s="267" t="str">
        <f>if(A846&lt;&gt;"",TRIM(Project!$B$3&amp;" "&amp;'Cat Combos'!$A846),"")</f>
        <v/>
      </c>
      <c r="C846" s="22"/>
      <c r="D846" s="22"/>
      <c r="E846" s="22"/>
      <c r="F846" s="22"/>
      <c r="G846" s="22"/>
      <c r="H846" s="22"/>
      <c r="I846" s="22"/>
      <c r="J846" s="22"/>
      <c r="K846" s="22"/>
      <c r="L846" s="22"/>
      <c r="M846" s="22"/>
      <c r="N846" s="22"/>
    </row>
    <row r="847" ht="12.75" customHeight="1">
      <c r="A847" s="2"/>
      <c r="B847" s="267" t="str">
        <f>if(A847&lt;&gt;"",TRIM(Project!$B$3&amp;" "&amp;'Cat Combos'!$A847),"")</f>
        <v/>
      </c>
      <c r="C847" s="22"/>
      <c r="D847" s="22"/>
      <c r="E847" s="22"/>
      <c r="F847" s="22"/>
      <c r="G847" s="22"/>
      <c r="H847" s="22"/>
      <c r="I847" s="22"/>
      <c r="J847" s="22"/>
      <c r="K847" s="22"/>
      <c r="L847" s="22"/>
      <c r="M847" s="22"/>
      <c r="N847" s="22"/>
    </row>
    <row r="848" ht="12.75" customHeight="1">
      <c r="A848" s="2"/>
      <c r="B848" s="267" t="str">
        <f>if(A848&lt;&gt;"",TRIM(Project!$B$3&amp;" "&amp;'Cat Combos'!$A848),"")</f>
        <v/>
      </c>
      <c r="C848" s="22"/>
      <c r="D848" s="22"/>
      <c r="E848" s="22"/>
      <c r="F848" s="22"/>
      <c r="G848" s="22"/>
      <c r="H848" s="22"/>
      <c r="I848" s="22"/>
      <c r="J848" s="22"/>
      <c r="K848" s="22"/>
      <c r="L848" s="22"/>
      <c r="M848" s="22"/>
      <c r="N848" s="22"/>
    </row>
    <row r="849" ht="12.75" customHeight="1">
      <c r="A849" s="2"/>
      <c r="B849" s="267" t="str">
        <f>if(A849&lt;&gt;"",TRIM(Project!$B$3&amp;" "&amp;'Cat Combos'!$A849),"")</f>
        <v/>
      </c>
      <c r="C849" s="22"/>
      <c r="D849" s="22"/>
      <c r="E849" s="22"/>
      <c r="F849" s="22"/>
      <c r="G849" s="22"/>
      <c r="H849" s="22"/>
      <c r="I849" s="22"/>
      <c r="J849" s="22"/>
      <c r="K849" s="22"/>
      <c r="L849" s="22"/>
      <c r="M849" s="22"/>
      <c r="N849" s="22"/>
    </row>
    <row r="850" ht="12.75" customHeight="1">
      <c r="A850" s="2"/>
      <c r="B850" s="267" t="str">
        <f>if(A850&lt;&gt;"",TRIM(Project!$B$3&amp;" "&amp;'Cat Combos'!$A850),"")</f>
        <v/>
      </c>
      <c r="C850" s="22"/>
      <c r="D850" s="22"/>
      <c r="E850" s="22"/>
      <c r="F850" s="22"/>
      <c r="G850" s="22"/>
      <c r="H850" s="22"/>
      <c r="I850" s="22"/>
      <c r="J850" s="22"/>
      <c r="K850" s="22"/>
      <c r="L850" s="22"/>
      <c r="M850" s="22"/>
      <c r="N850" s="22"/>
    </row>
    <row r="851" ht="12.75" customHeight="1">
      <c r="A851" s="2"/>
      <c r="B851" s="267" t="str">
        <f>if(A851&lt;&gt;"",TRIM(Project!$B$3&amp;" "&amp;'Cat Combos'!$A851),"")</f>
        <v/>
      </c>
      <c r="C851" s="22"/>
      <c r="D851" s="22"/>
      <c r="E851" s="22"/>
      <c r="F851" s="22"/>
      <c r="G851" s="22"/>
      <c r="H851" s="22"/>
      <c r="I851" s="22"/>
      <c r="J851" s="22"/>
      <c r="K851" s="22"/>
      <c r="L851" s="22"/>
      <c r="M851" s="22"/>
      <c r="N851" s="22"/>
    </row>
    <row r="852" ht="12.75" customHeight="1">
      <c r="A852" s="2"/>
      <c r="B852" s="267" t="str">
        <f>if(A852&lt;&gt;"",TRIM(Project!$B$3&amp;" "&amp;'Cat Combos'!$A852),"")</f>
        <v/>
      </c>
      <c r="C852" s="22"/>
      <c r="D852" s="22"/>
      <c r="E852" s="22"/>
      <c r="F852" s="22"/>
      <c r="G852" s="22"/>
      <c r="H852" s="22"/>
      <c r="I852" s="22"/>
      <c r="J852" s="22"/>
      <c r="K852" s="22"/>
      <c r="L852" s="22"/>
      <c r="M852" s="22"/>
      <c r="N852" s="22"/>
    </row>
    <row r="853" ht="12.75" customHeight="1">
      <c r="A853" s="2"/>
      <c r="B853" s="267" t="str">
        <f>if(A853&lt;&gt;"",TRIM(Project!$B$3&amp;" "&amp;'Cat Combos'!$A853),"")</f>
        <v/>
      </c>
      <c r="C853" s="22"/>
      <c r="D853" s="22"/>
      <c r="E853" s="22"/>
      <c r="F853" s="22"/>
      <c r="G853" s="22"/>
      <c r="H853" s="22"/>
      <c r="I853" s="22"/>
      <c r="J853" s="22"/>
      <c r="K853" s="22"/>
      <c r="L853" s="22"/>
      <c r="M853" s="22"/>
      <c r="N853" s="22"/>
    </row>
    <row r="854" ht="12.75" customHeight="1">
      <c r="A854" s="2"/>
      <c r="B854" s="267" t="str">
        <f>if(A854&lt;&gt;"",TRIM(Project!$B$3&amp;" "&amp;'Cat Combos'!$A854),"")</f>
        <v/>
      </c>
      <c r="C854" s="22"/>
      <c r="D854" s="22"/>
      <c r="E854" s="22"/>
      <c r="F854" s="22"/>
      <c r="G854" s="22"/>
      <c r="H854" s="22"/>
      <c r="I854" s="22"/>
      <c r="J854" s="22"/>
      <c r="K854" s="22"/>
      <c r="L854" s="22"/>
      <c r="M854" s="22"/>
      <c r="N854" s="22"/>
    </row>
    <row r="855" ht="12.75" customHeight="1">
      <c r="A855" s="2"/>
      <c r="B855" s="267" t="str">
        <f>if(A855&lt;&gt;"",TRIM(Project!$B$3&amp;" "&amp;'Cat Combos'!$A855),"")</f>
        <v/>
      </c>
      <c r="C855" s="22"/>
      <c r="D855" s="22"/>
      <c r="E855" s="22"/>
      <c r="F855" s="22"/>
      <c r="G855" s="22"/>
      <c r="H855" s="22"/>
      <c r="I855" s="22"/>
      <c r="J855" s="22"/>
      <c r="K855" s="22"/>
      <c r="L855" s="22"/>
      <c r="M855" s="22"/>
      <c r="N855" s="22"/>
    </row>
    <row r="856" ht="12.75" customHeight="1">
      <c r="A856" s="2"/>
      <c r="B856" s="267" t="str">
        <f>if(A856&lt;&gt;"",TRIM(Project!$B$3&amp;" "&amp;'Cat Combos'!$A856),"")</f>
        <v/>
      </c>
      <c r="C856" s="22"/>
      <c r="D856" s="22"/>
      <c r="E856" s="22"/>
      <c r="F856" s="22"/>
      <c r="G856" s="22"/>
      <c r="H856" s="22"/>
      <c r="I856" s="22"/>
      <c r="J856" s="22"/>
      <c r="K856" s="22"/>
      <c r="L856" s="22"/>
      <c r="M856" s="22"/>
      <c r="N856" s="22"/>
    </row>
    <row r="857" ht="12.75" customHeight="1">
      <c r="A857" s="2"/>
      <c r="B857" s="267" t="str">
        <f>if(A857&lt;&gt;"",TRIM(Project!$B$3&amp;" "&amp;'Cat Combos'!$A857),"")</f>
        <v/>
      </c>
      <c r="C857" s="22"/>
      <c r="D857" s="22"/>
      <c r="E857" s="22"/>
      <c r="F857" s="22"/>
      <c r="G857" s="22"/>
      <c r="H857" s="22"/>
      <c r="I857" s="22"/>
      <c r="J857" s="22"/>
      <c r="K857" s="22"/>
      <c r="L857" s="22"/>
      <c r="M857" s="22"/>
      <c r="N857" s="22"/>
    </row>
    <row r="858" ht="12.75" customHeight="1">
      <c r="A858" s="2"/>
      <c r="B858" s="267" t="str">
        <f>if(A858&lt;&gt;"",TRIM(Project!$B$3&amp;" "&amp;'Cat Combos'!$A858),"")</f>
        <v/>
      </c>
      <c r="C858" s="22"/>
      <c r="D858" s="22"/>
      <c r="E858" s="22"/>
      <c r="F858" s="22"/>
      <c r="G858" s="22"/>
      <c r="H858" s="22"/>
      <c r="I858" s="22"/>
      <c r="J858" s="22"/>
      <c r="K858" s="22"/>
      <c r="L858" s="22"/>
      <c r="M858" s="22"/>
      <c r="N858" s="22"/>
    </row>
    <row r="859" ht="12.75" customHeight="1">
      <c r="A859" s="2"/>
      <c r="B859" s="267" t="str">
        <f>if(A859&lt;&gt;"",TRIM(Project!$B$3&amp;" "&amp;'Cat Combos'!$A859),"")</f>
        <v/>
      </c>
      <c r="C859" s="22"/>
      <c r="D859" s="22"/>
      <c r="E859" s="22"/>
      <c r="F859" s="22"/>
      <c r="G859" s="22"/>
      <c r="H859" s="22"/>
      <c r="I859" s="22"/>
      <c r="J859" s="22"/>
      <c r="K859" s="22"/>
      <c r="L859" s="22"/>
      <c r="M859" s="22"/>
      <c r="N859" s="22"/>
    </row>
    <row r="860" ht="12.75" customHeight="1">
      <c r="A860" s="2"/>
      <c r="B860" s="267" t="str">
        <f>if(A860&lt;&gt;"",TRIM(Project!$B$3&amp;" "&amp;'Cat Combos'!$A860),"")</f>
        <v/>
      </c>
      <c r="C860" s="22"/>
      <c r="D860" s="22"/>
      <c r="E860" s="22"/>
      <c r="F860" s="22"/>
      <c r="G860" s="22"/>
      <c r="H860" s="22"/>
      <c r="I860" s="22"/>
      <c r="J860" s="22"/>
      <c r="K860" s="22"/>
      <c r="L860" s="22"/>
      <c r="M860" s="22"/>
      <c r="N860" s="22"/>
    </row>
    <row r="861" ht="12.75" customHeight="1">
      <c r="A861" s="2"/>
      <c r="B861" s="267" t="str">
        <f>if(A861&lt;&gt;"",TRIM(Project!$B$3&amp;" "&amp;'Cat Combos'!$A861),"")</f>
        <v/>
      </c>
      <c r="C861" s="22"/>
      <c r="D861" s="22"/>
      <c r="E861" s="22"/>
      <c r="F861" s="22"/>
      <c r="G861" s="22"/>
      <c r="H861" s="22"/>
      <c r="I861" s="22"/>
      <c r="J861" s="22"/>
      <c r="K861" s="22"/>
      <c r="L861" s="22"/>
      <c r="M861" s="22"/>
      <c r="N861" s="22"/>
    </row>
    <row r="862" ht="12.75" customHeight="1">
      <c r="A862" s="2"/>
      <c r="B862" s="267" t="str">
        <f>if(A862&lt;&gt;"",TRIM(Project!$B$3&amp;" "&amp;'Cat Combos'!$A862),"")</f>
        <v/>
      </c>
      <c r="C862" s="22"/>
      <c r="D862" s="22"/>
      <c r="E862" s="22"/>
      <c r="F862" s="22"/>
      <c r="G862" s="22"/>
      <c r="H862" s="22"/>
      <c r="I862" s="22"/>
      <c r="J862" s="22"/>
      <c r="K862" s="22"/>
      <c r="L862" s="22"/>
      <c r="M862" s="22"/>
      <c r="N862" s="22"/>
    </row>
    <row r="863" ht="12.75" customHeight="1">
      <c r="A863" s="2"/>
      <c r="B863" s="267" t="str">
        <f>if(A863&lt;&gt;"",TRIM(Project!$B$3&amp;" "&amp;'Cat Combos'!$A863),"")</f>
        <v/>
      </c>
      <c r="C863" s="22"/>
      <c r="D863" s="22"/>
      <c r="E863" s="22"/>
      <c r="F863" s="22"/>
      <c r="G863" s="22"/>
      <c r="H863" s="22"/>
      <c r="I863" s="22"/>
      <c r="J863" s="22"/>
      <c r="K863" s="22"/>
      <c r="L863" s="22"/>
      <c r="M863" s="22"/>
      <c r="N863" s="22"/>
    </row>
    <row r="864" ht="12.75" customHeight="1">
      <c r="A864" s="2"/>
      <c r="B864" s="267" t="str">
        <f>if(A864&lt;&gt;"",TRIM(Project!$B$3&amp;" "&amp;'Cat Combos'!$A864),"")</f>
        <v/>
      </c>
      <c r="C864" s="22"/>
      <c r="D864" s="22"/>
      <c r="E864" s="22"/>
      <c r="F864" s="22"/>
      <c r="G864" s="22"/>
      <c r="H864" s="22"/>
      <c r="I864" s="22"/>
      <c r="J864" s="22"/>
      <c r="K864" s="22"/>
      <c r="L864" s="22"/>
      <c r="M864" s="22"/>
      <c r="N864" s="22"/>
    </row>
    <row r="865" ht="12.75" customHeight="1">
      <c r="A865" s="2"/>
      <c r="B865" s="267" t="str">
        <f>if(A865&lt;&gt;"",TRIM(Project!$B$3&amp;" "&amp;'Cat Combos'!$A865),"")</f>
        <v/>
      </c>
      <c r="C865" s="22"/>
      <c r="D865" s="22"/>
      <c r="E865" s="22"/>
      <c r="F865" s="22"/>
      <c r="G865" s="22"/>
      <c r="H865" s="22"/>
      <c r="I865" s="22"/>
      <c r="J865" s="22"/>
      <c r="K865" s="22"/>
      <c r="L865" s="22"/>
      <c r="M865" s="22"/>
      <c r="N865" s="22"/>
    </row>
    <row r="866" ht="12.75" customHeight="1">
      <c r="A866" s="2"/>
      <c r="B866" s="267" t="str">
        <f>if(A866&lt;&gt;"",TRIM(Project!$B$3&amp;" "&amp;'Cat Combos'!$A866),"")</f>
        <v/>
      </c>
      <c r="C866" s="22"/>
      <c r="D866" s="22"/>
      <c r="E866" s="22"/>
      <c r="F866" s="22"/>
      <c r="G866" s="22"/>
      <c r="H866" s="22"/>
      <c r="I866" s="22"/>
      <c r="J866" s="22"/>
      <c r="K866" s="22"/>
      <c r="L866" s="22"/>
      <c r="M866" s="22"/>
      <c r="N866" s="22"/>
    </row>
    <row r="867" ht="12.75" customHeight="1">
      <c r="A867" s="2"/>
      <c r="B867" s="267" t="str">
        <f>if(A867&lt;&gt;"",TRIM(Project!$B$3&amp;" "&amp;'Cat Combos'!$A867),"")</f>
        <v/>
      </c>
      <c r="C867" s="22"/>
      <c r="D867" s="22"/>
      <c r="E867" s="22"/>
      <c r="F867" s="22"/>
      <c r="G867" s="22"/>
      <c r="H867" s="22"/>
      <c r="I867" s="22"/>
      <c r="J867" s="22"/>
      <c r="K867" s="22"/>
      <c r="L867" s="22"/>
      <c r="M867" s="22"/>
      <c r="N867" s="22"/>
    </row>
    <row r="868" ht="12.75" customHeight="1">
      <c r="A868" s="2"/>
      <c r="B868" s="267" t="str">
        <f>if(A868&lt;&gt;"",TRIM(Project!$B$3&amp;" "&amp;'Cat Combos'!$A868),"")</f>
        <v/>
      </c>
      <c r="C868" s="22"/>
      <c r="D868" s="22"/>
      <c r="E868" s="22"/>
      <c r="F868" s="22"/>
      <c r="G868" s="22"/>
      <c r="H868" s="22"/>
      <c r="I868" s="22"/>
      <c r="J868" s="22"/>
      <c r="K868" s="22"/>
      <c r="L868" s="22"/>
      <c r="M868" s="22"/>
      <c r="N868" s="22"/>
    </row>
    <row r="869" ht="12.75" customHeight="1">
      <c r="A869" s="2"/>
      <c r="B869" s="267" t="str">
        <f>if(A869&lt;&gt;"",TRIM(Project!$B$3&amp;" "&amp;'Cat Combos'!$A869),"")</f>
        <v/>
      </c>
      <c r="C869" s="22"/>
      <c r="D869" s="22"/>
      <c r="E869" s="22"/>
      <c r="F869" s="22"/>
      <c r="G869" s="22"/>
      <c r="H869" s="22"/>
      <c r="I869" s="22"/>
      <c r="J869" s="22"/>
      <c r="K869" s="22"/>
      <c r="L869" s="22"/>
      <c r="M869" s="22"/>
      <c r="N869" s="22"/>
    </row>
    <row r="870" ht="12.75" customHeight="1">
      <c r="A870" s="2"/>
      <c r="B870" s="267" t="str">
        <f>if(A870&lt;&gt;"",TRIM(Project!$B$3&amp;" "&amp;'Cat Combos'!$A870),"")</f>
        <v/>
      </c>
      <c r="C870" s="22"/>
      <c r="D870" s="22"/>
      <c r="E870" s="22"/>
      <c r="F870" s="22"/>
      <c r="G870" s="22"/>
      <c r="H870" s="22"/>
      <c r="I870" s="22"/>
      <c r="J870" s="22"/>
      <c r="K870" s="22"/>
      <c r="L870" s="22"/>
      <c r="M870" s="22"/>
      <c r="N870" s="22"/>
    </row>
    <row r="871" ht="12.75" customHeight="1">
      <c r="A871" s="2"/>
      <c r="B871" s="267" t="str">
        <f>if(A871&lt;&gt;"",TRIM(Project!$B$3&amp;" "&amp;'Cat Combos'!$A871),"")</f>
        <v/>
      </c>
      <c r="C871" s="22"/>
      <c r="D871" s="22"/>
      <c r="E871" s="22"/>
      <c r="F871" s="22"/>
      <c r="G871" s="22"/>
      <c r="H871" s="22"/>
      <c r="I871" s="22"/>
      <c r="J871" s="22"/>
      <c r="K871" s="22"/>
      <c r="L871" s="22"/>
      <c r="M871" s="22"/>
      <c r="N871" s="22"/>
    </row>
    <row r="872" ht="12.75" customHeight="1">
      <c r="A872" s="2"/>
      <c r="B872" s="267" t="str">
        <f>if(A872&lt;&gt;"",TRIM(Project!$B$3&amp;" "&amp;'Cat Combos'!$A872),"")</f>
        <v/>
      </c>
      <c r="C872" s="22"/>
      <c r="D872" s="22"/>
      <c r="E872" s="22"/>
      <c r="F872" s="22"/>
      <c r="G872" s="22"/>
      <c r="H872" s="22"/>
      <c r="I872" s="22"/>
      <c r="J872" s="22"/>
      <c r="K872" s="22"/>
      <c r="L872" s="22"/>
      <c r="M872" s="22"/>
      <c r="N872" s="22"/>
    </row>
    <row r="873" ht="12.75" customHeight="1">
      <c r="A873" s="2"/>
      <c r="B873" s="267" t="str">
        <f>if(A873&lt;&gt;"",TRIM(Project!$B$3&amp;" "&amp;'Cat Combos'!$A873),"")</f>
        <v/>
      </c>
      <c r="C873" s="22"/>
      <c r="D873" s="22"/>
      <c r="E873" s="22"/>
      <c r="F873" s="22"/>
      <c r="G873" s="22"/>
      <c r="H873" s="22"/>
      <c r="I873" s="22"/>
      <c r="J873" s="22"/>
      <c r="K873" s="22"/>
      <c r="L873" s="22"/>
      <c r="M873" s="22"/>
      <c r="N873" s="22"/>
    </row>
    <row r="874" ht="12.75" customHeight="1">
      <c r="A874" s="2"/>
      <c r="B874" s="267" t="str">
        <f>if(A874&lt;&gt;"",TRIM(Project!$B$3&amp;" "&amp;'Cat Combos'!$A874),"")</f>
        <v/>
      </c>
      <c r="C874" s="22"/>
      <c r="D874" s="22"/>
      <c r="E874" s="22"/>
      <c r="F874" s="22"/>
      <c r="G874" s="22"/>
      <c r="H874" s="22"/>
      <c r="I874" s="22"/>
      <c r="J874" s="22"/>
      <c r="K874" s="22"/>
      <c r="L874" s="22"/>
      <c r="M874" s="22"/>
      <c r="N874" s="22"/>
    </row>
    <row r="875" ht="12.75" customHeight="1">
      <c r="A875" s="2"/>
      <c r="B875" s="267" t="str">
        <f>if(A875&lt;&gt;"",TRIM(Project!$B$3&amp;" "&amp;'Cat Combos'!$A875),"")</f>
        <v/>
      </c>
      <c r="C875" s="22"/>
      <c r="D875" s="22"/>
      <c r="E875" s="22"/>
      <c r="F875" s="22"/>
      <c r="G875" s="22"/>
      <c r="H875" s="22"/>
      <c r="I875" s="22"/>
      <c r="J875" s="22"/>
      <c r="K875" s="22"/>
      <c r="L875" s="22"/>
      <c r="M875" s="22"/>
      <c r="N875" s="22"/>
    </row>
    <row r="876" ht="12.75" customHeight="1">
      <c r="A876" s="2"/>
      <c r="B876" s="267" t="str">
        <f>if(A876&lt;&gt;"",TRIM(Project!$B$3&amp;" "&amp;'Cat Combos'!$A876),"")</f>
        <v/>
      </c>
      <c r="C876" s="22"/>
      <c r="D876" s="22"/>
      <c r="E876" s="22"/>
      <c r="F876" s="22"/>
      <c r="G876" s="22"/>
      <c r="H876" s="22"/>
      <c r="I876" s="22"/>
      <c r="J876" s="22"/>
      <c r="K876" s="22"/>
      <c r="L876" s="22"/>
      <c r="M876" s="22"/>
      <c r="N876" s="22"/>
    </row>
    <row r="877" ht="12.75" customHeight="1">
      <c r="A877" s="2"/>
      <c r="B877" s="267" t="str">
        <f>if(A877&lt;&gt;"",TRIM(Project!$B$3&amp;" "&amp;'Cat Combos'!$A877),"")</f>
        <v/>
      </c>
      <c r="C877" s="22"/>
      <c r="D877" s="22"/>
      <c r="E877" s="22"/>
      <c r="F877" s="22"/>
      <c r="G877" s="22"/>
      <c r="H877" s="22"/>
      <c r="I877" s="22"/>
      <c r="J877" s="22"/>
      <c r="K877" s="22"/>
      <c r="L877" s="22"/>
      <c r="M877" s="22"/>
      <c r="N877" s="22"/>
    </row>
    <row r="878" ht="12.75" customHeight="1">
      <c r="A878" s="2"/>
      <c r="B878" s="267" t="str">
        <f>if(A878&lt;&gt;"",TRIM(Project!$B$3&amp;" "&amp;'Cat Combos'!$A878),"")</f>
        <v/>
      </c>
      <c r="C878" s="22"/>
      <c r="D878" s="22"/>
      <c r="E878" s="22"/>
      <c r="F878" s="22"/>
      <c r="G878" s="22"/>
      <c r="H878" s="22"/>
      <c r="I878" s="22"/>
      <c r="J878" s="22"/>
      <c r="K878" s="22"/>
      <c r="L878" s="22"/>
      <c r="M878" s="22"/>
      <c r="N878" s="22"/>
    </row>
    <row r="879" ht="12.75" customHeight="1">
      <c r="A879" s="2"/>
      <c r="B879" s="267" t="str">
        <f>if(A879&lt;&gt;"",TRIM(Project!$B$3&amp;" "&amp;'Cat Combos'!$A879),"")</f>
        <v/>
      </c>
      <c r="C879" s="22"/>
      <c r="D879" s="22"/>
      <c r="E879" s="22"/>
      <c r="F879" s="22"/>
      <c r="G879" s="22"/>
      <c r="H879" s="22"/>
      <c r="I879" s="22"/>
      <c r="J879" s="22"/>
      <c r="K879" s="22"/>
      <c r="L879" s="22"/>
      <c r="M879" s="22"/>
      <c r="N879" s="22"/>
    </row>
    <row r="880" ht="12.75" customHeight="1">
      <c r="A880" s="2"/>
      <c r="B880" s="267" t="str">
        <f>if(A880&lt;&gt;"",TRIM(Project!$B$3&amp;" "&amp;'Cat Combos'!$A880),"")</f>
        <v/>
      </c>
      <c r="C880" s="22"/>
      <c r="D880" s="22"/>
      <c r="E880" s="22"/>
      <c r="F880" s="22"/>
      <c r="G880" s="22"/>
      <c r="H880" s="22"/>
      <c r="I880" s="22"/>
      <c r="J880" s="22"/>
      <c r="K880" s="22"/>
      <c r="L880" s="22"/>
      <c r="M880" s="22"/>
      <c r="N880" s="22"/>
    </row>
    <row r="881" ht="12.75" customHeight="1">
      <c r="A881" s="2"/>
      <c r="B881" s="267" t="str">
        <f>if(A881&lt;&gt;"",TRIM(Project!$B$3&amp;" "&amp;'Cat Combos'!$A881),"")</f>
        <v/>
      </c>
      <c r="C881" s="22"/>
      <c r="D881" s="22"/>
      <c r="E881" s="22"/>
      <c r="F881" s="22"/>
      <c r="G881" s="22"/>
      <c r="H881" s="22"/>
      <c r="I881" s="22"/>
      <c r="J881" s="22"/>
      <c r="K881" s="22"/>
      <c r="L881" s="22"/>
      <c r="M881" s="22"/>
      <c r="N881" s="22"/>
    </row>
    <row r="882" ht="12.75" customHeight="1">
      <c r="A882" s="2"/>
      <c r="B882" s="267" t="str">
        <f>if(A882&lt;&gt;"",TRIM(Project!$B$3&amp;" "&amp;'Cat Combos'!$A882),"")</f>
        <v/>
      </c>
      <c r="C882" s="22"/>
      <c r="D882" s="22"/>
      <c r="E882" s="22"/>
      <c r="F882" s="22"/>
      <c r="G882" s="22"/>
      <c r="H882" s="22"/>
      <c r="I882" s="22"/>
      <c r="J882" s="22"/>
      <c r="K882" s="22"/>
      <c r="L882" s="22"/>
      <c r="M882" s="22"/>
      <c r="N882" s="22"/>
    </row>
    <row r="883" ht="12.75" customHeight="1">
      <c r="A883" s="2"/>
      <c r="B883" s="267" t="str">
        <f>if(A883&lt;&gt;"",TRIM(Project!$B$3&amp;" "&amp;'Cat Combos'!$A883),"")</f>
        <v/>
      </c>
      <c r="C883" s="22"/>
      <c r="D883" s="22"/>
      <c r="E883" s="22"/>
      <c r="F883" s="22"/>
      <c r="G883" s="22"/>
      <c r="H883" s="22"/>
      <c r="I883" s="22"/>
      <c r="J883" s="22"/>
      <c r="K883" s="22"/>
      <c r="L883" s="22"/>
      <c r="M883" s="22"/>
      <c r="N883" s="22"/>
    </row>
    <row r="884" ht="12.75" customHeight="1">
      <c r="A884" s="2"/>
      <c r="B884" s="267" t="str">
        <f>if(A884&lt;&gt;"",TRIM(Project!$B$3&amp;" "&amp;'Cat Combos'!$A884),"")</f>
        <v/>
      </c>
      <c r="C884" s="22"/>
      <c r="D884" s="22"/>
      <c r="E884" s="22"/>
      <c r="F884" s="22"/>
      <c r="G884" s="22"/>
      <c r="H884" s="22"/>
      <c r="I884" s="22"/>
      <c r="J884" s="22"/>
      <c r="K884" s="22"/>
      <c r="L884" s="22"/>
      <c r="M884" s="22"/>
      <c r="N884" s="22"/>
    </row>
    <row r="885" ht="12.75" customHeight="1">
      <c r="A885" s="2"/>
      <c r="B885" s="267" t="str">
        <f>if(A885&lt;&gt;"",TRIM(Project!$B$3&amp;" "&amp;'Cat Combos'!$A885),"")</f>
        <v/>
      </c>
      <c r="C885" s="22"/>
      <c r="D885" s="22"/>
      <c r="E885" s="22"/>
      <c r="F885" s="22"/>
      <c r="G885" s="22"/>
      <c r="H885" s="22"/>
      <c r="I885" s="22"/>
      <c r="J885" s="22"/>
      <c r="K885" s="22"/>
      <c r="L885" s="22"/>
      <c r="M885" s="22"/>
      <c r="N885" s="22"/>
    </row>
    <row r="886" ht="12.75" customHeight="1">
      <c r="A886" s="2"/>
      <c r="B886" s="267" t="str">
        <f>if(A886&lt;&gt;"",TRIM(Project!$B$3&amp;" "&amp;'Cat Combos'!$A886),"")</f>
        <v/>
      </c>
      <c r="C886" s="22"/>
      <c r="D886" s="22"/>
      <c r="E886" s="22"/>
      <c r="F886" s="22"/>
      <c r="G886" s="22"/>
      <c r="H886" s="22"/>
      <c r="I886" s="22"/>
      <c r="J886" s="22"/>
      <c r="K886" s="22"/>
      <c r="L886" s="22"/>
      <c r="M886" s="22"/>
      <c r="N886" s="22"/>
    </row>
    <row r="887" ht="12.75" customHeight="1">
      <c r="A887" s="2"/>
      <c r="B887" s="267" t="str">
        <f>if(A887&lt;&gt;"",TRIM(Project!$B$3&amp;" "&amp;'Cat Combos'!$A887),"")</f>
        <v/>
      </c>
      <c r="C887" s="22"/>
      <c r="D887" s="22"/>
      <c r="E887" s="22"/>
      <c r="F887" s="22"/>
      <c r="G887" s="22"/>
      <c r="H887" s="22"/>
      <c r="I887" s="22"/>
      <c r="J887" s="22"/>
      <c r="K887" s="22"/>
      <c r="L887" s="22"/>
      <c r="M887" s="22"/>
      <c r="N887" s="22"/>
    </row>
    <row r="888" ht="12.75" customHeight="1">
      <c r="A888" s="2"/>
      <c r="B888" s="267" t="str">
        <f>if(A888&lt;&gt;"",TRIM(Project!$B$3&amp;" "&amp;'Cat Combos'!$A888),"")</f>
        <v/>
      </c>
      <c r="C888" s="22"/>
      <c r="D888" s="22"/>
      <c r="E888" s="22"/>
      <c r="F888" s="22"/>
      <c r="G888" s="22"/>
      <c r="H888" s="22"/>
      <c r="I888" s="22"/>
      <c r="J888" s="22"/>
      <c r="K888" s="22"/>
      <c r="L888" s="22"/>
      <c r="M888" s="22"/>
      <c r="N888" s="22"/>
    </row>
    <row r="889" ht="12.75" customHeight="1">
      <c r="A889" s="2"/>
      <c r="B889" s="267" t="str">
        <f>if(A889&lt;&gt;"",TRIM(Project!$B$3&amp;" "&amp;'Cat Combos'!$A889),"")</f>
        <v/>
      </c>
      <c r="C889" s="22"/>
      <c r="D889" s="22"/>
      <c r="E889" s="22"/>
      <c r="F889" s="22"/>
      <c r="G889" s="22"/>
      <c r="H889" s="22"/>
      <c r="I889" s="22"/>
      <c r="J889" s="22"/>
      <c r="K889" s="22"/>
      <c r="L889" s="22"/>
      <c r="M889" s="22"/>
      <c r="N889" s="22"/>
    </row>
    <row r="890" ht="12.75" customHeight="1">
      <c r="A890" s="2"/>
      <c r="B890" s="267" t="str">
        <f>if(A890&lt;&gt;"",TRIM(Project!$B$3&amp;" "&amp;'Cat Combos'!$A890),"")</f>
        <v/>
      </c>
      <c r="C890" s="22"/>
      <c r="D890" s="22"/>
      <c r="E890" s="22"/>
      <c r="F890" s="22"/>
      <c r="G890" s="22"/>
      <c r="H890" s="22"/>
      <c r="I890" s="22"/>
      <c r="J890" s="22"/>
      <c r="K890" s="22"/>
      <c r="L890" s="22"/>
      <c r="M890" s="22"/>
      <c r="N890" s="22"/>
    </row>
    <row r="891" ht="12.75" customHeight="1">
      <c r="A891" s="2"/>
      <c r="B891" s="267" t="str">
        <f>if(A891&lt;&gt;"",TRIM(Project!$B$3&amp;" "&amp;'Cat Combos'!$A891),"")</f>
        <v/>
      </c>
      <c r="C891" s="22"/>
      <c r="D891" s="22"/>
      <c r="E891" s="22"/>
      <c r="F891" s="22"/>
      <c r="G891" s="22"/>
      <c r="H891" s="22"/>
      <c r="I891" s="22"/>
      <c r="J891" s="22"/>
      <c r="K891" s="22"/>
      <c r="L891" s="22"/>
      <c r="M891" s="22"/>
      <c r="N891" s="22"/>
    </row>
    <row r="892" ht="12.75" customHeight="1">
      <c r="A892" s="2"/>
      <c r="B892" s="267" t="str">
        <f>if(A892&lt;&gt;"",TRIM(Project!$B$3&amp;" "&amp;'Cat Combos'!$A892),"")</f>
        <v/>
      </c>
      <c r="C892" s="22"/>
      <c r="D892" s="22"/>
      <c r="E892" s="22"/>
      <c r="F892" s="22"/>
      <c r="G892" s="22"/>
      <c r="H892" s="22"/>
      <c r="I892" s="22"/>
      <c r="J892" s="22"/>
      <c r="K892" s="22"/>
      <c r="L892" s="22"/>
      <c r="M892" s="22"/>
      <c r="N892" s="22"/>
    </row>
    <row r="893" ht="12.75" customHeight="1">
      <c r="A893" s="2"/>
      <c r="B893" s="267" t="str">
        <f>if(A893&lt;&gt;"",TRIM(Project!$B$3&amp;" "&amp;'Cat Combos'!$A893),"")</f>
        <v/>
      </c>
      <c r="C893" s="22"/>
      <c r="D893" s="22"/>
      <c r="E893" s="22"/>
      <c r="F893" s="22"/>
      <c r="G893" s="22"/>
      <c r="H893" s="22"/>
      <c r="I893" s="22"/>
      <c r="J893" s="22"/>
      <c r="K893" s="22"/>
      <c r="L893" s="22"/>
      <c r="M893" s="22"/>
      <c r="N893" s="22"/>
    </row>
    <row r="894" ht="12.75" customHeight="1">
      <c r="A894" s="2"/>
      <c r="B894" s="267" t="str">
        <f>if(A894&lt;&gt;"",TRIM(Project!$B$3&amp;" "&amp;'Cat Combos'!$A894),"")</f>
        <v/>
      </c>
      <c r="C894" s="22"/>
      <c r="D894" s="22"/>
      <c r="E894" s="22"/>
      <c r="F894" s="22"/>
      <c r="G894" s="22"/>
      <c r="H894" s="22"/>
      <c r="I894" s="22"/>
      <c r="J894" s="22"/>
      <c r="K894" s="22"/>
      <c r="L894" s="22"/>
      <c r="M894" s="22"/>
      <c r="N894" s="22"/>
    </row>
    <row r="895" ht="12.75" customHeight="1">
      <c r="A895" s="2"/>
      <c r="B895" s="267" t="str">
        <f>if(A895&lt;&gt;"",TRIM(Project!$B$3&amp;" "&amp;'Cat Combos'!$A895),"")</f>
        <v/>
      </c>
      <c r="C895" s="22"/>
      <c r="D895" s="22"/>
      <c r="E895" s="22"/>
      <c r="F895" s="22"/>
      <c r="G895" s="22"/>
      <c r="H895" s="22"/>
      <c r="I895" s="22"/>
      <c r="J895" s="22"/>
      <c r="K895" s="22"/>
      <c r="L895" s="22"/>
      <c r="M895" s="22"/>
      <c r="N895" s="22"/>
    </row>
    <row r="896" ht="12.75" customHeight="1">
      <c r="A896" s="2"/>
      <c r="B896" s="267" t="str">
        <f>if(A896&lt;&gt;"",TRIM(Project!$B$3&amp;" "&amp;'Cat Combos'!$A896),"")</f>
        <v/>
      </c>
      <c r="C896" s="22"/>
      <c r="D896" s="22"/>
      <c r="E896" s="22"/>
      <c r="F896" s="22"/>
      <c r="G896" s="22"/>
      <c r="H896" s="22"/>
      <c r="I896" s="22"/>
      <c r="J896" s="22"/>
      <c r="K896" s="22"/>
      <c r="L896" s="22"/>
      <c r="M896" s="22"/>
      <c r="N896" s="22"/>
    </row>
    <row r="897" ht="12.75" customHeight="1">
      <c r="A897" s="2"/>
      <c r="B897" s="267" t="str">
        <f>if(A897&lt;&gt;"",TRIM(Project!$B$3&amp;" "&amp;'Cat Combos'!$A897),"")</f>
        <v/>
      </c>
      <c r="C897" s="22"/>
      <c r="D897" s="22"/>
      <c r="E897" s="22"/>
      <c r="F897" s="22"/>
      <c r="G897" s="22"/>
      <c r="H897" s="22"/>
      <c r="I897" s="22"/>
      <c r="J897" s="22"/>
      <c r="K897" s="22"/>
      <c r="L897" s="22"/>
      <c r="M897" s="22"/>
      <c r="N897" s="22"/>
    </row>
    <row r="898" ht="12.75" customHeight="1">
      <c r="A898" s="2"/>
      <c r="B898" s="267" t="str">
        <f>if(A898&lt;&gt;"",TRIM(Project!$B$3&amp;" "&amp;'Cat Combos'!$A898),"")</f>
        <v/>
      </c>
      <c r="C898" s="22"/>
      <c r="D898" s="22"/>
      <c r="E898" s="22"/>
      <c r="F898" s="22"/>
      <c r="G898" s="22"/>
      <c r="H898" s="22"/>
      <c r="I898" s="22"/>
      <c r="J898" s="22"/>
      <c r="K898" s="22"/>
      <c r="L898" s="22"/>
      <c r="M898" s="22"/>
      <c r="N898" s="22"/>
    </row>
    <row r="899" ht="12.75" customHeight="1">
      <c r="A899" s="2"/>
      <c r="B899" s="267" t="str">
        <f>if(A899&lt;&gt;"",TRIM(Project!$B$3&amp;" "&amp;'Cat Combos'!$A899),"")</f>
        <v/>
      </c>
      <c r="C899" s="22"/>
      <c r="D899" s="22"/>
      <c r="E899" s="22"/>
      <c r="F899" s="22"/>
      <c r="G899" s="22"/>
      <c r="H899" s="22"/>
      <c r="I899" s="22"/>
      <c r="J899" s="22"/>
      <c r="K899" s="22"/>
      <c r="L899" s="22"/>
      <c r="M899" s="22"/>
      <c r="N899" s="22"/>
    </row>
    <row r="900" ht="12.75" customHeight="1">
      <c r="A900" s="2"/>
      <c r="B900" s="267" t="str">
        <f>if(A900&lt;&gt;"",TRIM(Project!$B$3&amp;" "&amp;'Cat Combos'!$A900),"")</f>
        <v/>
      </c>
      <c r="C900" s="22"/>
      <c r="D900" s="22"/>
      <c r="E900" s="22"/>
      <c r="F900" s="22"/>
      <c r="G900" s="22"/>
      <c r="H900" s="22"/>
      <c r="I900" s="22"/>
      <c r="J900" s="22"/>
      <c r="K900" s="22"/>
      <c r="L900" s="22"/>
      <c r="M900" s="22"/>
      <c r="N900" s="22"/>
    </row>
    <row r="901" ht="12.75" customHeight="1">
      <c r="A901" s="2"/>
      <c r="B901" s="267" t="str">
        <f>if(A901&lt;&gt;"",TRIM(Project!$B$3&amp;" "&amp;'Cat Combos'!$A901),"")</f>
        <v/>
      </c>
      <c r="C901" s="22"/>
      <c r="D901" s="22"/>
      <c r="E901" s="22"/>
      <c r="F901" s="22"/>
      <c r="G901" s="22"/>
      <c r="H901" s="22"/>
      <c r="I901" s="22"/>
      <c r="J901" s="22"/>
      <c r="K901" s="22"/>
      <c r="L901" s="22"/>
      <c r="M901" s="22"/>
      <c r="N901" s="22"/>
    </row>
    <row r="902" ht="12.75" customHeight="1">
      <c r="A902" s="2"/>
      <c r="B902" s="267" t="str">
        <f>if(A902&lt;&gt;"",TRIM(Project!$B$3&amp;" "&amp;'Cat Combos'!$A902),"")</f>
        <v/>
      </c>
      <c r="C902" s="22"/>
      <c r="D902" s="22"/>
      <c r="E902" s="22"/>
      <c r="F902" s="22"/>
      <c r="G902" s="22"/>
      <c r="H902" s="22"/>
      <c r="I902" s="22"/>
      <c r="J902" s="22"/>
      <c r="K902" s="22"/>
      <c r="L902" s="22"/>
      <c r="M902" s="22"/>
      <c r="N902" s="22"/>
    </row>
    <row r="903" ht="12.75" customHeight="1">
      <c r="A903" s="2"/>
      <c r="B903" s="267" t="str">
        <f>if(A903&lt;&gt;"",TRIM(Project!$B$3&amp;" "&amp;'Cat Combos'!$A903),"")</f>
        <v/>
      </c>
      <c r="C903" s="22"/>
      <c r="D903" s="22"/>
      <c r="E903" s="22"/>
      <c r="F903" s="22"/>
      <c r="G903" s="22"/>
      <c r="H903" s="22"/>
      <c r="I903" s="22"/>
      <c r="J903" s="22"/>
      <c r="K903" s="22"/>
      <c r="L903" s="22"/>
      <c r="M903" s="22"/>
      <c r="N903" s="22"/>
    </row>
    <row r="904" ht="12.75" customHeight="1">
      <c r="A904" s="2"/>
      <c r="B904" s="267" t="str">
        <f>if(A904&lt;&gt;"",TRIM(Project!$B$3&amp;" "&amp;'Cat Combos'!$A904),"")</f>
        <v/>
      </c>
      <c r="C904" s="22"/>
      <c r="D904" s="22"/>
      <c r="E904" s="22"/>
      <c r="F904" s="22"/>
      <c r="G904" s="22"/>
      <c r="H904" s="22"/>
      <c r="I904" s="22"/>
      <c r="J904" s="22"/>
      <c r="K904" s="22"/>
      <c r="L904" s="22"/>
      <c r="M904" s="22"/>
      <c r="N904" s="22"/>
    </row>
    <row r="905" ht="12.75" customHeight="1">
      <c r="A905" s="2"/>
      <c r="B905" s="267" t="str">
        <f>if(A905&lt;&gt;"",TRIM(Project!$B$3&amp;" "&amp;'Cat Combos'!$A905),"")</f>
        <v/>
      </c>
      <c r="C905" s="22"/>
      <c r="D905" s="22"/>
      <c r="E905" s="22"/>
      <c r="F905" s="22"/>
      <c r="G905" s="22"/>
      <c r="H905" s="22"/>
      <c r="I905" s="22"/>
      <c r="J905" s="22"/>
      <c r="K905" s="22"/>
      <c r="L905" s="22"/>
      <c r="M905" s="22"/>
      <c r="N905" s="22"/>
    </row>
    <row r="906" ht="12.75" customHeight="1">
      <c r="A906" s="2"/>
      <c r="B906" s="267" t="str">
        <f>if(A906&lt;&gt;"",TRIM(Project!$B$3&amp;" "&amp;'Cat Combos'!$A906),"")</f>
        <v/>
      </c>
      <c r="C906" s="22"/>
      <c r="D906" s="22"/>
      <c r="E906" s="22"/>
      <c r="F906" s="22"/>
      <c r="G906" s="22"/>
      <c r="H906" s="22"/>
      <c r="I906" s="22"/>
      <c r="J906" s="22"/>
      <c r="K906" s="22"/>
      <c r="L906" s="22"/>
      <c r="M906" s="22"/>
      <c r="N906" s="22"/>
    </row>
    <row r="907" ht="12.75" customHeight="1">
      <c r="A907" s="2"/>
      <c r="B907" s="267" t="str">
        <f>if(A907&lt;&gt;"",TRIM(Project!$B$3&amp;" "&amp;'Cat Combos'!$A907),"")</f>
        <v/>
      </c>
      <c r="C907" s="22"/>
      <c r="D907" s="22"/>
      <c r="E907" s="22"/>
      <c r="F907" s="22"/>
      <c r="G907" s="22"/>
      <c r="H907" s="22"/>
      <c r="I907" s="22"/>
      <c r="J907" s="22"/>
      <c r="K907" s="22"/>
      <c r="L907" s="22"/>
      <c r="M907" s="22"/>
      <c r="N907" s="22"/>
    </row>
    <row r="908" ht="12.75" customHeight="1">
      <c r="A908" s="2"/>
      <c r="B908" s="267" t="str">
        <f>if(A908&lt;&gt;"",TRIM(Project!$B$3&amp;" "&amp;'Cat Combos'!$A908),"")</f>
        <v/>
      </c>
      <c r="C908" s="22"/>
      <c r="D908" s="22"/>
      <c r="E908" s="22"/>
      <c r="F908" s="22"/>
      <c r="G908" s="22"/>
      <c r="H908" s="22"/>
      <c r="I908" s="22"/>
      <c r="J908" s="22"/>
      <c r="K908" s="22"/>
      <c r="L908" s="22"/>
      <c r="M908" s="22"/>
      <c r="N908" s="22"/>
    </row>
    <row r="909" ht="12.75" customHeight="1">
      <c r="A909" s="2"/>
      <c r="B909" s="267" t="str">
        <f>if(A909&lt;&gt;"",TRIM(Project!$B$3&amp;" "&amp;'Cat Combos'!$A909),"")</f>
        <v/>
      </c>
      <c r="C909" s="22"/>
      <c r="D909" s="22"/>
      <c r="E909" s="22"/>
      <c r="F909" s="22"/>
      <c r="G909" s="22"/>
      <c r="H909" s="22"/>
      <c r="I909" s="22"/>
      <c r="J909" s="22"/>
      <c r="K909" s="22"/>
      <c r="L909" s="22"/>
      <c r="M909" s="22"/>
      <c r="N909" s="22"/>
    </row>
    <row r="910" ht="12.75" customHeight="1">
      <c r="A910" s="2"/>
      <c r="B910" s="267" t="str">
        <f>if(A910&lt;&gt;"",TRIM(Project!$B$3&amp;" "&amp;'Cat Combos'!$A910),"")</f>
        <v/>
      </c>
      <c r="C910" s="22"/>
      <c r="D910" s="22"/>
      <c r="E910" s="22"/>
      <c r="F910" s="22"/>
      <c r="G910" s="22"/>
      <c r="H910" s="22"/>
      <c r="I910" s="22"/>
      <c r="J910" s="22"/>
      <c r="K910" s="22"/>
      <c r="L910" s="22"/>
      <c r="M910" s="22"/>
      <c r="N910" s="22"/>
    </row>
    <row r="911" ht="12.75" customHeight="1">
      <c r="A911" s="2"/>
      <c r="B911" s="267" t="str">
        <f>if(A911&lt;&gt;"",TRIM(Project!$B$3&amp;" "&amp;'Cat Combos'!$A911),"")</f>
        <v/>
      </c>
      <c r="C911" s="22"/>
      <c r="D911" s="22"/>
      <c r="E911" s="22"/>
      <c r="F911" s="22"/>
      <c r="G911" s="22"/>
      <c r="H911" s="22"/>
      <c r="I911" s="22"/>
      <c r="J911" s="22"/>
      <c r="K911" s="22"/>
      <c r="L911" s="22"/>
      <c r="M911" s="22"/>
      <c r="N911" s="22"/>
    </row>
    <row r="912" ht="12.75" customHeight="1">
      <c r="A912" s="2"/>
      <c r="B912" s="267" t="str">
        <f>if(A912&lt;&gt;"",TRIM(Project!$B$3&amp;" "&amp;'Cat Combos'!$A912),"")</f>
        <v/>
      </c>
      <c r="C912" s="22"/>
      <c r="D912" s="22"/>
      <c r="E912" s="22"/>
      <c r="F912" s="22"/>
      <c r="G912" s="22"/>
      <c r="H912" s="22"/>
      <c r="I912" s="22"/>
      <c r="J912" s="22"/>
      <c r="K912" s="22"/>
      <c r="L912" s="22"/>
      <c r="M912" s="22"/>
      <c r="N912" s="22"/>
    </row>
    <row r="913" ht="12.75" customHeight="1">
      <c r="A913" s="2"/>
      <c r="B913" s="267" t="str">
        <f>if(A913&lt;&gt;"",TRIM(Project!$B$3&amp;" "&amp;'Cat Combos'!$A913),"")</f>
        <v/>
      </c>
      <c r="C913" s="22"/>
      <c r="D913" s="22"/>
      <c r="E913" s="22"/>
      <c r="F913" s="22"/>
      <c r="G913" s="22"/>
      <c r="H913" s="22"/>
      <c r="I913" s="22"/>
      <c r="J913" s="22"/>
      <c r="K913" s="22"/>
      <c r="L913" s="22"/>
      <c r="M913" s="22"/>
      <c r="N913" s="22"/>
    </row>
    <row r="914" ht="12.75" customHeight="1">
      <c r="A914" s="2"/>
      <c r="B914" s="267" t="str">
        <f>if(A914&lt;&gt;"",TRIM(Project!$B$3&amp;" "&amp;'Cat Combos'!$A914),"")</f>
        <v/>
      </c>
      <c r="C914" s="22"/>
      <c r="D914" s="22"/>
      <c r="E914" s="22"/>
      <c r="F914" s="22"/>
      <c r="G914" s="22"/>
      <c r="H914" s="22"/>
      <c r="I914" s="22"/>
      <c r="J914" s="22"/>
      <c r="K914" s="22"/>
      <c r="L914" s="22"/>
      <c r="M914" s="22"/>
      <c r="N914" s="22"/>
    </row>
    <row r="915" ht="12.75" customHeight="1">
      <c r="A915" s="2"/>
      <c r="B915" s="267" t="str">
        <f>if(A915&lt;&gt;"",TRIM(Project!$B$3&amp;" "&amp;'Cat Combos'!$A915),"")</f>
        <v/>
      </c>
      <c r="C915" s="22"/>
      <c r="D915" s="22"/>
      <c r="E915" s="22"/>
      <c r="F915" s="22"/>
      <c r="G915" s="22"/>
      <c r="H915" s="22"/>
      <c r="I915" s="22"/>
      <c r="J915" s="22"/>
      <c r="K915" s="22"/>
      <c r="L915" s="22"/>
      <c r="M915" s="22"/>
      <c r="N915" s="22"/>
    </row>
    <row r="916" ht="12.75" customHeight="1">
      <c r="A916" s="2"/>
      <c r="B916" s="267" t="str">
        <f>if(A916&lt;&gt;"",TRIM(Project!$B$3&amp;" "&amp;'Cat Combos'!$A916),"")</f>
        <v/>
      </c>
      <c r="C916" s="22"/>
      <c r="D916" s="22"/>
      <c r="E916" s="22"/>
      <c r="F916" s="22"/>
      <c r="G916" s="22"/>
      <c r="H916" s="22"/>
      <c r="I916" s="22"/>
      <c r="J916" s="22"/>
      <c r="K916" s="22"/>
      <c r="L916" s="22"/>
      <c r="M916" s="22"/>
      <c r="N916" s="22"/>
    </row>
    <row r="917" ht="12.75" customHeight="1">
      <c r="A917" s="2"/>
      <c r="B917" s="267" t="str">
        <f>if(A917&lt;&gt;"",TRIM(Project!$B$3&amp;" "&amp;'Cat Combos'!$A917),"")</f>
        <v/>
      </c>
      <c r="C917" s="22"/>
      <c r="D917" s="22"/>
      <c r="E917" s="22"/>
      <c r="F917" s="22"/>
      <c r="G917" s="22"/>
      <c r="H917" s="22"/>
      <c r="I917" s="22"/>
      <c r="J917" s="22"/>
      <c r="K917" s="22"/>
      <c r="L917" s="22"/>
      <c r="M917" s="22"/>
      <c r="N917" s="22"/>
    </row>
    <row r="918" ht="12.75" customHeight="1">
      <c r="A918" s="2"/>
      <c r="B918" s="267" t="str">
        <f>if(A918&lt;&gt;"",TRIM(Project!$B$3&amp;" "&amp;'Cat Combos'!$A918),"")</f>
        <v/>
      </c>
      <c r="C918" s="22"/>
      <c r="D918" s="22"/>
      <c r="E918" s="22"/>
      <c r="F918" s="22"/>
      <c r="G918" s="22"/>
      <c r="H918" s="22"/>
      <c r="I918" s="22"/>
      <c r="J918" s="22"/>
      <c r="K918" s="22"/>
      <c r="L918" s="22"/>
      <c r="M918" s="22"/>
      <c r="N918" s="22"/>
    </row>
    <row r="919" ht="12.75" customHeight="1">
      <c r="A919" s="2"/>
      <c r="B919" s="267" t="str">
        <f>if(A919&lt;&gt;"",TRIM(Project!$B$3&amp;" "&amp;'Cat Combos'!$A919),"")</f>
        <v/>
      </c>
      <c r="C919" s="22"/>
      <c r="D919" s="22"/>
      <c r="E919" s="22"/>
      <c r="F919" s="22"/>
      <c r="G919" s="22"/>
      <c r="H919" s="22"/>
      <c r="I919" s="22"/>
      <c r="J919" s="22"/>
      <c r="K919" s="22"/>
      <c r="L919" s="22"/>
      <c r="M919" s="22"/>
      <c r="N919" s="22"/>
    </row>
    <row r="920" ht="12.75" customHeight="1">
      <c r="A920" s="2"/>
      <c r="B920" s="267" t="str">
        <f>if(A920&lt;&gt;"",TRIM(Project!$B$3&amp;" "&amp;'Cat Combos'!$A920),"")</f>
        <v/>
      </c>
      <c r="C920" s="22"/>
      <c r="D920" s="22"/>
      <c r="E920" s="22"/>
      <c r="F920" s="22"/>
      <c r="G920" s="22"/>
      <c r="H920" s="22"/>
      <c r="I920" s="22"/>
      <c r="J920" s="22"/>
      <c r="K920" s="22"/>
      <c r="L920" s="22"/>
      <c r="M920" s="22"/>
      <c r="N920" s="22"/>
    </row>
    <row r="921" ht="12.75" customHeight="1">
      <c r="A921" s="2"/>
      <c r="B921" s="267" t="str">
        <f>if(A921&lt;&gt;"",TRIM(Project!$B$3&amp;" "&amp;'Cat Combos'!$A921),"")</f>
        <v/>
      </c>
      <c r="C921" s="22"/>
      <c r="D921" s="22"/>
      <c r="E921" s="22"/>
      <c r="F921" s="22"/>
      <c r="G921" s="22"/>
      <c r="H921" s="22"/>
      <c r="I921" s="22"/>
      <c r="J921" s="22"/>
      <c r="K921" s="22"/>
      <c r="L921" s="22"/>
      <c r="M921" s="22"/>
      <c r="N921" s="22"/>
    </row>
    <row r="922" ht="12.75" customHeight="1">
      <c r="A922" s="2"/>
      <c r="B922" s="267" t="str">
        <f>if(A922&lt;&gt;"",TRIM(Project!$B$3&amp;" "&amp;'Cat Combos'!$A922),"")</f>
        <v/>
      </c>
      <c r="C922" s="22"/>
      <c r="D922" s="22"/>
      <c r="E922" s="22"/>
      <c r="F922" s="22"/>
      <c r="G922" s="22"/>
      <c r="H922" s="22"/>
      <c r="I922" s="22"/>
      <c r="J922" s="22"/>
      <c r="K922" s="22"/>
      <c r="L922" s="22"/>
      <c r="M922" s="22"/>
      <c r="N922" s="22"/>
    </row>
    <row r="923" ht="12.75" customHeight="1">
      <c r="A923" s="2"/>
      <c r="B923" s="267" t="str">
        <f>if(A923&lt;&gt;"",TRIM(Project!$B$3&amp;" "&amp;'Cat Combos'!$A923),"")</f>
        <v/>
      </c>
      <c r="C923" s="22"/>
      <c r="D923" s="22"/>
      <c r="E923" s="22"/>
      <c r="F923" s="22"/>
      <c r="G923" s="22"/>
      <c r="H923" s="22"/>
      <c r="I923" s="22"/>
      <c r="J923" s="22"/>
      <c r="K923" s="22"/>
      <c r="L923" s="22"/>
      <c r="M923" s="22"/>
      <c r="N923" s="22"/>
    </row>
    <row r="924" ht="12.75" customHeight="1">
      <c r="A924" s="2"/>
      <c r="B924" s="267" t="str">
        <f>if(A924&lt;&gt;"",TRIM(Project!$B$3&amp;" "&amp;'Cat Combos'!$A924),"")</f>
        <v/>
      </c>
      <c r="C924" s="22"/>
      <c r="D924" s="22"/>
      <c r="E924" s="22"/>
      <c r="F924" s="22"/>
      <c r="G924" s="22"/>
      <c r="H924" s="22"/>
      <c r="I924" s="22"/>
      <c r="J924" s="22"/>
      <c r="K924" s="22"/>
      <c r="L924" s="22"/>
      <c r="M924" s="22"/>
      <c r="N924" s="22"/>
    </row>
    <row r="925" ht="12.75" customHeight="1">
      <c r="A925" s="2"/>
      <c r="B925" s="267" t="str">
        <f>if(A925&lt;&gt;"",TRIM(Project!$B$3&amp;" "&amp;'Cat Combos'!$A925),"")</f>
        <v/>
      </c>
      <c r="C925" s="22"/>
      <c r="D925" s="22"/>
      <c r="E925" s="22"/>
      <c r="F925" s="22"/>
      <c r="G925" s="22"/>
      <c r="H925" s="22"/>
      <c r="I925" s="22"/>
      <c r="J925" s="22"/>
      <c r="K925" s="22"/>
      <c r="L925" s="22"/>
      <c r="M925" s="22"/>
      <c r="N925" s="22"/>
    </row>
    <row r="926" ht="12.75" customHeight="1">
      <c r="A926" s="2"/>
      <c r="B926" s="267" t="str">
        <f>if(A926&lt;&gt;"",TRIM(Project!$B$3&amp;" "&amp;'Cat Combos'!$A926),"")</f>
        <v/>
      </c>
      <c r="C926" s="22"/>
      <c r="D926" s="22"/>
      <c r="E926" s="22"/>
      <c r="F926" s="22"/>
      <c r="G926" s="22"/>
      <c r="H926" s="22"/>
      <c r="I926" s="22"/>
      <c r="J926" s="22"/>
      <c r="K926" s="22"/>
      <c r="L926" s="22"/>
      <c r="M926" s="22"/>
      <c r="N926" s="22"/>
    </row>
    <row r="927" ht="12.75" customHeight="1">
      <c r="A927" s="2"/>
      <c r="B927" s="267" t="str">
        <f>if(A927&lt;&gt;"",TRIM(Project!$B$3&amp;" "&amp;'Cat Combos'!$A927),"")</f>
        <v/>
      </c>
      <c r="C927" s="22"/>
      <c r="D927" s="22"/>
      <c r="E927" s="22"/>
      <c r="F927" s="22"/>
      <c r="G927" s="22"/>
      <c r="H927" s="22"/>
      <c r="I927" s="22"/>
      <c r="J927" s="22"/>
      <c r="K927" s="22"/>
      <c r="L927" s="22"/>
      <c r="M927" s="22"/>
      <c r="N927" s="22"/>
    </row>
    <row r="928" ht="12.75" customHeight="1">
      <c r="A928" s="2"/>
      <c r="B928" s="267" t="str">
        <f>if(A928&lt;&gt;"",TRIM(Project!$B$3&amp;" "&amp;'Cat Combos'!$A928),"")</f>
        <v/>
      </c>
      <c r="C928" s="22"/>
      <c r="D928" s="22"/>
      <c r="E928" s="22"/>
      <c r="F928" s="22"/>
      <c r="G928" s="22"/>
      <c r="H928" s="22"/>
      <c r="I928" s="22"/>
      <c r="J928" s="22"/>
      <c r="K928" s="22"/>
      <c r="L928" s="22"/>
      <c r="M928" s="22"/>
      <c r="N928" s="22"/>
    </row>
    <row r="929" ht="12.75" customHeight="1">
      <c r="A929" s="2"/>
      <c r="B929" s="267" t="str">
        <f>if(A929&lt;&gt;"",TRIM(Project!$B$3&amp;" "&amp;'Cat Combos'!$A929),"")</f>
        <v/>
      </c>
      <c r="C929" s="22"/>
      <c r="D929" s="22"/>
      <c r="E929" s="22"/>
      <c r="F929" s="22"/>
      <c r="G929" s="22"/>
      <c r="H929" s="22"/>
      <c r="I929" s="22"/>
      <c r="J929" s="22"/>
      <c r="K929" s="22"/>
      <c r="L929" s="22"/>
      <c r="M929" s="22"/>
      <c r="N929" s="22"/>
    </row>
    <row r="930" ht="12.75" customHeight="1">
      <c r="A930" s="2"/>
      <c r="B930" s="267" t="str">
        <f>if(A930&lt;&gt;"",TRIM(Project!$B$3&amp;" "&amp;'Cat Combos'!$A930),"")</f>
        <v/>
      </c>
      <c r="C930" s="22"/>
      <c r="D930" s="22"/>
      <c r="E930" s="22"/>
      <c r="F930" s="22"/>
      <c r="G930" s="22"/>
      <c r="H930" s="22"/>
      <c r="I930" s="22"/>
      <c r="J930" s="22"/>
      <c r="K930" s="22"/>
      <c r="L930" s="22"/>
      <c r="M930" s="22"/>
      <c r="N930" s="22"/>
    </row>
    <row r="931" ht="12.75" customHeight="1">
      <c r="A931" s="2"/>
      <c r="B931" s="267" t="str">
        <f>if(A931&lt;&gt;"",TRIM(Project!$B$3&amp;" "&amp;'Cat Combos'!$A931),"")</f>
        <v/>
      </c>
      <c r="C931" s="22"/>
      <c r="D931" s="22"/>
      <c r="E931" s="22"/>
      <c r="F931" s="22"/>
      <c r="G931" s="22"/>
      <c r="H931" s="22"/>
      <c r="I931" s="22"/>
      <c r="J931" s="22"/>
      <c r="K931" s="22"/>
      <c r="L931" s="22"/>
      <c r="M931" s="22"/>
      <c r="N931" s="22"/>
    </row>
    <row r="932" ht="12.75" customHeight="1">
      <c r="A932" s="2"/>
      <c r="B932" s="267" t="str">
        <f>if(A932&lt;&gt;"",TRIM(Project!$B$3&amp;" "&amp;'Cat Combos'!$A932),"")</f>
        <v/>
      </c>
      <c r="C932" s="22"/>
      <c r="D932" s="22"/>
      <c r="E932" s="22"/>
      <c r="F932" s="22"/>
      <c r="G932" s="22"/>
      <c r="H932" s="22"/>
      <c r="I932" s="22"/>
      <c r="J932" s="22"/>
      <c r="K932" s="22"/>
      <c r="L932" s="22"/>
      <c r="M932" s="22"/>
      <c r="N932" s="22"/>
    </row>
    <row r="933" ht="12.75" customHeight="1">
      <c r="A933" s="2"/>
      <c r="B933" s="267" t="str">
        <f>if(A933&lt;&gt;"",TRIM(Project!$B$3&amp;" "&amp;'Cat Combos'!$A933),"")</f>
        <v/>
      </c>
      <c r="C933" s="22"/>
      <c r="D933" s="22"/>
      <c r="E933" s="22"/>
      <c r="F933" s="22"/>
      <c r="G933" s="22"/>
      <c r="H933" s="22"/>
      <c r="I933" s="22"/>
      <c r="J933" s="22"/>
      <c r="K933" s="22"/>
      <c r="L933" s="22"/>
      <c r="M933" s="22"/>
      <c r="N933" s="22"/>
    </row>
    <row r="934" ht="12.75" customHeight="1">
      <c r="A934" s="2"/>
      <c r="B934" s="267" t="str">
        <f>if(A934&lt;&gt;"",TRIM(Project!$B$3&amp;" "&amp;'Cat Combos'!$A934),"")</f>
        <v/>
      </c>
      <c r="C934" s="22"/>
      <c r="D934" s="22"/>
      <c r="E934" s="22"/>
      <c r="F934" s="22"/>
      <c r="G934" s="22"/>
      <c r="H934" s="22"/>
      <c r="I934" s="22"/>
      <c r="J934" s="22"/>
      <c r="K934" s="22"/>
      <c r="L934" s="22"/>
      <c r="M934" s="22"/>
      <c r="N934" s="22"/>
    </row>
    <row r="935" ht="12.75" customHeight="1">
      <c r="A935" s="2"/>
      <c r="B935" s="267" t="str">
        <f>if(A935&lt;&gt;"",TRIM(Project!$B$3&amp;" "&amp;'Cat Combos'!$A935),"")</f>
        <v/>
      </c>
      <c r="C935" s="22"/>
      <c r="D935" s="22"/>
      <c r="E935" s="22"/>
      <c r="F935" s="22"/>
      <c r="G935" s="22"/>
      <c r="H935" s="22"/>
      <c r="I935" s="22"/>
      <c r="J935" s="22"/>
      <c r="K935" s="22"/>
      <c r="L935" s="22"/>
      <c r="M935" s="22"/>
      <c r="N935" s="22"/>
    </row>
    <row r="936" ht="12.75" customHeight="1">
      <c r="A936" s="2"/>
      <c r="B936" s="267" t="str">
        <f>if(A936&lt;&gt;"",TRIM(Project!$B$3&amp;" "&amp;'Cat Combos'!$A936),"")</f>
        <v/>
      </c>
      <c r="C936" s="22"/>
      <c r="D936" s="22"/>
      <c r="E936" s="22"/>
      <c r="F936" s="22"/>
      <c r="G936" s="22"/>
      <c r="H936" s="22"/>
      <c r="I936" s="22"/>
      <c r="J936" s="22"/>
      <c r="K936" s="22"/>
      <c r="L936" s="22"/>
      <c r="M936" s="22"/>
      <c r="N936" s="22"/>
    </row>
    <row r="937" ht="12.75" customHeight="1">
      <c r="A937" s="2"/>
      <c r="B937" s="267" t="str">
        <f>if(A937&lt;&gt;"",TRIM(Project!$B$3&amp;" "&amp;'Cat Combos'!$A937),"")</f>
        <v/>
      </c>
      <c r="C937" s="22"/>
      <c r="D937" s="22"/>
      <c r="E937" s="22"/>
      <c r="F937" s="22"/>
      <c r="G937" s="22"/>
      <c r="H937" s="22"/>
      <c r="I937" s="22"/>
      <c r="J937" s="22"/>
      <c r="K937" s="22"/>
      <c r="L937" s="22"/>
      <c r="M937" s="22"/>
      <c r="N937" s="22"/>
    </row>
    <row r="938" ht="12.75" customHeight="1">
      <c r="A938" s="2"/>
      <c r="B938" s="267" t="str">
        <f>if(A938&lt;&gt;"",TRIM(Project!$B$3&amp;" "&amp;'Cat Combos'!$A938),"")</f>
        <v/>
      </c>
      <c r="C938" s="22"/>
      <c r="D938" s="22"/>
      <c r="E938" s="22"/>
      <c r="F938" s="22"/>
      <c r="G938" s="22"/>
      <c r="H938" s="22"/>
      <c r="I938" s="22"/>
      <c r="J938" s="22"/>
      <c r="K938" s="22"/>
      <c r="L938" s="22"/>
      <c r="M938" s="22"/>
      <c r="N938" s="22"/>
    </row>
    <row r="939" ht="12.75" customHeight="1">
      <c r="A939" s="2"/>
      <c r="B939" s="267" t="str">
        <f>if(A939&lt;&gt;"",TRIM(Project!$B$3&amp;" "&amp;'Cat Combos'!$A939),"")</f>
        <v/>
      </c>
      <c r="C939" s="22"/>
      <c r="D939" s="22"/>
      <c r="E939" s="22"/>
      <c r="F939" s="22"/>
      <c r="G939" s="22"/>
      <c r="H939" s="22"/>
      <c r="I939" s="22"/>
      <c r="J939" s="22"/>
      <c r="K939" s="22"/>
      <c r="L939" s="22"/>
      <c r="M939" s="22"/>
      <c r="N939" s="22"/>
    </row>
    <row r="940" ht="12.75" customHeight="1">
      <c r="A940" s="2"/>
      <c r="B940" s="267" t="str">
        <f>if(A940&lt;&gt;"",TRIM(Project!$B$3&amp;" "&amp;'Cat Combos'!$A940),"")</f>
        <v/>
      </c>
      <c r="C940" s="22"/>
      <c r="D940" s="22"/>
      <c r="E940" s="22"/>
      <c r="F940" s="22"/>
      <c r="G940" s="22"/>
      <c r="H940" s="22"/>
      <c r="I940" s="22"/>
      <c r="J940" s="22"/>
      <c r="K940" s="22"/>
      <c r="L940" s="22"/>
      <c r="M940" s="22"/>
      <c r="N940" s="22"/>
    </row>
    <row r="941" ht="12.75" customHeight="1">
      <c r="A941" s="2"/>
      <c r="B941" s="267" t="str">
        <f>if(A941&lt;&gt;"",TRIM(Project!$B$3&amp;" "&amp;'Cat Combos'!$A941),"")</f>
        <v/>
      </c>
      <c r="C941" s="22"/>
      <c r="D941" s="22"/>
      <c r="E941" s="22"/>
      <c r="F941" s="22"/>
      <c r="G941" s="22"/>
      <c r="H941" s="22"/>
      <c r="I941" s="22"/>
      <c r="J941" s="22"/>
      <c r="K941" s="22"/>
      <c r="L941" s="22"/>
      <c r="M941" s="22"/>
      <c r="N941" s="22"/>
    </row>
    <row r="942" ht="12.75" customHeight="1">
      <c r="A942" s="2"/>
      <c r="B942" s="267" t="str">
        <f>if(A942&lt;&gt;"",TRIM(Project!$B$3&amp;" "&amp;'Cat Combos'!$A942),"")</f>
        <v/>
      </c>
      <c r="C942" s="22"/>
      <c r="D942" s="22"/>
      <c r="E942" s="22"/>
      <c r="F942" s="22"/>
      <c r="G942" s="22"/>
      <c r="H942" s="22"/>
      <c r="I942" s="22"/>
      <c r="J942" s="22"/>
      <c r="K942" s="22"/>
      <c r="L942" s="22"/>
      <c r="M942" s="22"/>
      <c r="N942" s="22"/>
    </row>
    <row r="943" ht="12.75" customHeight="1">
      <c r="A943" s="2"/>
      <c r="B943" s="267" t="str">
        <f>if(A943&lt;&gt;"",TRIM(Project!$B$3&amp;" "&amp;'Cat Combos'!$A943),"")</f>
        <v/>
      </c>
      <c r="C943" s="22"/>
      <c r="D943" s="22"/>
      <c r="E943" s="22"/>
      <c r="F943" s="22"/>
      <c r="G943" s="22"/>
      <c r="H943" s="22"/>
      <c r="I943" s="22"/>
      <c r="J943" s="22"/>
      <c r="K943" s="22"/>
      <c r="L943" s="22"/>
      <c r="M943" s="22"/>
      <c r="N943" s="22"/>
    </row>
    <row r="944" ht="12.75" customHeight="1">
      <c r="A944" s="2"/>
      <c r="B944" s="267" t="str">
        <f>if(A944&lt;&gt;"",TRIM(Project!$B$3&amp;" "&amp;'Cat Combos'!$A944),"")</f>
        <v/>
      </c>
      <c r="C944" s="22"/>
      <c r="D944" s="22"/>
      <c r="E944" s="22"/>
      <c r="F944" s="22"/>
      <c r="G944" s="22"/>
      <c r="H944" s="22"/>
      <c r="I944" s="22"/>
      <c r="J944" s="22"/>
      <c r="K944" s="22"/>
      <c r="L944" s="22"/>
      <c r="M944" s="22"/>
      <c r="N944" s="22"/>
    </row>
    <row r="945" ht="12.75" customHeight="1">
      <c r="A945" s="2"/>
      <c r="B945" s="267" t="str">
        <f>if(A945&lt;&gt;"",TRIM(Project!$B$3&amp;" "&amp;'Cat Combos'!$A945),"")</f>
        <v/>
      </c>
      <c r="C945" s="22"/>
      <c r="D945" s="22"/>
      <c r="E945" s="22"/>
      <c r="F945" s="22"/>
      <c r="G945" s="22"/>
      <c r="H945" s="22"/>
      <c r="I945" s="22"/>
      <c r="J945" s="22"/>
      <c r="K945" s="22"/>
      <c r="L945" s="22"/>
      <c r="M945" s="22"/>
      <c r="N945" s="22"/>
    </row>
    <row r="946" ht="12.75" customHeight="1">
      <c r="A946" s="2"/>
      <c r="B946" s="267" t="str">
        <f>if(A946&lt;&gt;"",TRIM(Project!$B$3&amp;" "&amp;'Cat Combos'!$A946),"")</f>
        <v/>
      </c>
      <c r="C946" s="22"/>
      <c r="D946" s="22"/>
      <c r="E946" s="22"/>
      <c r="F946" s="22"/>
      <c r="G946" s="22"/>
      <c r="H946" s="22"/>
      <c r="I946" s="22"/>
      <c r="J946" s="22"/>
      <c r="K946" s="22"/>
      <c r="L946" s="22"/>
      <c r="M946" s="22"/>
      <c r="N946" s="22"/>
    </row>
    <row r="947" ht="12.75" customHeight="1">
      <c r="A947" s="2"/>
      <c r="B947" s="267" t="str">
        <f>if(A947&lt;&gt;"",TRIM(Project!$B$3&amp;" "&amp;'Cat Combos'!$A947),"")</f>
        <v/>
      </c>
      <c r="C947" s="22"/>
      <c r="D947" s="22"/>
      <c r="E947" s="22"/>
      <c r="F947" s="22"/>
      <c r="G947" s="22"/>
      <c r="H947" s="22"/>
      <c r="I947" s="22"/>
      <c r="J947" s="22"/>
      <c r="K947" s="22"/>
      <c r="L947" s="22"/>
      <c r="M947" s="22"/>
      <c r="N947" s="22"/>
    </row>
    <row r="948" ht="12.75" customHeight="1">
      <c r="A948" s="2"/>
      <c r="B948" s="267" t="str">
        <f>if(A948&lt;&gt;"",TRIM(Project!$B$3&amp;" "&amp;'Cat Combos'!$A948),"")</f>
        <v/>
      </c>
      <c r="C948" s="22"/>
      <c r="D948" s="22"/>
      <c r="E948" s="22"/>
      <c r="F948" s="22"/>
      <c r="G948" s="22"/>
      <c r="H948" s="22"/>
      <c r="I948" s="22"/>
      <c r="J948" s="22"/>
      <c r="K948" s="22"/>
      <c r="L948" s="22"/>
      <c r="M948" s="22"/>
      <c r="N948" s="22"/>
    </row>
    <row r="949" ht="12.75" customHeight="1">
      <c r="A949" s="2"/>
      <c r="B949" s="267" t="str">
        <f>if(A949&lt;&gt;"",TRIM(Project!$B$3&amp;" "&amp;'Cat Combos'!$A949),"")</f>
        <v/>
      </c>
      <c r="C949" s="22"/>
      <c r="D949" s="22"/>
      <c r="E949" s="22"/>
      <c r="F949" s="22"/>
      <c r="G949" s="22"/>
      <c r="H949" s="22"/>
      <c r="I949" s="22"/>
      <c r="J949" s="22"/>
      <c r="K949" s="22"/>
      <c r="L949" s="22"/>
      <c r="M949" s="22"/>
      <c r="N949" s="22"/>
    </row>
    <row r="950" ht="12.75" customHeight="1">
      <c r="A950" s="2"/>
      <c r="B950" s="267" t="str">
        <f>if(A950&lt;&gt;"",TRIM(Project!$B$3&amp;" "&amp;'Cat Combos'!$A950),"")</f>
        <v/>
      </c>
      <c r="C950" s="22"/>
      <c r="D950" s="22"/>
      <c r="E950" s="22"/>
      <c r="F950" s="22"/>
      <c r="G950" s="22"/>
      <c r="H950" s="22"/>
      <c r="I950" s="22"/>
      <c r="J950" s="22"/>
      <c r="K950" s="22"/>
      <c r="L950" s="22"/>
      <c r="M950" s="22"/>
      <c r="N950" s="22"/>
    </row>
    <row r="951" ht="12.75" customHeight="1">
      <c r="A951" s="2"/>
      <c r="B951" s="267" t="str">
        <f>if(A951&lt;&gt;"",TRIM(Project!$B$3&amp;" "&amp;'Cat Combos'!$A951),"")</f>
        <v/>
      </c>
      <c r="C951" s="22"/>
      <c r="D951" s="22"/>
      <c r="E951" s="22"/>
      <c r="F951" s="22"/>
      <c r="G951" s="22"/>
      <c r="H951" s="22"/>
      <c r="I951" s="22"/>
      <c r="J951" s="22"/>
      <c r="K951" s="22"/>
      <c r="L951" s="22"/>
      <c r="M951" s="22"/>
      <c r="N951" s="22"/>
    </row>
    <row r="952" ht="12.75" customHeight="1">
      <c r="A952" s="2"/>
      <c r="B952" s="267" t="str">
        <f>if(A952&lt;&gt;"",TRIM(Project!$B$3&amp;" "&amp;'Cat Combos'!$A952),"")</f>
        <v/>
      </c>
      <c r="C952" s="22"/>
      <c r="D952" s="22"/>
      <c r="E952" s="22"/>
      <c r="F952" s="22"/>
      <c r="G952" s="22"/>
      <c r="H952" s="22"/>
      <c r="I952" s="22"/>
      <c r="J952" s="22"/>
      <c r="K952" s="22"/>
      <c r="L952" s="22"/>
      <c r="M952" s="22"/>
      <c r="N952" s="22"/>
    </row>
    <row r="953" ht="12.75" customHeight="1">
      <c r="A953" s="2"/>
      <c r="B953" s="267" t="str">
        <f>if(A953&lt;&gt;"",TRIM(Project!$B$3&amp;" "&amp;'Cat Combos'!$A953),"")</f>
        <v/>
      </c>
      <c r="C953" s="22"/>
      <c r="D953" s="22"/>
      <c r="E953" s="22"/>
      <c r="F953" s="22"/>
      <c r="G953" s="22"/>
      <c r="H953" s="22"/>
      <c r="I953" s="22"/>
      <c r="J953" s="22"/>
      <c r="K953" s="22"/>
      <c r="L953" s="22"/>
      <c r="M953" s="22"/>
      <c r="N953" s="22"/>
    </row>
    <row r="954" ht="12.75" customHeight="1">
      <c r="A954" s="2"/>
      <c r="B954" s="267" t="str">
        <f>if(A954&lt;&gt;"",TRIM(Project!$B$3&amp;" "&amp;'Cat Combos'!$A954),"")</f>
        <v/>
      </c>
      <c r="C954" s="22"/>
      <c r="D954" s="22"/>
      <c r="E954" s="22"/>
      <c r="F954" s="22"/>
      <c r="G954" s="22"/>
      <c r="H954" s="22"/>
      <c r="I954" s="22"/>
      <c r="J954" s="22"/>
      <c r="K954" s="22"/>
      <c r="L954" s="22"/>
      <c r="M954" s="22"/>
      <c r="N954" s="22"/>
    </row>
    <row r="955" ht="12.75" customHeight="1">
      <c r="A955" s="2"/>
      <c r="B955" s="267" t="str">
        <f>if(A955&lt;&gt;"",TRIM(Project!$B$3&amp;" "&amp;'Cat Combos'!$A955),"")</f>
        <v/>
      </c>
      <c r="C955" s="22"/>
      <c r="D955" s="22"/>
      <c r="E955" s="22"/>
      <c r="F955" s="22"/>
      <c r="G955" s="22"/>
      <c r="H955" s="22"/>
      <c r="I955" s="22"/>
      <c r="J955" s="22"/>
      <c r="K955" s="22"/>
      <c r="L955" s="22"/>
      <c r="M955" s="22"/>
      <c r="N955" s="22"/>
    </row>
    <row r="956" ht="12.75" customHeight="1">
      <c r="A956" s="2"/>
      <c r="B956" s="267" t="str">
        <f>if(A956&lt;&gt;"",TRIM(Project!$B$3&amp;" "&amp;'Cat Combos'!$A956),"")</f>
        <v/>
      </c>
      <c r="C956" s="22"/>
      <c r="D956" s="22"/>
      <c r="E956" s="22"/>
      <c r="F956" s="22"/>
      <c r="G956" s="22"/>
      <c r="H956" s="22"/>
      <c r="I956" s="22"/>
      <c r="J956" s="22"/>
      <c r="K956" s="22"/>
      <c r="L956" s="22"/>
      <c r="M956" s="22"/>
      <c r="N956" s="22"/>
    </row>
    <row r="957" ht="12.75" customHeight="1">
      <c r="A957" s="2"/>
      <c r="B957" s="267" t="str">
        <f>if(A957&lt;&gt;"",TRIM(Project!$B$3&amp;" "&amp;'Cat Combos'!$A957),"")</f>
        <v/>
      </c>
      <c r="C957" s="22"/>
      <c r="D957" s="22"/>
      <c r="E957" s="22"/>
      <c r="F957" s="22"/>
      <c r="G957" s="22"/>
      <c r="H957" s="22"/>
      <c r="I957" s="22"/>
      <c r="J957" s="22"/>
      <c r="K957" s="22"/>
      <c r="L957" s="22"/>
      <c r="M957" s="22"/>
      <c r="N957" s="22"/>
    </row>
    <row r="958" ht="12.75" customHeight="1">
      <c r="A958" s="2"/>
      <c r="B958" s="267" t="str">
        <f>if(A958&lt;&gt;"",TRIM(Project!$B$3&amp;" "&amp;'Cat Combos'!$A958),"")</f>
        <v/>
      </c>
      <c r="C958" s="22"/>
      <c r="D958" s="22"/>
      <c r="E958" s="22"/>
      <c r="F958" s="22"/>
      <c r="G958" s="22"/>
      <c r="H958" s="22"/>
      <c r="I958" s="22"/>
      <c r="J958" s="22"/>
      <c r="K958" s="22"/>
      <c r="L958" s="22"/>
      <c r="M958" s="22"/>
      <c r="N958" s="22"/>
    </row>
    <row r="959" ht="12.75" customHeight="1">
      <c r="A959" s="2"/>
      <c r="B959" s="267" t="str">
        <f>if(A959&lt;&gt;"",TRIM(Project!$B$3&amp;" "&amp;'Cat Combos'!$A959),"")</f>
        <v/>
      </c>
      <c r="C959" s="22"/>
      <c r="D959" s="22"/>
      <c r="E959" s="22"/>
      <c r="F959" s="22"/>
      <c r="G959" s="22"/>
      <c r="H959" s="22"/>
      <c r="I959" s="22"/>
      <c r="J959" s="22"/>
      <c r="K959" s="22"/>
      <c r="L959" s="22"/>
      <c r="M959" s="22"/>
      <c r="N959" s="22"/>
    </row>
    <row r="960" ht="12.75" customHeight="1">
      <c r="A960" s="2"/>
      <c r="B960" s="267" t="str">
        <f>if(A960&lt;&gt;"",TRIM(Project!$B$3&amp;" "&amp;'Cat Combos'!$A960),"")</f>
        <v/>
      </c>
      <c r="C960" s="22"/>
      <c r="D960" s="22"/>
      <c r="E960" s="22"/>
      <c r="F960" s="22"/>
      <c r="G960" s="22"/>
      <c r="H960" s="22"/>
      <c r="I960" s="22"/>
      <c r="J960" s="22"/>
      <c r="K960" s="22"/>
      <c r="L960" s="22"/>
      <c r="M960" s="22"/>
      <c r="N960" s="22"/>
    </row>
    <row r="961" ht="12.75" customHeight="1">
      <c r="A961" s="2"/>
      <c r="B961" s="267" t="str">
        <f>if(A961&lt;&gt;"",TRIM(Project!$B$3&amp;" "&amp;'Cat Combos'!$A961),"")</f>
        <v/>
      </c>
      <c r="C961" s="22"/>
      <c r="D961" s="22"/>
      <c r="E961" s="22"/>
      <c r="F961" s="22"/>
      <c r="G961" s="22"/>
      <c r="H961" s="22"/>
      <c r="I961" s="22"/>
      <c r="J961" s="22"/>
      <c r="K961" s="22"/>
      <c r="L961" s="22"/>
      <c r="M961" s="22"/>
      <c r="N961" s="22"/>
    </row>
    <row r="962" ht="12.75" customHeight="1">
      <c r="A962" s="2"/>
      <c r="B962" s="267" t="str">
        <f>if(A962&lt;&gt;"",TRIM(Project!$B$3&amp;" "&amp;'Cat Combos'!$A962),"")</f>
        <v/>
      </c>
      <c r="C962" s="22"/>
      <c r="D962" s="22"/>
      <c r="E962" s="22"/>
      <c r="F962" s="22"/>
      <c r="G962" s="22"/>
      <c r="H962" s="22"/>
      <c r="I962" s="22"/>
      <c r="J962" s="22"/>
      <c r="K962" s="22"/>
      <c r="L962" s="22"/>
      <c r="M962" s="22"/>
      <c r="N962" s="22"/>
    </row>
    <row r="963" ht="12.75" customHeight="1">
      <c r="A963" s="2"/>
      <c r="B963" s="267" t="str">
        <f>if(A963&lt;&gt;"",TRIM(Project!$B$3&amp;" "&amp;'Cat Combos'!$A963),"")</f>
        <v/>
      </c>
      <c r="C963" s="22"/>
      <c r="D963" s="22"/>
      <c r="E963" s="22"/>
      <c r="F963" s="22"/>
      <c r="G963" s="22"/>
      <c r="H963" s="22"/>
      <c r="I963" s="22"/>
      <c r="J963" s="22"/>
      <c r="K963" s="22"/>
      <c r="L963" s="22"/>
      <c r="M963" s="22"/>
      <c r="N963" s="22"/>
    </row>
    <row r="964" ht="12.75" customHeight="1">
      <c r="A964" s="2"/>
      <c r="B964" s="267" t="str">
        <f>if(A964&lt;&gt;"",TRIM(Project!$B$3&amp;" "&amp;'Cat Combos'!$A964),"")</f>
        <v/>
      </c>
      <c r="C964" s="22"/>
      <c r="D964" s="22"/>
      <c r="E964" s="22"/>
      <c r="F964" s="22"/>
      <c r="G964" s="22"/>
      <c r="H964" s="22"/>
      <c r="I964" s="22"/>
      <c r="J964" s="22"/>
      <c r="K964" s="22"/>
      <c r="L964" s="22"/>
      <c r="M964" s="22"/>
      <c r="N964" s="22"/>
    </row>
    <row r="965" ht="12.75" customHeight="1">
      <c r="A965" s="2"/>
      <c r="B965" s="267" t="str">
        <f>if(A965&lt;&gt;"",TRIM(Project!$B$3&amp;" "&amp;'Cat Combos'!$A965),"")</f>
        <v/>
      </c>
      <c r="C965" s="22"/>
      <c r="D965" s="22"/>
      <c r="E965" s="22"/>
      <c r="F965" s="22"/>
      <c r="G965" s="22"/>
      <c r="H965" s="22"/>
      <c r="I965" s="22"/>
      <c r="J965" s="22"/>
      <c r="K965" s="22"/>
      <c r="L965" s="22"/>
      <c r="M965" s="22"/>
      <c r="N965" s="22"/>
    </row>
    <row r="966" ht="12.75" customHeight="1">
      <c r="A966" s="2"/>
      <c r="B966" s="267" t="str">
        <f>if(A966&lt;&gt;"",TRIM(Project!$B$3&amp;" "&amp;'Cat Combos'!$A966),"")</f>
        <v/>
      </c>
      <c r="C966" s="22"/>
      <c r="D966" s="22"/>
      <c r="E966" s="22"/>
      <c r="F966" s="22"/>
      <c r="G966" s="22"/>
      <c r="H966" s="22"/>
      <c r="I966" s="22"/>
      <c r="J966" s="22"/>
      <c r="K966" s="22"/>
      <c r="L966" s="22"/>
      <c r="M966" s="22"/>
      <c r="N966" s="22"/>
    </row>
    <row r="967" ht="12.75" customHeight="1">
      <c r="A967" s="2"/>
      <c r="B967" s="267" t="str">
        <f>if(A967&lt;&gt;"",TRIM(Project!$B$3&amp;" "&amp;'Cat Combos'!$A967),"")</f>
        <v/>
      </c>
      <c r="C967" s="22"/>
      <c r="D967" s="22"/>
      <c r="E967" s="22"/>
      <c r="F967" s="22"/>
      <c r="G967" s="22"/>
      <c r="H967" s="22"/>
      <c r="I967" s="22"/>
      <c r="J967" s="22"/>
      <c r="K967" s="22"/>
      <c r="L967" s="22"/>
      <c r="M967" s="22"/>
      <c r="N967" s="22"/>
    </row>
    <row r="968" ht="12.75" customHeight="1">
      <c r="A968" s="2"/>
      <c r="B968" s="267" t="str">
        <f>if(A968&lt;&gt;"",TRIM(Project!$B$3&amp;" "&amp;'Cat Combos'!$A968),"")</f>
        <v/>
      </c>
      <c r="C968" s="22"/>
      <c r="D968" s="22"/>
      <c r="E968" s="22"/>
      <c r="F968" s="22"/>
      <c r="G968" s="22"/>
      <c r="H968" s="22"/>
      <c r="I968" s="22"/>
      <c r="J968" s="22"/>
      <c r="K968" s="22"/>
      <c r="L968" s="22"/>
      <c r="M968" s="22"/>
      <c r="N968" s="22"/>
    </row>
    <row r="969" ht="12.75" customHeight="1">
      <c r="A969" s="2"/>
      <c r="B969" s="267" t="str">
        <f>if(A969&lt;&gt;"",TRIM(Project!$B$3&amp;" "&amp;'Cat Combos'!$A969),"")</f>
        <v/>
      </c>
      <c r="C969" s="22"/>
      <c r="D969" s="22"/>
      <c r="E969" s="22"/>
      <c r="F969" s="22"/>
      <c r="G969" s="22"/>
      <c r="H969" s="22"/>
      <c r="I969" s="22"/>
      <c r="J969" s="22"/>
      <c r="K969" s="22"/>
      <c r="L969" s="22"/>
      <c r="M969" s="22"/>
      <c r="N969" s="22"/>
    </row>
    <row r="970" ht="12.75" customHeight="1">
      <c r="A970" s="2"/>
      <c r="B970" s="267" t="str">
        <f>if(A970&lt;&gt;"",TRIM(Project!$B$3&amp;" "&amp;'Cat Combos'!$A970),"")</f>
        <v/>
      </c>
      <c r="C970" s="22"/>
      <c r="D970" s="22"/>
      <c r="E970" s="22"/>
      <c r="F970" s="22"/>
      <c r="G970" s="22"/>
      <c r="H970" s="22"/>
      <c r="I970" s="22"/>
      <c r="J970" s="22"/>
      <c r="K970" s="22"/>
      <c r="L970" s="22"/>
      <c r="M970" s="22"/>
      <c r="N970" s="22"/>
    </row>
    <row r="971" ht="12.75" customHeight="1">
      <c r="A971" s="2"/>
      <c r="B971" s="267" t="str">
        <f>if(A971&lt;&gt;"",TRIM(Project!$B$3&amp;" "&amp;'Cat Combos'!$A971),"")</f>
        <v/>
      </c>
      <c r="C971" s="22"/>
      <c r="D971" s="22"/>
      <c r="E971" s="22"/>
      <c r="F971" s="22"/>
      <c r="G971" s="22"/>
      <c r="H971" s="22"/>
      <c r="I971" s="22"/>
      <c r="J971" s="22"/>
      <c r="K971" s="22"/>
      <c r="L971" s="22"/>
      <c r="M971" s="22"/>
      <c r="N971" s="22"/>
    </row>
    <row r="972" ht="12.75" customHeight="1">
      <c r="A972" s="2"/>
      <c r="B972" s="267" t="str">
        <f>if(A972&lt;&gt;"",TRIM(Project!$B$3&amp;" "&amp;'Cat Combos'!$A972),"")</f>
        <v/>
      </c>
      <c r="C972" s="22"/>
      <c r="D972" s="22"/>
      <c r="E972" s="22"/>
      <c r="F972" s="22"/>
      <c r="G972" s="22"/>
      <c r="H972" s="22"/>
      <c r="I972" s="22"/>
      <c r="J972" s="22"/>
      <c r="K972" s="22"/>
      <c r="L972" s="22"/>
      <c r="M972" s="22"/>
      <c r="N972" s="22"/>
    </row>
    <row r="973" ht="12.75" customHeight="1">
      <c r="A973" s="2"/>
      <c r="B973" s="267" t="str">
        <f>if(A973&lt;&gt;"",TRIM(Project!$B$3&amp;" "&amp;'Cat Combos'!$A973),"")</f>
        <v/>
      </c>
      <c r="C973" s="22"/>
      <c r="D973" s="22"/>
      <c r="E973" s="22"/>
      <c r="F973" s="22"/>
      <c r="G973" s="22"/>
      <c r="H973" s="22"/>
      <c r="I973" s="22"/>
      <c r="J973" s="22"/>
      <c r="K973" s="22"/>
      <c r="L973" s="22"/>
      <c r="M973" s="22"/>
      <c r="N973" s="22"/>
    </row>
    <row r="974" ht="12.75" customHeight="1">
      <c r="A974" s="2"/>
      <c r="B974" s="267" t="str">
        <f>if(A974&lt;&gt;"",TRIM(Project!$B$3&amp;" "&amp;'Cat Combos'!$A974),"")</f>
        <v/>
      </c>
      <c r="C974" s="22"/>
      <c r="D974" s="22"/>
      <c r="E974" s="22"/>
      <c r="F974" s="22"/>
      <c r="G974" s="22"/>
      <c r="H974" s="22"/>
      <c r="I974" s="22"/>
      <c r="J974" s="22"/>
      <c r="K974" s="22"/>
      <c r="L974" s="22"/>
      <c r="M974" s="22"/>
      <c r="N974" s="22"/>
    </row>
    <row r="975" ht="12.75" customHeight="1">
      <c r="A975" s="2"/>
      <c r="B975" s="267" t="str">
        <f>if(A975&lt;&gt;"",TRIM(Project!$B$3&amp;" "&amp;'Cat Combos'!$A975),"")</f>
        <v/>
      </c>
      <c r="C975" s="22"/>
      <c r="D975" s="22"/>
      <c r="E975" s="22"/>
      <c r="F975" s="22"/>
      <c r="G975" s="22"/>
      <c r="H975" s="22"/>
      <c r="I975" s="22"/>
      <c r="J975" s="22"/>
      <c r="K975" s="22"/>
      <c r="L975" s="22"/>
      <c r="M975" s="22"/>
      <c r="N975" s="22"/>
    </row>
    <row r="976" ht="12.75" customHeight="1">
      <c r="A976" s="2"/>
      <c r="B976" s="267" t="str">
        <f>if(A976&lt;&gt;"",TRIM(Project!$B$3&amp;" "&amp;'Cat Combos'!$A976),"")</f>
        <v/>
      </c>
      <c r="C976" s="22"/>
      <c r="D976" s="22"/>
      <c r="E976" s="22"/>
      <c r="F976" s="22"/>
      <c r="G976" s="22"/>
      <c r="H976" s="22"/>
      <c r="I976" s="22"/>
      <c r="J976" s="22"/>
      <c r="K976" s="22"/>
      <c r="L976" s="22"/>
      <c r="M976" s="22"/>
      <c r="N976" s="22"/>
    </row>
    <row r="977" ht="12.75" customHeight="1">
      <c r="A977" s="2"/>
      <c r="B977" s="267" t="str">
        <f>if(A977&lt;&gt;"",TRIM(Project!$B$3&amp;" "&amp;'Cat Combos'!$A977),"")</f>
        <v/>
      </c>
      <c r="C977" s="22"/>
      <c r="D977" s="22"/>
      <c r="E977" s="22"/>
      <c r="F977" s="22"/>
      <c r="G977" s="22"/>
      <c r="H977" s="22"/>
      <c r="I977" s="22"/>
      <c r="J977" s="22"/>
      <c r="K977" s="22"/>
      <c r="L977" s="22"/>
      <c r="M977" s="22"/>
      <c r="N977" s="22"/>
    </row>
    <row r="978" ht="12.75" customHeight="1">
      <c r="A978" s="2"/>
      <c r="B978" s="267" t="str">
        <f>if(A978&lt;&gt;"",TRIM(Project!$B$3&amp;" "&amp;'Cat Combos'!$A978),"")</f>
        <v/>
      </c>
      <c r="C978" s="22"/>
      <c r="D978" s="22"/>
      <c r="E978" s="22"/>
      <c r="F978" s="22"/>
      <c r="G978" s="22"/>
      <c r="H978" s="22"/>
      <c r="I978" s="22"/>
      <c r="J978" s="22"/>
      <c r="K978" s="22"/>
      <c r="L978" s="22"/>
      <c r="M978" s="22"/>
      <c r="N978" s="22"/>
    </row>
    <row r="979" ht="12.75" customHeight="1">
      <c r="A979" s="2"/>
      <c r="B979" s="267" t="str">
        <f>if(A979&lt;&gt;"",TRIM(Project!$B$3&amp;" "&amp;'Cat Combos'!$A979),"")</f>
        <v/>
      </c>
      <c r="C979" s="22"/>
      <c r="D979" s="22"/>
      <c r="E979" s="22"/>
      <c r="F979" s="22"/>
      <c r="G979" s="22"/>
      <c r="H979" s="22"/>
      <c r="I979" s="22"/>
      <c r="J979" s="22"/>
      <c r="K979" s="22"/>
      <c r="L979" s="22"/>
      <c r="M979" s="22"/>
      <c r="N979" s="22"/>
    </row>
    <row r="980" ht="12.75" customHeight="1">
      <c r="A980" s="2"/>
      <c r="B980" s="267" t="str">
        <f>if(A980&lt;&gt;"",TRIM(Project!$B$3&amp;" "&amp;'Cat Combos'!$A980),"")</f>
        <v/>
      </c>
      <c r="C980" s="22"/>
      <c r="D980" s="22"/>
      <c r="E980" s="22"/>
      <c r="F980" s="22"/>
      <c r="G980" s="22"/>
      <c r="H980" s="22"/>
      <c r="I980" s="22"/>
      <c r="J980" s="22"/>
      <c r="K980" s="22"/>
      <c r="L980" s="22"/>
      <c r="M980" s="22"/>
      <c r="N980" s="22"/>
    </row>
    <row r="981" ht="12.75" customHeight="1">
      <c r="A981" s="2"/>
      <c r="B981" s="267" t="str">
        <f>if(A981&lt;&gt;"",TRIM(Project!$B$3&amp;" "&amp;'Cat Combos'!$A981),"")</f>
        <v/>
      </c>
      <c r="C981" s="22"/>
      <c r="D981" s="22"/>
      <c r="E981" s="22"/>
      <c r="F981" s="22"/>
      <c r="G981" s="22"/>
      <c r="H981" s="22"/>
      <c r="I981" s="22"/>
      <c r="J981" s="22"/>
      <c r="K981" s="22"/>
      <c r="L981" s="22"/>
      <c r="M981" s="22"/>
      <c r="N981" s="22"/>
    </row>
    <row r="982" ht="12.75" customHeight="1">
      <c r="A982" s="2"/>
      <c r="B982" s="267" t="str">
        <f>if(A982&lt;&gt;"",TRIM(Project!$B$3&amp;" "&amp;'Cat Combos'!$A982),"")</f>
        <v/>
      </c>
      <c r="C982" s="22"/>
      <c r="D982" s="22"/>
      <c r="E982" s="22"/>
      <c r="F982" s="22"/>
      <c r="G982" s="22"/>
      <c r="H982" s="22"/>
      <c r="I982" s="22"/>
      <c r="J982" s="22"/>
      <c r="K982" s="22"/>
      <c r="L982" s="22"/>
      <c r="M982" s="22"/>
      <c r="N982" s="22"/>
    </row>
    <row r="983" ht="12.75" customHeight="1">
      <c r="A983" s="2"/>
      <c r="B983" s="267" t="str">
        <f>if(A983&lt;&gt;"",TRIM(Project!$B$3&amp;" "&amp;'Cat Combos'!$A983),"")</f>
        <v/>
      </c>
      <c r="C983" s="22"/>
      <c r="D983" s="22"/>
      <c r="E983" s="22"/>
      <c r="F983" s="22"/>
      <c r="G983" s="22"/>
      <c r="H983" s="22"/>
      <c r="I983" s="22"/>
      <c r="J983" s="22"/>
      <c r="K983" s="22"/>
      <c r="L983" s="22"/>
      <c r="M983" s="22"/>
      <c r="N983" s="22"/>
    </row>
    <row r="984" ht="12.75" customHeight="1">
      <c r="A984" s="2"/>
      <c r="B984" s="267" t="str">
        <f>if(A984&lt;&gt;"",TRIM(Project!$B$3&amp;" "&amp;'Cat Combos'!$A984),"")</f>
        <v/>
      </c>
      <c r="C984" s="22"/>
      <c r="D984" s="22"/>
      <c r="E984" s="22"/>
      <c r="F984" s="22"/>
      <c r="G984" s="22"/>
      <c r="H984" s="22"/>
      <c r="I984" s="22"/>
      <c r="J984" s="22"/>
      <c r="K984" s="22"/>
      <c r="L984" s="22"/>
      <c r="M984" s="22"/>
      <c r="N984" s="22"/>
    </row>
    <row r="985" ht="12.75" customHeight="1">
      <c r="A985" s="2"/>
      <c r="B985" s="267" t="str">
        <f>if(A985&lt;&gt;"",TRIM(Project!$B$3&amp;" "&amp;'Cat Combos'!$A985),"")</f>
        <v/>
      </c>
      <c r="C985" s="22"/>
      <c r="D985" s="22"/>
      <c r="E985" s="22"/>
      <c r="F985" s="22"/>
      <c r="G985" s="22"/>
      <c r="H985" s="22"/>
      <c r="I985" s="22"/>
      <c r="J985" s="22"/>
      <c r="K985" s="22"/>
      <c r="L985" s="22"/>
      <c r="M985" s="22"/>
      <c r="N985" s="22"/>
    </row>
    <row r="986" ht="12.75" customHeight="1">
      <c r="A986" s="2"/>
      <c r="B986" s="267" t="str">
        <f>if(A986&lt;&gt;"",TRIM(Project!$B$3&amp;" "&amp;'Cat Combos'!$A986),"")</f>
        <v/>
      </c>
      <c r="C986" s="22"/>
      <c r="D986" s="22"/>
      <c r="E986" s="22"/>
      <c r="F986" s="22"/>
      <c r="G986" s="22"/>
      <c r="H986" s="22"/>
      <c r="I986" s="22"/>
      <c r="J986" s="22"/>
      <c r="K986" s="22"/>
      <c r="L986" s="22"/>
      <c r="M986" s="22"/>
      <c r="N986" s="22"/>
    </row>
    <row r="987" ht="12.75" customHeight="1">
      <c r="A987" s="2"/>
      <c r="B987" s="267" t="str">
        <f>if(A987&lt;&gt;"",TRIM(Project!$B$3&amp;" "&amp;'Cat Combos'!$A987),"")</f>
        <v/>
      </c>
      <c r="C987" s="22"/>
      <c r="D987" s="22"/>
      <c r="E987" s="22"/>
      <c r="F987" s="22"/>
      <c r="G987" s="22"/>
      <c r="H987" s="22"/>
      <c r="I987" s="22"/>
      <c r="J987" s="22"/>
      <c r="K987" s="22"/>
      <c r="L987" s="22"/>
      <c r="M987" s="22"/>
      <c r="N987" s="22"/>
    </row>
    <row r="988" ht="12.75" customHeight="1">
      <c r="A988" s="2"/>
      <c r="B988" s="267" t="str">
        <f>if(A988&lt;&gt;"",TRIM(Project!$B$3&amp;" "&amp;'Cat Combos'!$A988),"")</f>
        <v/>
      </c>
      <c r="C988" s="22"/>
      <c r="D988" s="22"/>
      <c r="E988" s="22"/>
      <c r="F988" s="22"/>
      <c r="G988" s="22"/>
      <c r="H988" s="22"/>
      <c r="I988" s="22"/>
      <c r="J988" s="22"/>
      <c r="K988" s="22"/>
      <c r="L988" s="22"/>
      <c r="M988" s="22"/>
      <c r="N988" s="22"/>
    </row>
    <row r="989" ht="12.75" customHeight="1">
      <c r="A989" s="2"/>
      <c r="B989" s="267" t="str">
        <f>if(A989&lt;&gt;"",TRIM(Project!$B$3&amp;" "&amp;'Cat Combos'!$A989),"")</f>
        <v/>
      </c>
      <c r="C989" s="22"/>
      <c r="D989" s="22"/>
      <c r="E989" s="22"/>
      <c r="F989" s="22"/>
      <c r="G989" s="22"/>
      <c r="H989" s="22"/>
      <c r="I989" s="22"/>
      <c r="J989" s="22"/>
      <c r="K989" s="22"/>
      <c r="L989" s="22"/>
      <c r="M989" s="22"/>
      <c r="N989" s="22"/>
    </row>
    <row r="990" ht="12.75" customHeight="1">
      <c r="A990" s="2"/>
      <c r="B990" s="267" t="str">
        <f>if(A990&lt;&gt;"",TRIM(Project!$B$3&amp;" "&amp;'Cat Combos'!$A990),"")</f>
        <v/>
      </c>
      <c r="C990" s="22"/>
      <c r="D990" s="22"/>
      <c r="E990" s="22"/>
      <c r="F990" s="22"/>
      <c r="G990" s="22"/>
      <c r="H990" s="22"/>
      <c r="I990" s="22"/>
      <c r="J990" s="22"/>
      <c r="K990" s="22"/>
      <c r="L990" s="22"/>
      <c r="M990" s="22"/>
      <c r="N990" s="22"/>
    </row>
    <row r="991" ht="12.75" customHeight="1">
      <c r="A991" s="2"/>
      <c r="B991" s="267" t="str">
        <f>if(A991&lt;&gt;"",TRIM(Project!$B$3&amp;" "&amp;'Cat Combos'!$A991),"")</f>
        <v/>
      </c>
      <c r="C991" s="22"/>
      <c r="D991" s="22"/>
      <c r="E991" s="22"/>
      <c r="F991" s="22"/>
      <c r="G991" s="22"/>
      <c r="H991" s="22"/>
      <c r="I991" s="22"/>
      <c r="J991" s="22"/>
      <c r="K991" s="22"/>
      <c r="L991" s="22"/>
      <c r="M991" s="22"/>
      <c r="N991" s="22"/>
    </row>
    <row r="992" ht="12.75" customHeight="1">
      <c r="A992" s="2"/>
      <c r="B992" s="267" t="str">
        <f>if(A992&lt;&gt;"",TRIM(Project!$B$3&amp;" "&amp;'Cat Combos'!$A992),"")</f>
        <v/>
      </c>
      <c r="C992" s="22"/>
      <c r="D992" s="22"/>
      <c r="E992" s="22"/>
      <c r="F992" s="22"/>
      <c r="G992" s="22"/>
      <c r="H992" s="22"/>
      <c r="I992" s="22"/>
      <c r="J992" s="22"/>
      <c r="K992" s="22"/>
      <c r="L992" s="22"/>
      <c r="M992" s="22"/>
      <c r="N992" s="22"/>
    </row>
    <row r="993" ht="12.75" customHeight="1">
      <c r="A993" s="2"/>
      <c r="B993" s="267" t="str">
        <f>if(A993&lt;&gt;"",TRIM(Project!$B$3&amp;" "&amp;'Cat Combos'!$A993),"")</f>
        <v/>
      </c>
      <c r="C993" s="22"/>
      <c r="D993" s="22"/>
      <c r="E993" s="22"/>
      <c r="F993" s="22"/>
      <c r="G993" s="22"/>
      <c r="H993" s="22"/>
      <c r="I993" s="22"/>
      <c r="J993" s="22"/>
      <c r="K993" s="22"/>
      <c r="L993" s="22"/>
      <c r="M993" s="22"/>
      <c r="N993" s="22"/>
    </row>
    <row r="994" ht="12.75" customHeight="1">
      <c r="A994" s="2"/>
      <c r="B994" s="267" t="str">
        <f>if(A994&lt;&gt;"",TRIM(Project!$B$3&amp;" "&amp;'Cat Combos'!$A994),"")</f>
        <v/>
      </c>
      <c r="C994" s="22"/>
      <c r="D994" s="22"/>
      <c r="E994" s="22"/>
      <c r="F994" s="22"/>
      <c r="G994" s="22"/>
      <c r="H994" s="22"/>
      <c r="I994" s="22"/>
      <c r="J994" s="22"/>
      <c r="K994" s="22"/>
      <c r="L994" s="22"/>
      <c r="M994" s="22"/>
      <c r="N994" s="22"/>
    </row>
    <row r="995" ht="12.75" customHeight="1">
      <c r="A995" s="2"/>
      <c r="B995" s="267" t="str">
        <f>if(A995&lt;&gt;"",TRIM(Project!$B$3&amp;" "&amp;'Cat Combos'!$A995),"")</f>
        <v/>
      </c>
      <c r="C995" s="22"/>
      <c r="D995" s="22"/>
      <c r="E995" s="22"/>
      <c r="F995" s="22"/>
      <c r="G995" s="22"/>
      <c r="H995" s="22"/>
      <c r="I995" s="22"/>
      <c r="J995" s="22"/>
      <c r="K995" s="22"/>
      <c r="L995" s="22"/>
      <c r="M995" s="22"/>
      <c r="N995" s="22"/>
    </row>
    <row r="996" ht="12.75" customHeight="1">
      <c r="A996" s="2"/>
      <c r="B996" s="267" t="str">
        <f>if(A996&lt;&gt;"",TRIM(Project!$B$3&amp;" "&amp;'Cat Combos'!$A996),"")</f>
        <v/>
      </c>
      <c r="C996" s="22"/>
      <c r="D996" s="22"/>
      <c r="E996" s="22"/>
      <c r="F996" s="22"/>
      <c r="G996" s="22"/>
      <c r="H996" s="22"/>
      <c r="I996" s="22"/>
      <c r="J996" s="22"/>
      <c r="K996" s="22"/>
      <c r="L996" s="22"/>
      <c r="M996" s="22"/>
      <c r="N996" s="22"/>
    </row>
    <row r="997" ht="12.75" customHeight="1">
      <c r="A997" s="2"/>
      <c r="B997" s="267" t="str">
        <f>if(A997&lt;&gt;"",TRIM(Project!$B$3&amp;" "&amp;'Cat Combos'!$A997),"")</f>
        <v/>
      </c>
      <c r="C997" s="22"/>
      <c r="D997" s="22"/>
      <c r="E997" s="22"/>
      <c r="F997" s="22"/>
      <c r="G997" s="22"/>
      <c r="H997" s="22"/>
      <c r="I997" s="22"/>
      <c r="J997" s="22"/>
      <c r="K997" s="22"/>
      <c r="L997" s="22"/>
      <c r="M997" s="22"/>
      <c r="N997" s="22"/>
    </row>
    <row r="998" ht="12.75" customHeight="1">
      <c r="A998" s="2"/>
      <c r="B998" s="267" t="str">
        <f>if(A998&lt;&gt;"",TRIM(Project!$B$3&amp;" "&amp;'Cat Combos'!$A998),"")</f>
        <v/>
      </c>
      <c r="C998" s="22"/>
      <c r="D998" s="22"/>
      <c r="E998" s="22"/>
      <c r="F998" s="22"/>
      <c r="G998" s="22"/>
      <c r="H998" s="22"/>
      <c r="I998" s="22"/>
      <c r="J998" s="22"/>
      <c r="K998" s="22"/>
      <c r="L998" s="22"/>
      <c r="M998" s="22"/>
      <c r="N998" s="22"/>
    </row>
    <row r="999" ht="12.75" customHeight="1">
      <c r="A999" s="2"/>
      <c r="B999" s="267" t="str">
        <f>if(A999&lt;&gt;"",TRIM(Project!$B$3&amp;" "&amp;'Cat Combos'!$A999),"")</f>
        <v/>
      </c>
      <c r="C999" s="22"/>
      <c r="D999" s="22"/>
      <c r="E999" s="22"/>
      <c r="F999" s="22"/>
      <c r="G999" s="22"/>
      <c r="H999" s="22"/>
      <c r="I999" s="22"/>
      <c r="J999" s="22"/>
      <c r="K999" s="22"/>
      <c r="L999" s="22"/>
      <c r="M999" s="22"/>
      <c r="N999" s="22"/>
    </row>
    <row r="1000" ht="12.75" customHeight="1">
      <c r="A1000" s="2"/>
      <c r="B1000" s="267" t="str">
        <f>if(A1000&lt;&gt;"",TRIM(Project!$B$3&amp;" "&amp;'Cat Combos'!$A1000),"")</f>
        <v/>
      </c>
      <c r="C1000" s="22"/>
      <c r="D1000" s="22"/>
      <c r="E1000" s="22"/>
      <c r="F1000" s="22"/>
      <c r="G1000" s="22"/>
      <c r="H1000" s="22"/>
      <c r="I1000" s="22"/>
      <c r="J1000" s="22"/>
      <c r="K1000" s="22"/>
      <c r="L1000" s="22"/>
      <c r="M1000" s="22"/>
      <c r="N1000" s="22"/>
    </row>
    <row r="1001" ht="12.75" customHeight="1">
      <c r="A1001" s="2"/>
      <c r="B1001" s="267" t="str">
        <f>if(A1001&lt;&gt;"",TRIM(Project!$B$3&amp;" "&amp;'Cat Combos'!$A1001),"")</f>
        <v/>
      </c>
      <c r="C1001" s="22"/>
      <c r="D1001" s="22"/>
      <c r="E1001" s="22"/>
      <c r="F1001" s="22"/>
      <c r="G1001" s="22"/>
      <c r="H1001" s="22"/>
      <c r="I1001" s="22"/>
      <c r="J1001" s="22"/>
      <c r="K1001" s="22"/>
      <c r="L1001" s="22"/>
      <c r="M1001" s="22"/>
      <c r="N1001" s="22"/>
    </row>
    <row r="1002" ht="12.75" customHeight="1">
      <c r="A1002" s="2"/>
      <c r="B1002" s="267" t="str">
        <f>if(A1002&lt;&gt;"",TRIM(Project!$B$3&amp;" "&amp;'Cat Combos'!$A1002),"")</f>
        <v/>
      </c>
      <c r="C1002" s="22"/>
      <c r="D1002" s="22"/>
      <c r="E1002" s="22"/>
      <c r="F1002" s="22"/>
      <c r="G1002" s="22"/>
      <c r="H1002" s="22"/>
      <c r="I1002" s="22"/>
      <c r="J1002" s="22"/>
      <c r="K1002" s="22"/>
      <c r="L1002" s="22"/>
      <c r="M1002" s="22"/>
      <c r="N1002" s="22"/>
    </row>
    <row r="1003" ht="12.75" customHeight="1">
      <c r="A1003" s="2"/>
      <c r="B1003" s="267" t="str">
        <f>if(A1003&lt;&gt;"",TRIM(Project!$B$3&amp;" "&amp;'Cat Combos'!$A1003),"")</f>
        <v/>
      </c>
      <c r="C1003" s="22"/>
      <c r="D1003" s="22"/>
      <c r="E1003" s="22"/>
      <c r="F1003" s="22"/>
      <c r="G1003" s="22"/>
      <c r="H1003" s="22"/>
      <c r="I1003" s="22"/>
      <c r="J1003" s="22"/>
      <c r="K1003" s="22"/>
      <c r="L1003" s="22"/>
      <c r="M1003" s="22"/>
      <c r="N1003" s="22"/>
    </row>
    <row r="1004" ht="12.75" customHeight="1">
      <c r="A1004" s="2"/>
      <c r="B1004" s="267" t="str">
        <f>if(A1004&lt;&gt;"",TRIM(Project!$B$3&amp;" "&amp;'Cat Combos'!$A1004),"")</f>
        <v/>
      </c>
      <c r="C1004" s="22"/>
      <c r="D1004" s="22"/>
      <c r="E1004" s="22"/>
      <c r="F1004" s="22"/>
      <c r="G1004" s="22"/>
      <c r="H1004" s="22"/>
      <c r="I1004" s="22"/>
      <c r="J1004" s="22"/>
      <c r="K1004" s="22"/>
      <c r="L1004" s="22"/>
      <c r="M1004" s="22"/>
      <c r="N1004" s="22"/>
    </row>
    <row r="1005" ht="12.75" customHeight="1">
      <c r="A1005" s="2"/>
      <c r="B1005" s="267" t="str">
        <f>if(A1005&lt;&gt;"",TRIM(Project!$B$3&amp;" "&amp;'Cat Combos'!$A1005),"")</f>
        <v/>
      </c>
      <c r="C1005" s="22"/>
      <c r="D1005" s="22"/>
      <c r="E1005" s="22"/>
      <c r="F1005" s="22"/>
      <c r="G1005" s="22"/>
      <c r="H1005" s="22"/>
      <c r="I1005" s="22"/>
      <c r="J1005" s="22"/>
      <c r="K1005" s="22"/>
      <c r="L1005" s="22"/>
      <c r="M1005" s="22"/>
      <c r="N1005" s="22"/>
    </row>
    <row r="1006" ht="12.75" customHeight="1">
      <c r="A1006" s="2"/>
      <c r="B1006" s="267" t="str">
        <f>if(A1006&lt;&gt;"",TRIM(Project!$B$3&amp;" "&amp;'Cat Combos'!$A1006),"")</f>
        <v/>
      </c>
      <c r="C1006" s="22"/>
      <c r="D1006" s="22"/>
      <c r="E1006" s="22"/>
      <c r="F1006" s="22"/>
      <c r="G1006" s="22"/>
      <c r="H1006" s="22"/>
      <c r="I1006" s="22"/>
      <c r="J1006" s="22"/>
      <c r="K1006" s="22"/>
      <c r="L1006" s="22"/>
      <c r="M1006" s="22"/>
      <c r="N1006" s="22"/>
    </row>
    <row r="1007" ht="12.75" customHeight="1">
      <c r="A1007" s="2"/>
      <c r="B1007" s="267" t="str">
        <f>if(A1007&lt;&gt;"",TRIM(Project!$B$3&amp;" "&amp;'Cat Combos'!$A1007),"")</f>
        <v/>
      </c>
      <c r="C1007" s="22"/>
      <c r="D1007" s="22"/>
      <c r="E1007" s="22"/>
      <c r="F1007" s="22"/>
      <c r="G1007" s="22"/>
      <c r="H1007" s="22"/>
      <c r="I1007" s="22"/>
      <c r="J1007" s="22"/>
      <c r="K1007" s="22"/>
      <c r="L1007" s="22"/>
      <c r="M1007" s="22"/>
      <c r="N1007" s="22"/>
    </row>
    <row r="1008" ht="12.75" customHeight="1">
      <c r="A1008" s="2"/>
      <c r="B1008" s="267" t="str">
        <f>if(A1008&lt;&gt;"",TRIM(Project!$B$3&amp;" "&amp;'Cat Combos'!$A1008),"")</f>
        <v/>
      </c>
      <c r="C1008" s="22"/>
      <c r="D1008" s="22"/>
      <c r="E1008" s="22"/>
      <c r="F1008" s="22"/>
      <c r="G1008" s="22"/>
      <c r="H1008" s="22"/>
      <c r="I1008" s="22"/>
      <c r="J1008" s="22"/>
      <c r="K1008" s="22"/>
      <c r="L1008" s="22"/>
      <c r="M1008" s="22"/>
      <c r="N1008" s="22"/>
    </row>
    <row r="1009" ht="12.75" customHeight="1">
      <c r="A1009" s="2"/>
      <c r="B1009" s="267" t="str">
        <f>if(A1009&lt;&gt;"",TRIM(Project!$B$3&amp;" "&amp;'Cat Combos'!$A1009),"")</f>
        <v/>
      </c>
      <c r="C1009" s="22"/>
      <c r="D1009" s="22"/>
      <c r="E1009" s="22"/>
      <c r="F1009" s="22"/>
      <c r="G1009" s="22"/>
      <c r="H1009" s="22"/>
      <c r="I1009" s="22"/>
      <c r="J1009" s="22"/>
      <c r="K1009" s="22"/>
      <c r="L1009" s="22"/>
      <c r="M1009" s="22"/>
      <c r="N1009" s="22"/>
    </row>
    <row r="1010" ht="12.75" customHeight="1">
      <c r="A1010" s="2"/>
      <c r="B1010" s="267" t="str">
        <f>if(A1010&lt;&gt;"",TRIM(Project!$B$3&amp;" "&amp;'Cat Combos'!$A1010),"")</f>
        <v/>
      </c>
      <c r="C1010" s="22"/>
      <c r="D1010" s="22"/>
      <c r="E1010" s="22"/>
      <c r="F1010" s="22"/>
      <c r="G1010" s="22"/>
      <c r="H1010" s="22"/>
      <c r="I1010" s="22"/>
      <c r="J1010" s="22"/>
      <c r="K1010" s="22"/>
      <c r="L1010" s="22"/>
      <c r="M1010" s="22"/>
      <c r="N1010" s="22"/>
    </row>
    <row r="1011" ht="12.75" customHeight="1">
      <c r="A1011" s="2"/>
      <c r="B1011" s="267" t="str">
        <f>if(A1011&lt;&gt;"",TRIM(Project!$B$3&amp;" "&amp;'Cat Combos'!$A1011),"")</f>
        <v/>
      </c>
      <c r="C1011" s="22"/>
      <c r="D1011" s="22"/>
      <c r="E1011" s="22"/>
      <c r="F1011" s="22"/>
      <c r="G1011" s="22"/>
      <c r="H1011" s="22"/>
      <c r="I1011" s="22"/>
      <c r="J1011" s="22"/>
      <c r="K1011" s="22"/>
      <c r="L1011" s="22"/>
      <c r="M1011" s="22"/>
      <c r="N1011" s="22"/>
    </row>
    <row r="1012" ht="12.75" customHeight="1">
      <c r="A1012" s="2"/>
      <c r="B1012" s="267" t="str">
        <f>if(A1012&lt;&gt;"",TRIM(Project!$B$3&amp;" "&amp;'Cat Combos'!$A1012),"")</f>
        <v/>
      </c>
      <c r="C1012" s="22"/>
      <c r="D1012" s="22"/>
      <c r="E1012" s="22"/>
      <c r="F1012" s="22"/>
      <c r="G1012" s="22"/>
      <c r="H1012" s="22"/>
      <c r="I1012" s="22"/>
      <c r="J1012" s="22"/>
      <c r="K1012" s="22"/>
      <c r="L1012" s="22"/>
      <c r="M1012" s="22"/>
      <c r="N1012" s="22"/>
    </row>
    <row r="1013" ht="12.75" customHeight="1">
      <c r="A1013" s="2"/>
      <c r="B1013" s="267" t="str">
        <f>if(A1013&lt;&gt;"",TRIM(Project!$B$3&amp;" "&amp;'Cat Combos'!$A1013),"")</f>
        <v/>
      </c>
      <c r="C1013" s="22"/>
      <c r="D1013" s="22"/>
      <c r="E1013" s="22"/>
      <c r="F1013" s="22"/>
      <c r="G1013" s="22"/>
      <c r="H1013" s="22"/>
      <c r="I1013" s="22"/>
      <c r="J1013" s="22"/>
      <c r="K1013" s="22"/>
      <c r="L1013" s="22"/>
      <c r="M1013" s="22"/>
      <c r="N1013" s="22"/>
    </row>
    <row r="1014" ht="12.75" customHeight="1">
      <c r="A1014" s="2"/>
      <c r="B1014" s="267" t="str">
        <f>if(A1014&lt;&gt;"",TRIM(Project!$B$3&amp;" "&amp;'Cat Combos'!$A1014),"")</f>
        <v/>
      </c>
      <c r="C1014" s="22"/>
      <c r="D1014" s="22"/>
      <c r="E1014" s="22"/>
      <c r="F1014" s="22"/>
      <c r="G1014" s="22"/>
      <c r="H1014" s="22"/>
      <c r="I1014" s="22"/>
      <c r="J1014" s="22"/>
      <c r="K1014" s="22"/>
      <c r="L1014" s="22"/>
      <c r="M1014" s="22"/>
      <c r="N1014" s="22"/>
    </row>
    <row r="1015" ht="12.75" customHeight="1">
      <c r="A1015" s="2"/>
      <c r="B1015" s="267" t="str">
        <f>if(A1015&lt;&gt;"",TRIM(Project!$B$3&amp;" "&amp;'Cat Combos'!$A1015),"")</f>
        <v/>
      </c>
      <c r="C1015" s="22"/>
      <c r="D1015" s="22"/>
      <c r="E1015" s="22"/>
      <c r="F1015" s="22"/>
      <c r="G1015" s="22"/>
      <c r="H1015" s="22"/>
      <c r="I1015" s="22"/>
      <c r="J1015" s="22"/>
      <c r="K1015" s="22"/>
      <c r="L1015" s="22"/>
      <c r="M1015" s="22"/>
      <c r="N1015" s="22"/>
    </row>
    <row r="1016" ht="12.75" customHeight="1">
      <c r="A1016" s="2"/>
      <c r="B1016" s="267" t="str">
        <f>if(A1016&lt;&gt;"",TRIM(Project!$B$3&amp;" "&amp;'Cat Combos'!$A1016),"")</f>
        <v/>
      </c>
      <c r="C1016" s="22"/>
      <c r="D1016" s="22"/>
      <c r="E1016" s="22"/>
      <c r="F1016" s="22"/>
      <c r="G1016" s="22"/>
      <c r="H1016" s="22"/>
      <c r="I1016" s="22"/>
      <c r="J1016" s="22"/>
      <c r="K1016" s="22"/>
      <c r="L1016" s="22"/>
      <c r="M1016" s="22"/>
      <c r="N1016" s="22"/>
    </row>
    <row r="1017" ht="12.75" customHeight="1">
      <c r="A1017" s="2"/>
      <c r="B1017" s="267" t="str">
        <f>if(A1017&lt;&gt;"",TRIM(Project!$B$3&amp;" "&amp;'Cat Combos'!$A1017),"")</f>
        <v/>
      </c>
      <c r="C1017" s="22"/>
      <c r="D1017" s="22"/>
      <c r="E1017" s="22"/>
      <c r="F1017" s="22"/>
      <c r="G1017" s="22"/>
      <c r="H1017" s="22"/>
      <c r="I1017" s="22"/>
      <c r="J1017" s="22"/>
      <c r="K1017" s="22"/>
      <c r="L1017" s="22"/>
      <c r="M1017" s="22"/>
      <c r="N1017" s="22"/>
    </row>
    <row r="1018" ht="12.75" customHeight="1">
      <c r="A1018" s="2"/>
      <c r="B1018" s="267" t="str">
        <f>if(A1018&lt;&gt;"",TRIM(Project!$B$3&amp;" "&amp;'Cat Combos'!$A1018),"")</f>
        <v/>
      </c>
      <c r="C1018" s="22"/>
      <c r="D1018" s="22"/>
      <c r="E1018" s="22"/>
      <c r="F1018" s="22"/>
      <c r="G1018" s="22"/>
      <c r="H1018" s="22"/>
      <c r="I1018" s="22"/>
      <c r="J1018" s="22"/>
      <c r="K1018" s="22"/>
      <c r="L1018" s="22"/>
      <c r="M1018" s="22"/>
      <c r="N1018" s="22"/>
    </row>
    <row r="1019" ht="12.75" customHeight="1">
      <c r="A1019" s="2"/>
      <c r="B1019" s="267" t="str">
        <f>if(A1019&lt;&gt;"",TRIM(Project!$B$3&amp;" "&amp;'Cat Combos'!$A1019),"")</f>
        <v/>
      </c>
      <c r="C1019" s="22"/>
      <c r="D1019" s="22"/>
      <c r="E1019" s="22"/>
      <c r="F1019" s="22"/>
      <c r="G1019" s="22"/>
      <c r="H1019" s="22"/>
      <c r="I1019" s="22"/>
      <c r="J1019" s="22"/>
      <c r="K1019" s="22"/>
      <c r="L1019" s="22"/>
      <c r="M1019" s="22"/>
      <c r="N1019" s="22"/>
    </row>
  </sheetData>
  <dataValidations>
    <dataValidation type="list" allowBlank="1" showErrorMessage="1" sqref="C2:C1019 I2:I1019">
      <formula1>Dimension_type</formula1>
    </dataValidation>
    <dataValidation type="list" allowBlank="1" showErrorMessage="1" sqref="K2:K1019">
      <formula1>Categories</formula1>
    </dataValidation>
    <dataValidation type="list" allowBlank="1" showErrorMessage="1" sqref="D2:D1019 H2:H1019">
      <formula1>Yes_No</formula1>
    </dataValidation>
    <dataValidation type="list" allowBlank="1" showErrorMessage="1" sqref="F2:F1019">
      <formula1>CatCombos</formula1>
    </dataValidation>
  </dataValidations>
  <drawing r:id="rId1"/>
</worksheet>
</file>